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customProperty2.bin" ContentType="application/vnd.openxmlformats-officedocument.spreadsheetml.customProperty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255" windowWidth="10515" windowHeight="5205" firstSheet="6" activeTab="8"/>
  </bookViews>
  <sheets>
    <sheet name="contents" sheetId="2" r:id="rId1"/>
    <sheet name="sample_input" sheetId="1" r:id="rId2"/>
    <sheet name="qp_xtab" sheetId="3" r:id="rId3"/>
    <sheet name="qp_output" sheetId="5" r:id="rId4"/>
    <sheet name="qp_scoring" sheetId="4" r:id="rId5"/>
    <sheet name="power_xtab" sheetId="6" r:id="rId6"/>
    <sheet name="power_output" sheetId="7" r:id="rId7"/>
    <sheet name="power_scoring" sheetId="8" r:id="rId8"/>
    <sheet name="side_by_side" sheetId="9" r:id="rId9"/>
    <sheet name="comparison" sheetId="11" r:id="rId10"/>
    <sheet name="lookalike_xtab" sheetId="10" r:id="rId11"/>
    <sheet name="Note" sheetId="12" r:id="rId12"/>
    <sheet name="graph" sheetId="13" r:id="rId13"/>
    <sheet name="memo" sheetId="14" r:id="rId14"/>
  </sheets>
  <definedNames>
    <definedName name="_xlnm._FilterDatabase" localSheetId="9" hidden="1">comparison!$A$10:$K$174</definedName>
    <definedName name="_xlnm._FilterDatabase" localSheetId="0" hidden="1">contents!$A$20:$G$80</definedName>
    <definedName name="_xlnm._FilterDatabase" localSheetId="5" hidden="1">power_xtab!$B$5:$X$378</definedName>
    <definedName name="_xlnm._FilterDatabase" localSheetId="2" hidden="1">qp_xtab!$B$5:$X$413</definedName>
  </definedNames>
  <calcPr calcId="145621"/>
</workbook>
</file>

<file path=xl/calcChain.xml><?xml version="1.0" encoding="utf-8"?>
<calcChain xmlns="http://schemas.openxmlformats.org/spreadsheetml/2006/main">
  <c r="K12" i="11" l="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1" i="11"/>
  <c r="H8" i="14" l="1"/>
  <c r="G8" i="14"/>
  <c r="F8" i="14"/>
  <c r="G5" i="14"/>
  <c r="H5" i="14"/>
  <c r="F5" i="14"/>
  <c r="B9" i="14"/>
  <c r="C9" i="14"/>
  <c r="D9" i="14"/>
  <c r="A9" i="14"/>
  <c r="B6" i="14"/>
  <c r="C6" i="14"/>
  <c r="D6" i="14"/>
  <c r="A6" i="14"/>
  <c r="A2" i="14" l="1"/>
  <c r="F25" i="13"/>
  <c r="G25" i="13"/>
  <c r="H25" i="13"/>
  <c r="I25" i="13"/>
  <c r="J25" i="13"/>
  <c r="K25" i="13"/>
  <c r="L25" i="13"/>
  <c r="M25" i="13"/>
  <c r="N25" i="13"/>
  <c r="E25" i="13"/>
  <c r="F17" i="13"/>
  <c r="G17" i="13"/>
  <c r="H17" i="13"/>
  <c r="I17" i="13"/>
  <c r="J17" i="13"/>
  <c r="K17" i="13"/>
  <c r="L17" i="13"/>
  <c r="M17" i="13"/>
  <c r="N17" i="13"/>
  <c r="E17" i="13"/>
  <c r="F12" i="11" l="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1" i="11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6" i="10"/>
  <c r="G120" i="11" l="1"/>
  <c r="B3" i="10"/>
  <c r="G9" i="11"/>
  <c r="G162" i="11" s="1"/>
  <c r="E9" i="11"/>
  <c r="E165" i="11" s="1"/>
  <c r="N26" i="10"/>
  <c r="R26" i="10"/>
  <c r="X13" i="10"/>
  <c r="X17" i="10"/>
  <c r="X22" i="10"/>
  <c r="X21" i="10"/>
  <c r="X9" i="10"/>
  <c r="V26" i="10"/>
  <c r="J26" i="10"/>
  <c r="F26" i="10"/>
  <c r="O31" i="9"/>
  <c r="P31" i="9"/>
  <c r="Q31" i="9"/>
  <c r="R31" i="9"/>
  <c r="S31" i="9"/>
  <c r="T31" i="9"/>
  <c r="U31" i="9"/>
  <c r="V31" i="9"/>
  <c r="W31" i="9"/>
  <c r="O32" i="9"/>
  <c r="P32" i="9"/>
  <c r="Q32" i="9"/>
  <c r="R32" i="9"/>
  <c r="S32" i="9"/>
  <c r="T32" i="9"/>
  <c r="U32" i="9"/>
  <c r="V32" i="9"/>
  <c r="W32" i="9"/>
  <c r="O33" i="9"/>
  <c r="P33" i="9"/>
  <c r="Q33" i="9"/>
  <c r="R33" i="9"/>
  <c r="S33" i="9"/>
  <c r="T33" i="9"/>
  <c r="U33" i="9"/>
  <c r="V33" i="9"/>
  <c r="W33" i="9"/>
  <c r="O34" i="9"/>
  <c r="P34" i="9"/>
  <c r="Q34" i="9"/>
  <c r="R34" i="9"/>
  <c r="S34" i="9"/>
  <c r="T34" i="9"/>
  <c r="U34" i="9"/>
  <c r="V34" i="9"/>
  <c r="W34" i="9"/>
  <c r="O35" i="9"/>
  <c r="P35" i="9"/>
  <c r="Q35" i="9"/>
  <c r="R35" i="9"/>
  <c r="S35" i="9"/>
  <c r="T35" i="9"/>
  <c r="U35" i="9"/>
  <c r="V35" i="9"/>
  <c r="W35" i="9"/>
  <c r="O36" i="9"/>
  <c r="P36" i="9"/>
  <c r="Q36" i="9"/>
  <c r="R36" i="9"/>
  <c r="S36" i="9"/>
  <c r="T36" i="9"/>
  <c r="U36" i="9"/>
  <c r="V36" i="9"/>
  <c r="W36" i="9"/>
  <c r="O37" i="9"/>
  <c r="P37" i="9"/>
  <c r="Q37" i="9"/>
  <c r="R37" i="9"/>
  <c r="S37" i="9"/>
  <c r="T37" i="9"/>
  <c r="U37" i="9"/>
  <c r="V37" i="9"/>
  <c r="W37" i="9"/>
  <c r="O38" i="9"/>
  <c r="P38" i="9"/>
  <c r="Q38" i="9"/>
  <c r="R38" i="9"/>
  <c r="S38" i="9"/>
  <c r="T38" i="9"/>
  <c r="U38" i="9"/>
  <c r="V38" i="9"/>
  <c r="W38" i="9"/>
  <c r="O39" i="9"/>
  <c r="P39" i="9"/>
  <c r="Q39" i="9"/>
  <c r="R39" i="9"/>
  <c r="S39" i="9"/>
  <c r="T39" i="9"/>
  <c r="U39" i="9"/>
  <c r="V39" i="9"/>
  <c r="W39" i="9"/>
  <c r="O40" i="9"/>
  <c r="P40" i="9"/>
  <c r="Q40" i="9"/>
  <c r="R40" i="9"/>
  <c r="S40" i="9"/>
  <c r="T40" i="9"/>
  <c r="U40" i="9"/>
  <c r="V40" i="9"/>
  <c r="W40" i="9"/>
  <c r="O41" i="9"/>
  <c r="P41" i="9"/>
  <c r="Q41" i="9"/>
  <c r="R41" i="9"/>
  <c r="S41" i="9"/>
  <c r="T41" i="9"/>
  <c r="U41" i="9"/>
  <c r="V41" i="9"/>
  <c r="W41" i="9"/>
  <c r="O42" i="9"/>
  <c r="P42" i="9"/>
  <c r="Q42" i="9"/>
  <c r="R42" i="9"/>
  <c r="S42" i="9"/>
  <c r="T42" i="9"/>
  <c r="U42" i="9"/>
  <c r="V42" i="9"/>
  <c r="W42" i="9"/>
  <c r="O43" i="9"/>
  <c r="P43" i="9"/>
  <c r="Q43" i="9"/>
  <c r="R43" i="9"/>
  <c r="S43" i="9"/>
  <c r="T43" i="9"/>
  <c r="U43" i="9"/>
  <c r="V43" i="9"/>
  <c r="W43" i="9"/>
  <c r="O44" i="9"/>
  <c r="P44" i="9"/>
  <c r="Q44" i="9"/>
  <c r="R44" i="9"/>
  <c r="S44" i="9"/>
  <c r="T44" i="9"/>
  <c r="U44" i="9"/>
  <c r="V44" i="9"/>
  <c r="W44" i="9"/>
  <c r="O45" i="9"/>
  <c r="P45" i="9"/>
  <c r="Q45" i="9"/>
  <c r="R45" i="9"/>
  <c r="S45" i="9"/>
  <c r="T45" i="9"/>
  <c r="U45" i="9"/>
  <c r="V45" i="9"/>
  <c r="W45" i="9"/>
  <c r="O46" i="9"/>
  <c r="P46" i="9"/>
  <c r="Q46" i="9"/>
  <c r="R46" i="9"/>
  <c r="S46" i="9"/>
  <c r="T46" i="9"/>
  <c r="U46" i="9"/>
  <c r="V46" i="9"/>
  <c r="W46" i="9"/>
  <c r="O47" i="9"/>
  <c r="P47" i="9"/>
  <c r="Q47" i="9"/>
  <c r="R47" i="9"/>
  <c r="S47" i="9"/>
  <c r="T47" i="9"/>
  <c r="U47" i="9"/>
  <c r="V47" i="9"/>
  <c r="W47" i="9"/>
  <c r="O48" i="9"/>
  <c r="P48" i="9"/>
  <c r="Q48" i="9"/>
  <c r="R48" i="9"/>
  <c r="S48" i="9"/>
  <c r="T48" i="9"/>
  <c r="U48" i="9"/>
  <c r="V48" i="9"/>
  <c r="W48" i="9"/>
  <c r="O49" i="9"/>
  <c r="P49" i="9"/>
  <c r="Q49" i="9"/>
  <c r="R49" i="9"/>
  <c r="S49" i="9"/>
  <c r="T49" i="9"/>
  <c r="U49" i="9"/>
  <c r="V49" i="9"/>
  <c r="W49" i="9"/>
  <c r="O50" i="9"/>
  <c r="P50" i="9"/>
  <c r="Q50" i="9"/>
  <c r="R50" i="9"/>
  <c r="S50" i="9"/>
  <c r="T50" i="9"/>
  <c r="U50" i="9"/>
  <c r="V50" i="9"/>
  <c r="W50" i="9"/>
  <c r="O51" i="9"/>
  <c r="P51" i="9"/>
  <c r="Q51" i="9"/>
  <c r="R51" i="9"/>
  <c r="S51" i="9"/>
  <c r="T51" i="9"/>
  <c r="U51" i="9"/>
  <c r="V51" i="9"/>
  <c r="W51" i="9"/>
  <c r="O52" i="9"/>
  <c r="P52" i="9"/>
  <c r="Q52" i="9"/>
  <c r="R52" i="9"/>
  <c r="S52" i="9"/>
  <c r="T52" i="9"/>
  <c r="U52" i="9"/>
  <c r="V52" i="9"/>
  <c r="W52" i="9"/>
  <c r="O53" i="9"/>
  <c r="P53" i="9"/>
  <c r="Q53" i="9"/>
  <c r="R53" i="9"/>
  <c r="S53" i="9"/>
  <c r="T53" i="9"/>
  <c r="U53" i="9"/>
  <c r="V53" i="9"/>
  <c r="W53" i="9"/>
  <c r="O54" i="9"/>
  <c r="P54" i="9"/>
  <c r="Q54" i="9"/>
  <c r="R54" i="9"/>
  <c r="S54" i="9"/>
  <c r="T54" i="9"/>
  <c r="U54" i="9"/>
  <c r="V54" i="9"/>
  <c r="W54" i="9"/>
  <c r="O55" i="9"/>
  <c r="P55" i="9"/>
  <c r="Q55" i="9"/>
  <c r="R55" i="9"/>
  <c r="S55" i="9"/>
  <c r="T55" i="9"/>
  <c r="U55" i="9"/>
  <c r="V55" i="9"/>
  <c r="W55" i="9"/>
  <c r="O56" i="9"/>
  <c r="P56" i="9"/>
  <c r="Q56" i="9"/>
  <c r="R56" i="9"/>
  <c r="S56" i="9"/>
  <c r="T56" i="9"/>
  <c r="U56" i="9"/>
  <c r="V56" i="9"/>
  <c r="W56" i="9"/>
  <c r="O57" i="9"/>
  <c r="P57" i="9"/>
  <c r="Q57" i="9"/>
  <c r="R57" i="9"/>
  <c r="S57" i="9"/>
  <c r="T57" i="9"/>
  <c r="U57" i="9"/>
  <c r="V57" i="9"/>
  <c r="W57" i="9"/>
  <c r="O58" i="9"/>
  <c r="P58" i="9"/>
  <c r="Q58" i="9"/>
  <c r="R58" i="9"/>
  <c r="S58" i="9"/>
  <c r="T58" i="9"/>
  <c r="U58" i="9"/>
  <c r="V58" i="9"/>
  <c r="W58" i="9"/>
  <c r="O59" i="9"/>
  <c r="P59" i="9"/>
  <c r="Q59" i="9"/>
  <c r="R59" i="9"/>
  <c r="S59" i="9"/>
  <c r="T59" i="9"/>
  <c r="U59" i="9"/>
  <c r="V59" i="9"/>
  <c r="W59" i="9"/>
  <c r="O60" i="9"/>
  <c r="P60" i="9"/>
  <c r="Q60" i="9"/>
  <c r="R60" i="9"/>
  <c r="S60" i="9"/>
  <c r="T60" i="9"/>
  <c r="U60" i="9"/>
  <c r="V60" i="9"/>
  <c r="W60" i="9"/>
  <c r="O61" i="9"/>
  <c r="P61" i="9"/>
  <c r="Q61" i="9"/>
  <c r="R61" i="9"/>
  <c r="S61" i="9"/>
  <c r="T61" i="9"/>
  <c r="U61" i="9"/>
  <c r="V61" i="9"/>
  <c r="W61" i="9"/>
  <c r="O62" i="9"/>
  <c r="P62" i="9"/>
  <c r="Q62" i="9"/>
  <c r="R62" i="9"/>
  <c r="S62" i="9"/>
  <c r="T62" i="9"/>
  <c r="U62" i="9"/>
  <c r="V62" i="9"/>
  <c r="W62" i="9"/>
  <c r="O63" i="9"/>
  <c r="P63" i="9"/>
  <c r="Q63" i="9"/>
  <c r="R63" i="9"/>
  <c r="S63" i="9"/>
  <c r="T63" i="9"/>
  <c r="U63" i="9"/>
  <c r="V63" i="9"/>
  <c r="W63" i="9"/>
  <c r="O64" i="9"/>
  <c r="P64" i="9"/>
  <c r="Q64" i="9"/>
  <c r="R64" i="9"/>
  <c r="S64" i="9"/>
  <c r="T64" i="9"/>
  <c r="U64" i="9"/>
  <c r="V64" i="9"/>
  <c r="W64" i="9"/>
  <c r="O65" i="9"/>
  <c r="P65" i="9"/>
  <c r="Q65" i="9"/>
  <c r="R65" i="9"/>
  <c r="S65" i="9"/>
  <c r="T65" i="9"/>
  <c r="U65" i="9"/>
  <c r="V65" i="9"/>
  <c r="W65" i="9"/>
  <c r="O66" i="9"/>
  <c r="P66" i="9"/>
  <c r="Q66" i="9"/>
  <c r="R66" i="9"/>
  <c r="S66" i="9"/>
  <c r="T66" i="9"/>
  <c r="U66" i="9"/>
  <c r="V66" i="9"/>
  <c r="W66" i="9"/>
  <c r="O67" i="9"/>
  <c r="P67" i="9"/>
  <c r="Q67" i="9"/>
  <c r="R67" i="9"/>
  <c r="S67" i="9"/>
  <c r="T67" i="9"/>
  <c r="U67" i="9"/>
  <c r="V67" i="9"/>
  <c r="W67" i="9"/>
  <c r="O68" i="9"/>
  <c r="P68" i="9"/>
  <c r="Q68" i="9"/>
  <c r="R68" i="9"/>
  <c r="S68" i="9"/>
  <c r="T68" i="9"/>
  <c r="U68" i="9"/>
  <c r="V68" i="9"/>
  <c r="W68" i="9"/>
  <c r="O69" i="9"/>
  <c r="P69" i="9"/>
  <c r="Q69" i="9"/>
  <c r="R69" i="9"/>
  <c r="S69" i="9"/>
  <c r="T69" i="9"/>
  <c r="U69" i="9"/>
  <c r="V69" i="9"/>
  <c r="W69" i="9"/>
  <c r="O70" i="9"/>
  <c r="P70" i="9"/>
  <c r="Q70" i="9"/>
  <c r="R70" i="9"/>
  <c r="S70" i="9"/>
  <c r="T70" i="9"/>
  <c r="U70" i="9"/>
  <c r="V70" i="9"/>
  <c r="W70" i="9"/>
  <c r="O71" i="9"/>
  <c r="P71" i="9"/>
  <c r="Q71" i="9"/>
  <c r="R71" i="9"/>
  <c r="S71" i="9"/>
  <c r="T71" i="9"/>
  <c r="U71" i="9"/>
  <c r="V71" i="9"/>
  <c r="W71" i="9"/>
  <c r="O72" i="9"/>
  <c r="P72" i="9"/>
  <c r="Q72" i="9"/>
  <c r="R72" i="9"/>
  <c r="S72" i="9"/>
  <c r="T72" i="9"/>
  <c r="U72" i="9"/>
  <c r="V72" i="9"/>
  <c r="W72" i="9"/>
  <c r="O73" i="9"/>
  <c r="P73" i="9"/>
  <c r="Q73" i="9"/>
  <c r="R73" i="9"/>
  <c r="S73" i="9"/>
  <c r="T73" i="9"/>
  <c r="U73" i="9"/>
  <c r="V73" i="9"/>
  <c r="W73" i="9"/>
  <c r="O74" i="9"/>
  <c r="P74" i="9"/>
  <c r="Q74" i="9"/>
  <c r="R74" i="9"/>
  <c r="S74" i="9"/>
  <c r="T74" i="9"/>
  <c r="U74" i="9"/>
  <c r="V74" i="9"/>
  <c r="W74" i="9"/>
  <c r="O75" i="9"/>
  <c r="P75" i="9"/>
  <c r="Q75" i="9"/>
  <c r="R75" i="9"/>
  <c r="S75" i="9"/>
  <c r="T75" i="9"/>
  <c r="U75" i="9"/>
  <c r="V75" i="9"/>
  <c r="W75" i="9"/>
  <c r="O76" i="9"/>
  <c r="P76" i="9"/>
  <c r="Q76" i="9"/>
  <c r="R76" i="9"/>
  <c r="S76" i="9"/>
  <c r="T76" i="9"/>
  <c r="U76" i="9"/>
  <c r="V76" i="9"/>
  <c r="W76" i="9"/>
  <c r="O77" i="9"/>
  <c r="P77" i="9"/>
  <c r="Q77" i="9"/>
  <c r="R77" i="9"/>
  <c r="S77" i="9"/>
  <c r="T77" i="9"/>
  <c r="U77" i="9"/>
  <c r="V77" i="9"/>
  <c r="W77" i="9"/>
  <c r="O78" i="9"/>
  <c r="P78" i="9"/>
  <c r="Q78" i="9"/>
  <c r="R78" i="9"/>
  <c r="S78" i="9"/>
  <c r="T78" i="9"/>
  <c r="U78" i="9"/>
  <c r="V78" i="9"/>
  <c r="W78" i="9"/>
  <c r="O79" i="9"/>
  <c r="P79" i="9"/>
  <c r="Q79" i="9"/>
  <c r="R79" i="9"/>
  <c r="S79" i="9"/>
  <c r="T79" i="9"/>
  <c r="U79" i="9"/>
  <c r="V79" i="9"/>
  <c r="W79" i="9"/>
  <c r="O80" i="9"/>
  <c r="P80" i="9"/>
  <c r="Q80" i="9"/>
  <c r="R80" i="9"/>
  <c r="S80" i="9"/>
  <c r="T80" i="9"/>
  <c r="U80" i="9"/>
  <c r="V80" i="9"/>
  <c r="W80" i="9"/>
  <c r="O81" i="9"/>
  <c r="P81" i="9"/>
  <c r="Q81" i="9"/>
  <c r="R81" i="9"/>
  <c r="S81" i="9"/>
  <c r="T81" i="9"/>
  <c r="U81" i="9"/>
  <c r="V81" i="9"/>
  <c r="W81" i="9"/>
  <c r="O82" i="9"/>
  <c r="P82" i="9"/>
  <c r="Q82" i="9"/>
  <c r="R82" i="9"/>
  <c r="S82" i="9"/>
  <c r="T82" i="9"/>
  <c r="U82" i="9"/>
  <c r="V82" i="9"/>
  <c r="W82" i="9"/>
  <c r="O83" i="9"/>
  <c r="P83" i="9"/>
  <c r="Q83" i="9"/>
  <c r="R83" i="9"/>
  <c r="S83" i="9"/>
  <c r="T83" i="9"/>
  <c r="U83" i="9"/>
  <c r="V83" i="9"/>
  <c r="W83" i="9"/>
  <c r="O84" i="9"/>
  <c r="P84" i="9"/>
  <c r="Q84" i="9"/>
  <c r="R84" i="9"/>
  <c r="S84" i="9"/>
  <c r="T84" i="9"/>
  <c r="U84" i="9"/>
  <c r="V84" i="9"/>
  <c r="W84" i="9"/>
  <c r="O85" i="9"/>
  <c r="P85" i="9"/>
  <c r="Q85" i="9"/>
  <c r="R85" i="9"/>
  <c r="S85" i="9"/>
  <c r="T85" i="9"/>
  <c r="U85" i="9"/>
  <c r="V85" i="9"/>
  <c r="W85" i="9"/>
  <c r="O86" i="9"/>
  <c r="P86" i="9"/>
  <c r="Q86" i="9"/>
  <c r="R86" i="9"/>
  <c r="S86" i="9"/>
  <c r="T86" i="9"/>
  <c r="U86" i="9"/>
  <c r="V86" i="9"/>
  <c r="W86" i="9"/>
  <c r="O87" i="9"/>
  <c r="P87" i="9"/>
  <c r="Q87" i="9"/>
  <c r="R87" i="9"/>
  <c r="S87" i="9"/>
  <c r="T87" i="9"/>
  <c r="U87" i="9"/>
  <c r="V87" i="9"/>
  <c r="W87" i="9"/>
  <c r="O88" i="9"/>
  <c r="P88" i="9"/>
  <c r="Q88" i="9"/>
  <c r="R88" i="9"/>
  <c r="S88" i="9"/>
  <c r="T88" i="9"/>
  <c r="U88" i="9"/>
  <c r="V88" i="9"/>
  <c r="W88" i="9"/>
  <c r="O89" i="9"/>
  <c r="P89" i="9"/>
  <c r="Q89" i="9"/>
  <c r="R89" i="9"/>
  <c r="S89" i="9"/>
  <c r="T89" i="9"/>
  <c r="U89" i="9"/>
  <c r="V89" i="9"/>
  <c r="W89" i="9"/>
  <c r="O90" i="9"/>
  <c r="P90" i="9"/>
  <c r="Q90" i="9"/>
  <c r="R90" i="9"/>
  <c r="S90" i="9"/>
  <c r="T90" i="9"/>
  <c r="U90" i="9"/>
  <c r="V90" i="9"/>
  <c r="W90" i="9"/>
  <c r="O91" i="9"/>
  <c r="P91" i="9"/>
  <c r="Q91" i="9"/>
  <c r="R91" i="9"/>
  <c r="S91" i="9"/>
  <c r="T91" i="9"/>
  <c r="U91" i="9"/>
  <c r="V91" i="9"/>
  <c r="W91" i="9"/>
  <c r="O92" i="9"/>
  <c r="P92" i="9"/>
  <c r="Q92" i="9"/>
  <c r="R92" i="9"/>
  <c r="S92" i="9"/>
  <c r="T92" i="9"/>
  <c r="U92" i="9"/>
  <c r="V92" i="9"/>
  <c r="W92" i="9"/>
  <c r="O93" i="9"/>
  <c r="P93" i="9"/>
  <c r="Q93" i="9"/>
  <c r="R93" i="9"/>
  <c r="S93" i="9"/>
  <c r="T93" i="9"/>
  <c r="U93" i="9"/>
  <c r="V93" i="9"/>
  <c r="W93" i="9"/>
  <c r="O94" i="9"/>
  <c r="P94" i="9"/>
  <c r="Q94" i="9"/>
  <c r="R94" i="9"/>
  <c r="S94" i="9"/>
  <c r="T94" i="9"/>
  <c r="U94" i="9"/>
  <c r="V94" i="9"/>
  <c r="W94" i="9"/>
  <c r="O95" i="9"/>
  <c r="P95" i="9"/>
  <c r="Q95" i="9"/>
  <c r="R95" i="9"/>
  <c r="S95" i="9"/>
  <c r="T95" i="9"/>
  <c r="U95" i="9"/>
  <c r="V95" i="9"/>
  <c r="W95" i="9"/>
  <c r="O96" i="9"/>
  <c r="P96" i="9"/>
  <c r="Q96" i="9"/>
  <c r="R96" i="9"/>
  <c r="S96" i="9"/>
  <c r="T96" i="9"/>
  <c r="U96" i="9"/>
  <c r="V96" i="9"/>
  <c r="W96" i="9"/>
  <c r="O97" i="9"/>
  <c r="P97" i="9"/>
  <c r="Q97" i="9"/>
  <c r="R97" i="9"/>
  <c r="S97" i="9"/>
  <c r="T97" i="9"/>
  <c r="U97" i="9"/>
  <c r="V97" i="9"/>
  <c r="W97" i="9"/>
  <c r="O98" i="9"/>
  <c r="P98" i="9"/>
  <c r="Q98" i="9"/>
  <c r="R98" i="9"/>
  <c r="S98" i="9"/>
  <c r="T98" i="9"/>
  <c r="U98" i="9"/>
  <c r="V98" i="9"/>
  <c r="W98" i="9"/>
  <c r="O99" i="9"/>
  <c r="P99" i="9"/>
  <c r="Q99" i="9"/>
  <c r="R99" i="9"/>
  <c r="S99" i="9"/>
  <c r="T99" i="9"/>
  <c r="U99" i="9"/>
  <c r="V99" i="9"/>
  <c r="W99" i="9"/>
  <c r="O100" i="9"/>
  <c r="P100" i="9"/>
  <c r="Q100" i="9"/>
  <c r="R100" i="9"/>
  <c r="S100" i="9"/>
  <c r="T100" i="9"/>
  <c r="U100" i="9"/>
  <c r="V100" i="9"/>
  <c r="W100" i="9"/>
  <c r="O101" i="9"/>
  <c r="P101" i="9"/>
  <c r="Q101" i="9"/>
  <c r="R101" i="9"/>
  <c r="S101" i="9"/>
  <c r="T101" i="9"/>
  <c r="U101" i="9"/>
  <c r="V101" i="9"/>
  <c r="W101" i="9"/>
  <c r="O102" i="9"/>
  <c r="P102" i="9"/>
  <c r="Q102" i="9"/>
  <c r="R102" i="9"/>
  <c r="S102" i="9"/>
  <c r="T102" i="9"/>
  <c r="U102" i="9"/>
  <c r="V102" i="9"/>
  <c r="W102" i="9"/>
  <c r="O103" i="9"/>
  <c r="P103" i="9"/>
  <c r="Q103" i="9"/>
  <c r="R103" i="9"/>
  <c r="S103" i="9"/>
  <c r="T103" i="9"/>
  <c r="U103" i="9"/>
  <c r="V103" i="9"/>
  <c r="W103" i="9"/>
  <c r="O104" i="9"/>
  <c r="P104" i="9"/>
  <c r="Q104" i="9"/>
  <c r="R104" i="9"/>
  <c r="S104" i="9"/>
  <c r="T104" i="9"/>
  <c r="U104" i="9"/>
  <c r="V104" i="9"/>
  <c r="W104" i="9"/>
  <c r="O105" i="9"/>
  <c r="P105" i="9"/>
  <c r="Q105" i="9"/>
  <c r="R105" i="9"/>
  <c r="S105" i="9"/>
  <c r="T105" i="9"/>
  <c r="U105" i="9"/>
  <c r="V105" i="9"/>
  <c r="W105" i="9"/>
  <c r="O106" i="9"/>
  <c r="P106" i="9"/>
  <c r="Q106" i="9"/>
  <c r="R106" i="9"/>
  <c r="S106" i="9"/>
  <c r="T106" i="9"/>
  <c r="U106" i="9"/>
  <c r="V106" i="9"/>
  <c r="W106" i="9"/>
  <c r="O107" i="9"/>
  <c r="P107" i="9"/>
  <c r="Q107" i="9"/>
  <c r="R107" i="9"/>
  <c r="S107" i="9"/>
  <c r="T107" i="9"/>
  <c r="U107" i="9"/>
  <c r="V107" i="9"/>
  <c r="W107" i="9"/>
  <c r="O108" i="9"/>
  <c r="P108" i="9"/>
  <c r="Q108" i="9"/>
  <c r="R108" i="9"/>
  <c r="S108" i="9"/>
  <c r="T108" i="9"/>
  <c r="U108" i="9"/>
  <c r="V108" i="9"/>
  <c r="W108" i="9"/>
  <c r="O109" i="9"/>
  <c r="P109" i="9"/>
  <c r="Q109" i="9"/>
  <c r="R109" i="9"/>
  <c r="S109" i="9"/>
  <c r="T109" i="9"/>
  <c r="U109" i="9"/>
  <c r="V109" i="9"/>
  <c r="W109" i="9"/>
  <c r="O110" i="9"/>
  <c r="P110" i="9"/>
  <c r="Q110" i="9"/>
  <c r="R110" i="9"/>
  <c r="S110" i="9"/>
  <c r="T110" i="9"/>
  <c r="U110" i="9"/>
  <c r="V110" i="9"/>
  <c r="W110" i="9"/>
  <c r="O111" i="9"/>
  <c r="P111" i="9"/>
  <c r="Q111" i="9"/>
  <c r="R111" i="9"/>
  <c r="S111" i="9"/>
  <c r="T111" i="9"/>
  <c r="U111" i="9"/>
  <c r="V111" i="9"/>
  <c r="W111" i="9"/>
  <c r="O112" i="9"/>
  <c r="P112" i="9"/>
  <c r="Q112" i="9"/>
  <c r="R112" i="9"/>
  <c r="S112" i="9"/>
  <c r="T112" i="9"/>
  <c r="U112" i="9"/>
  <c r="V112" i="9"/>
  <c r="W112" i="9"/>
  <c r="O113" i="9"/>
  <c r="P113" i="9"/>
  <c r="Q113" i="9"/>
  <c r="R113" i="9"/>
  <c r="S113" i="9"/>
  <c r="T113" i="9"/>
  <c r="U113" i="9"/>
  <c r="V113" i="9"/>
  <c r="W113" i="9"/>
  <c r="O114" i="9"/>
  <c r="P114" i="9"/>
  <c r="Q114" i="9"/>
  <c r="R114" i="9"/>
  <c r="S114" i="9"/>
  <c r="T114" i="9"/>
  <c r="U114" i="9"/>
  <c r="V114" i="9"/>
  <c r="W114" i="9"/>
  <c r="O115" i="9"/>
  <c r="P115" i="9"/>
  <c r="Q115" i="9"/>
  <c r="R115" i="9"/>
  <c r="S115" i="9"/>
  <c r="T115" i="9"/>
  <c r="U115" i="9"/>
  <c r="V115" i="9"/>
  <c r="W115" i="9"/>
  <c r="O116" i="9"/>
  <c r="P116" i="9"/>
  <c r="Q116" i="9"/>
  <c r="R116" i="9"/>
  <c r="S116" i="9"/>
  <c r="T116" i="9"/>
  <c r="U116" i="9"/>
  <c r="V116" i="9"/>
  <c r="W116" i="9"/>
  <c r="O117" i="9"/>
  <c r="P117" i="9"/>
  <c r="Q117" i="9"/>
  <c r="R117" i="9"/>
  <c r="S117" i="9"/>
  <c r="T117" i="9"/>
  <c r="U117" i="9"/>
  <c r="V117" i="9"/>
  <c r="W117" i="9"/>
  <c r="O118" i="9"/>
  <c r="P118" i="9"/>
  <c r="Q118" i="9"/>
  <c r="R118" i="9"/>
  <c r="S118" i="9"/>
  <c r="T118" i="9"/>
  <c r="U118" i="9"/>
  <c r="V118" i="9"/>
  <c r="W118" i="9"/>
  <c r="O119" i="9"/>
  <c r="P119" i="9"/>
  <c r="Q119" i="9"/>
  <c r="R119" i="9"/>
  <c r="S119" i="9"/>
  <c r="T119" i="9"/>
  <c r="U119" i="9"/>
  <c r="V119" i="9"/>
  <c r="W119" i="9"/>
  <c r="O120" i="9"/>
  <c r="P120" i="9"/>
  <c r="Q120" i="9"/>
  <c r="R120" i="9"/>
  <c r="S120" i="9"/>
  <c r="T120" i="9"/>
  <c r="U120" i="9"/>
  <c r="V120" i="9"/>
  <c r="W120" i="9"/>
  <c r="O121" i="9"/>
  <c r="P121" i="9"/>
  <c r="Q121" i="9"/>
  <c r="R121" i="9"/>
  <c r="S121" i="9"/>
  <c r="T121" i="9"/>
  <c r="U121" i="9"/>
  <c r="V121" i="9"/>
  <c r="W121" i="9"/>
  <c r="O122" i="9"/>
  <c r="P122" i="9"/>
  <c r="Q122" i="9"/>
  <c r="R122" i="9"/>
  <c r="S122" i="9"/>
  <c r="T122" i="9"/>
  <c r="U122" i="9"/>
  <c r="V122" i="9"/>
  <c r="W122" i="9"/>
  <c r="O123" i="9"/>
  <c r="P123" i="9"/>
  <c r="Q123" i="9"/>
  <c r="R123" i="9"/>
  <c r="S123" i="9"/>
  <c r="T123" i="9"/>
  <c r="U123" i="9"/>
  <c r="V123" i="9"/>
  <c r="W123" i="9"/>
  <c r="O124" i="9"/>
  <c r="P124" i="9"/>
  <c r="Q124" i="9"/>
  <c r="R124" i="9"/>
  <c r="S124" i="9"/>
  <c r="T124" i="9"/>
  <c r="U124" i="9"/>
  <c r="V124" i="9"/>
  <c r="W124" i="9"/>
  <c r="O125" i="9"/>
  <c r="P125" i="9"/>
  <c r="Q125" i="9"/>
  <c r="R125" i="9"/>
  <c r="S125" i="9"/>
  <c r="T125" i="9"/>
  <c r="U125" i="9"/>
  <c r="V125" i="9"/>
  <c r="W125" i="9"/>
  <c r="O126" i="9"/>
  <c r="P126" i="9"/>
  <c r="Q126" i="9"/>
  <c r="R126" i="9"/>
  <c r="S126" i="9"/>
  <c r="T126" i="9"/>
  <c r="U126" i="9"/>
  <c r="V126" i="9"/>
  <c r="W126" i="9"/>
  <c r="O127" i="9"/>
  <c r="P127" i="9"/>
  <c r="Q127" i="9"/>
  <c r="R127" i="9"/>
  <c r="S127" i="9"/>
  <c r="T127" i="9"/>
  <c r="U127" i="9"/>
  <c r="V127" i="9"/>
  <c r="W127" i="9"/>
  <c r="O128" i="9"/>
  <c r="P128" i="9"/>
  <c r="Q128" i="9"/>
  <c r="R128" i="9"/>
  <c r="S128" i="9"/>
  <c r="T128" i="9"/>
  <c r="U128" i="9"/>
  <c r="V128" i="9"/>
  <c r="W128" i="9"/>
  <c r="O129" i="9"/>
  <c r="P129" i="9"/>
  <c r="Q129" i="9"/>
  <c r="R129" i="9"/>
  <c r="S129" i="9"/>
  <c r="T129" i="9"/>
  <c r="U129" i="9"/>
  <c r="V129" i="9"/>
  <c r="W129" i="9"/>
  <c r="O130" i="9"/>
  <c r="P130" i="9"/>
  <c r="Q130" i="9"/>
  <c r="R130" i="9"/>
  <c r="S130" i="9"/>
  <c r="T130" i="9"/>
  <c r="U130" i="9"/>
  <c r="V130" i="9"/>
  <c r="W130" i="9"/>
  <c r="O131" i="9"/>
  <c r="P131" i="9"/>
  <c r="Q131" i="9"/>
  <c r="R131" i="9"/>
  <c r="S131" i="9"/>
  <c r="T131" i="9"/>
  <c r="U131" i="9"/>
  <c r="V131" i="9"/>
  <c r="W131" i="9"/>
  <c r="O132" i="9"/>
  <c r="P132" i="9"/>
  <c r="Q132" i="9"/>
  <c r="R132" i="9"/>
  <c r="S132" i="9"/>
  <c r="T132" i="9"/>
  <c r="U132" i="9"/>
  <c r="V132" i="9"/>
  <c r="W132" i="9"/>
  <c r="O133" i="9"/>
  <c r="P133" i="9"/>
  <c r="Q133" i="9"/>
  <c r="R133" i="9"/>
  <c r="S133" i="9"/>
  <c r="T133" i="9"/>
  <c r="U133" i="9"/>
  <c r="V133" i="9"/>
  <c r="W133" i="9"/>
  <c r="O134" i="9"/>
  <c r="P134" i="9"/>
  <c r="Q134" i="9"/>
  <c r="R134" i="9"/>
  <c r="S134" i="9"/>
  <c r="T134" i="9"/>
  <c r="U134" i="9"/>
  <c r="V134" i="9"/>
  <c r="W134" i="9"/>
  <c r="O135" i="9"/>
  <c r="P135" i="9"/>
  <c r="Q135" i="9"/>
  <c r="R135" i="9"/>
  <c r="S135" i="9"/>
  <c r="T135" i="9"/>
  <c r="U135" i="9"/>
  <c r="V135" i="9"/>
  <c r="W135" i="9"/>
  <c r="O136" i="9"/>
  <c r="P136" i="9"/>
  <c r="Q136" i="9"/>
  <c r="R136" i="9"/>
  <c r="S136" i="9"/>
  <c r="T136" i="9"/>
  <c r="U136" i="9"/>
  <c r="V136" i="9"/>
  <c r="W136" i="9"/>
  <c r="O137" i="9"/>
  <c r="P137" i="9"/>
  <c r="Q137" i="9"/>
  <c r="R137" i="9"/>
  <c r="S137" i="9"/>
  <c r="T137" i="9"/>
  <c r="U137" i="9"/>
  <c r="V137" i="9"/>
  <c r="W137" i="9"/>
  <c r="O138" i="9"/>
  <c r="P138" i="9"/>
  <c r="Q138" i="9"/>
  <c r="R138" i="9"/>
  <c r="S138" i="9"/>
  <c r="T138" i="9"/>
  <c r="U138" i="9"/>
  <c r="V138" i="9"/>
  <c r="W138" i="9"/>
  <c r="O139" i="9"/>
  <c r="P139" i="9"/>
  <c r="Q139" i="9"/>
  <c r="R139" i="9"/>
  <c r="S139" i="9"/>
  <c r="T139" i="9"/>
  <c r="U139" i="9"/>
  <c r="V139" i="9"/>
  <c r="W139" i="9"/>
  <c r="O140" i="9"/>
  <c r="P140" i="9"/>
  <c r="Q140" i="9"/>
  <c r="R140" i="9"/>
  <c r="S140" i="9"/>
  <c r="T140" i="9"/>
  <c r="U140" i="9"/>
  <c r="V140" i="9"/>
  <c r="W140" i="9"/>
  <c r="O141" i="9"/>
  <c r="P141" i="9"/>
  <c r="Q141" i="9"/>
  <c r="R141" i="9"/>
  <c r="S141" i="9"/>
  <c r="T141" i="9"/>
  <c r="U141" i="9"/>
  <c r="V141" i="9"/>
  <c r="W141" i="9"/>
  <c r="O142" i="9"/>
  <c r="P142" i="9"/>
  <c r="Q142" i="9"/>
  <c r="R142" i="9"/>
  <c r="S142" i="9"/>
  <c r="T142" i="9"/>
  <c r="U142" i="9"/>
  <c r="V142" i="9"/>
  <c r="W142" i="9"/>
  <c r="O143" i="9"/>
  <c r="P143" i="9"/>
  <c r="Q143" i="9"/>
  <c r="R143" i="9"/>
  <c r="S143" i="9"/>
  <c r="T143" i="9"/>
  <c r="U143" i="9"/>
  <c r="V143" i="9"/>
  <c r="W143" i="9"/>
  <c r="O144" i="9"/>
  <c r="P144" i="9"/>
  <c r="Q144" i="9"/>
  <c r="R144" i="9"/>
  <c r="S144" i="9"/>
  <c r="T144" i="9"/>
  <c r="U144" i="9"/>
  <c r="V144" i="9"/>
  <c r="W144" i="9"/>
  <c r="O145" i="9"/>
  <c r="P145" i="9"/>
  <c r="Q145" i="9"/>
  <c r="R145" i="9"/>
  <c r="S145" i="9"/>
  <c r="T145" i="9"/>
  <c r="U145" i="9"/>
  <c r="V145" i="9"/>
  <c r="W145" i="9"/>
  <c r="O146" i="9"/>
  <c r="P146" i="9"/>
  <c r="Q146" i="9"/>
  <c r="R146" i="9"/>
  <c r="S146" i="9"/>
  <c r="T146" i="9"/>
  <c r="U146" i="9"/>
  <c r="V146" i="9"/>
  <c r="W146" i="9"/>
  <c r="O147" i="9"/>
  <c r="P147" i="9"/>
  <c r="Q147" i="9"/>
  <c r="R147" i="9"/>
  <c r="S147" i="9"/>
  <c r="T147" i="9"/>
  <c r="U147" i="9"/>
  <c r="V147" i="9"/>
  <c r="W147" i="9"/>
  <c r="O148" i="9"/>
  <c r="P148" i="9"/>
  <c r="Q148" i="9"/>
  <c r="R148" i="9"/>
  <c r="S148" i="9"/>
  <c r="T148" i="9"/>
  <c r="U148" i="9"/>
  <c r="V148" i="9"/>
  <c r="W148" i="9"/>
  <c r="O149" i="9"/>
  <c r="P149" i="9"/>
  <c r="Q149" i="9"/>
  <c r="R149" i="9"/>
  <c r="S149" i="9"/>
  <c r="T149" i="9"/>
  <c r="U149" i="9"/>
  <c r="V149" i="9"/>
  <c r="W149" i="9"/>
  <c r="O150" i="9"/>
  <c r="P150" i="9"/>
  <c r="Q150" i="9"/>
  <c r="R150" i="9"/>
  <c r="S150" i="9"/>
  <c r="T150" i="9"/>
  <c r="U150" i="9"/>
  <c r="V150" i="9"/>
  <c r="W150" i="9"/>
  <c r="O151" i="9"/>
  <c r="P151" i="9"/>
  <c r="Q151" i="9"/>
  <c r="R151" i="9"/>
  <c r="S151" i="9"/>
  <c r="T151" i="9"/>
  <c r="U151" i="9"/>
  <c r="V151" i="9"/>
  <c r="W151" i="9"/>
  <c r="O152" i="9"/>
  <c r="P152" i="9"/>
  <c r="Q152" i="9"/>
  <c r="R152" i="9"/>
  <c r="S152" i="9"/>
  <c r="T152" i="9"/>
  <c r="U152" i="9"/>
  <c r="V152" i="9"/>
  <c r="W152" i="9"/>
  <c r="O153" i="9"/>
  <c r="P153" i="9"/>
  <c r="Q153" i="9"/>
  <c r="R153" i="9"/>
  <c r="S153" i="9"/>
  <c r="T153" i="9"/>
  <c r="U153" i="9"/>
  <c r="V153" i="9"/>
  <c r="W153" i="9"/>
  <c r="O154" i="9"/>
  <c r="P154" i="9"/>
  <c r="Q154" i="9"/>
  <c r="R154" i="9"/>
  <c r="S154" i="9"/>
  <c r="T154" i="9"/>
  <c r="U154" i="9"/>
  <c r="V154" i="9"/>
  <c r="W154" i="9"/>
  <c r="O155" i="9"/>
  <c r="P155" i="9"/>
  <c r="Q155" i="9"/>
  <c r="R155" i="9"/>
  <c r="S155" i="9"/>
  <c r="T155" i="9"/>
  <c r="U155" i="9"/>
  <c r="V155" i="9"/>
  <c r="W155" i="9"/>
  <c r="O156" i="9"/>
  <c r="P156" i="9"/>
  <c r="Q156" i="9"/>
  <c r="R156" i="9"/>
  <c r="S156" i="9"/>
  <c r="T156" i="9"/>
  <c r="U156" i="9"/>
  <c r="V156" i="9"/>
  <c r="W156" i="9"/>
  <c r="O157" i="9"/>
  <c r="P157" i="9"/>
  <c r="Q157" i="9"/>
  <c r="R157" i="9"/>
  <c r="S157" i="9"/>
  <c r="T157" i="9"/>
  <c r="U157" i="9"/>
  <c r="V157" i="9"/>
  <c r="W157" i="9"/>
  <c r="O158" i="9"/>
  <c r="P158" i="9"/>
  <c r="Q158" i="9"/>
  <c r="R158" i="9"/>
  <c r="S158" i="9"/>
  <c r="T158" i="9"/>
  <c r="U158" i="9"/>
  <c r="V158" i="9"/>
  <c r="W158" i="9"/>
  <c r="O159" i="9"/>
  <c r="P159" i="9"/>
  <c r="Q159" i="9"/>
  <c r="R159" i="9"/>
  <c r="S159" i="9"/>
  <c r="T159" i="9"/>
  <c r="U159" i="9"/>
  <c r="V159" i="9"/>
  <c r="W159" i="9"/>
  <c r="O160" i="9"/>
  <c r="P160" i="9"/>
  <c r="Q160" i="9"/>
  <c r="R160" i="9"/>
  <c r="S160" i="9"/>
  <c r="T160" i="9"/>
  <c r="U160" i="9"/>
  <c r="V160" i="9"/>
  <c r="W160" i="9"/>
  <c r="O161" i="9"/>
  <c r="P161" i="9"/>
  <c r="Q161" i="9"/>
  <c r="R161" i="9"/>
  <c r="S161" i="9"/>
  <c r="T161" i="9"/>
  <c r="U161" i="9"/>
  <c r="V161" i="9"/>
  <c r="W161" i="9"/>
  <c r="O162" i="9"/>
  <c r="P162" i="9"/>
  <c r="Q162" i="9"/>
  <c r="R162" i="9"/>
  <c r="S162" i="9"/>
  <c r="T162" i="9"/>
  <c r="U162" i="9"/>
  <c r="V162" i="9"/>
  <c r="W162" i="9"/>
  <c r="O163" i="9"/>
  <c r="P163" i="9"/>
  <c r="Q163" i="9"/>
  <c r="R163" i="9"/>
  <c r="S163" i="9"/>
  <c r="T163" i="9"/>
  <c r="U163" i="9"/>
  <c r="V163" i="9"/>
  <c r="W163" i="9"/>
  <c r="O164" i="9"/>
  <c r="P164" i="9"/>
  <c r="Q164" i="9"/>
  <c r="R164" i="9"/>
  <c r="S164" i="9"/>
  <c r="T164" i="9"/>
  <c r="U164" i="9"/>
  <c r="V164" i="9"/>
  <c r="W164" i="9"/>
  <c r="O165" i="9"/>
  <c r="P165" i="9"/>
  <c r="Q165" i="9"/>
  <c r="R165" i="9"/>
  <c r="S165" i="9"/>
  <c r="T165" i="9"/>
  <c r="U165" i="9"/>
  <c r="V165" i="9"/>
  <c r="W165" i="9"/>
  <c r="O166" i="9"/>
  <c r="P166" i="9"/>
  <c r="Q166" i="9"/>
  <c r="R166" i="9"/>
  <c r="S166" i="9"/>
  <c r="T166" i="9"/>
  <c r="U166" i="9"/>
  <c r="V166" i="9"/>
  <c r="W166" i="9"/>
  <c r="O167" i="9"/>
  <c r="P167" i="9"/>
  <c r="Q167" i="9"/>
  <c r="R167" i="9"/>
  <c r="S167" i="9"/>
  <c r="T167" i="9"/>
  <c r="U167" i="9"/>
  <c r="V167" i="9"/>
  <c r="W167" i="9"/>
  <c r="O168" i="9"/>
  <c r="P168" i="9"/>
  <c r="Q168" i="9"/>
  <c r="R168" i="9"/>
  <c r="S168" i="9"/>
  <c r="T168" i="9"/>
  <c r="U168" i="9"/>
  <c r="V168" i="9"/>
  <c r="W168" i="9"/>
  <c r="O169" i="9"/>
  <c r="P169" i="9"/>
  <c r="Q169" i="9"/>
  <c r="R169" i="9"/>
  <c r="S169" i="9"/>
  <c r="T169" i="9"/>
  <c r="U169" i="9"/>
  <c r="V169" i="9"/>
  <c r="W169" i="9"/>
  <c r="O170" i="9"/>
  <c r="P170" i="9"/>
  <c r="Q170" i="9"/>
  <c r="R170" i="9"/>
  <c r="S170" i="9"/>
  <c r="T170" i="9"/>
  <c r="U170" i="9"/>
  <c r="V170" i="9"/>
  <c r="W170" i="9"/>
  <c r="O171" i="9"/>
  <c r="P171" i="9"/>
  <c r="Q171" i="9"/>
  <c r="R171" i="9"/>
  <c r="S171" i="9"/>
  <c r="T171" i="9"/>
  <c r="U171" i="9"/>
  <c r="V171" i="9"/>
  <c r="W171" i="9"/>
  <c r="O172" i="9"/>
  <c r="P172" i="9"/>
  <c r="Q172" i="9"/>
  <c r="R172" i="9"/>
  <c r="S172" i="9"/>
  <c r="T172" i="9"/>
  <c r="U172" i="9"/>
  <c r="V172" i="9"/>
  <c r="W172" i="9"/>
  <c r="O173" i="9"/>
  <c r="P173" i="9"/>
  <c r="Q173" i="9"/>
  <c r="R173" i="9"/>
  <c r="S173" i="9"/>
  <c r="T173" i="9"/>
  <c r="U173" i="9"/>
  <c r="V173" i="9"/>
  <c r="W173" i="9"/>
  <c r="O174" i="9"/>
  <c r="P174" i="9"/>
  <c r="Q174" i="9"/>
  <c r="R174" i="9"/>
  <c r="S174" i="9"/>
  <c r="T174" i="9"/>
  <c r="U174" i="9"/>
  <c r="V174" i="9"/>
  <c r="W174" i="9"/>
  <c r="O175" i="9"/>
  <c r="P175" i="9"/>
  <c r="Q175" i="9"/>
  <c r="R175" i="9"/>
  <c r="S175" i="9"/>
  <c r="T175" i="9"/>
  <c r="U175" i="9"/>
  <c r="V175" i="9"/>
  <c r="W175" i="9"/>
  <c r="O176" i="9"/>
  <c r="P176" i="9"/>
  <c r="Q176" i="9"/>
  <c r="R176" i="9"/>
  <c r="S176" i="9"/>
  <c r="T176" i="9"/>
  <c r="U176" i="9"/>
  <c r="V176" i="9"/>
  <c r="W176" i="9"/>
  <c r="O177" i="9"/>
  <c r="P177" i="9"/>
  <c r="Q177" i="9"/>
  <c r="R177" i="9"/>
  <c r="S177" i="9"/>
  <c r="T177" i="9"/>
  <c r="U177" i="9"/>
  <c r="V177" i="9"/>
  <c r="W177" i="9"/>
  <c r="O178" i="9"/>
  <c r="P178" i="9"/>
  <c r="Q178" i="9"/>
  <c r="R178" i="9"/>
  <c r="S178" i="9"/>
  <c r="T178" i="9"/>
  <c r="U178" i="9"/>
  <c r="V178" i="9"/>
  <c r="W178" i="9"/>
  <c r="O179" i="9"/>
  <c r="P179" i="9"/>
  <c r="Q179" i="9"/>
  <c r="R179" i="9"/>
  <c r="S179" i="9"/>
  <c r="T179" i="9"/>
  <c r="U179" i="9"/>
  <c r="V179" i="9"/>
  <c r="W179" i="9"/>
  <c r="O180" i="9"/>
  <c r="P180" i="9"/>
  <c r="Q180" i="9"/>
  <c r="R180" i="9"/>
  <c r="S180" i="9"/>
  <c r="T180" i="9"/>
  <c r="U180" i="9"/>
  <c r="V180" i="9"/>
  <c r="W180" i="9"/>
  <c r="O181" i="9"/>
  <c r="P181" i="9"/>
  <c r="Q181" i="9"/>
  <c r="R181" i="9"/>
  <c r="S181" i="9"/>
  <c r="T181" i="9"/>
  <c r="U181" i="9"/>
  <c r="V181" i="9"/>
  <c r="W181" i="9"/>
  <c r="O182" i="9"/>
  <c r="P182" i="9"/>
  <c r="Q182" i="9"/>
  <c r="R182" i="9"/>
  <c r="S182" i="9"/>
  <c r="T182" i="9"/>
  <c r="U182" i="9"/>
  <c r="V182" i="9"/>
  <c r="W182" i="9"/>
  <c r="O183" i="9"/>
  <c r="P183" i="9"/>
  <c r="Q183" i="9"/>
  <c r="R183" i="9"/>
  <c r="S183" i="9"/>
  <c r="T183" i="9"/>
  <c r="U183" i="9"/>
  <c r="V183" i="9"/>
  <c r="W183" i="9"/>
  <c r="O184" i="9"/>
  <c r="P184" i="9"/>
  <c r="Q184" i="9"/>
  <c r="R184" i="9"/>
  <c r="S184" i="9"/>
  <c r="T184" i="9"/>
  <c r="U184" i="9"/>
  <c r="V184" i="9"/>
  <c r="W184" i="9"/>
  <c r="O185" i="9"/>
  <c r="P185" i="9"/>
  <c r="Q185" i="9"/>
  <c r="R185" i="9"/>
  <c r="S185" i="9"/>
  <c r="T185" i="9"/>
  <c r="U185" i="9"/>
  <c r="V185" i="9"/>
  <c r="W185" i="9"/>
  <c r="O186" i="9"/>
  <c r="P186" i="9"/>
  <c r="Q186" i="9"/>
  <c r="R186" i="9"/>
  <c r="S186" i="9"/>
  <c r="T186" i="9"/>
  <c r="U186" i="9"/>
  <c r="V186" i="9"/>
  <c r="W186" i="9"/>
  <c r="O187" i="9"/>
  <c r="P187" i="9"/>
  <c r="Z187" i="9" s="1"/>
  <c r="Q187" i="9"/>
  <c r="R187" i="9"/>
  <c r="S187" i="9"/>
  <c r="T187" i="9"/>
  <c r="AD187" i="9" s="1"/>
  <c r="U187" i="9"/>
  <c r="V187" i="9"/>
  <c r="W187" i="9"/>
  <c r="O188" i="9"/>
  <c r="Y188" i="9" s="1"/>
  <c r="P188" i="9"/>
  <c r="Q188" i="9"/>
  <c r="R188" i="9"/>
  <c r="S188" i="9"/>
  <c r="AC188" i="9" s="1"/>
  <c r="T188" i="9"/>
  <c r="U188" i="9"/>
  <c r="V188" i="9"/>
  <c r="W188" i="9"/>
  <c r="AG188" i="9" s="1"/>
  <c r="O189" i="9"/>
  <c r="P189" i="9"/>
  <c r="Q189" i="9"/>
  <c r="R189" i="9"/>
  <c r="S189" i="9"/>
  <c r="T189" i="9"/>
  <c r="U189" i="9"/>
  <c r="V189" i="9"/>
  <c r="W189" i="9"/>
  <c r="O190" i="9"/>
  <c r="P190" i="9"/>
  <c r="Q190" i="9"/>
  <c r="R190" i="9"/>
  <c r="S190" i="9"/>
  <c r="T190" i="9"/>
  <c r="U190" i="9"/>
  <c r="V190" i="9"/>
  <c r="W190" i="9"/>
  <c r="O191" i="9"/>
  <c r="P191" i="9"/>
  <c r="Z191" i="9" s="1"/>
  <c r="Q191" i="9"/>
  <c r="R191" i="9"/>
  <c r="S191" i="9"/>
  <c r="T191" i="9"/>
  <c r="AD191" i="9" s="1"/>
  <c r="U191" i="9"/>
  <c r="V191" i="9"/>
  <c r="W191" i="9"/>
  <c r="O192" i="9"/>
  <c r="Y192" i="9" s="1"/>
  <c r="P192" i="9"/>
  <c r="Q192" i="9"/>
  <c r="R192" i="9"/>
  <c r="S192" i="9"/>
  <c r="AC192" i="9" s="1"/>
  <c r="T192" i="9"/>
  <c r="U192" i="9"/>
  <c r="V192" i="9"/>
  <c r="W192" i="9"/>
  <c r="AG192" i="9" s="1"/>
  <c r="O193" i="9"/>
  <c r="P193" i="9"/>
  <c r="Q193" i="9"/>
  <c r="R193" i="9"/>
  <c r="S193" i="9"/>
  <c r="T193" i="9"/>
  <c r="U193" i="9"/>
  <c r="V193" i="9"/>
  <c r="W193" i="9"/>
  <c r="O194" i="9"/>
  <c r="P194" i="9"/>
  <c r="Q194" i="9"/>
  <c r="R194" i="9"/>
  <c r="S194" i="9"/>
  <c r="T194" i="9"/>
  <c r="U194" i="9"/>
  <c r="V194" i="9"/>
  <c r="W194" i="9"/>
  <c r="N32" i="9"/>
  <c r="AF32" i="9" s="1"/>
  <c r="N33" i="9"/>
  <c r="N34" i="9"/>
  <c r="X34" i="9" s="1"/>
  <c r="N35" i="9"/>
  <c r="X35" i="9" s="1"/>
  <c r="N36" i="9"/>
  <c r="AF36" i="9" s="1"/>
  <c r="N37" i="9"/>
  <c r="N38" i="9"/>
  <c r="X38" i="9" s="1"/>
  <c r="N39" i="9"/>
  <c r="X39" i="9" s="1"/>
  <c r="N40" i="9"/>
  <c r="AF40" i="9" s="1"/>
  <c r="N41" i="9"/>
  <c r="N42" i="9"/>
  <c r="X42" i="9" s="1"/>
  <c r="N43" i="9"/>
  <c r="X43" i="9" s="1"/>
  <c r="N44" i="9"/>
  <c r="AF44" i="9" s="1"/>
  <c r="N45" i="9"/>
  <c r="N46" i="9"/>
  <c r="X46" i="9" s="1"/>
  <c r="N47" i="9"/>
  <c r="X47" i="9" s="1"/>
  <c r="N48" i="9"/>
  <c r="AF48" i="9" s="1"/>
  <c r="N49" i="9"/>
  <c r="N50" i="9"/>
  <c r="X50" i="9" s="1"/>
  <c r="N51" i="9"/>
  <c r="X51" i="9" s="1"/>
  <c r="N52" i="9"/>
  <c r="X52" i="9" s="1"/>
  <c r="N53" i="9"/>
  <c r="N54" i="9"/>
  <c r="X54" i="9" s="1"/>
  <c r="N55" i="9"/>
  <c r="X55" i="9" s="1"/>
  <c r="N56" i="9"/>
  <c r="X56" i="9" s="1"/>
  <c r="N57" i="9"/>
  <c r="N58" i="9"/>
  <c r="X58" i="9" s="1"/>
  <c r="N59" i="9"/>
  <c r="X59" i="9" s="1"/>
  <c r="N60" i="9"/>
  <c r="X60" i="9" s="1"/>
  <c r="N61" i="9"/>
  <c r="N62" i="9"/>
  <c r="X62" i="9" s="1"/>
  <c r="N63" i="9"/>
  <c r="X63" i="9" s="1"/>
  <c r="N64" i="9"/>
  <c r="X64" i="9" s="1"/>
  <c r="N65" i="9"/>
  <c r="N66" i="9"/>
  <c r="X66" i="9" s="1"/>
  <c r="N67" i="9"/>
  <c r="X67" i="9" s="1"/>
  <c r="N68" i="9"/>
  <c r="X68" i="9" s="1"/>
  <c r="N69" i="9"/>
  <c r="N70" i="9"/>
  <c r="X70" i="9" s="1"/>
  <c r="N71" i="9"/>
  <c r="X71" i="9" s="1"/>
  <c r="N72" i="9"/>
  <c r="X72" i="9" s="1"/>
  <c r="N73" i="9"/>
  <c r="N74" i="9"/>
  <c r="X74" i="9" s="1"/>
  <c r="N75" i="9"/>
  <c r="X75" i="9" s="1"/>
  <c r="N76" i="9"/>
  <c r="X76" i="9" s="1"/>
  <c r="N77" i="9"/>
  <c r="N78" i="9"/>
  <c r="X78" i="9" s="1"/>
  <c r="N79" i="9"/>
  <c r="N80" i="9"/>
  <c r="X80" i="9" s="1"/>
  <c r="N81" i="9"/>
  <c r="N82" i="9"/>
  <c r="X82" i="9" s="1"/>
  <c r="N83" i="9"/>
  <c r="X83" i="9" s="1"/>
  <c r="N84" i="9"/>
  <c r="X84" i="9" s="1"/>
  <c r="N85" i="9"/>
  <c r="N86" i="9"/>
  <c r="X86" i="9" s="1"/>
  <c r="N87" i="9"/>
  <c r="N88" i="9"/>
  <c r="X88" i="9" s="1"/>
  <c r="N89" i="9"/>
  <c r="N90" i="9"/>
  <c r="X90" i="9" s="1"/>
  <c r="N91" i="9"/>
  <c r="X91" i="9" s="1"/>
  <c r="N92" i="9"/>
  <c r="X92" i="9" s="1"/>
  <c r="N93" i="9"/>
  <c r="N94" i="9"/>
  <c r="X94" i="9" s="1"/>
  <c r="N95" i="9"/>
  <c r="AF95" i="9" s="1"/>
  <c r="N96" i="9"/>
  <c r="X96" i="9" s="1"/>
  <c r="N97" i="9"/>
  <c r="N98" i="9"/>
  <c r="X98" i="9" s="1"/>
  <c r="N99" i="9"/>
  <c r="X99" i="9" s="1"/>
  <c r="N100" i="9"/>
  <c r="X100" i="9" s="1"/>
  <c r="N101" i="9"/>
  <c r="N102" i="9"/>
  <c r="X102" i="9" s="1"/>
  <c r="N103" i="9"/>
  <c r="X103" i="9" s="1"/>
  <c r="N104" i="9"/>
  <c r="X104" i="9" s="1"/>
  <c r="N105" i="9"/>
  <c r="N106" i="9"/>
  <c r="X106" i="9" s="1"/>
  <c r="N107" i="9"/>
  <c r="X107" i="9" s="1"/>
  <c r="N108" i="9"/>
  <c r="X108" i="9" s="1"/>
  <c r="N109" i="9"/>
  <c r="N110" i="9"/>
  <c r="X110" i="9" s="1"/>
  <c r="N111" i="9"/>
  <c r="X111" i="9" s="1"/>
  <c r="N112" i="9"/>
  <c r="X112" i="9" s="1"/>
  <c r="N113" i="9"/>
  <c r="N114" i="9"/>
  <c r="X114" i="9" s="1"/>
  <c r="N115" i="9"/>
  <c r="X115" i="9" s="1"/>
  <c r="N116" i="9"/>
  <c r="X116" i="9" s="1"/>
  <c r="N117" i="9"/>
  <c r="X117" i="9" s="1"/>
  <c r="N118" i="9"/>
  <c r="X118" i="9" s="1"/>
  <c r="N119" i="9"/>
  <c r="X119" i="9" s="1"/>
  <c r="N120" i="9"/>
  <c r="X120" i="9" s="1"/>
  <c r="N121" i="9"/>
  <c r="N122" i="9"/>
  <c r="X122" i="9" s="1"/>
  <c r="N123" i="9"/>
  <c r="X123" i="9" s="1"/>
  <c r="N124" i="9"/>
  <c r="X124" i="9" s="1"/>
  <c r="N125" i="9"/>
  <c r="N126" i="9"/>
  <c r="X126" i="9" s="1"/>
  <c r="N127" i="9"/>
  <c r="X127" i="9" s="1"/>
  <c r="N128" i="9"/>
  <c r="X128" i="9" s="1"/>
  <c r="N129" i="9"/>
  <c r="X129" i="9" s="1"/>
  <c r="N130" i="9"/>
  <c r="X130" i="9" s="1"/>
  <c r="N131" i="9"/>
  <c r="X131" i="9" s="1"/>
  <c r="N132" i="9"/>
  <c r="X132" i="9" s="1"/>
  <c r="N133" i="9"/>
  <c r="N134" i="9"/>
  <c r="X134" i="9" s="1"/>
  <c r="N135" i="9"/>
  <c r="X135" i="9" s="1"/>
  <c r="N136" i="9"/>
  <c r="X136" i="9" s="1"/>
  <c r="N137" i="9"/>
  <c r="X137" i="9" s="1"/>
  <c r="N138" i="9"/>
  <c r="X138" i="9" s="1"/>
  <c r="N139" i="9"/>
  <c r="X139" i="9" s="1"/>
  <c r="N140" i="9"/>
  <c r="X140" i="9" s="1"/>
  <c r="N141" i="9"/>
  <c r="N142" i="9"/>
  <c r="X142" i="9" s="1"/>
  <c r="N143" i="9"/>
  <c r="X143" i="9" s="1"/>
  <c r="N144" i="9"/>
  <c r="X144" i="9" s="1"/>
  <c r="N145" i="9"/>
  <c r="X145" i="9" s="1"/>
  <c r="N146" i="9"/>
  <c r="X146" i="9" s="1"/>
  <c r="N147" i="9"/>
  <c r="X147" i="9" s="1"/>
  <c r="N148" i="9"/>
  <c r="X148" i="9" s="1"/>
  <c r="N149" i="9"/>
  <c r="X149" i="9" s="1"/>
  <c r="N150" i="9"/>
  <c r="X150" i="9" s="1"/>
  <c r="N151" i="9"/>
  <c r="X151" i="9" s="1"/>
  <c r="N152" i="9"/>
  <c r="X152" i="9" s="1"/>
  <c r="N153" i="9"/>
  <c r="N154" i="9"/>
  <c r="X154" i="9" s="1"/>
  <c r="N155" i="9"/>
  <c r="X155" i="9" s="1"/>
  <c r="N156" i="9"/>
  <c r="X156" i="9" s="1"/>
  <c r="N157" i="9"/>
  <c r="X157" i="9" s="1"/>
  <c r="N158" i="9"/>
  <c r="X158" i="9" s="1"/>
  <c r="N159" i="9"/>
  <c r="X159" i="9" s="1"/>
  <c r="N160" i="9"/>
  <c r="X160" i="9" s="1"/>
  <c r="N161" i="9"/>
  <c r="X161" i="9" s="1"/>
  <c r="N162" i="9"/>
  <c r="X162" i="9" s="1"/>
  <c r="N163" i="9"/>
  <c r="X163" i="9" s="1"/>
  <c r="N164" i="9"/>
  <c r="X164" i="9" s="1"/>
  <c r="N165" i="9"/>
  <c r="X165" i="9" s="1"/>
  <c r="N166" i="9"/>
  <c r="X166" i="9" s="1"/>
  <c r="N167" i="9"/>
  <c r="X167" i="9" s="1"/>
  <c r="N168" i="9"/>
  <c r="X168" i="9" s="1"/>
  <c r="N169" i="9"/>
  <c r="X169" i="9" s="1"/>
  <c r="N170" i="9"/>
  <c r="X170" i="9" s="1"/>
  <c r="N171" i="9"/>
  <c r="X171" i="9" s="1"/>
  <c r="N172" i="9"/>
  <c r="X172" i="9" s="1"/>
  <c r="N173" i="9"/>
  <c r="X173" i="9" s="1"/>
  <c r="N174" i="9"/>
  <c r="X174" i="9" s="1"/>
  <c r="N175" i="9"/>
  <c r="X175" i="9" s="1"/>
  <c r="N176" i="9"/>
  <c r="X176" i="9" s="1"/>
  <c r="N177" i="9"/>
  <c r="X177" i="9" s="1"/>
  <c r="N178" i="9"/>
  <c r="X178" i="9" s="1"/>
  <c r="N179" i="9"/>
  <c r="X179" i="9" s="1"/>
  <c r="N180" i="9"/>
  <c r="X180" i="9" s="1"/>
  <c r="N181" i="9"/>
  <c r="X181" i="9" s="1"/>
  <c r="N182" i="9"/>
  <c r="X182" i="9" s="1"/>
  <c r="N183" i="9"/>
  <c r="X183" i="9" s="1"/>
  <c r="N184" i="9"/>
  <c r="X184" i="9" s="1"/>
  <c r="N185" i="9"/>
  <c r="X185" i="9" s="1"/>
  <c r="N186" i="9"/>
  <c r="X186" i="9" s="1"/>
  <c r="N187" i="9"/>
  <c r="X187" i="9" s="1"/>
  <c r="N188" i="9"/>
  <c r="X188" i="9" s="1"/>
  <c r="N189" i="9"/>
  <c r="X189" i="9" s="1"/>
  <c r="N190" i="9"/>
  <c r="X190" i="9" s="1"/>
  <c r="N191" i="9"/>
  <c r="X191" i="9" s="1"/>
  <c r="N192" i="9"/>
  <c r="X192" i="9" s="1"/>
  <c r="N193" i="9"/>
  <c r="X193" i="9" s="1"/>
  <c r="N194" i="9"/>
  <c r="X194" i="9" s="1"/>
  <c r="N31" i="9"/>
  <c r="X31" i="9" s="1"/>
  <c r="AG184" i="9" l="1"/>
  <c r="AC184" i="9"/>
  <c r="Y184" i="9"/>
  <c r="AD183" i="9"/>
  <c r="Z183" i="9"/>
  <c r="AG180" i="9"/>
  <c r="AC180" i="9"/>
  <c r="Y180" i="9"/>
  <c r="AD179" i="9"/>
  <c r="Z179" i="9"/>
  <c r="AG176" i="9"/>
  <c r="AC176" i="9"/>
  <c r="Y176" i="9"/>
  <c r="AD175" i="9"/>
  <c r="Z175" i="9"/>
  <c r="AG172" i="9"/>
  <c r="AC172" i="9"/>
  <c r="Y172" i="9"/>
  <c r="AD171" i="9"/>
  <c r="Z171" i="9"/>
  <c r="AG168" i="9"/>
  <c r="AC168" i="9"/>
  <c r="Y168" i="9"/>
  <c r="AD167" i="9"/>
  <c r="Z167" i="9"/>
  <c r="AG164" i="9"/>
  <c r="AC164" i="9"/>
  <c r="Y164" i="9"/>
  <c r="AD163" i="9"/>
  <c r="Z163" i="9"/>
  <c r="AE175" i="9"/>
  <c r="AA155" i="9"/>
  <c r="AE147" i="9"/>
  <c r="AE55" i="9"/>
  <c r="AG191" i="9"/>
  <c r="AC191" i="9"/>
  <c r="Y191" i="9"/>
  <c r="AG187" i="9"/>
  <c r="AC187" i="9"/>
  <c r="Y187" i="9"/>
  <c r="AG183" i="9"/>
  <c r="AC183" i="9"/>
  <c r="Y183" i="9"/>
  <c r="AG179" i="9"/>
  <c r="AC179" i="9"/>
  <c r="Y179" i="9"/>
  <c r="AG175" i="9"/>
  <c r="AC175" i="9"/>
  <c r="Y175" i="9"/>
  <c r="AG171" i="9"/>
  <c r="AC171" i="9"/>
  <c r="Y171" i="9"/>
  <c r="AG167" i="9"/>
  <c r="AC167" i="9"/>
  <c r="Y167" i="9"/>
  <c r="AG163" i="9"/>
  <c r="AC163" i="9"/>
  <c r="Y163" i="9"/>
  <c r="AG159" i="9"/>
  <c r="AC159" i="9"/>
  <c r="Y159" i="9"/>
  <c r="AG155" i="9"/>
  <c r="AC155" i="9"/>
  <c r="Y155" i="9"/>
  <c r="AG151" i="9"/>
  <c r="AC151" i="9"/>
  <c r="Y151" i="9"/>
  <c r="Z74" i="9"/>
  <c r="AF147" i="9"/>
  <c r="AG86" i="9"/>
  <c r="G11" i="11"/>
  <c r="AE131" i="9"/>
  <c r="Z120" i="9"/>
  <c r="AE111" i="9"/>
  <c r="AA103" i="9"/>
  <c r="AE99" i="9"/>
  <c r="AE91" i="9"/>
  <c r="AE83" i="9"/>
  <c r="AE75" i="9"/>
  <c r="AE71" i="9"/>
  <c r="G134" i="11"/>
  <c r="AG160" i="9"/>
  <c r="AC160" i="9"/>
  <c r="Y160" i="9"/>
  <c r="AD159" i="9"/>
  <c r="Z159" i="9"/>
  <c r="AG156" i="9"/>
  <c r="AC156" i="9"/>
  <c r="Y156" i="9"/>
  <c r="AD155" i="9"/>
  <c r="Z155" i="9"/>
  <c r="AG152" i="9"/>
  <c r="AC152" i="9"/>
  <c r="Y152" i="9"/>
  <c r="AD151" i="9"/>
  <c r="Z151" i="9"/>
  <c r="AG148" i="9"/>
  <c r="AC148" i="9"/>
  <c r="Y148" i="9"/>
  <c r="AD147" i="9"/>
  <c r="Z147" i="9"/>
  <c r="AG144" i="9"/>
  <c r="AC144" i="9"/>
  <c r="Y144" i="9"/>
  <c r="AD143" i="9"/>
  <c r="Z143" i="9"/>
  <c r="AG140" i="9"/>
  <c r="AC140" i="9"/>
  <c r="Y140" i="9"/>
  <c r="AD139" i="9"/>
  <c r="Z139" i="9"/>
  <c r="AG136" i="9"/>
  <c r="AC136" i="9"/>
  <c r="Y136" i="9"/>
  <c r="AD135" i="9"/>
  <c r="Z135" i="9"/>
  <c r="AG132" i="9"/>
  <c r="AC132" i="9"/>
  <c r="Y132" i="9"/>
  <c r="AD131" i="9"/>
  <c r="Z131" i="9"/>
  <c r="AG128" i="9"/>
  <c r="AC128" i="9"/>
  <c r="Y128" i="9"/>
  <c r="AD127" i="9"/>
  <c r="Z127" i="9"/>
  <c r="AG124" i="9"/>
  <c r="AC124" i="9"/>
  <c r="Y124" i="9"/>
  <c r="AD123" i="9"/>
  <c r="Z123" i="9"/>
  <c r="AG120" i="9"/>
  <c r="AC120" i="9"/>
  <c r="Y120" i="9"/>
  <c r="AD119" i="9"/>
  <c r="Z119" i="9"/>
  <c r="AG116" i="9"/>
  <c r="AC116" i="9"/>
  <c r="Y116" i="9"/>
  <c r="AD115" i="9"/>
  <c r="Z115" i="9"/>
  <c r="AG112" i="9"/>
  <c r="AC112" i="9"/>
  <c r="Y112" i="9"/>
  <c r="AD111" i="9"/>
  <c r="Z111" i="9"/>
  <c r="AG108" i="9"/>
  <c r="AC108" i="9"/>
  <c r="AD107" i="9"/>
  <c r="Z107" i="9"/>
  <c r="AD103" i="9"/>
  <c r="Z103" i="9"/>
  <c r="AD99" i="9"/>
  <c r="Z99" i="9"/>
  <c r="AD95" i="9"/>
  <c r="Z95" i="9"/>
  <c r="AD91" i="9"/>
  <c r="Z91" i="9"/>
  <c r="AD87" i="9"/>
  <c r="Z87" i="9"/>
  <c r="AD83" i="9"/>
  <c r="Z83" i="9"/>
  <c r="AD79" i="9"/>
  <c r="Z79" i="9"/>
  <c r="AD75" i="9"/>
  <c r="Z75" i="9"/>
  <c r="G158" i="11"/>
  <c r="AA178" i="9"/>
  <c r="AE158" i="9"/>
  <c r="AA154" i="9"/>
  <c r="AE150" i="9"/>
  <c r="AA146" i="9"/>
  <c r="AA142" i="9"/>
  <c r="AA126" i="9"/>
  <c r="AA122" i="9"/>
  <c r="AD194" i="9"/>
  <c r="Z190" i="9"/>
  <c r="AD182" i="9"/>
  <c r="AD178" i="9"/>
  <c r="AD174" i="9"/>
  <c r="AD170" i="9"/>
  <c r="AD166" i="9"/>
  <c r="Z162" i="9"/>
  <c r="AD158" i="9"/>
  <c r="Z142" i="9"/>
  <c r="Z134" i="9"/>
  <c r="Z126" i="9"/>
  <c r="AD118" i="9"/>
  <c r="AG115" i="9"/>
  <c r="AC115" i="9"/>
  <c r="Y111" i="9"/>
  <c r="Z110" i="9"/>
  <c r="AG107" i="9"/>
  <c r="AC107" i="9"/>
  <c r="Y103" i="9"/>
  <c r="AD102" i="9"/>
  <c r="AD98" i="9"/>
  <c r="AD94" i="9"/>
  <c r="AD90" i="9"/>
  <c r="AD86" i="9"/>
  <c r="AD82" i="9"/>
  <c r="AD78" i="9"/>
  <c r="AD74" i="9"/>
  <c r="AG71" i="9"/>
  <c r="AC71" i="9"/>
  <c r="AD70" i="9"/>
  <c r="AC67" i="9"/>
  <c r="Y67" i="9"/>
  <c r="AD66" i="9"/>
  <c r="Z66" i="9"/>
  <c r="AG63" i="9"/>
  <c r="AC63" i="9"/>
  <c r="Y63" i="9"/>
  <c r="Z62" i="9"/>
  <c r="AG59" i="9"/>
  <c r="Y59" i="9"/>
  <c r="AD58" i="9"/>
  <c r="Z58" i="9"/>
  <c r="AG55" i="9"/>
  <c r="AC55" i="9"/>
  <c r="AD54" i="9"/>
  <c r="AC51" i="9"/>
  <c r="AD50" i="9"/>
  <c r="Z50" i="9"/>
  <c r="AC47" i="9"/>
  <c r="AD46" i="9"/>
  <c r="Z46" i="9"/>
  <c r="AC43" i="9"/>
  <c r="AD42" i="9"/>
  <c r="Z42" i="9"/>
  <c r="AC39" i="9"/>
  <c r="AD38" i="9"/>
  <c r="Z38" i="9"/>
  <c r="AC35" i="9"/>
  <c r="AD34" i="9"/>
  <c r="Z34" i="9"/>
  <c r="AC31" i="9"/>
  <c r="AA194" i="9"/>
  <c r="AE190" i="9"/>
  <c r="AA186" i="9"/>
  <c r="AA182" i="9"/>
  <c r="AA174" i="9"/>
  <c r="AA170" i="9"/>
  <c r="AE166" i="9"/>
  <c r="AA162" i="9"/>
  <c r="AA158" i="9"/>
  <c r="AE154" i="9"/>
  <c r="AA150" i="9"/>
  <c r="AE146" i="9"/>
  <c r="AE142" i="9"/>
  <c r="AE138" i="9"/>
  <c r="AE134" i="9"/>
  <c r="Z194" i="9"/>
  <c r="AD190" i="9"/>
  <c r="AD186" i="9"/>
  <c r="Z186" i="9"/>
  <c r="Z182" i="9"/>
  <c r="Z178" i="9"/>
  <c r="Z174" i="9"/>
  <c r="Z170" i="9"/>
  <c r="Z166" i="9"/>
  <c r="AD162" i="9"/>
  <c r="Z158" i="9"/>
  <c r="AD154" i="9"/>
  <c r="Z154" i="9"/>
  <c r="AD150" i="9"/>
  <c r="Z150" i="9"/>
  <c r="AF87" i="9"/>
  <c r="X87" i="9"/>
  <c r="AF79" i="9"/>
  <c r="X79" i="9"/>
  <c r="AG150" i="9"/>
  <c r="Y138" i="9"/>
  <c r="AG134" i="9"/>
  <c r="AF131" i="9"/>
  <c r="AF111" i="9"/>
  <c r="AB107" i="9"/>
  <c r="AF99" i="9"/>
  <c r="Y98" i="9"/>
  <c r="AG94" i="9"/>
  <c r="AF91" i="9"/>
  <c r="Y90" i="9"/>
  <c r="AF83" i="9"/>
  <c r="Y82" i="9"/>
  <c r="AG78" i="9"/>
  <c r="AF71" i="9"/>
  <c r="AB67" i="9"/>
  <c r="AG58" i="9"/>
  <c r="AA48" i="9"/>
  <c r="AE194" i="9"/>
  <c r="AA190" i="9"/>
  <c r="AE186" i="9"/>
  <c r="AE182" i="9"/>
  <c r="AE178" i="9"/>
  <c r="AE174" i="9"/>
  <c r="AE170" i="9"/>
  <c r="AA166" i="9"/>
  <c r="AE162" i="9"/>
  <c r="AA138" i="9"/>
  <c r="AA134" i="9"/>
  <c r="AE130" i="9"/>
  <c r="AA130" i="9"/>
  <c r="AE126" i="9"/>
  <c r="AE122" i="9"/>
  <c r="AE118" i="9"/>
  <c r="AA118" i="9"/>
  <c r="AE114" i="9"/>
  <c r="AA114" i="9"/>
  <c r="AE110" i="9"/>
  <c r="AA110" i="9"/>
  <c r="Y108" i="9"/>
  <c r="AE106" i="9"/>
  <c r="AA106" i="9"/>
  <c r="AG104" i="9"/>
  <c r="AC104" i="9"/>
  <c r="Y104" i="9"/>
  <c r="AE102" i="9"/>
  <c r="AA102" i="9"/>
  <c r="AG100" i="9"/>
  <c r="AC100" i="9"/>
  <c r="Y100" i="9"/>
  <c r="AE98" i="9"/>
  <c r="AA98" i="9"/>
  <c r="AG96" i="9"/>
  <c r="AC96" i="9"/>
  <c r="Y96" i="9"/>
  <c r="AE94" i="9"/>
  <c r="AA94" i="9"/>
  <c r="AG92" i="9"/>
  <c r="AC92" i="9"/>
  <c r="Y92" i="9"/>
  <c r="AE90" i="9"/>
  <c r="AA90" i="9"/>
  <c r="AG88" i="9"/>
  <c r="AC88" i="9"/>
  <c r="Y88" i="9"/>
  <c r="AE86" i="9"/>
  <c r="AA86" i="9"/>
  <c r="AG84" i="9"/>
  <c r="AC84" i="9"/>
  <c r="Y84" i="9"/>
  <c r="AE82" i="9"/>
  <c r="AA82" i="9"/>
  <c r="AG80" i="9"/>
  <c r="AC80" i="9"/>
  <c r="Y80" i="9"/>
  <c r="AE78" i="9"/>
  <c r="AA78" i="9"/>
  <c r="AG76" i="9"/>
  <c r="AC76" i="9"/>
  <c r="Y76" i="9"/>
  <c r="AC66" i="9"/>
  <c r="Y118" i="9"/>
  <c r="Z64" i="9"/>
  <c r="AA63" i="9"/>
  <c r="AF50" i="9"/>
  <c r="AF46" i="9"/>
  <c r="AF42" i="9"/>
  <c r="AF38" i="9"/>
  <c r="AF34" i="9"/>
  <c r="AE74" i="9"/>
  <c r="AA74" i="9"/>
  <c r="AG72" i="9"/>
  <c r="AC72" i="9"/>
  <c r="Y72" i="9"/>
  <c r="AD71" i="9"/>
  <c r="Z71" i="9"/>
  <c r="AE70" i="9"/>
  <c r="AA70" i="9"/>
  <c r="AG68" i="9"/>
  <c r="AC68" i="9"/>
  <c r="Y68" i="9"/>
  <c r="AD67" i="9"/>
  <c r="Z67" i="9"/>
  <c r="AE66" i="9"/>
  <c r="AA66" i="9"/>
  <c r="AG64" i="9"/>
  <c r="AC64" i="9"/>
  <c r="Y64" i="9"/>
  <c r="AD63" i="9"/>
  <c r="Z63" i="9"/>
  <c r="AE62" i="9"/>
  <c r="AA62" i="9"/>
  <c r="AG60" i="9"/>
  <c r="AC60" i="9"/>
  <c r="Y60" i="9"/>
  <c r="AD59" i="9"/>
  <c r="Z59" i="9"/>
  <c r="AE58" i="9"/>
  <c r="AA58" i="9"/>
  <c r="AG56" i="9"/>
  <c r="AC56" i="9"/>
  <c r="Y56" i="9"/>
  <c r="AD55" i="9"/>
  <c r="Z55" i="9"/>
  <c r="AE54" i="9"/>
  <c r="AA54" i="9"/>
  <c r="AG52" i="9"/>
  <c r="AC52" i="9"/>
  <c r="Y52" i="9"/>
  <c r="AD51" i="9"/>
  <c r="Z51" i="9"/>
  <c r="AE50" i="9"/>
  <c r="AA50" i="9"/>
  <c r="AG48" i="9"/>
  <c r="AC48" i="9"/>
  <c r="Y48" i="9"/>
  <c r="AD47" i="9"/>
  <c r="Z47" i="9"/>
  <c r="AE46" i="9"/>
  <c r="AA46" i="9"/>
  <c r="AG44" i="9"/>
  <c r="AC44" i="9"/>
  <c r="Y44" i="9"/>
  <c r="AD43" i="9"/>
  <c r="Z43" i="9"/>
  <c r="AE42" i="9"/>
  <c r="AA42" i="9"/>
  <c r="AG40" i="9"/>
  <c r="AC40" i="9"/>
  <c r="Y40" i="9"/>
  <c r="AD39" i="9"/>
  <c r="Z39" i="9"/>
  <c r="AE38" i="9"/>
  <c r="AA38" i="9"/>
  <c r="AG36" i="9"/>
  <c r="AC36" i="9"/>
  <c r="Y36" i="9"/>
  <c r="AD35" i="9"/>
  <c r="Z35" i="9"/>
  <c r="AE34" i="9"/>
  <c r="AA34" i="9"/>
  <c r="AG32" i="9"/>
  <c r="AC32" i="9"/>
  <c r="Y32" i="9"/>
  <c r="AD31" i="9"/>
  <c r="Z31" i="9"/>
  <c r="AF75" i="9"/>
  <c r="Y74" i="9"/>
  <c r="AE72" i="9"/>
  <c r="Y62" i="9"/>
  <c r="AE56" i="9"/>
  <c r="AF55" i="9"/>
  <c r="AA44" i="9"/>
  <c r="AA40" i="9"/>
  <c r="AA36" i="9"/>
  <c r="G85" i="11"/>
  <c r="G104" i="11"/>
  <c r="G122" i="11"/>
  <c r="G56" i="11"/>
  <c r="G136" i="11"/>
  <c r="G53" i="11"/>
  <c r="G133" i="11"/>
  <c r="G50" i="11"/>
  <c r="G40" i="11"/>
  <c r="G21" i="11"/>
  <c r="G117" i="11"/>
  <c r="G34" i="11"/>
  <c r="G72" i="11"/>
  <c r="G168" i="11"/>
  <c r="G69" i="11"/>
  <c r="G149" i="11"/>
  <c r="G98" i="11"/>
  <c r="G15" i="11"/>
  <c r="G79" i="11"/>
  <c r="G24" i="11"/>
  <c r="G88" i="11"/>
  <c r="G152" i="11"/>
  <c r="G37" i="11"/>
  <c r="G101" i="11"/>
  <c r="G165" i="11"/>
  <c r="I165" i="11" s="1"/>
  <c r="J165" i="11" s="1"/>
  <c r="G66" i="11"/>
  <c r="G47" i="11"/>
  <c r="G111" i="11"/>
  <c r="E26" i="11"/>
  <c r="G18" i="11"/>
  <c r="G82" i="11"/>
  <c r="G31" i="11"/>
  <c r="G95" i="11"/>
  <c r="G63" i="11"/>
  <c r="G127" i="11"/>
  <c r="E122" i="11"/>
  <c r="G28" i="11"/>
  <c r="G60" i="11"/>
  <c r="G92" i="11"/>
  <c r="G124" i="11"/>
  <c r="G156" i="11"/>
  <c r="G174" i="11"/>
  <c r="G41" i="11"/>
  <c r="G73" i="11"/>
  <c r="G105" i="11"/>
  <c r="G137" i="11"/>
  <c r="G169" i="11"/>
  <c r="G22" i="11"/>
  <c r="G54" i="11"/>
  <c r="G86" i="11"/>
  <c r="G138" i="11"/>
  <c r="G19" i="11"/>
  <c r="G51" i="11"/>
  <c r="G83" i="11"/>
  <c r="G115" i="11"/>
  <c r="G147" i="11"/>
  <c r="G114" i="11"/>
  <c r="G20" i="11"/>
  <c r="G36" i="11"/>
  <c r="G52" i="11"/>
  <c r="G68" i="11"/>
  <c r="G84" i="11"/>
  <c r="G100" i="11"/>
  <c r="G116" i="11"/>
  <c r="G132" i="11"/>
  <c r="G148" i="11"/>
  <c r="G164" i="11"/>
  <c r="G142" i="11"/>
  <c r="G17" i="11"/>
  <c r="G33" i="11"/>
  <c r="G49" i="11"/>
  <c r="G65" i="11"/>
  <c r="G81" i="11"/>
  <c r="G97" i="11"/>
  <c r="G113" i="11"/>
  <c r="G129" i="11"/>
  <c r="G145" i="11"/>
  <c r="G161" i="11"/>
  <c r="G118" i="11"/>
  <c r="G14" i="11"/>
  <c r="G30" i="11"/>
  <c r="G46" i="11"/>
  <c r="G62" i="11"/>
  <c r="G78" i="11"/>
  <c r="G94" i="11"/>
  <c r="G110" i="11"/>
  <c r="G170" i="11"/>
  <c r="G27" i="11"/>
  <c r="G43" i="11"/>
  <c r="G59" i="11"/>
  <c r="G75" i="11"/>
  <c r="G91" i="11"/>
  <c r="G107" i="11"/>
  <c r="G123" i="11"/>
  <c r="G139" i="11"/>
  <c r="G155" i="11"/>
  <c r="G171" i="11"/>
  <c r="G143" i="11"/>
  <c r="G159" i="11"/>
  <c r="G12" i="11"/>
  <c r="G44" i="11"/>
  <c r="G76" i="11"/>
  <c r="G108" i="11"/>
  <c r="G140" i="11"/>
  <c r="G172" i="11"/>
  <c r="G25" i="11"/>
  <c r="G57" i="11"/>
  <c r="G89" i="11"/>
  <c r="G121" i="11"/>
  <c r="G153" i="11"/>
  <c r="G150" i="11"/>
  <c r="G38" i="11"/>
  <c r="G70" i="11"/>
  <c r="G102" i="11"/>
  <c r="G35" i="11"/>
  <c r="G67" i="11"/>
  <c r="G99" i="11"/>
  <c r="G131" i="11"/>
  <c r="G163" i="11"/>
  <c r="E28" i="11"/>
  <c r="G16" i="11"/>
  <c r="G32" i="11"/>
  <c r="G48" i="11"/>
  <c r="G64" i="11"/>
  <c r="G80" i="11"/>
  <c r="G96" i="11"/>
  <c r="G112" i="11"/>
  <c r="G128" i="11"/>
  <c r="G144" i="11"/>
  <c r="G160" i="11"/>
  <c r="G126" i="11"/>
  <c r="G13" i="11"/>
  <c r="G29" i="11"/>
  <c r="G45" i="11"/>
  <c r="G61" i="11"/>
  <c r="G77" i="11"/>
  <c r="G93" i="11"/>
  <c r="G109" i="11"/>
  <c r="G125" i="11"/>
  <c r="G141" i="11"/>
  <c r="G157" i="11"/>
  <c r="G173" i="11"/>
  <c r="G166" i="11"/>
  <c r="G26" i="11"/>
  <c r="G42" i="11"/>
  <c r="G58" i="11"/>
  <c r="G74" i="11"/>
  <c r="G90" i="11"/>
  <c r="G106" i="11"/>
  <c r="G154" i="11"/>
  <c r="G23" i="11"/>
  <c r="G39" i="11"/>
  <c r="G55" i="11"/>
  <c r="G71" i="11"/>
  <c r="G87" i="11"/>
  <c r="G103" i="11"/>
  <c r="G119" i="11"/>
  <c r="G135" i="11"/>
  <c r="G151" i="11"/>
  <c r="G167" i="11"/>
  <c r="G130" i="11"/>
  <c r="G146" i="11"/>
  <c r="E58" i="11"/>
  <c r="E90" i="11"/>
  <c r="I90" i="11" s="1"/>
  <c r="J90" i="11" s="1"/>
  <c r="E154" i="11"/>
  <c r="E132" i="11"/>
  <c r="E42" i="11"/>
  <c r="E106" i="11"/>
  <c r="E170" i="11"/>
  <c r="E88" i="11"/>
  <c r="E74" i="11"/>
  <c r="I74" i="11" s="1"/>
  <c r="J74" i="11" s="1"/>
  <c r="E138" i="11"/>
  <c r="E64" i="11"/>
  <c r="E169" i="11"/>
  <c r="E21" i="11"/>
  <c r="E14" i="11"/>
  <c r="I14" i="11" s="1"/>
  <c r="J14" i="11" s="1"/>
  <c r="E46" i="11"/>
  <c r="E78" i="11"/>
  <c r="E110" i="11"/>
  <c r="E142" i="11"/>
  <c r="I142" i="11" s="1"/>
  <c r="J142" i="11" s="1"/>
  <c r="E174" i="11"/>
  <c r="E72" i="11"/>
  <c r="E168" i="11"/>
  <c r="E120" i="11"/>
  <c r="E41" i="11"/>
  <c r="E63" i="11"/>
  <c r="I63" i="11" s="1"/>
  <c r="J63" i="11" s="1"/>
  <c r="E53" i="11"/>
  <c r="E100" i="11"/>
  <c r="E12" i="11"/>
  <c r="E152" i="11"/>
  <c r="H152" i="11" s="1"/>
  <c r="E73" i="11"/>
  <c r="E95" i="11"/>
  <c r="E117" i="11"/>
  <c r="E30" i="11"/>
  <c r="E62" i="11"/>
  <c r="H62" i="11" s="1"/>
  <c r="E94" i="11"/>
  <c r="E126" i="11"/>
  <c r="E158" i="11"/>
  <c r="E40" i="11"/>
  <c r="E108" i="11"/>
  <c r="E60" i="11"/>
  <c r="E13" i="11"/>
  <c r="E105" i="11"/>
  <c r="E159" i="11"/>
  <c r="E149" i="11"/>
  <c r="E137" i="11"/>
  <c r="H137" i="11" s="1"/>
  <c r="E127" i="11"/>
  <c r="I127" i="11" s="1"/>
  <c r="J127" i="11" s="1"/>
  <c r="E85" i="11"/>
  <c r="I85" i="11" s="1"/>
  <c r="J85" i="11" s="1"/>
  <c r="H165" i="11"/>
  <c r="E140" i="11"/>
  <c r="E15" i="11"/>
  <c r="E36" i="11"/>
  <c r="E68" i="11"/>
  <c r="E96" i="11"/>
  <c r="E128" i="11"/>
  <c r="E160" i="11"/>
  <c r="E49" i="11"/>
  <c r="E113" i="11"/>
  <c r="E43" i="11"/>
  <c r="E103" i="11"/>
  <c r="E167" i="11"/>
  <c r="E61" i="11"/>
  <c r="E157" i="11"/>
  <c r="E18" i="11"/>
  <c r="E34" i="11"/>
  <c r="E50" i="11"/>
  <c r="E66" i="11"/>
  <c r="E82" i="11"/>
  <c r="E98" i="11"/>
  <c r="E114" i="11"/>
  <c r="E130" i="11"/>
  <c r="E146" i="11"/>
  <c r="E162" i="11"/>
  <c r="E23" i="11"/>
  <c r="E48" i="11"/>
  <c r="E84" i="11"/>
  <c r="E116" i="11"/>
  <c r="E148" i="11"/>
  <c r="E27" i="11"/>
  <c r="E44" i="11"/>
  <c r="E76" i="11"/>
  <c r="E104" i="11"/>
  <c r="E136" i="11"/>
  <c r="E164" i="11"/>
  <c r="E25" i="11"/>
  <c r="E57" i="11"/>
  <c r="E89" i="11"/>
  <c r="E121" i="11"/>
  <c r="E153" i="11"/>
  <c r="E47" i="11"/>
  <c r="E79" i="11"/>
  <c r="E111" i="11"/>
  <c r="E143" i="11"/>
  <c r="E11" i="11"/>
  <c r="E37" i="11"/>
  <c r="E69" i="11"/>
  <c r="E101" i="11"/>
  <c r="E133" i="11"/>
  <c r="E16" i="11"/>
  <c r="E32" i="11"/>
  <c r="E24" i="11"/>
  <c r="E35" i="11"/>
  <c r="E51" i="11"/>
  <c r="E83" i="11"/>
  <c r="E115" i="11"/>
  <c r="E147" i="11"/>
  <c r="E59" i="11"/>
  <c r="E91" i="11"/>
  <c r="E155" i="11"/>
  <c r="E19" i="11"/>
  <c r="E67" i="11"/>
  <c r="E99" i="11"/>
  <c r="E131" i="11"/>
  <c r="E163" i="11"/>
  <c r="E39" i="11"/>
  <c r="E75" i="11"/>
  <c r="E107" i="11"/>
  <c r="E139" i="11"/>
  <c r="E171" i="11"/>
  <c r="E123" i="11"/>
  <c r="E81" i="11"/>
  <c r="E145" i="11"/>
  <c r="E71" i="11"/>
  <c r="E135" i="11"/>
  <c r="E29" i="11"/>
  <c r="E93" i="11"/>
  <c r="E125" i="11"/>
  <c r="E22" i="11"/>
  <c r="E38" i="11"/>
  <c r="E54" i="11"/>
  <c r="E70" i="11"/>
  <c r="E86" i="11"/>
  <c r="E102" i="11"/>
  <c r="E118" i="11"/>
  <c r="E134" i="11"/>
  <c r="E150" i="11"/>
  <c r="E166" i="11"/>
  <c r="E20" i="11"/>
  <c r="E56" i="11"/>
  <c r="E92" i="11"/>
  <c r="E124" i="11"/>
  <c r="E156" i="11"/>
  <c r="E31" i="11"/>
  <c r="E52" i="11"/>
  <c r="E80" i="11"/>
  <c r="E112" i="11"/>
  <c r="E144" i="11"/>
  <c r="E172" i="11"/>
  <c r="E33" i="11"/>
  <c r="E65" i="11"/>
  <c r="E97" i="11"/>
  <c r="E129" i="11"/>
  <c r="E161" i="11"/>
  <c r="E55" i="11"/>
  <c r="E87" i="11"/>
  <c r="E119" i="11"/>
  <c r="E151" i="11"/>
  <c r="E17" i="11"/>
  <c r="E45" i="11"/>
  <c r="E77" i="11"/>
  <c r="E109" i="11"/>
  <c r="E141" i="11"/>
  <c r="E173" i="11"/>
  <c r="X18" i="10"/>
  <c r="X14" i="10"/>
  <c r="X10" i="10"/>
  <c r="S26" i="10"/>
  <c r="G26" i="10"/>
  <c r="U26" i="10"/>
  <c r="M26" i="10"/>
  <c r="T26" i="10"/>
  <c r="L26" i="10"/>
  <c r="X25" i="10"/>
  <c r="X24" i="10"/>
  <c r="X20" i="10"/>
  <c r="X16" i="10"/>
  <c r="X12" i="10"/>
  <c r="X8" i="10"/>
  <c r="X23" i="10"/>
  <c r="X19" i="10"/>
  <c r="X15" i="10"/>
  <c r="X11" i="10"/>
  <c r="W26" i="10"/>
  <c r="O26" i="10"/>
  <c r="K26" i="10"/>
  <c r="Q26" i="10"/>
  <c r="I26" i="10"/>
  <c r="E26" i="10"/>
  <c r="P26" i="10"/>
  <c r="H26" i="10"/>
  <c r="X7" i="10"/>
  <c r="AC59" i="9"/>
  <c r="AE188" i="9"/>
  <c r="AF179" i="9"/>
  <c r="X95" i="9"/>
  <c r="AB153" i="9"/>
  <c r="AE191" i="9"/>
  <c r="AA191" i="9"/>
  <c r="AD188" i="9"/>
  <c r="AE187" i="9"/>
  <c r="AA187" i="9"/>
  <c r="AE183" i="9"/>
  <c r="AA183" i="9"/>
  <c r="AE179" i="9"/>
  <c r="AA179" i="9"/>
  <c r="AA175" i="9"/>
  <c r="AE171" i="9"/>
  <c r="AA171" i="9"/>
  <c r="AE167" i="9"/>
  <c r="AA167" i="9"/>
  <c r="AE163" i="9"/>
  <c r="AA163" i="9"/>
  <c r="AE159" i="9"/>
  <c r="AA159" i="9"/>
  <c r="AE139" i="9"/>
  <c r="AD136" i="9"/>
  <c r="AE123" i="9"/>
  <c r="AA119" i="9"/>
  <c r="AD108" i="9"/>
  <c r="Z104" i="9"/>
  <c r="AD100" i="9"/>
  <c r="AE95" i="9"/>
  <c r="AD92" i="9"/>
  <c r="AE87" i="9"/>
  <c r="AD84" i="9"/>
  <c r="AE79" i="9"/>
  <c r="AD76" i="9"/>
  <c r="Z72" i="9"/>
  <c r="AA71" i="9"/>
  <c r="AE63" i="9"/>
  <c r="AD60" i="9"/>
  <c r="Z56" i="9"/>
  <c r="AA55" i="9"/>
  <c r="AB50" i="9"/>
  <c r="AB46" i="9"/>
  <c r="AB42" i="9"/>
  <c r="AB38" i="9"/>
  <c r="AB34" i="9"/>
  <c r="AA32" i="9"/>
  <c r="X153" i="9"/>
  <c r="Z153" i="9"/>
  <c r="X141" i="9"/>
  <c r="AA141" i="9"/>
  <c r="X133" i="9"/>
  <c r="AA133" i="9"/>
  <c r="X125" i="9"/>
  <c r="AA125" i="9"/>
  <c r="X121" i="9"/>
  <c r="AA121" i="9"/>
  <c r="X113" i="9"/>
  <c r="AG113" i="9"/>
  <c r="X109" i="9"/>
  <c r="AE109" i="9"/>
  <c r="AC109" i="9"/>
  <c r="X105" i="9"/>
  <c r="AA105" i="9"/>
  <c r="X101" i="9"/>
  <c r="AA101" i="9"/>
  <c r="X97" i="9"/>
  <c r="AA97" i="9"/>
  <c r="X93" i="9"/>
  <c r="AA93" i="9"/>
  <c r="X89" i="9"/>
  <c r="AA89" i="9"/>
  <c r="X85" i="9"/>
  <c r="AA85" i="9"/>
  <c r="X81" i="9"/>
  <c r="AA81" i="9"/>
  <c r="X77" i="9"/>
  <c r="AA77" i="9"/>
  <c r="X73" i="9"/>
  <c r="AA73" i="9"/>
  <c r="X69" i="9"/>
  <c r="AE69" i="9"/>
  <c r="AC69" i="9"/>
  <c r="X65" i="9"/>
  <c r="AA65" i="9"/>
  <c r="AE61" i="9"/>
  <c r="Y61" i="9"/>
  <c r="X61" i="9"/>
  <c r="X57" i="9"/>
  <c r="AA57" i="9"/>
  <c r="AG57" i="9"/>
  <c r="X53" i="9"/>
  <c r="AE53" i="9"/>
  <c r="AC53" i="9"/>
  <c r="X49" i="9"/>
  <c r="AD49" i="9"/>
  <c r="AC49" i="9"/>
  <c r="Z49" i="9"/>
  <c r="AG49" i="9"/>
  <c r="Y49" i="9"/>
  <c r="X45" i="9"/>
  <c r="AD45" i="9"/>
  <c r="AC45" i="9"/>
  <c r="Z45" i="9"/>
  <c r="AG45" i="9"/>
  <c r="Y45" i="9"/>
  <c r="X41" i="9"/>
  <c r="AD41" i="9"/>
  <c r="AC41" i="9"/>
  <c r="Z41" i="9"/>
  <c r="AG41" i="9"/>
  <c r="Y41" i="9"/>
  <c r="X37" i="9"/>
  <c r="AD37" i="9"/>
  <c r="AC37" i="9"/>
  <c r="Z37" i="9"/>
  <c r="X33" i="9"/>
  <c r="AD33" i="9"/>
  <c r="AC33" i="9"/>
  <c r="Z33" i="9"/>
  <c r="AF193" i="9"/>
  <c r="AB193" i="9"/>
  <c r="AF189" i="9"/>
  <c r="AB189" i="9"/>
  <c r="AF185" i="9"/>
  <c r="AB185" i="9"/>
  <c r="AF181" i="9"/>
  <c r="AB181" i="9"/>
  <c r="AF177" i="9"/>
  <c r="AB177" i="9"/>
  <c r="AF173" i="9"/>
  <c r="AB173" i="9"/>
  <c r="AF169" i="9"/>
  <c r="AB169" i="9"/>
  <c r="AF165" i="9"/>
  <c r="AB165" i="9"/>
  <c r="AF161" i="9"/>
  <c r="AB161" i="9"/>
  <c r="AF157" i="9"/>
  <c r="AB157" i="9"/>
  <c r="AF153" i="9"/>
  <c r="AF149" i="9"/>
  <c r="AB149" i="9"/>
  <c r="AF145" i="9"/>
  <c r="AB145" i="9"/>
  <c r="AF141" i="9"/>
  <c r="AB141" i="9"/>
  <c r="AF137" i="9"/>
  <c r="AB137" i="9"/>
  <c r="AF133" i="9"/>
  <c r="AB133" i="9"/>
  <c r="AF129" i="9"/>
  <c r="AB129" i="9"/>
  <c r="AF125" i="9"/>
  <c r="AB125" i="9"/>
  <c r="AF121" i="9"/>
  <c r="AB121" i="9"/>
  <c r="AF117" i="9"/>
  <c r="AB117" i="9"/>
  <c r="AF113" i="9"/>
  <c r="AB113" i="9"/>
  <c r="AF109" i="9"/>
  <c r="AB109" i="9"/>
  <c r="AF105" i="9"/>
  <c r="AB105" i="9"/>
  <c r="AF101" i="9"/>
  <c r="AB101" i="9"/>
  <c r="AF97" i="9"/>
  <c r="AB97" i="9"/>
  <c r="AF93" i="9"/>
  <c r="AB93" i="9"/>
  <c r="AF89" i="9"/>
  <c r="AB89" i="9"/>
  <c r="AF85" i="9"/>
  <c r="AB85" i="9"/>
  <c r="AF81" i="9"/>
  <c r="AB81" i="9"/>
  <c r="AF77" i="9"/>
  <c r="AB77" i="9"/>
  <c r="AF73" i="9"/>
  <c r="AB73" i="9"/>
  <c r="AF69" i="9"/>
  <c r="AB69" i="9"/>
  <c r="AF65" i="9"/>
  <c r="AB65" i="9"/>
  <c r="AF61" i="9"/>
  <c r="AB61" i="9"/>
  <c r="AF57" i="9"/>
  <c r="AB57" i="9"/>
  <c r="AF53" i="9"/>
  <c r="AB53" i="9"/>
  <c r="AF49" i="9"/>
  <c r="AB49" i="9"/>
  <c r="AF45" i="9"/>
  <c r="AB45" i="9"/>
  <c r="AF41" i="9"/>
  <c r="AB41" i="9"/>
  <c r="AF37" i="9"/>
  <c r="AB37" i="9"/>
  <c r="AF33" i="9"/>
  <c r="AB33" i="9"/>
  <c r="Y33" i="9"/>
  <c r="AG37" i="9"/>
  <c r="AE169" i="9"/>
  <c r="AA157" i="9"/>
  <c r="AA149" i="9"/>
  <c r="AG33" i="9"/>
  <c r="AC157" i="9"/>
  <c r="Y153" i="9"/>
  <c r="Y117" i="9"/>
  <c r="Y69" i="9"/>
  <c r="AG65" i="9"/>
  <c r="AC61" i="9"/>
  <c r="Y53" i="9"/>
  <c r="Y37" i="9"/>
  <c r="AE193" i="9"/>
  <c r="AA193" i="9"/>
  <c r="AF192" i="9"/>
  <c r="AB192" i="9"/>
  <c r="AE189" i="9"/>
  <c r="AA189" i="9"/>
  <c r="AF188" i="9"/>
  <c r="AB188" i="9"/>
  <c r="AE185" i="9"/>
  <c r="AA185" i="9"/>
  <c r="AF184" i="9"/>
  <c r="AB184" i="9"/>
  <c r="AE181" i="9"/>
  <c r="AA181" i="9"/>
  <c r="AF180" i="9"/>
  <c r="AB180" i="9"/>
  <c r="AE177" i="9"/>
  <c r="AA177" i="9"/>
  <c r="AF176" i="9"/>
  <c r="AB176" i="9"/>
  <c r="AE173" i="9"/>
  <c r="AA173" i="9"/>
  <c r="AF172" i="9"/>
  <c r="AB172" i="9"/>
  <c r="AF168" i="9"/>
  <c r="AE165" i="9"/>
  <c r="AF164" i="9"/>
  <c r="AA161" i="9"/>
  <c r="AF156" i="9"/>
  <c r="AE153" i="9"/>
  <c r="AF152" i="9"/>
  <c r="AF148" i="9"/>
  <c r="AA145" i="9"/>
  <c r="AA137" i="9"/>
  <c r="AE101" i="9"/>
  <c r="AE77" i="9"/>
  <c r="AE73" i="9"/>
  <c r="AE65" i="9"/>
  <c r="AA61" i="9"/>
  <c r="AE57" i="9"/>
  <c r="AA53" i="9"/>
  <c r="AE49" i="9"/>
  <c r="AA49" i="9"/>
  <c r="AE45" i="9"/>
  <c r="AA45" i="9"/>
  <c r="AE41" i="9"/>
  <c r="AA41" i="9"/>
  <c r="AE37" i="9"/>
  <c r="AA37" i="9"/>
  <c r="AE33" i="9"/>
  <c r="AA33" i="9"/>
  <c r="AB32" i="9"/>
  <c r="AB36" i="9"/>
  <c r="AB40" i="9"/>
  <c r="AB44" i="9"/>
  <c r="AB48" i="9"/>
  <c r="AD52" i="9"/>
  <c r="AA64" i="9"/>
  <c r="AD68" i="9"/>
  <c r="AD80" i="9"/>
  <c r="Z82" i="9"/>
  <c r="AD88" i="9"/>
  <c r="Z90" i="9"/>
  <c r="AD96" i="9"/>
  <c r="Z98" i="9"/>
  <c r="Z118" i="9"/>
  <c r="AA120" i="9"/>
  <c r="AC122" i="9"/>
  <c r="AD128" i="9"/>
  <c r="Z138" i="9"/>
  <c r="AD144" i="9"/>
  <c r="Z184" i="9"/>
  <c r="AG194" i="9"/>
  <c r="AC194" i="9"/>
  <c r="Y194" i="9"/>
  <c r="AD193" i="9"/>
  <c r="Z193" i="9"/>
  <c r="AE192" i="9"/>
  <c r="AA192" i="9"/>
  <c r="AF191" i="9"/>
  <c r="AB191" i="9"/>
  <c r="AG190" i="9"/>
  <c r="AC190" i="9"/>
  <c r="Y190" i="9"/>
  <c r="AD189" i="9"/>
  <c r="Z189" i="9"/>
  <c r="AA188" i="9"/>
  <c r="AF187" i="9"/>
  <c r="AB187" i="9"/>
  <c r="AG186" i="9"/>
  <c r="AC186" i="9"/>
  <c r="Y186" i="9"/>
  <c r="AD185" i="9"/>
  <c r="Z185" i="9"/>
  <c r="AE184" i="9"/>
  <c r="AA184" i="9"/>
  <c r="AF183" i="9"/>
  <c r="AB183" i="9"/>
  <c r="AG182" i="9"/>
  <c r="AC182" i="9"/>
  <c r="Y182" i="9"/>
  <c r="AD181" i="9"/>
  <c r="Z181" i="9"/>
  <c r="AE180" i="9"/>
  <c r="AA180" i="9"/>
  <c r="AB179" i="9"/>
  <c r="AG178" i="9"/>
  <c r="AC178" i="9"/>
  <c r="Y178" i="9"/>
  <c r="AE160" i="9"/>
  <c r="AC158" i="9"/>
  <c r="AA156" i="9"/>
  <c r="Y154" i="9"/>
  <c r="Y150" i="9"/>
  <c r="AG146" i="9"/>
  <c r="AF143" i="9"/>
  <c r="Y142" i="9"/>
  <c r="AG138" i="9"/>
  <c r="AF135" i="9"/>
  <c r="Y134" i="9"/>
  <c r="AG130" i="9"/>
  <c r="AF127" i="9"/>
  <c r="Y126" i="9"/>
  <c r="AG122" i="9"/>
  <c r="AE120" i="9"/>
  <c r="AF119" i="9"/>
  <c r="AB115" i="9"/>
  <c r="AC114" i="9"/>
  <c r="AA112" i="9"/>
  <c r="Y110" i="9"/>
  <c r="AG106" i="9"/>
  <c r="AE104" i="9"/>
  <c r="AF103" i="9"/>
  <c r="AB99" i="9"/>
  <c r="AC98" i="9"/>
  <c r="AB95" i="9"/>
  <c r="AC94" i="9"/>
  <c r="AB91" i="9"/>
  <c r="AC90" i="9"/>
  <c r="AB87" i="9"/>
  <c r="AC86" i="9"/>
  <c r="AB83" i="9"/>
  <c r="AC82" i="9"/>
  <c r="AB79" i="9"/>
  <c r="AC78" i="9"/>
  <c r="AB75" i="9"/>
  <c r="AC74" i="9"/>
  <c r="AB71" i="9"/>
  <c r="AG70" i="9"/>
  <c r="AC70" i="9"/>
  <c r="AE68" i="9"/>
  <c r="AA68" i="9"/>
  <c r="AF67" i="9"/>
  <c r="Y66" i="9"/>
  <c r="AB63" i="9"/>
  <c r="AG62" i="9"/>
  <c r="AC62" i="9"/>
  <c r="AE60" i="9"/>
  <c r="AA60" i="9"/>
  <c r="AF59" i="9"/>
  <c r="Y58" i="9"/>
  <c r="AB55" i="9"/>
  <c r="AG54" i="9"/>
  <c r="AC54" i="9"/>
  <c r="AE52" i="9"/>
  <c r="AA52" i="9"/>
  <c r="AF51" i="9"/>
  <c r="AB51" i="9"/>
  <c r="AG50" i="9"/>
  <c r="AC50" i="9"/>
  <c r="Y50" i="9"/>
  <c r="AF47" i="9"/>
  <c r="AB47" i="9"/>
  <c r="AG46" i="9"/>
  <c r="AC46" i="9"/>
  <c r="Y46" i="9"/>
  <c r="AF43" i="9"/>
  <c r="AB43" i="9"/>
  <c r="AF39" i="9"/>
  <c r="AB39" i="9"/>
  <c r="AF35" i="9"/>
  <c r="AB35" i="9"/>
  <c r="AF31" i="9"/>
  <c r="AB31" i="9"/>
  <c r="Y31" i="9"/>
  <c r="AG31" i="9"/>
  <c r="AE32" i="9"/>
  <c r="Y35" i="9"/>
  <c r="AG35" i="9"/>
  <c r="AE36" i="9"/>
  <c r="Y39" i="9"/>
  <c r="AG39" i="9"/>
  <c r="AE40" i="9"/>
  <c r="Y43" i="9"/>
  <c r="AG43" i="9"/>
  <c r="AE44" i="9"/>
  <c r="Y47" i="9"/>
  <c r="AG47" i="9"/>
  <c r="AE48" i="9"/>
  <c r="Y51" i="9"/>
  <c r="AG51" i="9"/>
  <c r="Y54" i="9"/>
  <c r="Y55" i="9"/>
  <c r="AB59" i="9"/>
  <c r="AD62" i="9"/>
  <c r="AE64" i="9"/>
  <c r="AG66" i="9"/>
  <c r="AG67" i="9"/>
  <c r="Y70" i="9"/>
  <c r="Y71" i="9"/>
  <c r="AG74" i="9"/>
  <c r="Y78" i="9"/>
  <c r="AG82" i="9"/>
  <c r="Y86" i="9"/>
  <c r="AG90" i="9"/>
  <c r="Y94" i="9"/>
  <c r="AG98" i="9"/>
  <c r="Y102" i="9"/>
  <c r="AD110" i="9"/>
  <c r="AE112" i="9"/>
  <c r="AG114" i="9"/>
  <c r="Y119" i="9"/>
  <c r="AG126" i="9"/>
  <c r="Y130" i="9"/>
  <c r="AG142" i="9"/>
  <c r="Y146" i="9"/>
  <c r="AA169" i="9"/>
  <c r="AB168" i="9"/>
  <c r="AA165" i="9"/>
  <c r="AB164" i="9"/>
  <c r="AE161" i="9"/>
  <c r="AF160" i="9"/>
  <c r="AB160" i="9"/>
  <c r="AE157" i="9"/>
  <c r="AB156" i="9"/>
  <c r="AA153" i="9"/>
  <c r="AB152" i="9"/>
  <c r="AE149" i="9"/>
  <c r="AB148" i="9"/>
  <c r="AA129" i="9"/>
  <c r="AE117" i="9"/>
  <c r="AA113" i="9"/>
  <c r="AE97" i="9"/>
  <c r="AE93" i="9"/>
  <c r="AE89" i="9"/>
  <c r="AE85" i="9"/>
  <c r="AE81" i="9"/>
  <c r="AA69" i="9"/>
  <c r="AG42" i="9"/>
  <c r="AC42" i="9"/>
  <c r="Y42" i="9"/>
  <c r="AG38" i="9"/>
  <c r="AC38" i="9"/>
  <c r="Y38" i="9"/>
  <c r="AG34" i="9"/>
  <c r="AC34" i="9"/>
  <c r="Y34" i="9"/>
  <c r="AF194" i="9"/>
  <c r="AB194" i="9"/>
  <c r="AG193" i="9"/>
  <c r="AC193" i="9"/>
  <c r="Y193" i="9"/>
  <c r="AD192" i="9"/>
  <c r="Z192" i="9"/>
  <c r="AF190" i="9"/>
  <c r="AB190" i="9"/>
  <c r="AG189" i="9"/>
  <c r="AC189" i="9"/>
  <c r="Y189" i="9"/>
  <c r="Z188" i="9"/>
  <c r="AF186" i="9"/>
  <c r="AB186" i="9"/>
  <c r="AG185" i="9"/>
  <c r="AC185" i="9"/>
  <c r="Y185" i="9"/>
  <c r="AD184" i="9"/>
  <c r="AF182" i="9"/>
  <c r="AB182" i="9"/>
  <c r="AG181" i="9"/>
  <c r="AC181" i="9"/>
  <c r="Y181" i="9"/>
  <c r="AD180" i="9"/>
  <c r="Z180" i="9"/>
  <c r="AF178" i="9"/>
  <c r="AB178" i="9"/>
  <c r="AG177" i="9"/>
  <c r="AC177" i="9"/>
  <c r="Y177" i="9"/>
  <c r="AD176" i="9"/>
  <c r="Z176" i="9"/>
  <c r="AF174" i="9"/>
  <c r="AB174" i="9"/>
  <c r="AG173" i="9"/>
  <c r="AC173" i="9"/>
  <c r="Y173" i="9"/>
  <c r="AD172" i="9"/>
  <c r="Z172" i="9"/>
  <c r="AF170" i="9"/>
  <c r="AB170" i="9"/>
  <c r="AG169" i="9"/>
  <c r="AC169" i="9"/>
  <c r="Y169" i="9"/>
  <c r="AD168" i="9"/>
  <c r="Z168" i="9"/>
  <c r="AF166" i="9"/>
  <c r="AB166" i="9"/>
  <c r="AG165" i="9"/>
  <c r="AC165" i="9"/>
  <c r="Y165" i="9"/>
  <c r="AD164" i="9"/>
  <c r="Z164" i="9"/>
  <c r="AF162" i="9"/>
  <c r="AB162" i="9"/>
  <c r="AG161" i="9"/>
  <c r="AC161" i="9"/>
  <c r="Y161" i="9"/>
  <c r="AD160" i="9"/>
  <c r="Z160" i="9"/>
  <c r="AF158" i="9"/>
  <c r="AB158" i="9"/>
  <c r="AG157" i="9"/>
  <c r="Y157" i="9"/>
  <c r="AD156" i="9"/>
  <c r="Z156" i="9"/>
  <c r="AE155" i="9"/>
  <c r="AF154" i="9"/>
  <c r="AB154" i="9"/>
  <c r="AG153" i="9"/>
  <c r="AC153" i="9"/>
  <c r="AD152" i="9"/>
  <c r="Z152" i="9"/>
  <c r="AE151" i="9"/>
  <c r="AA151" i="9"/>
  <c r="AF150" i="9"/>
  <c r="AB150" i="9"/>
  <c r="AG149" i="9"/>
  <c r="AC149" i="9"/>
  <c r="Y149" i="9"/>
  <c r="AD148" i="9"/>
  <c r="Z148" i="9"/>
  <c r="AA147" i="9"/>
  <c r="AF146" i="9"/>
  <c r="AB146" i="9"/>
  <c r="AG145" i="9"/>
  <c r="AC145" i="9"/>
  <c r="Y145" i="9"/>
  <c r="Z144" i="9"/>
  <c r="AE143" i="9"/>
  <c r="AA143" i="9"/>
  <c r="AF142" i="9"/>
  <c r="AB142" i="9"/>
  <c r="AG141" i="9"/>
  <c r="AC141" i="9"/>
  <c r="Y141" i="9"/>
  <c r="AD140" i="9"/>
  <c r="Z140" i="9"/>
  <c r="AA139" i="9"/>
  <c r="AF138" i="9"/>
  <c r="AB138" i="9"/>
  <c r="AG137" i="9"/>
  <c r="AC137" i="9"/>
  <c r="Y137" i="9"/>
  <c r="Z136" i="9"/>
  <c r="AE135" i="9"/>
  <c r="AA135" i="9"/>
  <c r="AF134" i="9"/>
  <c r="AB134" i="9"/>
  <c r="AG133" i="9"/>
  <c r="AC133" i="9"/>
  <c r="Y133" i="9"/>
  <c r="AD132" i="9"/>
  <c r="Z132" i="9"/>
  <c r="AA131" i="9"/>
  <c r="AF130" i="9"/>
  <c r="AB130" i="9"/>
  <c r="AG129" i="9"/>
  <c r="AC129" i="9"/>
  <c r="Y129" i="9"/>
  <c r="Z128" i="9"/>
  <c r="AE127" i="9"/>
  <c r="AA127" i="9"/>
  <c r="AF126" i="9"/>
  <c r="AB126" i="9"/>
  <c r="AG125" i="9"/>
  <c r="AC125" i="9"/>
  <c r="Y125" i="9"/>
  <c r="AD124" i="9"/>
  <c r="Z124" i="9"/>
  <c r="AA123" i="9"/>
  <c r="AF122" i="9"/>
  <c r="AB122" i="9"/>
  <c r="AG121" i="9"/>
  <c r="AC121" i="9"/>
  <c r="Y121" i="9"/>
  <c r="AD120" i="9"/>
  <c r="AE119" i="9"/>
  <c r="AF118" i="9"/>
  <c r="AB118" i="9"/>
  <c r="AG117" i="9"/>
  <c r="AC117" i="9"/>
  <c r="AD116" i="9"/>
  <c r="Z116" i="9"/>
  <c r="AE115" i="9"/>
  <c r="AA115" i="9"/>
  <c r="AF114" i="9"/>
  <c r="AB114" i="9"/>
  <c r="AC113" i="9"/>
  <c r="Y113" i="9"/>
  <c r="AD112" i="9"/>
  <c r="Z112" i="9"/>
  <c r="AA111" i="9"/>
  <c r="AF110" i="9"/>
  <c r="AB110" i="9"/>
  <c r="AG109" i="9"/>
  <c r="Y109" i="9"/>
  <c r="Z108" i="9"/>
  <c r="AE107" i="9"/>
  <c r="AA107" i="9"/>
  <c r="AF106" i="9"/>
  <c r="AB106" i="9"/>
  <c r="AG105" i="9"/>
  <c r="AC105" i="9"/>
  <c r="Y105" i="9"/>
  <c r="AD104" i="9"/>
  <c r="AE103" i="9"/>
  <c r="AF102" i="9"/>
  <c r="AB102" i="9"/>
  <c r="AG101" i="9"/>
  <c r="AC101" i="9"/>
  <c r="Y101" i="9"/>
  <c r="Z100" i="9"/>
  <c r="AA99" i="9"/>
  <c r="AF98" i="9"/>
  <c r="AB98" i="9"/>
  <c r="AG97" i="9"/>
  <c r="AC97" i="9"/>
  <c r="Y97" i="9"/>
  <c r="Z96" i="9"/>
  <c r="AA95" i="9"/>
  <c r="AF94" i="9"/>
  <c r="AB94" i="9"/>
  <c r="AG93" i="9"/>
  <c r="AC93" i="9"/>
  <c r="Y93" i="9"/>
  <c r="Z92" i="9"/>
  <c r="AA91" i="9"/>
  <c r="AF90" i="9"/>
  <c r="AB90" i="9"/>
  <c r="AG89" i="9"/>
  <c r="AC89" i="9"/>
  <c r="Y89" i="9"/>
  <c r="Z88" i="9"/>
  <c r="AA87" i="9"/>
  <c r="AF86" i="9"/>
  <c r="AB86" i="9"/>
  <c r="AG85" i="9"/>
  <c r="AC85" i="9"/>
  <c r="Y85" i="9"/>
  <c r="Z84" i="9"/>
  <c r="AA83" i="9"/>
  <c r="AF82" i="9"/>
  <c r="AB82" i="9"/>
  <c r="AG81" i="9"/>
  <c r="AC81" i="9"/>
  <c r="Y81" i="9"/>
  <c r="Z80" i="9"/>
  <c r="AA79" i="9"/>
  <c r="AF78" i="9"/>
  <c r="AB78" i="9"/>
  <c r="AG77" i="9"/>
  <c r="AC77" i="9"/>
  <c r="Y77" i="9"/>
  <c r="Z76" i="9"/>
  <c r="AA75" i="9"/>
  <c r="AF74" i="9"/>
  <c r="AB74" i="9"/>
  <c r="AG73" i="9"/>
  <c r="AC73" i="9"/>
  <c r="Y73" i="9"/>
  <c r="AD72" i="9"/>
  <c r="AF70" i="9"/>
  <c r="AB70" i="9"/>
  <c r="AG69" i="9"/>
  <c r="Z68" i="9"/>
  <c r="AE67" i="9"/>
  <c r="AA67" i="9"/>
  <c r="AF66" i="9"/>
  <c r="AB66" i="9"/>
  <c r="AC65" i="9"/>
  <c r="Y65" i="9"/>
  <c r="AD64" i="9"/>
  <c r="AF62" i="9"/>
  <c r="AB62" i="9"/>
  <c r="AG61" i="9"/>
  <c r="Z60" i="9"/>
  <c r="AE59" i="9"/>
  <c r="AA59" i="9"/>
  <c r="AF58" i="9"/>
  <c r="AB58" i="9"/>
  <c r="AC57" i="9"/>
  <c r="Y57" i="9"/>
  <c r="AD56" i="9"/>
  <c r="AF54" i="9"/>
  <c r="AB54" i="9"/>
  <c r="AG53" i="9"/>
  <c r="Z52" i="9"/>
  <c r="AE51" i="9"/>
  <c r="AA51" i="9"/>
  <c r="AD48" i="9"/>
  <c r="Z48" i="9"/>
  <c r="AE47" i="9"/>
  <c r="AA47" i="9"/>
  <c r="AD44" i="9"/>
  <c r="Z44" i="9"/>
  <c r="AE43" i="9"/>
  <c r="AA43" i="9"/>
  <c r="AD40" i="9"/>
  <c r="Z40" i="9"/>
  <c r="AE39" i="9"/>
  <c r="AA39" i="9"/>
  <c r="AD36" i="9"/>
  <c r="Z36" i="9"/>
  <c r="AE35" i="9"/>
  <c r="AA35" i="9"/>
  <c r="AD32" i="9"/>
  <c r="Z32" i="9"/>
  <c r="AE31" i="9"/>
  <c r="AA31" i="9"/>
  <c r="X32" i="9"/>
  <c r="X36" i="9"/>
  <c r="X40" i="9"/>
  <c r="X44" i="9"/>
  <c r="X48" i="9"/>
  <c r="Z54" i="9"/>
  <c r="AA56" i="9"/>
  <c r="AC58" i="9"/>
  <c r="AF63" i="9"/>
  <c r="Z70" i="9"/>
  <c r="AA72" i="9"/>
  <c r="Z78" i="9"/>
  <c r="Z86" i="9"/>
  <c r="Z94" i="9"/>
  <c r="Z102" i="9"/>
  <c r="AA104" i="9"/>
  <c r="AC106" i="9"/>
  <c r="AF123" i="9"/>
  <c r="Z130" i="9"/>
  <c r="AF139" i="9"/>
  <c r="Z146" i="9"/>
  <c r="AG162" i="9"/>
  <c r="AB171" i="9"/>
  <c r="AG147" i="9"/>
  <c r="AC147" i="9"/>
  <c r="Y147" i="9"/>
  <c r="AD146" i="9"/>
  <c r="AE145" i="9"/>
  <c r="AF144" i="9"/>
  <c r="AB144" i="9"/>
  <c r="AG143" i="9"/>
  <c r="AC143" i="9"/>
  <c r="Y143" i="9"/>
  <c r="AD142" i="9"/>
  <c r="AE141" i="9"/>
  <c r="AF140" i="9"/>
  <c r="AB140" i="9"/>
  <c r="AG139" i="9"/>
  <c r="AC139" i="9"/>
  <c r="Y139" i="9"/>
  <c r="AD138" i="9"/>
  <c r="AE137" i="9"/>
  <c r="AF136" i="9"/>
  <c r="AB136" i="9"/>
  <c r="AG135" i="9"/>
  <c r="AC135" i="9"/>
  <c r="Y135" i="9"/>
  <c r="AD134" i="9"/>
  <c r="AE133" i="9"/>
  <c r="AF132" i="9"/>
  <c r="AB132" i="9"/>
  <c r="AG131" i="9"/>
  <c r="AC131" i="9"/>
  <c r="Y131" i="9"/>
  <c r="AD130" i="9"/>
  <c r="AE129" i="9"/>
  <c r="AF128" i="9"/>
  <c r="AB128" i="9"/>
  <c r="AG127" i="9"/>
  <c r="AC127" i="9"/>
  <c r="Y127" i="9"/>
  <c r="AD126" i="9"/>
  <c r="AE125" i="9"/>
  <c r="AF124" i="9"/>
  <c r="AB124" i="9"/>
  <c r="AG123" i="9"/>
  <c r="AC123" i="9"/>
  <c r="Y123" i="9"/>
  <c r="AD122" i="9"/>
  <c r="Z122" i="9"/>
  <c r="AE121" i="9"/>
  <c r="AF120" i="9"/>
  <c r="AB120" i="9"/>
  <c r="AG119" i="9"/>
  <c r="AC119" i="9"/>
  <c r="AA117" i="9"/>
  <c r="AF116" i="9"/>
  <c r="AB116" i="9"/>
  <c r="Y115" i="9"/>
  <c r="AD114" i="9"/>
  <c r="Z114" i="9"/>
  <c r="AE113" i="9"/>
  <c r="AF112" i="9"/>
  <c r="AB112" i="9"/>
  <c r="AG111" i="9"/>
  <c r="AC111" i="9"/>
  <c r="AA109" i="9"/>
  <c r="AF108" i="9"/>
  <c r="AB108" i="9"/>
  <c r="Y107" i="9"/>
  <c r="AD106" i="9"/>
  <c r="Z106" i="9"/>
  <c r="AE105" i="9"/>
  <c r="AF104" i="9"/>
  <c r="AB104" i="9"/>
  <c r="AG103" i="9"/>
  <c r="AC103" i="9"/>
  <c r="AF100" i="9"/>
  <c r="AB100" i="9"/>
  <c r="AG99" i="9"/>
  <c r="AC99" i="9"/>
  <c r="Y99" i="9"/>
  <c r="AF96" i="9"/>
  <c r="AB96" i="9"/>
  <c r="AG95" i="9"/>
  <c r="AC95" i="9"/>
  <c r="Y95" i="9"/>
  <c r="AF92" i="9"/>
  <c r="AB92" i="9"/>
  <c r="AG91" i="9"/>
  <c r="AC91" i="9"/>
  <c r="Y91" i="9"/>
  <c r="AF88" i="9"/>
  <c r="AB88" i="9"/>
  <c r="AG87" i="9"/>
  <c r="AC87" i="9"/>
  <c r="Y87" i="9"/>
  <c r="AF84" i="9"/>
  <c r="AB84" i="9"/>
  <c r="AG83" i="9"/>
  <c r="AC83" i="9"/>
  <c r="Y83" i="9"/>
  <c r="AF80" i="9"/>
  <c r="AB80" i="9"/>
  <c r="AG79" i="9"/>
  <c r="AC79" i="9"/>
  <c r="Y79" i="9"/>
  <c r="AF76" i="9"/>
  <c r="AB76" i="9"/>
  <c r="AG75" i="9"/>
  <c r="AC75" i="9"/>
  <c r="Y75" i="9"/>
  <c r="AF72" i="9"/>
  <c r="AB72" i="9"/>
  <c r="AF68" i="9"/>
  <c r="AB68" i="9"/>
  <c r="AF64" i="9"/>
  <c r="AB64" i="9"/>
  <c r="AF60" i="9"/>
  <c r="AB60" i="9"/>
  <c r="AF56" i="9"/>
  <c r="AB56" i="9"/>
  <c r="AF52" i="9"/>
  <c r="AB52" i="9"/>
  <c r="AD177" i="9"/>
  <c r="Z177" i="9"/>
  <c r="AE176" i="9"/>
  <c r="AA176" i="9"/>
  <c r="AF175" i="9"/>
  <c r="AB175" i="9"/>
  <c r="AG174" i="9"/>
  <c r="AC174" i="9"/>
  <c r="Y174" i="9"/>
  <c r="AD173" i="9"/>
  <c r="Z173" i="9"/>
  <c r="AE172" i="9"/>
  <c r="AA172" i="9"/>
  <c r="AF171" i="9"/>
  <c r="AG170" i="9"/>
  <c r="AC170" i="9"/>
  <c r="Y170" i="9"/>
  <c r="AD169" i="9"/>
  <c r="Z169" i="9"/>
  <c r="AE168" i="9"/>
  <c r="AA168" i="9"/>
  <c r="AF167" i="9"/>
  <c r="AB167" i="9"/>
  <c r="AG166" i="9"/>
  <c r="AC166" i="9"/>
  <c r="Y166" i="9"/>
  <c r="AD165" i="9"/>
  <c r="Z165" i="9"/>
  <c r="AE164" i="9"/>
  <c r="AA164" i="9"/>
  <c r="AF163" i="9"/>
  <c r="AB163" i="9"/>
  <c r="AC162" i="9"/>
  <c r="Y162" i="9"/>
  <c r="AD161" i="9"/>
  <c r="Z161" i="9"/>
  <c r="AA160" i="9"/>
  <c r="AF159" i="9"/>
  <c r="AB159" i="9"/>
  <c r="AG158" i="9"/>
  <c r="Y158" i="9"/>
  <c r="AD157" i="9"/>
  <c r="Z157" i="9"/>
  <c r="AE156" i="9"/>
  <c r="AF155" i="9"/>
  <c r="AB155" i="9"/>
  <c r="AG154" i="9"/>
  <c r="AC154" i="9"/>
  <c r="AD153" i="9"/>
  <c r="AE152" i="9"/>
  <c r="AA152" i="9"/>
  <c r="AF151" i="9"/>
  <c r="AB151" i="9"/>
  <c r="AC150" i="9"/>
  <c r="AD149" i="9"/>
  <c r="Z149" i="9"/>
  <c r="AE148" i="9"/>
  <c r="AA148" i="9"/>
  <c r="AB147" i="9"/>
  <c r="AC146" i="9"/>
  <c r="AD145" i="9"/>
  <c r="Z145" i="9"/>
  <c r="AE144" i="9"/>
  <c r="AA144" i="9"/>
  <c r="AB143" i="9"/>
  <c r="AC142" i="9"/>
  <c r="AD141" i="9"/>
  <c r="Z141" i="9"/>
  <c r="AE140" i="9"/>
  <c r="AA140" i="9"/>
  <c r="AB139" i="9"/>
  <c r="AC138" i="9"/>
  <c r="AD137" i="9"/>
  <c r="Z137" i="9"/>
  <c r="AE136" i="9"/>
  <c r="AA136" i="9"/>
  <c r="AB135" i="9"/>
  <c r="AC134" i="9"/>
  <c r="AD133" i="9"/>
  <c r="Z133" i="9"/>
  <c r="AE132" i="9"/>
  <c r="AA132" i="9"/>
  <c r="AB131" i="9"/>
  <c r="AC130" i="9"/>
  <c r="AD129" i="9"/>
  <c r="Z129" i="9"/>
  <c r="AE128" i="9"/>
  <c r="AA128" i="9"/>
  <c r="AB127" i="9"/>
  <c r="AC126" i="9"/>
  <c r="AD125" i="9"/>
  <c r="Z125" i="9"/>
  <c r="AE124" i="9"/>
  <c r="AA124" i="9"/>
  <c r="AB123" i="9"/>
  <c r="Y122" i="9"/>
  <c r="AD121" i="9"/>
  <c r="Z121" i="9"/>
  <c r="AB119" i="9"/>
  <c r="AG118" i="9"/>
  <c r="AC118" i="9"/>
  <c r="AD117" i="9"/>
  <c r="Z117" i="9"/>
  <c r="AE116" i="9"/>
  <c r="AA116" i="9"/>
  <c r="AF115" i="9"/>
  <c r="Y114" i="9"/>
  <c r="AD113" i="9"/>
  <c r="Z113" i="9"/>
  <c r="AB111" i="9"/>
  <c r="AG110" i="9"/>
  <c r="AC110" i="9"/>
  <c r="AD109" i="9"/>
  <c r="Z109" i="9"/>
  <c r="AE108" i="9"/>
  <c r="AA108" i="9"/>
  <c r="AF107" i="9"/>
  <c r="Y106" i="9"/>
  <c r="AD105" i="9"/>
  <c r="Z105" i="9"/>
  <c r="AB103" i="9"/>
  <c r="AG102" i="9"/>
  <c r="AC102" i="9"/>
  <c r="AD101" i="9"/>
  <c r="Z101" i="9"/>
  <c r="AE100" i="9"/>
  <c r="AA100" i="9"/>
  <c r="AD97" i="9"/>
  <c r="Z97" i="9"/>
  <c r="AE96" i="9"/>
  <c r="AA96" i="9"/>
  <c r="AD93" i="9"/>
  <c r="Z93" i="9"/>
  <c r="AE92" i="9"/>
  <c r="AA92" i="9"/>
  <c r="AD89" i="9"/>
  <c r="Z89" i="9"/>
  <c r="AE88" i="9"/>
  <c r="AA88" i="9"/>
  <c r="AD85" i="9"/>
  <c r="Z85" i="9"/>
  <c r="AE84" i="9"/>
  <c r="AA84" i="9"/>
  <c r="AD81" i="9"/>
  <c r="Z81" i="9"/>
  <c r="AE80" i="9"/>
  <c r="AA80" i="9"/>
  <c r="AD77" i="9"/>
  <c r="Z77" i="9"/>
  <c r="AE76" i="9"/>
  <c r="AA76" i="9"/>
  <c r="AD73" i="9"/>
  <c r="Z73" i="9"/>
  <c r="AD69" i="9"/>
  <c r="Z69" i="9"/>
  <c r="AD65" i="9"/>
  <c r="Z65" i="9"/>
  <c r="AD61" i="9"/>
  <c r="Z61" i="9"/>
  <c r="AD57" i="9"/>
  <c r="Z57" i="9"/>
  <c r="AD53" i="9"/>
  <c r="Z53" i="9"/>
  <c r="X284" i="6"/>
  <c r="W284" i="6"/>
  <c r="X372" i="6"/>
  <c r="W372" i="6"/>
  <c r="X343" i="6"/>
  <c r="W343" i="6"/>
  <c r="X324" i="6"/>
  <c r="W324" i="6"/>
  <c r="X314" i="6"/>
  <c r="W314" i="6"/>
  <c r="X267" i="6"/>
  <c r="W267" i="6"/>
  <c r="X266" i="6"/>
  <c r="W266" i="6"/>
  <c r="X265" i="6"/>
  <c r="W265" i="6"/>
  <c r="X248" i="6"/>
  <c r="W248" i="6"/>
  <c r="X243" i="6"/>
  <c r="W243" i="6"/>
  <c r="X236" i="6"/>
  <c r="W236" i="6"/>
  <c r="Q151" i="6"/>
  <c r="R151" i="6"/>
  <c r="X151" i="6"/>
  <c r="W151" i="6"/>
  <c r="X39" i="6"/>
  <c r="W39" i="6"/>
  <c r="R39" i="6"/>
  <c r="Q39" i="6"/>
  <c r="X38" i="6"/>
  <c r="W38" i="6"/>
  <c r="R38" i="6"/>
  <c r="Q38" i="6"/>
  <c r="Q69" i="6"/>
  <c r="R69" i="6"/>
  <c r="X69" i="6"/>
  <c r="W69" i="6"/>
  <c r="X37" i="6"/>
  <c r="W37" i="6"/>
  <c r="X12" i="6"/>
  <c r="W12" i="6"/>
  <c r="X10" i="6"/>
  <c r="W10" i="6"/>
  <c r="X8" i="6"/>
  <c r="W8" i="6"/>
  <c r="R37" i="6"/>
  <c r="Q37" i="6"/>
  <c r="R12" i="6"/>
  <c r="Q12" i="6"/>
  <c r="R10" i="6"/>
  <c r="Q10" i="6"/>
  <c r="R8" i="6"/>
  <c r="R6" i="6"/>
  <c r="Q8" i="6"/>
  <c r="Q6" i="6"/>
  <c r="X255" i="6"/>
  <c r="W255" i="6"/>
  <c r="X253" i="6"/>
  <c r="W253" i="6"/>
  <c r="X6" i="6"/>
  <c r="W6" i="6"/>
  <c r="I158" i="11" l="1"/>
  <c r="J158" i="11" s="1"/>
  <c r="H168" i="11"/>
  <c r="H21" i="11"/>
  <c r="I122" i="11"/>
  <c r="J122" i="11" s="1"/>
  <c r="I53" i="11"/>
  <c r="J53" i="11" s="1"/>
  <c r="I72" i="11"/>
  <c r="J72" i="11" s="1"/>
  <c r="I120" i="11"/>
  <c r="J120" i="11" s="1"/>
  <c r="I40" i="11"/>
  <c r="J40" i="11" s="1"/>
  <c r="I149" i="11"/>
  <c r="J149" i="11" s="1"/>
  <c r="H117" i="11"/>
  <c r="H138" i="11"/>
  <c r="H63" i="11"/>
  <c r="I42" i="11"/>
  <c r="J42" i="11" s="1"/>
  <c r="H88" i="11"/>
  <c r="H94" i="11"/>
  <c r="H26" i="11"/>
  <c r="I169" i="11"/>
  <c r="J169" i="11" s="1"/>
  <c r="I41" i="11"/>
  <c r="J41" i="11" s="1"/>
  <c r="H154" i="11"/>
  <c r="H74" i="11"/>
  <c r="H159" i="11"/>
  <c r="I108" i="11"/>
  <c r="J108" i="11" s="1"/>
  <c r="H100" i="11"/>
  <c r="I138" i="11"/>
  <c r="J138" i="11" s="1"/>
  <c r="I13" i="11"/>
  <c r="J13" i="11" s="1"/>
  <c r="H78" i="11"/>
  <c r="H169" i="11"/>
  <c r="H58" i="11"/>
  <c r="I62" i="11"/>
  <c r="J62" i="11" s="1"/>
  <c r="H126" i="11"/>
  <c r="H41" i="11"/>
  <c r="H72" i="11"/>
  <c r="I88" i="11"/>
  <c r="J88" i="11" s="1"/>
  <c r="H170" i="11"/>
  <c r="H120" i="11"/>
  <c r="H13" i="11"/>
  <c r="H122" i="11"/>
  <c r="H158" i="11"/>
  <c r="H14" i="11"/>
  <c r="I137" i="11"/>
  <c r="J137" i="11" s="1"/>
  <c r="I100" i="11"/>
  <c r="J100" i="11" s="1"/>
  <c r="I26" i="11"/>
  <c r="J26" i="11" s="1"/>
  <c r="I78" i="11"/>
  <c r="J78" i="11" s="1"/>
  <c r="H142" i="11"/>
  <c r="H108" i="11"/>
  <c r="I159" i="11"/>
  <c r="J159" i="11" s="1"/>
  <c r="I152" i="11"/>
  <c r="J152" i="11" s="1"/>
  <c r="H90" i="11"/>
  <c r="H46" i="11"/>
  <c r="H64" i="11"/>
  <c r="H30" i="11"/>
  <c r="H132" i="11"/>
  <c r="I94" i="11"/>
  <c r="J94" i="11" s="1"/>
  <c r="H95" i="11"/>
  <c r="I106" i="11"/>
  <c r="J106" i="11" s="1"/>
  <c r="I28" i="11"/>
  <c r="J28" i="11" s="1"/>
  <c r="I12" i="11"/>
  <c r="J12" i="11" s="1"/>
  <c r="I105" i="11"/>
  <c r="J105" i="11" s="1"/>
  <c r="H42" i="11"/>
  <c r="I30" i="11"/>
  <c r="J30" i="11" s="1"/>
  <c r="I132" i="11"/>
  <c r="J132" i="11" s="1"/>
  <c r="I58" i="11"/>
  <c r="J58" i="11" s="1"/>
  <c r="H85" i="11"/>
  <c r="I95" i="11"/>
  <c r="J95" i="11" s="1"/>
  <c r="H73" i="11"/>
  <c r="H110" i="11"/>
  <c r="H28" i="11"/>
  <c r="H106" i="11"/>
  <c r="I60" i="11"/>
  <c r="J60" i="11" s="1"/>
  <c r="H12" i="11"/>
  <c r="H174" i="11"/>
  <c r="I46" i="11"/>
  <c r="J46" i="11" s="1"/>
  <c r="I64" i="11"/>
  <c r="J64" i="11" s="1"/>
  <c r="I170" i="11"/>
  <c r="J170" i="11" s="1"/>
  <c r="I154" i="11"/>
  <c r="J154" i="11" s="1"/>
  <c r="I174" i="11"/>
  <c r="J174" i="11" s="1"/>
  <c r="I21" i="11"/>
  <c r="J21" i="11" s="1"/>
  <c r="H53" i="11"/>
  <c r="I168" i="11"/>
  <c r="J168" i="11" s="1"/>
  <c r="H40" i="11"/>
  <c r="I117" i="11"/>
  <c r="J117" i="11" s="1"/>
  <c r="H105" i="11"/>
  <c r="H60" i="11"/>
  <c r="I126" i="11"/>
  <c r="J126" i="11" s="1"/>
  <c r="I110" i="11"/>
  <c r="J110" i="11" s="1"/>
  <c r="H149" i="11"/>
  <c r="I73" i="11"/>
  <c r="J73" i="11" s="1"/>
  <c r="H127" i="11"/>
  <c r="I109" i="11"/>
  <c r="J109" i="11" s="1"/>
  <c r="H109" i="11"/>
  <c r="I151" i="11"/>
  <c r="J151" i="11" s="1"/>
  <c r="H151" i="11"/>
  <c r="I33" i="11"/>
  <c r="J33" i="11" s="1"/>
  <c r="H33" i="11"/>
  <c r="I80" i="11"/>
  <c r="J80" i="11" s="1"/>
  <c r="H80" i="11"/>
  <c r="I166" i="11"/>
  <c r="J166" i="11" s="1"/>
  <c r="H166" i="11"/>
  <c r="H38" i="11"/>
  <c r="I38" i="11"/>
  <c r="J38" i="11" s="1"/>
  <c r="I81" i="11"/>
  <c r="J81" i="11" s="1"/>
  <c r="H81" i="11"/>
  <c r="I131" i="11"/>
  <c r="J131" i="11" s="1"/>
  <c r="H131" i="11"/>
  <c r="I155" i="11"/>
  <c r="J155" i="11" s="1"/>
  <c r="H155" i="11"/>
  <c r="H24" i="11"/>
  <c r="I24" i="11"/>
  <c r="J24" i="11" s="1"/>
  <c r="I101" i="11"/>
  <c r="J101" i="11" s="1"/>
  <c r="H101" i="11"/>
  <c r="I153" i="11"/>
  <c r="J153" i="11" s="1"/>
  <c r="H153" i="11"/>
  <c r="I116" i="11"/>
  <c r="J116" i="11" s="1"/>
  <c r="H116" i="11"/>
  <c r="H34" i="11"/>
  <c r="I34" i="11"/>
  <c r="J34" i="11" s="1"/>
  <c r="I77" i="11"/>
  <c r="J77" i="11" s="1"/>
  <c r="H77" i="11"/>
  <c r="I129" i="11"/>
  <c r="J129" i="11" s="1"/>
  <c r="H129" i="11"/>
  <c r="H52" i="11"/>
  <c r="I52" i="11"/>
  <c r="J52" i="11" s="1"/>
  <c r="I92" i="11"/>
  <c r="J92" i="11" s="1"/>
  <c r="H92" i="11"/>
  <c r="I86" i="11"/>
  <c r="J86" i="11" s="1"/>
  <c r="H86" i="11"/>
  <c r="H22" i="11"/>
  <c r="I22" i="11"/>
  <c r="J22" i="11" s="1"/>
  <c r="I135" i="11"/>
  <c r="J135" i="11" s="1"/>
  <c r="H135" i="11"/>
  <c r="I123" i="11"/>
  <c r="J123" i="11" s="1"/>
  <c r="H123" i="11"/>
  <c r="I99" i="11"/>
  <c r="J99" i="11" s="1"/>
  <c r="H99" i="11"/>
  <c r="I91" i="11"/>
  <c r="J91" i="11" s="1"/>
  <c r="H91" i="11"/>
  <c r="H83" i="11"/>
  <c r="I83" i="11"/>
  <c r="J83" i="11" s="1"/>
  <c r="H32" i="11"/>
  <c r="I32" i="11"/>
  <c r="J32" i="11" s="1"/>
  <c r="I69" i="11"/>
  <c r="J69" i="11" s="1"/>
  <c r="H69" i="11"/>
  <c r="I121" i="11"/>
  <c r="J121" i="11" s="1"/>
  <c r="H121" i="11"/>
  <c r="H44" i="11"/>
  <c r="I44" i="11"/>
  <c r="J44" i="11" s="1"/>
  <c r="I82" i="11"/>
  <c r="J82" i="11" s="1"/>
  <c r="H82" i="11"/>
  <c r="I173" i="11"/>
  <c r="J173" i="11" s="1"/>
  <c r="H173" i="11"/>
  <c r="H45" i="11"/>
  <c r="I45" i="11"/>
  <c r="J45" i="11" s="1"/>
  <c r="H87" i="11"/>
  <c r="I87" i="11"/>
  <c r="J87" i="11" s="1"/>
  <c r="I97" i="11"/>
  <c r="J97" i="11" s="1"/>
  <c r="H97" i="11"/>
  <c r="I144" i="11"/>
  <c r="J144" i="11" s="1"/>
  <c r="H144" i="11"/>
  <c r="I31" i="11"/>
  <c r="J31" i="11" s="1"/>
  <c r="H31" i="11"/>
  <c r="I56" i="11"/>
  <c r="J56" i="11" s="1"/>
  <c r="H56" i="11"/>
  <c r="I134" i="11"/>
  <c r="J134" i="11" s="1"/>
  <c r="H134" i="11"/>
  <c r="I70" i="11"/>
  <c r="J70" i="11" s="1"/>
  <c r="H70" i="11"/>
  <c r="I125" i="11"/>
  <c r="J125" i="11" s="1"/>
  <c r="H125" i="11"/>
  <c r="H71" i="11"/>
  <c r="I71" i="11"/>
  <c r="J71" i="11" s="1"/>
  <c r="I171" i="11"/>
  <c r="J171" i="11" s="1"/>
  <c r="H171" i="11"/>
  <c r="H39" i="11"/>
  <c r="I39" i="11"/>
  <c r="J39" i="11" s="1"/>
  <c r="H67" i="11"/>
  <c r="I67" i="11"/>
  <c r="J67" i="11" s="1"/>
  <c r="I59" i="11"/>
  <c r="J59" i="11" s="1"/>
  <c r="H59" i="11"/>
  <c r="H51" i="11"/>
  <c r="I51" i="11"/>
  <c r="J51" i="11" s="1"/>
  <c r="H16" i="11"/>
  <c r="I16" i="11"/>
  <c r="J16" i="11" s="1"/>
  <c r="I37" i="11"/>
  <c r="J37" i="11" s="1"/>
  <c r="H37" i="11"/>
  <c r="H79" i="11"/>
  <c r="I79" i="11"/>
  <c r="J79" i="11" s="1"/>
  <c r="I89" i="11"/>
  <c r="J89" i="11" s="1"/>
  <c r="H89" i="11"/>
  <c r="H136" i="11"/>
  <c r="I136" i="11"/>
  <c r="J136" i="11" s="1"/>
  <c r="I27" i="11"/>
  <c r="J27" i="11" s="1"/>
  <c r="H27" i="11"/>
  <c r="H48" i="11"/>
  <c r="I48" i="11"/>
  <c r="J48" i="11" s="1"/>
  <c r="I130" i="11"/>
  <c r="J130" i="11" s="1"/>
  <c r="H130" i="11"/>
  <c r="I66" i="11"/>
  <c r="J66" i="11" s="1"/>
  <c r="H66" i="11"/>
  <c r="I157" i="11"/>
  <c r="J157" i="11" s="1"/>
  <c r="H157" i="11"/>
  <c r="H43" i="11"/>
  <c r="I43" i="11"/>
  <c r="J43" i="11" s="1"/>
  <c r="I128" i="11"/>
  <c r="J128" i="11" s="1"/>
  <c r="H128" i="11"/>
  <c r="I15" i="11"/>
  <c r="J15" i="11" s="1"/>
  <c r="H15" i="11"/>
  <c r="I161" i="11"/>
  <c r="J161" i="11" s="1"/>
  <c r="H161" i="11"/>
  <c r="I124" i="11"/>
  <c r="J124" i="11" s="1"/>
  <c r="H124" i="11"/>
  <c r="I102" i="11"/>
  <c r="J102" i="11" s="1"/>
  <c r="H102" i="11"/>
  <c r="I29" i="11"/>
  <c r="J29" i="11" s="1"/>
  <c r="H29" i="11"/>
  <c r="I107" i="11"/>
  <c r="J107" i="11" s="1"/>
  <c r="H107" i="11"/>
  <c r="I115" i="11"/>
  <c r="J115" i="11" s="1"/>
  <c r="H115" i="11"/>
  <c r="I143" i="11"/>
  <c r="J143" i="11" s="1"/>
  <c r="H143" i="11"/>
  <c r="I25" i="11"/>
  <c r="J25" i="11" s="1"/>
  <c r="H25" i="11"/>
  <c r="I76" i="11"/>
  <c r="J76" i="11" s="1"/>
  <c r="H76" i="11"/>
  <c r="I162" i="11"/>
  <c r="J162" i="11" s="1"/>
  <c r="H162" i="11"/>
  <c r="I98" i="11"/>
  <c r="J98" i="11" s="1"/>
  <c r="H98" i="11"/>
  <c r="I167" i="11"/>
  <c r="J167" i="11" s="1"/>
  <c r="H167" i="11"/>
  <c r="H49" i="11"/>
  <c r="I49" i="11"/>
  <c r="J49" i="11" s="1"/>
  <c r="H68" i="11"/>
  <c r="I68" i="11"/>
  <c r="J68" i="11" s="1"/>
  <c r="I119" i="11"/>
  <c r="J119" i="11" s="1"/>
  <c r="H119" i="11"/>
  <c r="H172" i="11"/>
  <c r="I172" i="11"/>
  <c r="J172" i="11" s="1"/>
  <c r="I150" i="11"/>
  <c r="J150" i="11" s="1"/>
  <c r="H150" i="11"/>
  <c r="I75" i="11"/>
  <c r="J75" i="11" s="1"/>
  <c r="H75" i="11"/>
  <c r="H111" i="11"/>
  <c r="I111" i="11"/>
  <c r="J111" i="11" s="1"/>
  <c r="I164" i="11"/>
  <c r="J164" i="11" s="1"/>
  <c r="H164" i="11"/>
  <c r="H84" i="11"/>
  <c r="I84" i="11"/>
  <c r="J84" i="11" s="1"/>
  <c r="I146" i="11"/>
  <c r="J146" i="11" s="1"/>
  <c r="H146" i="11"/>
  <c r="H18" i="11"/>
  <c r="I18" i="11"/>
  <c r="J18" i="11" s="1"/>
  <c r="I103" i="11"/>
  <c r="J103" i="11" s="1"/>
  <c r="H103" i="11"/>
  <c r="I160" i="11"/>
  <c r="J160" i="11" s="1"/>
  <c r="H160" i="11"/>
  <c r="I36" i="11"/>
  <c r="J36" i="11" s="1"/>
  <c r="H36" i="11"/>
  <c r="I141" i="11"/>
  <c r="J141" i="11" s="1"/>
  <c r="H141" i="11"/>
  <c r="I17" i="11"/>
  <c r="J17" i="11" s="1"/>
  <c r="H17" i="11"/>
  <c r="H55" i="11"/>
  <c r="I55" i="11"/>
  <c r="J55" i="11" s="1"/>
  <c r="I65" i="11"/>
  <c r="J65" i="11" s="1"/>
  <c r="H65" i="11"/>
  <c r="I112" i="11"/>
  <c r="J112" i="11" s="1"/>
  <c r="H112" i="11"/>
  <c r="I156" i="11"/>
  <c r="J156" i="11" s="1"/>
  <c r="H156" i="11"/>
  <c r="I20" i="11"/>
  <c r="J20" i="11" s="1"/>
  <c r="H20" i="11"/>
  <c r="I118" i="11"/>
  <c r="J118" i="11" s="1"/>
  <c r="H118" i="11"/>
  <c r="H54" i="11"/>
  <c r="I54" i="11"/>
  <c r="J54" i="11" s="1"/>
  <c r="I93" i="11"/>
  <c r="J93" i="11" s="1"/>
  <c r="H93" i="11"/>
  <c r="I145" i="11"/>
  <c r="J145" i="11" s="1"/>
  <c r="H145" i="11"/>
  <c r="I139" i="11"/>
  <c r="J139" i="11" s="1"/>
  <c r="H139" i="11"/>
  <c r="I163" i="11"/>
  <c r="J163" i="11" s="1"/>
  <c r="H163" i="11"/>
  <c r="H19" i="11"/>
  <c r="I19" i="11"/>
  <c r="J19" i="11" s="1"/>
  <c r="H147" i="11"/>
  <c r="I147" i="11"/>
  <c r="J147" i="11" s="1"/>
  <c r="H35" i="11"/>
  <c r="I35" i="11"/>
  <c r="J35" i="11" s="1"/>
  <c r="H133" i="11"/>
  <c r="I133" i="11"/>
  <c r="J133" i="11" s="1"/>
  <c r="I11" i="11"/>
  <c r="J11" i="11" s="1"/>
  <c r="H11" i="11"/>
  <c r="H47" i="11"/>
  <c r="I47" i="11"/>
  <c r="J47" i="11" s="1"/>
  <c r="I57" i="11"/>
  <c r="J57" i="11" s="1"/>
  <c r="H57" i="11"/>
  <c r="I104" i="11"/>
  <c r="J104" i="11" s="1"/>
  <c r="H104" i="11"/>
  <c r="I148" i="11"/>
  <c r="J148" i="11" s="1"/>
  <c r="H148" i="11"/>
  <c r="I23" i="11"/>
  <c r="J23" i="11" s="1"/>
  <c r="H23" i="11"/>
  <c r="I114" i="11"/>
  <c r="J114" i="11" s="1"/>
  <c r="H114" i="11"/>
  <c r="H50" i="11"/>
  <c r="I50" i="11"/>
  <c r="J50" i="11" s="1"/>
  <c r="I61" i="11"/>
  <c r="J61" i="11" s="1"/>
  <c r="H61" i="11"/>
  <c r="I113" i="11"/>
  <c r="J113" i="11" s="1"/>
  <c r="H113" i="11"/>
  <c r="I96" i="11"/>
  <c r="J96" i="11" s="1"/>
  <c r="H96" i="11"/>
  <c r="I140" i="11"/>
  <c r="J140" i="11" s="1"/>
  <c r="H140" i="11"/>
  <c r="X378" i="3"/>
  <c r="X359" i="3"/>
  <c r="X357" i="3"/>
  <c r="X291" i="3"/>
  <c r="X290" i="3"/>
  <c r="X256" i="3"/>
  <c r="X255" i="3"/>
  <c r="X254" i="3"/>
  <c r="X253" i="3"/>
  <c r="X252" i="3"/>
  <c r="X181" i="3"/>
  <c r="X180" i="3"/>
  <c r="X179" i="3"/>
  <c r="X178" i="3"/>
  <c r="X177" i="3"/>
  <c r="X176" i="3"/>
  <c r="X175" i="3"/>
  <c r="X174" i="3"/>
  <c r="X173" i="3"/>
  <c r="X172" i="3"/>
  <c r="X99" i="3"/>
  <c r="X98" i="3"/>
  <c r="X97" i="3"/>
  <c r="X96" i="3"/>
  <c r="X95" i="3"/>
  <c r="X94" i="3"/>
  <c r="X93" i="3"/>
  <c r="X92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293" i="3"/>
  <c r="X292" i="3"/>
  <c r="X260" i="3"/>
  <c r="X259" i="3"/>
  <c r="X141" i="3"/>
  <c r="X140" i="3"/>
  <c r="X105" i="3"/>
  <c r="X104" i="3"/>
  <c r="X61" i="3"/>
  <c r="X60" i="3"/>
  <c r="X9" i="3"/>
  <c r="X7" i="3"/>
  <c r="X6" i="3"/>
  <c r="W378" i="3" l="1"/>
  <c r="W359" i="3"/>
  <c r="W357" i="3"/>
  <c r="W293" i="3"/>
  <c r="W292" i="3"/>
  <c r="W291" i="3"/>
  <c r="W290" i="3"/>
  <c r="W260" i="3"/>
  <c r="W259" i="3"/>
  <c r="W256" i="3"/>
  <c r="W255" i="3"/>
  <c r="W254" i="3"/>
  <c r="W253" i="3"/>
  <c r="W252" i="3"/>
  <c r="W176" i="3"/>
  <c r="W177" i="3"/>
  <c r="W178" i="3"/>
  <c r="W179" i="3"/>
  <c r="W180" i="3"/>
  <c r="W181" i="3"/>
  <c r="W175" i="3"/>
  <c r="W174" i="3"/>
  <c r="W173" i="3"/>
  <c r="W172" i="3"/>
  <c r="W141" i="3"/>
  <c r="W140" i="3"/>
  <c r="W105" i="3"/>
  <c r="W104" i="3"/>
  <c r="W94" i="3"/>
  <c r="W95" i="3"/>
  <c r="W96" i="3"/>
  <c r="W97" i="3"/>
  <c r="W98" i="3"/>
  <c r="W99" i="3"/>
  <c r="W93" i="3"/>
  <c r="W92" i="3"/>
  <c r="W61" i="3"/>
  <c r="W60" i="3"/>
  <c r="Q52" i="3"/>
  <c r="R52" i="3"/>
  <c r="R50" i="3"/>
  <c r="Q50" i="3"/>
  <c r="R59" i="3"/>
  <c r="R48" i="3"/>
  <c r="R45" i="3"/>
  <c r="R42" i="3"/>
  <c r="Q59" i="3"/>
  <c r="Q48" i="3"/>
  <c r="Q45" i="3"/>
  <c r="Q42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9" i="3"/>
  <c r="W7" i="3"/>
  <c r="W6" i="3"/>
  <c r="X6" i="10"/>
  <c r="D26" i="10"/>
  <c r="X26" i="10" l="1"/>
  <c r="J42" i="10" l="1"/>
  <c r="Q41" i="10"/>
  <c r="I38" i="10"/>
  <c r="W36" i="10"/>
  <c r="K36" i="10"/>
  <c r="K35" i="10"/>
  <c r="U34" i="10"/>
  <c r="J34" i="10"/>
  <c r="U33" i="10"/>
  <c r="T32" i="10"/>
  <c r="K32" i="10"/>
  <c r="H51" i="10"/>
  <c r="G48" i="10"/>
  <c r="G47" i="10"/>
  <c r="J46" i="10"/>
  <c r="Q45" i="10"/>
  <c r="W44" i="10"/>
  <c r="P43" i="10"/>
  <c r="V42" i="10"/>
  <c r="I42" i="10"/>
  <c r="H40" i="10"/>
  <c r="O39" i="10"/>
  <c r="U38" i="10"/>
  <c r="N37" i="10"/>
  <c r="T36" i="10"/>
  <c r="T35" i="10"/>
  <c r="I34" i="10"/>
  <c r="I33" i="10"/>
  <c r="S32" i="10"/>
  <c r="P40" i="10"/>
  <c r="I37" i="10"/>
  <c r="P36" i="10"/>
  <c r="E34" i="10"/>
  <c r="E33" i="10"/>
  <c r="O32" i="10"/>
  <c r="G32" i="10"/>
  <c r="Q46" i="10"/>
  <c r="J45" i="10"/>
  <c r="V41" i="10"/>
  <c r="I41" i="10"/>
  <c r="O40" i="10"/>
  <c r="H39" i="10"/>
  <c r="N38" i="10"/>
  <c r="U37" i="10"/>
  <c r="O36" i="10"/>
  <c r="O35" i="10"/>
  <c r="D35" i="10"/>
  <c r="N34" i="10"/>
  <c r="N33" i="10"/>
  <c r="D50" i="10"/>
  <c r="I51" i="10"/>
  <c r="O49" i="10"/>
  <c r="U47" i="10"/>
  <c r="L46" i="10"/>
  <c r="R44" i="10"/>
  <c r="T42" i="10"/>
  <c r="G41" i="10"/>
  <c r="Q39" i="10"/>
  <c r="W37" i="10"/>
  <c r="E35" i="10"/>
  <c r="O33" i="10"/>
  <c r="R49" i="10"/>
  <c r="D36" i="10"/>
  <c r="H48" i="10"/>
  <c r="P44" i="10"/>
  <c r="I50" i="10"/>
  <c r="Q42" i="10"/>
  <c r="M51" i="10"/>
  <c r="S49" i="10"/>
  <c r="F48" i="10"/>
  <c r="H46" i="10"/>
  <c r="N44" i="10"/>
  <c r="E43" i="10"/>
  <c r="K41" i="10"/>
  <c r="M39" i="10"/>
  <c r="S37" i="10"/>
  <c r="I35" i="10"/>
  <c r="P35" i="10"/>
  <c r="D48" i="10"/>
  <c r="K51" i="10"/>
  <c r="J50" i="10"/>
  <c r="M49" i="10"/>
  <c r="L48" i="10"/>
  <c r="V46" i="10"/>
  <c r="M45" i="10"/>
  <c r="H44" i="10"/>
  <c r="N42" i="10"/>
  <c r="T40" i="10"/>
  <c r="J38" i="10"/>
  <c r="H36" i="10"/>
  <c r="V34" i="10"/>
  <c r="M33" i="10"/>
  <c r="D51" i="10"/>
  <c r="R51" i="10"/>
  <c r="U50" i="10"/>
  <c r="T49" i="10"/>
  <c r="W48" i="10"/>
  <c r="R47" i="10"/>
  <c r="U46" i="10"/>
  <c r="P45" i="10"/>
  <c r="O44" i="10"/>
  <c r="N43" i="10"/>
  <c r="M42" i="10"/>
  <c r="K40" i="10"/>
  <c r="G36" i="10"/>
  <c r="V36" i="10"/>
  <c r="L34" i="10"/>
  <c r="G33" i="10"/>
  <c r="D45" i="10"/>
  <c r="P51" i="10"/>
  <c r="O50" i="10"/>
  <c r="N49" i="10"/>
  <c r="Q48" i="10"/>
  <c r="T47" i="10"/>
  <c r="S46" i="10"/>
  <c r="V45" i="10"/>
  <c r="Q44" i="10"/>
  <c r="T43" i="10"/>
  <c r="S42" i="10"/>
  <c r="R41" i="10"/>
  <c r="Q40" i="10"/>
  <c r="T39" i="10"/>
  <c r="O38" i="10"/>
  <c r="R37" i="10"/>
  <c r="Q36" i="10"/>
  <c r="L35" i="10"/>
  <c r="O34" i="10"/>
  <c r="R33" i="10"/>
  <c r="M32" i="10"/>
  <c r="M41" i="10"/>
  <c r="V38" i="10"/>
  <c r="L41" i="10"/>
  <c r="V39" i="10"/>
  <c r="F39" i="10"/>
  <c r="L37" i="10"/>
  <c r="N35" i="10"/>
  <c r="P33" i="10"/>
  <c r="D42" i="10"/>
  <c r="T50" i="10"/>
  <c r="G49" i="10"/>
  <c r="M47" i="10"/>
  <c r="W45" i="10"/>
  <c r="J44" i="10"/>
  <c r="L42" i="10"/>
  <c r="V40" i="10"/>
  <c r="I39" i="10"/>
  <c r="K37" i="10"/>
  <c r="T34" i="10"/>
  <c r="N32" i="10"/>
  <c r="H47" i="10"/>
  <c r="S51" i="10"/>
  <c r="S47" i="10"/>
  <c r="W43" i="10"/>
  <c r="S48" i="10"/>
  <c r="D46" i="10"/>
  <c r="E51" i="10"/>
  <c r="K49" i="10"/>
  <c r="Q47" i="10"/>
  <c r="S45" i="10"/>
  <c r="F44" i="10"/>
  <c r="P42" i="10"/>
  <c r="R40" i="10"/>
  <c r="E39" i="10"/>
  <c r="O37" i="10"/>
  <c r="J32" i="10"/>
  <c r="J33" i="10"/>
  <c r="D40" i="10"/>
  <c r="G51" i="10"/>
  <c r="F50" i="10"/>
  <c r="E49" i="10"/>
  <c r="W47" i="10"/>
  <c r="N46" i="10"/>
  <c r="I45" i="10"/>
  <c r="S43" i="10"/>
  <c r="F42" i="10"/>
  <c r="S39" i="10"/>
  <c r="M37" i="10"/>
  <c r="W35" i="10"/>
  <c r="R34" i="10"/>
  <c r="P32" i="10"/>
  <c r="D47" i="10"/>
  <c r="N51" i="10"/>
  <c r="Q50" i="10"/>
  <c r="P49" i="10"/>
  <c r="O48" i="10"/>
  <c r="N47" i="10"/>
  <c r="M46" i="10"/>
  <c r="L45" i="10"/>
  <c r="G44" i="10"/>
  <c r="J43" i="10"/>
  <c r="E42" i="10"/>
  <c r="M38" i="10"/>
  <c r="Q34" i="10"/>
  <c r="N36" i="10"/>
  <c r="H34" i="10"/>
  <c r="V32" i="10"/>
  <c r="D41" i="10"/>
  <c r="L51" i="10"/>
  <c r="K50" i="10"/>
  <c r="J49" i="10"/>
  <c r="M48" i="10"/>
  <c r="P47" i="10"/>
  <c r="O46" i="10"/>
  <c r="N45" i="10"/>
  <c r="M44" i="10"/>
  <c r="L43" i="10"/>
  <c r="O42" i="10"/>
  <c r="N41" i="10"/>
  <c r="M40" i="10"/>
  <c r="L39" i="10"/>
  <c r="K38" i="10"/>
  <c r="J37" i="10"/>
  <c r="M36" i="10"/>
  <c r="H35" i="10"/>
  <c r="K34" i="10"/>
  <c r="F33" i="10"/>
  <c r="D34" i="10"/>
  <c r="L50" i="10"/>
  <c r="R48" i="10"/>
  <c r="I47" i="10"/>
  <c r="O45" i="10"/>
  <c r="Q43" i="10"/>
  <c r="W41" i="10"/>
  <c r="N40" i="10"/>
  <c r="T38" i="10"/>
  <c r="F36" i="10"/>
  <c r="P34" i="10"/>
  <c r="F32" i="10"/>
  <c r="R45" i="10"/>
  <c r="R50" i="10"/>
  <c r="R46" i="10"/>
  <c r="K43" i="10"/>
  <c r="E46" i="10"/>
  <c r="D38" i="10"/>
  <c r="P50" i="10"/>
  <c r="V48" i="10"/>
  <c r="E47" i="10"/>
  <c r="K45" i="10"/>
  <c r="U43" i="10"/>
  <c r="H42" i="10"/>
  <c r="J40" i="10"/>
  <c r="P38" i="10"/>
  <c r="G37" i="10"/>
  <c r="J41" i="10"/>
  <c r="R36" i="10"/>
  <c r="W51" i="10"/>
  <c r="V50" i="10"/>
  <c r="U49" i="10"/>
  <c r="T48" i="10"/>
  <c r="O47" i="10"/>
  <c r="F46" i="10"/>
  <c r="T44" i="10"/>
  <c r="O43" i="10"/>
  <c r="U41" i="10"/>
  <c r="K39" i="10"/>
  <c r="E37" i="10"/>
  <c r="S35" i="10"/>
  <c r="F34" i="10"/>
  <c r="L32" i="10"/>
  <c r="D39" i="10"/>
  <c r="J51" i="10"/>
  <c r="M50" i="10"/>
  <c r="L49" i="10"/>
  <c r="K48" i="10"/>
  <c r="J47" i="10"/>
  <c r="I46" i="10"/>
  <c r="H45" i="10"/>
  <c r="V43" i="10"/>
  <c r="F43" i="10"/>
  <c r="T41" i="10"/>
  <c r="E38" i="10"/>
  <c r="M34" i="10"/>
  <c r="Q35" i="10"/>
  <c r="W33" i="10"/>
  <c r="R32" i="10"/>
  <c r="D37" i="10"/>
  <c r="W50" i="10"/>
  <c r="G50" i="10"/>
  <c r="F49" i="10"/>
  <c r="I48" i="10"/>
  <c r="L47" i="10"/>
  <c r="K46" i="10"/>
  <c r="F45" i="10"/>
  <c r="I44" i="10"/>
  <c r="H43" i="10"/>
  <c r="K42" i="10"/>
  <c r="F41" i="10"/>
  <c r="I40" i="10"/>
  <c r="W38" i="10"/>
  <c r="G38" i="10"/>
  <c r="F37" i="10"/>
  <c r="I36" i="10"/>
  <c r="W34" i="10"/>
  <c r="G34" i="10"/>
  <c r="U32" i="10"/>
  <c r="E32" i="10"/>
  <c r="W39" i="10"/>
  <c r="Q37" i="10"/>
  <c r="W40" i="10"/>
  <c r="N39" i="10"/>
  <c r="T37" i="10"/>
  <c r="V35" i="10"/>
  <c r="F35" i="10"/>
  <c r="H33" i="10"/>
  <c r="Q51" i="10"/>
  <c r="W49" i="10"/>
  <c r="J48" i="10"/>
  <c r="T46" i="10"/>
  <c r="G45" i="10"/>
  <c r="I43" i="10"/>
  <c r="O41" i="10"/>
  <c r="F40" i="10"/>
  <c r="L38" i="10"/>
  <c r="U35" i="10"/>
  <c r="S33" i="10"/>
  <c r="T51" i="10"/>
  <c r="D44" i="10"/>
  <c r="I49" i="10"/>
  <c r="E45" i="10"/>
  <c r="D43" i="10"/>
  <c r="K44" i="10"/>
  <c r="U51" i="10"/>
  <c r="H50" i="10"/>
  <c r="N48" i="10"/>
  <c r="P46" i="10"/>
  <c r="V44" i="10"/>
  <c r="M43" i="10"/>
  <c r="S41" i="10"/>
  <c r="U39" i="10"/>
  <c r="H38" i="10"/>
  <c r="J36" i="10"/>
  <c r="P39" i="10"/>
  <c r="D32" i="10"/>
  <c r="O51" i="10"/>
  <c r="N50" i="10"/>
  <c r="Q49" i="10"/>
  <c r="P48" i="10"/>
  <c r="K47" i="10"/>
  <c r="U45" i="10"/>
  <c r="L44" i="10"/>
  <c r="G43" i="10"/>
  <c r="E41" i="10"/>
  <c r="R38" i="10"/>
  <c r="L36" i="10"/>
  <c r="G35" i="10"/>
  <c r="Q33" i="10"/>
  <c r="H32" i="10"/>
  <c r="V51" i="10"/>
  <c r="F51" i="10"/>
  <c r="E50" i="10"/>
  <c r="H49" i="10"/>
  <c r="V47" i="10"/>
  <c r="F47" i="10"/>
  <c r="T45" i="10"/>
  <c r="S44" i="10"/>
  <c r="R43" i="10"/>
  <c r="U42" i="10"/>
  <c r="S40" i="10"/>
  <c r="S36" i="10"/>
  <c r="W32" i="10"/>
  <c r="M35" i="10"/>
  <c r="K33" i="10"/>
  <c r="D49" i="10"/>
  <c r="D33" i="10"/>
  <c r="S50" i="10"/>
  <c r="V49" i="10"/>
  <c r="U48" i="10"/>
  <c r="E48" i="10"/>
  <c r="W46" i="10"/>
  <c r="G46" i="10"/>
  <c r="U44" i="10"/>
  <c r="E44" i="10"/>
  <c r="W42" i="10"/>
  <c r="G42" i="10"/>
  <c r="U40" i="10"/>
  <c r="E40" i="10"/>
  <c r="S38" i="10"/>
  <c r="V37" i="10"/>
  <c r="U36" i="10"/>
  <c r="E36" i="10"/>
  <c r="S34" i="10"/>
  <c r="V33" i="10"/>
  <c r="Q32" i="10"/>
  <c r="R42" i="10"/>
  <c r="G39" i="10"/>
  <c r="P41" i="10"/>
  <c r="G40" i="10"/>
  <c r="I32" i="10"/>
  <c r="R39" i="10"/>
  <c r="H37" i="10"/>
  <c r="L33" i="10"/>
  <c r="L40" i="10"/>
  <c r="J39" i="10"/>
  <c r="R35" i="10"/>
  <c r="F38" i="10"/>
  <c r="Q38" i="10"/>
  <c r="J35" i="10"/>
  <c r="H41" i="10"/>
  <c r="P37" i="10"/>
  <c r="T33" i="10"/>
  <c r="X35" i="10"/>
  <c r="N52" i="10"/>
  <c r="X47" i="10"/>
  <c r="V52" i="10"/>
  <c r="J52" i="10"/>
  <c r="X43" i="10"/>
  <c r="X48" i="10"/>
  <c r="F52" i="10"/>
  <c r="X39" i="10"/>
  <c r="R52" i="10"/>
  <c r="X49" i="10"/>
  <c r="K52" i="10"/>
  <c r="U52" i="10"/>
  <c r="X45" i="10"/>
  <c r="X44" i="10"/>
  <c r="Q52" i="10"/>
  <c r="M52" i="10"/>
  <c r="T52" i="10"/>
  <c r="X41" i="10"/>
  <c r="X40" i="10"/>
  <c r="X42" i="10"/>
  <c r="W52" i="10"/>
  <c r="X37" i="10"/>
  <c r="X36" i="10"/>
  <c r="X33" i="10"/>
  <c r="S52" i="10"/>
  <c r="X38" i="10"/>
  <c r="E52" i="10"/>
  <c r="L52" i="10"/>
  <c r="X46" i="10"/>
  <c r="X34" i="10"/>
  <c r="I52" i="10"/>
  <c r="P52" i="10"/>
  <c r="X51" i="10"/>
  <c r="O52" i="10"/>
  <c r="G52" i="10"/>
  <c r="H52" i="10"/>
  <c r="X50" i="10"/>
  <c r="X32" i="10"/>
  <c r="D52" i="10"/>
  <c r="B29" i="10" l="1"/>
  <c r="X52" i="10"/>
</calcChain>
</file>

<file path=xl/sharedStrings.xml><?xml version="1.0" encoding="utf-8"?>
<sst xmlns="http://schemas.openxmlformats.org/spreadsheetml/2006/main" count="10133" uniqueCount="939">
  <si>
    <t>CUST_DIM_NB</t>
  </si>
  <si>
    <t>age_range</t>
  </si>
  <si>
    <t>dep_ind</t>
  </si>
  <si>
    <t>dda_ind</t>
  </si>
  <si>
    <t>card_ind</t>
  </si>
  <si>
    <t>mortgage_ind</t>
  </si>
  <si>
    <t>auto_ind</t>
  </si>
  <si>
    <t>file_date</t>
  </si>
  <si>
    <t>crm_class_cd</t>
  </si>
  <si>
    <t>all_trans_days</t>
  </si>
  <si>
    <t>onln_trans_days</t>
  </si>
  <si>
    <t>mobile_trans_days</t>
  </si>
  <si>
    <t>all_signon_days</t>
  </si>
  <si>
    <t>onln_signon_days</t>
  </si>
  <si>
    <t>mobile_signon_days</t>
  </si>
  <si>
    <t>cc_total_days</t>
  </si>
  <si>
    <t>cc_liverep_days</t>
  </si>
  <si>
    <t>cc_vru_days</t>
  </si>
  <si>
    <t>cc_liverep_advisor_days</t>
  </si>
  <si>
    <t>cc_liverep_fraud_days</t>
  </si>
  <si>
    <t>cc_liverep_actvtn_days</t>
  </si>
  <si>
    <t>cc_vru_advisor_days</t>
  </si>
  <si>
    <t>cc_vru_fraud_days</t>
  </si>
  <si>
    <t>cc_vru_actvtn_days</t>
  </si>
  <si>
    <t>tbc_wrapup_days</t>
  </si>
  <si>
    <t>tbc_ivr_unique_days</t>
  </si>
  <si>
    <t>tbcdays</t>
  </si>
  <si>
    <t>tbcdays_liverep</t>
  </si>
  <si>
    <t>tbcdays_ivr</t>
  </si>
  <si>
    <t>branchdays</t>
  </si>
  <si>
    <t>branchdays_pb</t>
  </si>
  <si>
    <t>branchdays_teller</t>
  </si>
  <si>
    <t>atmdays</t>
  </si>
  <si>
    <t>cc_atm_cash_adv_days</t>
  </si>
  <si>
    <t>cc_atm_pymnt_days</t>
  </si>
  <si>
    <t>ltst_geo_rgn_nm</t>
  </si>
  <si>
    <t>ltst_geo_mkt_nm</t>
  </si>
  <si>
    <t>ltst_geo_sbmkt_nm</t>
  </si>
  <si>
    <t>state_cd</t>
  </si>
  <si>
    <t>crm_seg_path_cd</t>
  </si>
  <si>
    <t>prsr_gndr_tx</t>
  </si>
  <si>
    <t>mari_sts_cd</t>
  </si>
  <si>
    <t>ocp_tx</t>
  </si>
  <si>
    <t>segment_cd</t>
  </si>
  <si>
    <t>footprint</t>
  </si>
  <si>
    <t>in_market</t>
  </si>
  <si>
    <t>open_year</t>
  </si>
  <si>
    <t>open_month</t>
  </si>
  <si>
    <t>dep_wallet</t>
  </si>
  <si>
    <t>inv_wallet</t>
  </si>
  <si>
    <t>dep_bal</t>
  </si>
  <si>
    <t>prim_bank_hhld</t>
  </si>
  <si>
    <t>oldst_acct_opn_dt</t>
  </si>
  <si>
    <t>first_prod_class</t>
  </si>
  <si>
    <t>multi_prod_st_dt_cust</t>
  </si>
  <si>
    <t>multi_prod_st_dt_hhld</t>
  </si>
  <si>
    <t>chk_inactive_flag</t>
  </si>
  <si>
    <t>sav_inactive_flag</t>
  </si>
  <si>
    <t>ccrd_inactive_flag</t>
  </si>
  <si>
    <t>cpc_lead_hhld_flag</t>
  </si>
  <si>
    <t>9</t>
  </si>
  <si>
    <t>Y</t>
  </si>
  <si>
    <t>N</t>
  </si>
  <si>
    <t>PHP</t>
  </si>
  <si>
    <t>Midwest Metro</t>
  </si>
  <si>
    <t>Central Ohio</t>
  </si>
  <si>
    <t>Marion</t>
  </si>
  <si>
    <t>OH</t>
  </si>
  <si>
    <t>P</t>
  </si>
  <si>
    <t>Female</t>
  </si>
  <si>
    <t>M</t>
  </si>
  <si>
    <t>Professional/Technical</t>
  </si>
  <si>
    <t>C02</t>
  </si>
  <si>
    <t>IN</t>
  </si>
  <si>
    <t>07.PERS CHECKING</t>
  </si>
  <si>
    <t>200706</t>
  </si>
  <si>
    <t>A</t>
  </si>
  <si>
    <t>PPP</t>
  </si>
  <si>
    <t>Male</t>
  </si>
  <si>
    <t>15.FREEDOM CCRD</t>
  </si>
  <si>
    <t>198906</t>
  </si>
  <si>
    <t>POH</t>
  </si>
  <si>
    <t>Administrative/Managerial</t>
  </si>
  <si>
    <t>C01</t>
  </si>
  <si>
    <t>?</t>
  </si>
  <si>
    <t>201611</t>
  </si>
  <si>
    <t>7</t>
  </si>
  <si>
    <t>CCI</t>
  </si>
  <si>
    <t>PA</t>
  </si>
  <si>
    <t>Housewife</t>
  </si>
  <si>
    <t>PMT</t>
  </si>
  <si>
    <t>04.PERS MORTGAGE</t>
  </si>
  <si>
    <t>17.SLATE CCRD</t>
  </si>
  <si>
    <t>S</t>
  </si>
  <si>
    <t>Other</t>
  </si>
  <si>
    <t>201110</t>
  </si>
  <si>
    <t>Retired</t>
  </si>
  <si>
    <t>Northeast Ohio</t>
  </si>
  <si>
    <t>Akron</t>
  </si>
  <si>
    <t>Medical Professional</t>
  </si>
  <si>
    <t>22.MARRIOTT CCRD</t>
  </si>
  <si>
    <t>19.AMAZON CCRD</t>
  </si>
  <si>
    <t>201512</t>
  </si>
  <si>
    <t>LCO</t>
  </si>
  <si>
    <t>201307</t>
  </si>
  <si>
    <t>CCO</t>
  </si>
  <si>
    <t>Out of Market</t>
  </si>
  <si>
    <t>Farmer</t>
  </si>
  <si>
    <t>OUT</t>
  </si>
  <si>
    <t>Clerical/White collar</t>
  </si>
  <si>
    <t>C03</t>
  </si>
  <si>
    <t>200507</t>
  </si>
  <si>
    <t>11.INK CCRD</t>
  </si>
  <si>
    <t>201202</t>
  </si>
  <si>
    <t>8</t>
  </si>
  <si>
    <t>Self employed</t>
  </si>
  <si>
    <t>05.PERS HOME EQUITY</t>
  </si>
  <si>
    <t>200403</t>
  </si>
  <si>
    <t>08.PERS SAVINGS</t>
  </si>
  <si>
    <t>Columbus</t>
  </si>
  <si>
    <t>201508</t>
  </si>
  <si>
    <t>Craftsman/Blue collar</t>
  </si>
  <si>
    <t>06.PERS AUTO</t>
  </si>
  <si>
    <t>201703</t>
  </si>
  <si>
    <t>200402</t>
  </si>
  <si>
    <t>199809</t>
  </si>
  <si>
    <t>200705</t>
  </si>
  <si>
    <t>198903</t>
  </si>
  <si>
    <t>200304</t>
  </si>
  <si>
    <t>Northern Cal/CO</t>
  </si>
  <si>
    <t>Colorado</t>
  </si>
  <si>
    <t>Colorado Springs</t>
  </si>
  <si>
    <t>CO</t>
  </si>
  <si>
    <t>201208</t>
  </si>
  <si>
    <t>200511</t>
  </si>
  <si>
    <t>AUT</t>
  </si>
  <si>
    <t>200007</t>
  </si>
  <si>
    <t>PPL</t>
  </si>
  <si>
    <t>Greater Midwest</t>
  </si>
  <si>
    <t>West Virginia Ohio East</t>
  </si>
  <si>
    <t>Youngstown</t>
  </si>
  <si>
    <t>10.PERS INVESTMENT</t>
  </si>
  <si>
    <t>200512</t>
  </si>
  <si>
    <t>PAF</t>
  </si>
  <si>
    <t>CP4</t>
  </si>
  <si>
    <t>200108</t>
  </si>
  <si>
    <t>199009</t>
  </si>
  <si>
    <t>199101</t>
  </si>
  <si>
    <t>200912</t>
  </si>
  <si>
    <t>200809</t>
  </si>
  <si>
    <t>199112</t>
  </si>
  <si>
    <t>Chicago</t>
  </si>
  <si>
    <t>IL</t>
  </si>
  <si>
    <t>201402</t>
  </si>
  <si>
    <t>201503</t>
  </si>
  <si>
    <t>198404</t>
  </si>
  <si>
    <t>200606</t>
  </si>
  <si>
    <t>32.OTHER CCRD</t>
  </si>
  <si>
    <t>201412</t>
  </si>
  <si>
    <t>200004</t>
  </si>
  <si>
    <t>Southwest Ohio</t>
  </si>
  <si>
    <t>Lima</t>
  </si>
  <si>
    <t>199907</t>
  </si>
  <si>
    <t>201612</t>
  </si>
  <si>
    <t>Educator</t>
  </si>
  <si>
    <t>201702</t>
  </si>
  <si>
    <t>200409</t>
  </si>
  <si>
    <t>200502</t>
  </si>
  <si>
    <t>200509</t>
  </si>
  <si>
    <t>200905</t>
  </si>
  <si>
    <t>Self employed prof/tech</t>
  </si>
  <si>
    <t>199304</t>
  </si>
  <si>
    <t>200910</t>
  </si>
  <si>
    <t>200808</t>
  </si>
  <si>
    <t>201104</t>
  </si>
  <si>
    <t>201111</t>
  </si>
  <si>
    <t>201408</t>
  </si>
  <si>
    <t>200404</t>
  </si>
  <si>
    <t>200309</t>
  </si>
  <si>
    <t>199411</t>
  </si>
  <si>
    <t>16.SAPPHIRE CCRD</t>
  </si>
  <si>
    <t>201211</t>
  </si>
  <si>
    <t>09.PERS CDS</t>
  </si>
  <si>
    <t>200207</t>
  </si>
  <si>
    <t>TX</t>
  </si>
  <si>
    <t>20.SOUTHWEST CCRD</t>
  </si>
  <si>
    <t>201404</t>
  </si>
  <si>
    <t>201209</t>
  </si>
  <si>
    <t>200904</t>
  </si>
  <si>
    <t>24.DISNEY CCRD</t>
  </si>
  <si>
    <t>199402</t>
  </si>
  <si>
    <t>Neutral</t>
  </si>
  <si>
    <t>200805</t>
  </si>
  <si>
    <t>200204</t>
  </si>
  <si>
    <t>200405</t>
  </si>
  <si>
    <t>200811</t>
  </si>
  <si>
    <t>Legal Professional</t>
  </si>
  <si>
    <t>201101</t>
  </si>
  <si>
    <t>200609</t>
  </si>
  <si>
    <t>199802</t>
  </si>
  <si>
    <t>199001</t>
  </si>
  <si>
    <t>Florida</t>
  </si>
  <si>
    <t>East Central Florida</t>
  </si>
  <si>
    <t>Daytona Beach</t>
  </si>
  <si>
    <t>FL</t>
  </si>
  <si>
    <t>Sales/Service</t>
  </si>
  <si>
    <t>201007</t>
  </si>
  <si>
    <t>Student</t>
  </si>
  <si>
    <t>201102</t>
  </si>
  <si>
    <t>201108</t>
  </si>
  <si>
    <t>200603</t>
  </si>
  <si>
    <t>200002</t>
  </si>
  <si>
    <t>201602</t>
  </si>
  <si>
    <t>200803</t>
  </si>
  <si>
    <t>199705</t>
  </si>
  <si>
    <t>199901</t>
  </si>
  <si>
    <t>Central Indiana</t>
  </si>
  <si>
    <t>Indianapolis</t>
  </si>
  <si>
    <t>200411</t>
  </si>
  <si>
    <t>Self employed management</t>
  </si>
  <si>
    <t>201607</t>
  </si>
  <si>
    <t>201505</t>
  </si>
  <si>
    <t>Financial Professional</t>
  </si>
  <si>
    <t>Findlay</t>
  </si>
  <si>
    <t>200901</t>
  </si>
  <si>
    <t>201608</t>
  </si>
  <si>
    <t>201002</t>
  </si>
  <si>
    <t>201410</t>
  </si>
  <si>
    <t>200307</t>
  </si>
  <si>
    <t>201201</t>
  </si>
  <si>
    <t>200011</t>
  </si>
  <si>
    <t>Dayton</t>
  </si>
  <si>
    <t>199504</t>
  </si>
  <si>
    <t>199011</t>
  </si>
  <si>
    <t>199804</t>
  </si>
  <si>
    <t>199911</t>
  </si>
  <si>
    <t>199312</t>
  </si>
  <si>
    <t>200401</t>
  </si>
  <si>
    <t>198305</t>
  </si>
  <si>
    <t>200501</t>
  </si>
  <si>
    <t>199610</t>
  </si>
  <si>
    <t>199502</t>
  </si>
  <si>
    <t>201210</t>
  </si>
  <si>
    <t>Greater LA</t>
  </si>
  <si>
    <t>Los Angeles</t>
  </si>
  <si>
    <t>Riverside</t>
  </si>
  <si>
    <t>CA</t>
  </si>
  <si>
    <t>199306</t>
  </si>
  <si>
    <t>201103</t>
  </si>
  <si>
    <t>200903</t>
  </si>
  <si>
    <t>South Florida</t>
  </si>
  <si>
    <t>Miami Ft Lauderdale</t>
  </si>
  <si>
    <t>201304</t>
  </si>
  <si>
    <t>198612</t>
  </si>
  <si>
    <t>199205</t>
  </si>
  <si>
    <t>200208</t>
  </si>
  <si>
    <t>198509</t>
  </si>
  <si>
    <t>198803</t>
  </si>
  <si>
    <t>199912</t>
  </si>
  <si>
    <t>Santa Barbara San Luis Obispo</t>
  </si>
  <si>
    <t>Santa Barbara</t>
  </si>
  <si>
    <t>200911</t>
  </si>
  <si>
    <t>199105</t>
  </si>
  <si>
    <t>199909</t>
  </si>
  <si>
    <t>200611</t>
  </si>
  <si>
    <t>200807</t>
  </si>
  <si>
    <t>200303</t>
  </si>
  <si>
    <t>200312</t>
  </si>
  <si>
    <t>199707</t>
  </si>
  <si>
    <t>200707</t>
  </si>
  <si>
    <t>201205</t>
  </si>
  <si>
    <t>200908</t>
  </si>
  <si>
    <t>Texas Metro</t>
  </si>
  <si>
    <t>Southwest Texas</t>
  </si>
  <si>
    <t>Austin</t>
  </si>
  <si>
    <t>200305</t>
  </si>
  <si>
    <t>200106</t>
  </si>
  <si>
    <t>198007</t>
  </si>
  <si>
    <t>200301</t>
  </si>
  <si>
    <t>198909</t>
  </si>
  <si>
    <t>200702</t>
  </si>
  <si>
    <t>MS</t>
  </si>
  <si>
    <t>201403</t>
  </si>
  <si>
    <t>200801</t>
  </si>
  <si>
    <t>HEQ</t>
  </si>
  <si>
    <t>198411</t>
  </si>
  <si>
    <t>200212</t>
  </si>
  <si>
    <t>27.AARP CCRD</t>
  </si>
  <si>
    <t>200506</t>
  </si>
  <si>
    <t>198902</t>
  </si>
  <si>
    <t>199902</t>
  </si>
  <si>
    <t>Greater South</t>
  </si>
  <si>
    <t>Atlanta</t>
  </si>
  <si>
    <t>GA</t>
  </si>
  <si>
    <t>201306</t>
  </si>
  <si>
    <t>199604</t>
  </si>
  <si>
    <t>198904</t>
  </si>
  <si>
    <t>201107</t>
  </si>
  <si>
    <t>200709</t>
  </si>
  <si>
    <t>199910</t>
  </si>
  <si>
    <t>201507</t>
  </si>
  <si>
    <t>201011</t>
  </si>
  <si>
    <t>200608</t>
  </si>
  <si>
    <t>.</t>
  </si>
  <si>
    <t>201609</t>
  </si>
  <si>
    <t>200701</t>
  </si>
  <si>
    <t>199703</t>
  </si>
  <si>
    <t>200201</t>
  </si>
  <si>
    <t>199706</t>
  </si>
  <si>
    <t>201604</t>
  </si>
  <si>
    <t>201705</t>
  </si>
  <si>
    <t>Kentucky</t>
  </si>
  <si>
    <t>Louisville</t>
  </si>
  <si>
    <t>KY</t>
  </si>
  <si>
    <t>198606</t>
  </si>
  <si>
    <t>199711</t>
  </si>
  <si>
    <t>199709</t>
  </si>
  <si>
    <t>VA</t>
  </si>
  <si>
    <t>199606</t>
  </si>
  <si>
    <t>199311</t>
  </si>
  <si>
    <t>200804</t>
  </si>
  <si>
    <t>200802</t>
  </si>
  <si>
    <t>199201</t>
  </si>
  <si>
    <t>200107</t>
  </si>
  <si>
    <t>199301</t>
  </si>
  <si>
    <t>200105</t>
  </si>
  <si>
    <t>201401</t>
  </si>
  <si>
    <t>201302</t>
  </si>
  <si>
    <t>198102</t>
  </si>
  <si>
    <t>199006</t>
  </si>
  <si>
    <t>201603</t>
  </si>
  <si>
    <t>200205</t>
  </si>
  <si>
    <t>199211</t>
  </si>
  <si>
    <t>201409</t>
  </si>
  <si>
    <t>200308</t>
  </si>
  <si>
    <t>199302</t>
  </si>
  <si>
    <t>201006</t>
  </si>
  <si>
    <t>201610</t>
  </si>
  <si>
    <t>200711</t>
  </si>
  <si>
    <t>Zanesville</t>
  </si>
  <si>
    <t>200810</t>
  </si>
  <si>
    <t>TN</t>
  </si>
  <si>
    <t>200708</t>
  </si>
  <si>
    <t>199811</t>
  </si>
  <si>
    <t>198901</t>
  </si>
  <si>
    <t>199908</t>
  </si>
  <si>
    <t>200510</t>
  </si>
  <si>
    <t>#</t>
  </si>
  <si>
    <t>Variable</t>
  </si>
  <si>
    <t>Type</t>
  </si>
  <si>
    <t>Len</t>
  </si>
  <si>
    <t>Format</t>
  </si>
  <si>
    <t>Informat</t>
  </si>
  <si>
    <t>Label</t>
  </si>
  <si>
    <t>Num</t>
  </si>
  <si>
    <t>Char</t>
  </si>
  <si>
    <t>DATE9.</t>
  </si>
  <si>
    <t>Name</t>
  </si>
  <si>
    <t>Length</t>
  </si>
  <si>
    <t>cust_dim_nb</t>
  </si>
  <si>
    <t>Numeric</t>
  </si>
  <si>
    <t>ind_qd</t>
  </si>
  <si>
    <t>ind_mbp</t>
  </si>
  <si>
    <t>ind_ext</t>
  </si>
  <si>
    <t>ind_int</t>
  </si>
  <si>
    <t>ind_qp</t>
  </si>
  <si>
    <t>ind_wire</t>
  </si>
  <si>
    <t>cnt_qd</t>
  </si>
  <si>
    <t>cnt_mbp</t>
  </si>
  <si>
    <t>cnt_ext</t>
  </si>
  <si>
    <t>cnt_int</t>
  </si>
  <si>
    <t>cnt_qp</t>
  </si>
  <si>
    <t>cnt_wire</t>
  </si>
  <si>
    <t>ind_epay</t>
  </si>
  <si>
    <t>cnt_epay</t>
  </si>
  <si>
    <t>Payments</t>
  </si>
  <si>
    <t>Customer Info</t>
  </si>
  <si>
    <t>tenure</t>
  </si>
  <si>
    <t>tenure_grp</t>
  </si>
  <si>
    <t>dep_wallet_grp</t>
  </si>
  <si>
    <t>Obs</t>
  </si>
  <si>
    <t>var</t>
  </si>
  <si>
    <t>importance</t>
  </si>
  <si>
    <t>value</t>
  </si>
  <si>
    <t>count</t>
  </si>
  <si>
    <t>good</t>
  </si>
  <si>
    <t>bad</t>
  </si>
  <si>
    <t>goodpct</t>
  </si>
  <si>
    <t>index</t>
  </si>
  <si>
    <t>zscore</t>
  </si>
  <si>
    <t>ks</t>
  </si>
  <si>
    <t>woe</t>
  </si>
  <si>
    <t>infoval</t>
  </si>
  <si>
    <t>days_atm</t>
  </si>
  <si>
    <t>01: 0-&lt;12 months</t>
  </si>
  <si>
    <t>02: 12-&lt;18 months</t>
  </si>
  <si>
    <t>03: 18-&lt;24 months</t>
  </si>
  <si>
    <t>04: 24-&lt;30 months</t>
  </si>
  <si>
    <t>05: 30-&lt;36 months</t>
  </si>
  <si>
    <t>06: 36-&lt;48 months</t>
  </si>
  <si>
    <t>07: 48-&lt;54 months</t>
  </si>
  <si>
    <t>08: 54-&lt;60 months</t>
  </si>
  <si>
    <t>09: 5-&lt;6 years</t>
  </si>
  <si>
    <t>10: 6-&lt;7 years</t>
  </si>
  <si>
    <t>11: 7-&lt;8 years</t>
  </si>
  <si>
    <t>12: 8-&lt;9 years</t>
  </si>
  <si>
    <t>13: 9-&lt;10 years</t>
  </si>
  <si>
    <t>14: 10-&lt;12 years</t>
  </si>
  <si>
    <t>15: 12-&lt;13 years</t>
  </si>
  <si>
    <t>16: 13-&lt;15 years</t>
  </si>
  <si>
    <t>17: 15-&lt;18 years</t>
  </si>
  <si>
    <t>18: 18-&lt;21 years</t>
  </si>
  <si>
    <t>19: 21-&lt;25 years</t>
  </si>
  <si>
    <t>20: &gt;=25 years</t>
  </si>
  <si>
    <t>days_tbc_rep</t>
  </si>
  <si>
    <t>days_tbc_all</t>
  </si>
  <si>
    <t>days_tbc_ivr</t>
  </si>
  <si>
    <t>01: 0-500</t>
  </si>
  <si>
    <t>02: 500&lt;-5k</t>
  </si>
  <si>
    <t>03: 5k&lt;-10k</t>
  </si>
  <si>
    <t>04: 10k&lt;-15k</t>
  </si>
  <si>
    <t>05: 15k&lt;-25k</t>
  </si>
  <si>
    <t>06: 25k&lt;-50k</t>
  </si>
  <si>
    <t>07: 50k&lt;-75k</t>
  </si>
  <si>
    <t>08: 75k&lt;-100k</t>
  </si>
  <si>
    <t>09: 100k&lt;-250k</t>
  </si>
  <si>
    <t>10: &gt;250k</t>
  </si>
  <si>
    <t>foot_print</t>
  </si>
  <si>
    <t>days_atm_cash_adv</t>
  </si>
  <si>
    <t>days_atm_pymnt</t>
  </si>
  <si>
    <t>days_branch_pb</t>
  </si>
  <si>
    <t>C00</t>
  </si>
  <si>
    <t>days_branch</t>
  </si>
  <si>
    <t>days_branch_teller</t>
  </si>
  <si>
    <t>Military</t>
  </si>
  <si>
    <t>Religious</t>
  </si>
  <si>
    <t>Self employed blue collar</t>
  </si>
  <si>
    <t>Self employed clerical</t>
  </si>
  <si>
    <t>Self employed homemaker</t>
  </si>
  <si>
    <t>Self employed other</t>
  </si>
  <si>
    <t>Self employed retired</t>
  </si>
  <si>
    <t>Self employed sales/mrkting</t>
  </si>
  <si>
    <t>Self employed student</t>
  </si>
  <si>
    <t>Bakersfield</t>
  </si>
  <si>
    <t>Bend OR</t>
  </si>
  <si>
    <t>Boise</t>
  </si>
  <si>
    <t>Central Illinois</t>
  </si>
  <si>
    <t>Chico</t>
  </si>
  <si>
    <t>East Louisiana</t>
  </si>
  <si>
    <t>East Michigan</t>
  </si>
  <si>
    <t>Eugene OR</t>
  </si>
  <si>
    <t>Eureka</t>
  </si>
  <si>
    <t>Fort Myers Naples</t>
  </si>
  <si>
    <t>Fresno</t>
  </si>
  <si>
    <t>Idaho Falls Pocatello</t>
  </si>
  <si>
    <t>Jacksonville</t>
  </si>
  <si>
    <t>Las Vegas</t>
  </si>
  <si>
    <t>Medford Klamath Falls</t>
  </si>
  <si>
    <t>Monterey</t>
  </si>
  <si>
    <t>New Orleans Metro</t>
  </si>
  <si>
    <t>North Central Florida</t>
  </si>
  <si>
    <t>Northeast</t>
  </si>
  <si>
    <t>Northeast Texas</t>
  </si>
  <si>
    <t>Northern Arizona</t>
  </si>
  <si>
    <t>Northern Indiana</t>
  </si>
  <si>
    <t>Northwest Texas</t>
  </si>
  <si>
    <t>Oklahoma</t>
  </si>
  <si>
    <t>Phoenix</t>
  </si>
  <si>
    <t>Port St Lucie</t>
  </si>
  <si>
    <t>Portland OR</t>
  </si>
  <si>
    <t>Redding</t>
  </si>
  <si>
    <t>Sacramento</t>
  </si>
  <si>
    <t>San Diego</t>
  </si>
  <si>
    <t>San Francisco San Jose</t>
  </si>
  <si>
    <t>Sarasota</t>
  </si>
  <si>
    <t>Seattle Tacoma</t>
  </si>
  <si>
    <t>Southeast Michigan</t>
  </si>
  <si>
    <t>Southeast Texas</t>
  </si>
  <si>
    <t>Southern Arizona</t>
  </si>
  <si>
    <t>Spokane</t>
  </si>
  <si>
    <t>St George</t>
  </si>
  <si>
    <t>Stockton Modesto</t>
  </si>
  <si>
    <t>Tampa St Petersburg</t>
  </si>
  <si>
    <t>Twin Falls</t>
  </si>
  <si>
    <t>Upstate NY</t>
  </si>
  <si>
    <t>Utah</t>
  </si>
  <si>
    <t>West Central Louisiana</t>
  </si>
  <si>
    <t>West Michigan</t>
  </si>
  <si>
    <t>Wisconsin</t>
  </si>
  <si>
    <t>Yakima</t>
  </si>
  <si>
    <t>Total</t>
  </si>
  <si>
    <t>%</t>
  </si>
  <si>
    <t>type</t>
  </si>
  <si>
    <t>Ind</t>
  </si>
  <si>
    <t>low</t>
  </si>
  <si>
    <t>high</t>
  </si>
  <si>
    <t>SAS code</t>
  </si>
  <si>
    <t>QP active</t>
  </si>
  <si>
    <t>keep</t>
  </si>
  <si>
    <t>newvar</t>
  </si>
  <si>
    <t>num</t>
  </si>
  <si>
    <t>a</t>
  </si>
  <si>
    <t>b</t>
  </si>
  <si>
    <t>c</t>
  </si>
  <si>
    <t>char</t>
  </si>
  <si>
    <t>d</t>
  </si>
  <si>
    <t>e</t>
  </si>
  <si>
    <t>f</t>
  </si>
  <si>
    <t>g</t>
  </si>
  <si>
    <t>h</t>
  </si>
  <si>
    <t>i</t>
  </si>
  <si>
    <t>j</t>
  </si>
  <si>
    <t>days_atm_a</t>
  </si>
  <si>
    <t>days_atm_c</t>
  </si>
  <si>
    <t>card_ind_b</t>
  </si>
  <si>
    <t>tenure_grp_a</t>
  </si>
  <si>
    <t>days_tbc_rep_b</t>
  </si>
  <si>
    <t>age_range_a</t>
  </si>
  <si>
    <t>age_range_b</t>
  </si>
  <si>
    <t>dep_wallet_grp_b</t>
  </si>
  <si>
    <t>dep_wallet_grp_c</t>
  </si>
  <si>
    <t>segment_cd_a</t>
  </si>
  <si>
    <t>segment_cd_b</t>
  </si>
  <si>
    <t>segment_cd_c</t>
  </si>
  <si>
    <t>segment_cd_d</t>
  </si>
  <si>
    <t>prim_bank_hhld_b</t>
  </si>
  <si>
    <t>days_branch_teller_b</t>
  </si>
  <si>
    <t>ltst_geo_mkt_nm_a</t>
  </si>
  <si>
    <t>X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</si>
  <si>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</si>
  <si>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</si>
  <si>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</si>
  <si>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</si>
  <si>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</si>
  <si>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</si>
  <si>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</si>
  <si>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</si>
  <si>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</si>
  <si>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</si>
  <si>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tenure_grp_b</t>
  </si>
  <si>
    <t>tenure_grp_c</t>
  </si>
  <si>
    <t>tenure_grp_d</t>
  </si>
  <si>
    <t>tenure_grp_e</t>
  </si>
  <si>
    <t>tenure_grp_f</t>
  </si>
  <si>
    <t>tenure_grp_g</t>
  </si>
  <si>
    <t>tenure_grp_h</t>
  </si>
  <si>
    <t>tenure_grp_i</t>
  </si>
  <si>
    <t>tenure_grp_j</t>
  </si>
  <si>
    <t>tenure_grp_k</t>
  </si>
  <si>
    <t>tenure_grp_l</t>
  </si>
  <si>
    <t>tenure_grp_q</t>
  </si>
  <si>
    <t>tenure_grp_r</t>
  </si>
  <si>
    <t>tenure_grp_s</t>
  </si>
  <si>
    <t>tenure_grp_t</t>
  </si>
  <si>
    <t>ltst_geo_mkt_nm_b</t>
  </si>
  <si>
    <t>ltst_geo_mkt_nm_c</t>
  </si>
  <si>
    <t>Intercept</t>
  </si>
  <si>
    <t>dep_wallet_grp_i</t>
  </si>
  <si>
    <t>dep_wallet_grp_j</t>
  </si>
  <si>
    <t>_ESTTYPE_</t>
  </si>
  <si>
    <t>MLE</t>
  </si>
  <si>
    <t>DF</t>
  </si>
  <si>
    <t>&lt;.0001</t>
  </si>
  <si>
    <t>Estimate</t>
  </si>
  <si>
    <t>Intercept: depvar_qp=1</t>
  </si>
  <si>
    <t>days_atm_a : 0 - 0</t>
  </si>
  <si>
    <t>days_atm_c : 3 - 31</t>
  </si>
  <si>
    <t>card_ind_b : Y</t>
  </si>
  <si>
    <t>tenure_grp_a : 01: 0-&lt;12 months</t>
  </si>
  <si>
    <t>tenure_grp_b : 02: 12-&lt;18 months</t>
  </si>
  <si>
    <t>tenure_grp_c : 03: 18-&lt;24 months</t>
  </si>
  <si>
    <t>tenure_grp_d : 04: 24-&lt;30 months</t>
  </si>
  <si>
    <t>tenure_grp_e : 05: 30-&lt;36 months</t>
  </si>
  <si>
    <t>tenure_grp_f : 06: 36-&lt;48 months</t>
  </si>
  <si>
    <t>tenure_grp_g : 07: 48-&lt;54 months</t>
  </si>
  <si>
    <t>tenure_grp_h : 08: 54-&lt;60 months</t>
  </si>
  <si>
    <t>tenure_grp_i : 09: 5-&lt;6 years</t>
  </si>
  <si>
    <t>tenure_grp_j : 10: 6-&lt;7 years</t>
  </si>
  <si>
    <t>tenure_grp_k : 11: 7-&lt;8 years</t>
  </si>
  <si>
    <t>tenure_grp_l : 12: 8-&lt;9 years</t>
  </si>
  <si>
    <t>tenure_grp_q : 17: 15-&lt;18 years</t>
  </si>
  <si>
    <t>tenure_grp_r : 18: 18-&lt;21 years</t>
  </si>
  <si>
    <t>tenure_grp_s : 19: 21-&lt;25 years</t>
  </si>
  <si>
    <t>tenure_grp_t : 20: &gt;=25 years</t>
  </si>
  <si>
    <t>days_tbc_rep_b : 1 - 31</t>
  </si>
  <si>
    <t>age_range_a : 6</t>
  </si>
  <si>
    <t>age_range_b : 7</t>
  </si>
  <si>
    <t>dep_wallet_grp_b : 02: 500&lt;-5k</t>
  </si>
  <si>
    <t>dep_wallet_grp_c : 03: 5k&lt;-10k</t>
  </si>
  <si>
    <t>dep_wallet_grp_i : 09: 100k&lt;-250k</t>
  </si>
  <si>
    <t>dep_wallet_grp_j : 10: &gt;250k</t>
  </si>
  <si>
    <t>segment_cd_a : C00</t>
  </si>
  <si>
    <t>segment_cd_b : C01</t>
  </si>
  <si>
    <t>segment_cd_c : C02</t>
  </si>
  <si>
    <t>segment_cd_d : CP4</t>
  </si>
  <si>
    <t>prim_bank_hhld_b : Y</t>
  </si>
  <si>
    <t>days_branch_teller_b : 1 - 31</t>
  </si>
  <si>
    <t>ltst_geo_mkt_nm_a : Central Indiana</t>
  </si>
  <si>
    <t>ltst_geo_mkt_nm_b : Chicago</t>
  </si>
  <si>
    <t>ltst_geo_mkt_nm_c : Northeast</t>
  </si>
  <si>
    <t>StdErr</t>
  </si>
  <si>
    <t>WaldChiSq</t>
  </si>
  <si>
    <t>ProbChiSq</t>
  </si>
  <si>
    <t>OddsRatioEst</t>
  </si>
  <si>
    <t>LowerCL</t>
  </si>
  <si>
    <t>UpperCL</t>
  </si>
  <si>
    <t>CORR</t>
  </si>
  <si>
    <t>ROC Graph - Model : QuickPay Lookalike</t>
  </si>
  <si>
    <t>Sample</t>
  </si>
  <si>
    <t>rank</t>
  </si>
  <si>
    <t>cnt</t>
  </si>
  <si>
    <t>pct</t>
  </si>
  <si>
    <t>cum_pct</t>
  </si>
  <si>
    <t>cnt_good</t>
  </si>
  <si>
    <t>pct_good</t>
  </si>
  <si>
    <t>cum_pct_good</t>
  </si>
  <si>
    <t>cnt_bad</t>
  </si>
  <si>
    <t>pct_bad</t>
  </si>
  <si>
    <t>cum_pct_bad</t>
  </si>
  <si>
    <t>resp_rate</t>
  </si>
  <si>
    <t>cum_resp_rate</t>
  </si>
  <si>
    <t>lift</t>
  </si>
  <si>
    <t>KS</t>
  </si>
  <si>
    <t>Overall</t>
  </si>
  <si>
    <t>TOTAL</t>
  </si>
  <si>
    <t>Modeling</t>
  </si>
  <si>
    <t>Holdout</t>
  </si>
  <si>
    <t>+ (-0.182001525 * days_atm_a)</t>
  </si>
  <si>
    <t>+ (0.126212252 * days_atm_c)</t>
  </si>
  <si>
    <t>+ (-0.800300749 * card_ind_b)</t>
  </si>
  <si>
    <t>+ (0.202115111 * tenure_grp_a)</t>
  </si>
  <si>
    <t>+ (0.323773477 * tenure_grp_b)</t>
  </si>
  <si>
    <t>+ (0.442626562 * tenure_grp_c)</t>
  </si>
  <si>
    <t>+ (0.30517736 * tenure_grp_d)</t>
  </si>
  <si>
    <t>+ (0.379651605 * tenure_grp_e)</t>
  </si>
  <si>
    <t>+ (0.292776565 * tenure_grp_f)</t>
  </si>
  <si>
    <t>+ (0.227855533 * tenure_grp_g)</t>
  </si>
  <si>
    <t>+ (0.259537497 * tenure_grp_h)</t>
  </si>
  <si>
    <t>+ (0.2192266 * tenure_grp_i)</t>
  </si>
  <si>
    <t>+ (0.180159513 * tenure_grp_j)</t>
  </si>
  <si>
    <t>+ (0.154251453 * tenure_grp_k)</t>
  </si>
  <si>
    <t>+ (0.10952323 * tenure_grp_l)</t>
  </si>
  <si>
    <t>+ (-0.154814465 * tenure_grp_q)</t>
  </si>
  <si>
    <t>+ (-0.305658591 * tenure_grp_r)</t>
  </si>
  <si>
    <t>+ (-0.544171324 * tenure_grp_s)</t>
  </si>
  <si>
    <t>+ (-1.052504095 * tenure_grp_t)</t>
  </si>
  <si>
    <t>+ (0.234508741 * days_tbc_rep_b)</t>
  </si>
  <si>
    <t>+ (1.071369711 * age_range_a)</t>
  </si>
  <si>
    <t>+ (0.849942601 * age_range_b)</t>
  </si>
  <si>
    <t>+ (0.019002499 * dep_wallet_grp_b)</t>
  </si>
  <si>
    <t>+ (0.026398056 * dep_wallet_grp_c)</t>
  </si>
  <si>
    <t>+ (-0.072864609 * dep_wallet_grp_i)</t>
  </si>
  <si>
    <t>+ (-0.055355388 * dep_wallet_grp_j)</t>
  </si>
  <si>
    <t>+ (-1.768292484 * segment_cd_a)</t>
  </si>
  <si>
    <t>+ (0.280962043 * segment_cd_b)</t>
  </si>
  <si>
    <t>+ (0.162313294 * segment_cd_c)</t>
  </si>
  <si>
    <t>+ (-0.180805183 * segment_cd_d)</t>
  </si>
  <si>
    <t>+ (0.934484704 * prim_bank_hhld_b)</t>
  </si>
  <si>
    <t>+ (-0.280532611 * days_branch_teller_b)</t>
  </si>
  <si>
    <t>+ (0.422223995 * ltst_geo_mkt_nm_a)</t>
  </si>
  <si>
    <t>+ (1.112914362 * ltst_geo_mkt_nm_b)</t>
  </si>
  <si>
    <t>+ (0.587162355 * ltst_geo_mkt_nm_c)</t>
  </si>
  <si>
    <t>gooddist</t>
  </si>
  <si>
    <t>obsdist</t>
  </si>
  <si>
    <t>days_atm_d</t>
  </si>
  <si>
    <t>days_atm_e</t>
  </si>
  <si>
    <t>days_tbc_all_a</t>
  </si>
  <si>
    <t>days_tbc_all_c</t>
  </si>
  <si>
    <t>days_branch_a</t>
  </si>
  <si>
    <t>in_market_a</t>
  </si>
  <si>
    <t>dep_wallet_grp_a</t>
  </si>
  <si>
    <t>card_ind_a</t>
  </si>
  <si>
    <t>prim_bank_hhld_a</t>
  </si>
  <si>
    <t>ltst_geo_mkt_nm_d</t>
  </si>
  <si>
    <t>ROC Graph - Model : QuickPay Power Users</t>
  </si>
  <si>
    <t>%dummy_num(days_atm, 0, 0, a);</t>
  </si>
  <si>
    <t>%dummy_num(days_atm, 3, 31, c);</t>
  </si>
  <si>
    <t>%dummy_char(card_ind, 'Y', b);</t>
  </si>
  <si>
    <t>%dummy_char(tenure_grp, '01: 0-&lt;12 months', a);</t>
  </si>
  <si>
    <t>%dummy_char(tenure_grp, '02: 12-&lt;18 months', b);</t>
  </si>
  <si>
    <t>%dummy_char(tenure_grp, '03: 18-&lt;24 months', c);</t>
  </si>
  <si>
    <t>%dummy_char(tenure_grp, '04: 24-&lt;30 months', d);</t>
  </si>
  <si>
    <t>%dummy_char(tenure_grp, '05: 30-&lt;36 months', e);</t>
  </si>
  <si>
    <t>%dummy_char(tenure_grp, '06: 36-&lt;48 months', f);</t>
  </si>
  <si>
    <t>%dummy_char(tenure_grp, '07: 48-&lt;54 months', g);</t>
  </si>
  <si>
    <t>%dummy_char(tenure_grp, '08: 54-&lt;60 months', h);</t>
  </si>
  <si>
    <t>%dummy_char(tenure_grp, '09: 5-&lt;6 years', i);</t>
  </si>
  <si>
    <t>%dummy_char(tenure_grp, '10: 6-&lt;7 years', j);</t>
  </si>
  <si>
    <t>%dummy_char(tenure_grp, '11: 7-&lt;8 years', k);</t>
  </si>
  <si>
    <t>%dummy_char(tenure_grp, '12: 8-&lt;9 years', l);</t>
  </si>
  <si>
    <t>%dummy_char(tenure_grp, '17: 15-&lt;18 years', q);</t>
  </si>
  <si>
    <t>%dummy_char(tenure_grp, '18: 18-&lt;21 years', r);</t>
  </si>
  <si>
    <t>%dummy_char(tenure_grp, '19: 21-&lt;25 years', s);</t>
  </si>
  <si>
    <t>%dummy_char(tenure_grp, '20: &gt;=25 years', t);</t>
  </si>
  <si>
    <t>%dummy_num(days_tbc_rep, 1, 31, b);</t>
  </si>
  <si>
    <t>%dummy_char(age_range, '1', a);</t>
  </si>
  <si>
    <t>%dummy_char(age_range, '6', a);</t>
  </si>
  <si>
    <t>%dummy_char(age_range, '7', b);</t>
  </si>
  <si>
    <t>%dummy_char(dep_wallet_grp, '02: 500&lt;-5k', b);</t>
  </si>
  <si>
    <t>%dummy_char(dep_wallet_grp, '03: 5k&lt;-10k', c);</t>
  </si>
  <si>
    <t>%dummy_char(dep_wallet_grp, '09: 100k&lt;-250k', i);</t>
  </si>
  <si>
    <t>%dummy_char(dep_wallet_grp, '10: &gt;250k', j);</t>
  </si>
  <si>
    <t>%dummy_char(segment_cd, 'C00', a);</t>
  </si>
  <si>
    <t>%dummy_char(segment_cd, 'C01', b);</t>
  </si>
  <si>
    <t>%dummy_char(segment_cd, 'C02', c);</t>
  </si>
  <si>
    <t>%dummy_char(segment_cd, 'C03', d);</t>
  </si>
  <si>
    <t>%dummy_char(segment_cd, 'CP4', d);</t>
  </si>
  <si>
    <t>%dummy_char(prim_bank_hhld, 'Y', b);</t>
  </si>
  <si>
    <t>%dummy_num(days_branch_teller, 1, 31, b);</t>
  </si>
  <si>
    <t>%dummy_char(ltst_geo_mkt_nm, 'Central Indiana', a);</t>
  </si>
  <si>
    <t>%dummy_char(ltst_geo_mkt_nm, 'Chicago', b);</t>
  </si>
  <si>
    <t>%dummy_char(ltst_geo_mkt_nm, 'Northeast', c);</t>
  </si>
  <si>
    <t>Intercept: depvar_qpp=1</t>
  </si>
  <si>
    <t>age_range_b : A</t>
  </si>
  <si>
    <t>card_ind_a : N</t>
  </si>
  <si>
    <t>days_atm_d : 5 - 6</t>
  </si>
  <si>
    <t>days_atm_e : 7 - 31</t>
  </si>
  <si>
    <t>days_branch_a : 2 - 31</t>
  </si>
  <si>
    <t>days_tbc_all_a : 0 - 0</t>
  </si>
  <si>
    <t>days_tbc_all_c : 2 - 31</t>
  </si>
  <si>
    <t>dep_wallet_grp_a : 02: 500&lt;-5k</t>
  </si>
  <si>
    <t>in_market_a : OUT</t>
  </si>
  <si>
    <t>ltst_geo_mkt_nm_a : Chicago</t>
  </si>
  <si>
    <t>ltst_geo_mkt_nm_b : Northeast</t>
  </si>
  <si>
    <t>ltst_geo_mkt_nm_d : Upstate NY</t>
  </si>
  <si>
    <t>prim_bank_hhld_a : N</t>
  </si>
  <si>
    <t>segment_cd_a : C01</t>
  </si>
  <si>
    <t>tenure_grp_a : 02: 12-&lt;18 months</t>
  </si>
  <si>
    <t>tenure_grp_b : 03: 18-&lt;24 months</t>
  </si>
  <si>
    <t>tenure_grp_c : 04: 24-&lt;30 months</t>
  </si>
  <si>
    <t>Note</t>
  </si>
  <si>
    <t>Scorecard - model : QuickPay Power Users</t>
  </si>
  <si>
    <t>Gain Table - model : QuickPay Power Users</t>
  </si>
  <si>
    <t>%dummy_num(days_atm, 5, 6, d);</t>
  </si>
  <si>
    <t>%dummy_num(days_atm, 7, 31, e);</t>
  </si>
  <si>
    <t>%dummy_num(days_tbc_all, 0, 0, a);</t>
  </si>
  <si>
    <t>%dummy_num(days_tbc_all, 2, 31, c);</t>
  </si>
  <si>
    <t>%dummy_num(days_branch, 2, 31, a);</t>
  </si>
  <si>
    <t>%dummy_char(segment_cd, 'C01', a);</t>
  </si>
  <si>
    <t>%dummy_char(age_range, 'A', b);</t>
  </si>
  <si>
    <t>%dummy_char(in_market, 'OUT', a);</t>
  </si>
  <si>
    <t>%dummy_char(dep_wallet_grp, '02: 500&lt;-5k', a);</t>
  </si>
  <si>
    <t>%dummy_char(tenure_grp, '02: 12-&lt;18 months', a);</t>
  </si>
  <si>
    <t>%dummy_char(tenure_grp, '03: 18-&lt;24 months', b);</t>
  </si>
  <si>
    <t>%dummy_char(tenure_grp, '04: 24-&lt;30 months', c);</t>
  </si>
  <si>
    <t>%dummy_char(card_ind, 'N', a);</t>
  </si>
  <si>
    <t>%dummy_char(prim_bank_hhld, 'N', a);</t>
  </si>
  <si>
    <t>%dummy_char(ltst_geo_mkt_nm, 'Chicago', a);</t>
  </si>
  <si>
    <t>%dummy_char(ltst_geo_mkt_nm, 'Northeast', b);</t>
  </si>
  <si>
    <t>%dummy_char(ltst_geo_mkt_nm, 'Upstate NY', d);</t>
  </si>
  <si>
    <t>+ (-0.0333338467264725 * days_atm_a)</t>
  </si>
  <si>
    <t>+ (0.171856459650128 * days_atm_d)</t>
  </si>
  <si>
    <t>+ (0.33910422081926 * days_atm_e)</t>
  </si>
  <si>
    <t>+ (-0.131912643391092 * days_tbc_all_a)</t>
  </si>
  <si>
    <t>+ (0.0615257631606693 * days_tbc_all_c)</t>
  </si>
  <si>
    <t>+ (0.0622828296702955 * days_branch_a)</t>
  </si>
  <si>
    <t>+ (0.155367766058297 * segment_cd_a)</t>
  </si>
  <si>
    <t>+ (0.185707128752422 * age_range_a)</t>
  </si>
  <si>
    <t>+ (-0.152809656448341 * age_range_b)</t>
  </si>
  <si>
    <t>+ (-0.227838199764973 * in_market_a)</t>
  </si>
  <si>
    <t>+ (0.0351372303292049 * dep_wallet_grp_a)</t>
  </si>
  <si>
    <t>+ (0.100951996011213 * tenure_grp_a)</t>
  </si>
  <si>
    <t>+ (0.18103088836733 * tenure_grp_b)</t>
  </si>
  <si>
    <t>+ (0.0956562058121876 * tenure_grp_c)</t>
  </si>
  <si>
    <t>+ (0.241660551861831 * card_ind_a)</t>
  </si>
  <si>
    <t>+ (-1.07508835765158 * prim_bank_hhld_a)</t>
  </si>
  <si>
    <t>+ (0.274500108733168 * ltst_geo_mkt_nm_a)</t>
  </si>
  <si>
    <t>+ (0.25210727365426 * ltst_geo_mkt_nm_b)</t>
  </si>
  <si>
    <t>+ (0.254870484669751 * ltst_geo_mkt_nm_d)</t>
  </si>
  <si>
    <t>;</t>
  </si>
  <si>
    <t>Gain Table - model : QuickPay Lookalike</t>
  </si>
  <si>
    <t>Scorecard - model : QuickPay Lookalike</t>
  </si>
  <si>
    <t xml:space="preserve">logit_qp_active = </t>
  </si>
  <si>
    <t xml:space="preserve">logit_qp_power = </t>
  </si>
  <si>
    <t>Age Range: 0 - 25</t>
  </si>
  <si>
    <t>Age Range: 26 - 35</t>
  </si>
  <si>
    <t>Has Card account</t>
  </si>
  <si>
    <t>Not visit ATM</t>
  </si>
  <si>
    <t>Total deposit wallet: 500 &lt;- 5k</t>
  </si>
  <si>
    <t>Total deposit wallet: 5k&lt;-10k</t>
  </si>
  <si>
    <t>Total deposit wallet: 100k&lt;-250k</t>
  </si>
  <si>
    <t>Total deposit wallet: &gt;250k</t>
  </si>
  <si>
    <t>Geo Market: Central Indiana</t>
  </si>
  <si>
    <t>Geo Market: Chicago</t>
  </si>
  <si>
    <t>Geo Market: Northeast</t>
  </si>
  <si>
    <t>Tenure: 0-&lt;12 months</t>
  </si>
  <si>
    <t>Tenure: 12-&lt;18 months</t>
  </si>
  <si>
    <t>Tenure: 18-&lt;24 months</t>
  </si>
  <si>
    <t>Tenure: 24-&lt;30 months</t>
  </si>
  <si>
    <t>Tenure: 30-&lt;36 months</t>
  </si>
  <si>
    <t>Tenure: 36-&lt;48 months</t>
  </si>
  <si>
    <t>Tenure: 48-&lt;54 months</t>
  </si>
  <si>
    <t>Tenure: 54-&lt;60 months</t>
  </si>
  <si>
    <t>Tenure: 5-&lt;6 years</t>
  </si>
  <si>
    <t>Tenure: 6-&lt;7 years</t>
  </si>
  <si>
    <t>Tenure: 7-&lt;8 years</t>
  </si>
  <si>
    <t>Tenure: 8-&lt;9 years</t>
  </si>
  <si>
    <t>Tenure: 15-&lt;18 years</t>
  </si>
  <si>
    <t>Tenure: 18-&lt;21 years</t>
  </si>
  <si>
    <t>Tenure: 21-&lt;25 years</t>
  </si>
  <si>
    <t>Tenure: &gt;=25 years</t>
  </si>
  <si>
    <t>Wealth Segment: Either Business Household or Missing Asset/Income Info</t>
  </si>
  <si>
    <t>Age Range: 65+</t>
  </si>
  <si>
    <t>Not have Card account</t>
  </si>
  <si>
    <t>Visitied ATM 5-6 days in a month</t>
  </si>
  <si>
    <t>Visited ATM 3+ days in a month</t>
  </si>
  <si>
    <t>Visited branch with a teller at least one day in a month</t>
  </si>
  <si>
    <t>Called call center with a representative at least one day in a month</t>
  </si>
  <si>
    <t>Visitied branch more than 2 days in a month</t>
  </si>
  <si>
    <t>Visitied ATM more than 7 days in a month</t>
  </si>
  <si>
    <t>Not call call center</t>
  </si>
  <si>
    <t>Called call center more than 2 days in a month</t>
  </si>
  <si>
    <t>Out of market (in market if branch is located in same county as customer's residence)</t>
  </si>
  <si>
    <t>Geo Market: Upstate NY</t>
  </si>
  <si>
    <t>Not primary bank household</t>
  </si>
  <si>
    <t>Primary bank household</t>
  </si>
  <si>
    <t>Wealth Segment I: estimated assets &lt; $25k and income &lt; $75k</t>
  </si>
  <si>
    <t>Wealth Segment III: estimated assets more than $500k or income more than $150k</t>
  </si>
  <si>
    <t>LOB</t>
  </si>
  <si>
    <t>00: invalid</t>
  </si>
  <si>
    <t>0 day</t>
  </si>
  <si>
    <t>1-2 days</t>
  </si>
  <si>
    <t>7+ days</t>
  </si>
  <si>
    <t>3-6 days</t>
  </si>
  <si>
    <t>Detail</t>
  </si>
  <si>
    <t>Characters</t>
  </si>
  <si>
    <t>Age</t>
  </si>
  <si>
    <t>Wealth Segment</t>
  </si>
  <si>
    <t>Gender</t>
  </si>
  <si>
    <t>Marital Status</t>
  </si>
  <si>
    <t>Occupation</t>
  </si>
  <si>
    <t>Geo Market Name</t>
  </si>
  <si>
    <t>In Market</t>
  </si>
  <si>
    <t>Tenure</t>
  </si>
  <si>
    <t>Total Deposit Wallet</t>
  </si>
  <si>
    <t>Call Center Days</t>
  </si>
  <si>
    <t>Branch Days</t>
  </si>
  <si>
    <t>ATM Days</t>
  </si>
  <si>
    <t>0-17</t>
  </si>
  <si>
    <t>18-25</t>
  </si>
  <si>
    <t>26-35</t>
  </si>
  <si>
    <t>36-49</t>
  </si>
  <si>
    <t>65+</t>
  </si>
  <si>
    <t>50-64</t>
  </si>
  <si>
    <t>C00: Either Business Household or Missing Asset/Income Info</t>
  </si>
  <si>
    <t>C01: Segment I, estimated assets &lt; $25k and income &lt; $75k</t>
  </si>
  <si>
    <t>C02: Segment II, estimated assets between $25k and $500k or income between $75k and $150k</t>
  </si>
  <si>
    <t>Wealth Segment II: estimated assets between $25k and $500k or income between $75k and $150k</t>
  </si>
  <si>
    <t>C03: Segment III, estimated assets more than $500k or income more than $150k</t>
  </si>
  <si>
    <t>CP4: Segment III with CPC product</t>
  </si>
  <si>
    <t>QP Power Users</t>
  </si>
  <si>
    <t>QP Active Users</t>
  </si>
  <si>
    <t>QP Enrolled Not Active</t>
  </si>
  <si>
    <t>Mobile Active Not Enrolled</t>
  </si>
  <si>
    <t>Quick Deposit Active</t>
  </si>
  <si>
    <t>All 
DDA</t>
  </si>
  <si>
    <t>prob_qp_active = 1/(1+exp(-logit_qp_active));</t>
  </si>
  <si>
    <t>Power</t>
  </si>
  <si>
    <t>Active</t>
  </si>
  <si>
    <t>Enrolled</t>
  </si>
  <si>
    <t>QD not QP</t>
  </si>
  <si>
    <t>MBP</t>
  </si>
  <si>
    <t>MBP not QP</t>
  </si>
  <si>
    <t>(Missing)</t>
  </si>
  <si>
    <t>Quick Deposit Active Not QP</t>
  </si>
  <si>
    <t>Merchant BP Active Not QP</t>
  </si>
  <si>
    <t>Merchant BP Active</t>
  </si>
  <si>
    <t>Not Mobile Active DDA</t>
  </si>
  <si>
    <t>Total Customers</t>
  </si>
  <si>
    <t>Primary Bank HH</t>
  </si>
  <si>
    <t>Mobile</t>
  </si>
  <si>
    <t>Quick Deposit</t>
  </si>
  <si>
    <t>Rank QP Active</t>
  </si>
  <si>
    <t>Rank QP Power</t>
  </si>
  <si>
    <t>QP Power User</t>
  </si>
  <si>
    <t>QP Active User</t>
  </si>
  <si>
    <t>Raw Data</t>
  </si>
  <si>
    <t>Likelihood of Power User</t>
  </si>
  <si>
    <t>Likelihood of QP Active</t>
  </si>
  <si>
    <t>Findings</t>
  </si>
  <si>
    <t># Customer</t>
  </si>
  <si>
    <t>% Customer</t>
  </si>
  <si>
    <t>Index</t>
  </si>
  <si>
    <t>Zscore</t>
  </si>
  <si>
    <t>Pvalue</t>
  </si>
  <si>
    <t>Siginificant</t>
  </si>
  <si>
    <t>Deposit Only</t>
  </si>
  <si>
    <t>Deposit &amp; Card</t>
  </si>
  <si>
    <t>Deposit &amp; Card &amp; Auto</t>
  </si>
  <si>
    <t>Deposit &amp; Auto</t>
  </si>
  <si>
    <t>Deposit &amp; Card &amp; Home &amp; Auto</t>
  </si>
  <si>
    <t>Deposit &amp; Home</t>
  </si>
  <si>
    <t>Deposit &amp; Card &amp; Home</t>
  </si>
  <si>
    <t>Deposit &amp; Home &amp; Auto</t>
  </si>
  <si>
    <t>All DDA</t>
  </si>
  <si>
    <t>Mobile Active?</t>
  </si>
  <si>
    <t>Mobile Inactive</t>
  </si>
  <si>
    <t>Enrolled in QP?</t>
  </si>
  <si>
    <t>QP Active?</t>
  </si>
  <si>
    <t>3 or more QP in a month?</t>
  </si>
  <si>
    <t>Not Enrolled</t>
  </si>
  <si>
    <t>QP Active</t>
  </si>
  <si>
    <t>QP Inactive</t>
  </si>
  <si>
    <t>QP Power</t>
  </si>
  <si>
    <t>Adoption Funnel</t>
  </si>
  <si>
    <t>1) LOB</t>
  </si>
  <si>
    <t xml:space="preserve">  - Large portion (78%) of Mobile Inactive customers only have deposit account.</t>
  </si>
  <si>
    <t xml:space="preserve">  - Customers with multiple products appear to be more likely to enroll.</t>
  </si>
  <si>
    <t xml:space="preserve">  - Customers with Card are more likely to use QP.</t>
  </si>
  <si>
    <t>2) Age</t>
  </si>
  <si>
    <t xml:space="preserve">  - Some (18%) 18-25 years old are left inactive on Mobile. </t>
  </si>
  <si>
    <t xml:space="preserve">  - 18-35 years old are the most active ones of QP. </t>
  </si>
  <si>
    <t xml:space="preserve">  - Customers enrolled but not QP active appear to be more in 36-49 years old.</t>
  </si>
  <si>
    <t xml:space="preserve">  - 50+ customers are mobile active but not likely to enroll in QP. </t>
  </si>
  <si>
    <t>3) Wealth</t>
  </si>
  <si>
    <t xml:space="preserve">  - Segment I are more active on QP. </t>
  </si>
  <si>
    <t xml:space="preserve">  - Segment III shows opportunities in moving from Mobile active to Enroll.</t>
  </si>
  <si>
    <t xml:space="preserve">  - Segment II shows opportunities in moving from Enrolled to be Active.</t>
  </si>
  <si>
    <t>4) Primary Bank</t>
  </si>
  <si>
    <t xml:space="preserve">  - Customers that are not primarily banking with Chase appears mobile active but not enrolled.</t>
  </si>
  <si>
    <t>5) Tenure</t>
  </si>
  <si>
    <t xml:space="preserve">  - New customers are either very active on QP or not active on Mobile.</t>
  </si>
  <si>
    <t xml:space="preserve">  - Customers for more than 10 years show opportunities in moving from Mobile active to Enroll.</t>
  </si>
  <si>
    <t>6) Offline Visits</t>
  </si>
  <si>
    <t xml:space="preserve">  - Customers not enrolled in QP visit branch very often.</t>
  </si>
  <si>
    <t xml:space="preserve">  - Customers that are mobile active but not enrolled Call call center very often.</t>
  </si>
  <si>
    <t xml:space="preserve">  - QP active customers also visit ATM, and make 1-2 calls in a month.</t>
  </si>
  <si>
    <t>7) Geo Location</t>
  </si>
  <si>
    <t xml:space="preserve">  - QP customers seem to be more in urban areas like Northeast, Chicago, etc.</t>
  </si>
  <si>
    <t>Most Likely</t>
  </si>
  <si>
    <t>Least Likely</t>
  </si>
  <si>
    <t>power_memo</t>
  </si>
  <si>
    <t>power_rent</t>
  </si>
  <si>
    <t>power_bill</t>
  </si>
  <si>
    <t>power_food</t>
  </si>
  <si>
    <t>active_memo</t>
  </si>
  <si>
    <t>active_rent</t>
  </si>
  <si>
    <t>active_bill</t>
  </si>
  <si>
    <t>active_food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</si>
</sst>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164" formatCode="[$-409]ddmmmyyyy"/>
    <numFmt numFmtId="165" formatCode="0.0%"/>
    <numFmt numFmtId="166" formatCode="0.000000000"/>
    <numFmt numFmtId="167" formatCode="0.000000"/>
    <numFmt numFmtId="168" formatCode="0.0000"/>
    <numFmt numFmtId="169" formatCode="0.0"/>
  </numFmts>
  <fonts count="2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3"/>
      <name val="Arial"/>
      <family val="2"/>
    </font>
    <font>
      <sz val="10"/>
      <color theme="1"/>
      <name val="Courier New"/>
      <family val="3"/>
    </font>
    <font>
      <i/>
      <sz val="10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5" tint="-0.499984740745262"/>
      <name val="Arial"/>
      <family val="2"/>
    </font>
    <font>
      <i/>
      <sz val="10"/>
      <color theme="9" tint="-0.249977111117893"/>
      <name val="Arial"/>
      <family val="2"/>
    </font>
    <font>
      <i/>
      <sz val="10"/>
      <color theme="9" tint="-0.4999847407452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3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16" fillId="0" borderId="0" xfId="0" applyFont="1" applyAlignment="1">
      <alignment wrapText="1"/>
    </xf>
    <xf numFmtId="49" fontId="16" fillId="0" borderId="0" xfId="0" applyNumberFormat="1" applyFont="1" applyBorder="1" applyAlignment="1">
      <alignment horizontal="right"/>
    </xf>
    <xf numFmtId="49" fontId="16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8" fontId="0" fillId="0" borderId="0" xfId="0" applyNumberFormat="1" applyBorder="1" applyAlignment="1">
      <alignment horizontal="left"/>
    </xf>
    <xf numFmtId="0" fontId="0" fillId="0" borderId="0" xfId="0" applyBorder="1"/>
    <xf numFmtId="0" fontId="0" fillId="33" borderId="0" xfId="0" applyNumberFormat="1" applyFill="1" applyBorder="1" applyAlignment="1">
      <alignment horizontal="left"/>
    </xf>
    <xf numFmtId="0" fontId="18" fillId="0" borderId="0" xfId="0" applyFont="1"/>
    <xf numFmtId="0" fontId="16" fillId="34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35" borderId="0" xfId="0" applyFont="1" applyFill="1" applyAlignment="1">
      <alignment wrapText="1"/>
    </xf>
    <xf numFmtId="0" fontId="0" fillId="0" borderId="0" xfId="0" applyFont="1" applyAlignment="1"/>
    <xf numFmtId="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left"/>
    </xf>
    <xf numFmtId="0" fontId="16" fillId="34" borderId="0" xfId="0" applyFont="1" applyFill="1" applyAlignment="1">
      <alignment horizontal="right"/>
    </xf>
    <xf numFmtId="0" fontId="18" fillId="0" borderId="0" xfId="0" applyFont="1" applyAlignment="1">
      <alignment horizontal="left"/>
    </xf>
    <xf numFmtId="10" fontId="16" fillId="34" borderId="0" xfId="1" applyNumberFormat="1" applyFont="1" applyFill="1"/>
    <xf numFmtId="3" fontId="0" fillId="34" borderId="0" xfId="0" applyNumberFormat="1" applyFill="1"/>
    <xf numFmtId="0" fontId="0" fillId="0" borderId="0" xfId="0"/>
    <xf numFmtId="11" fontId="0" fillId="0" borderId="0" xfId="0" applyNumberFormat="1"/>
    <xf numFmtId="10" fontId="16" fillId="0" borderId="0" xfId="1" applyNumberFormat="1" applyFont="1" applyFill="1"/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3" fontId="0" fillId="0" borderId="0" xfId="0" applyNumberFormat="1" applyFill="1"/>
    <xf numFmtId="10" fontId="0" fillId="0" borderId="0" xfId="1" applyNumberFormat="1" applyFont="1"/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0" fontId="16" fillId="36" borderId="0" xfId="0" applyFont="1" applyFill="1" applyAlignment="1">
      <alignment horizontal="center"/>
    </xf>
    <xf numFmtId="0" fontId="0" fillId="0" borderId="10" xfId="0" applyNumberFormat="1" applyBorder="1" applyAlignment="1">
      <alignment horizontal="left"/>
    </xf>
    <xf numFmtId="0" fontId="0" fillId="0" borderId="10" xfId="0" applyNumberFormat="1" applyBorder="1" applyAlignment="1">
      <alignment horizontal="right"/>
    </xf>
    <xf numFmtId="49" fontId="0" fillId="0" borderId="10" xfId="0" applyNumberFormat="1" applyBorder="1" applyAlignment="1">
      <alignment horizontal="right" vertical="center"/>
    </xf>
    <xf numFmtId="49" fontId="0" fillId="0" borderId="10" xfId="0" applyNumberFormat="1" applyBorder="1" applyAlignment="1">
      <alignment horizontal="left" vertical="center"/>
    </xf>
    <xf numFmtId="3" fontId="0" fillId="0" borderId="10" xfId="0" applyNumberForma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0" fontId="0" fillId="0" borderId="0" xfId="0"/>
    <xf numFmtId="167" fontId="0" fillId="0" borderId="10" xfId="0" applyNumberFormat="1" applyBorder="1" applyAlignment="1">
      <alignment horizontal="right"/>
    </xf>
    <xf numFmtId="0" fontId="0" fillId="0" borderId="10" xfId="0" applyBorder="1"/>
    <xf numFmtId="0" fontId="19" fillId="0" borderId="0" xfId="0" applyFont="1"/>
    <xf numFmtId="166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20" fillId="0" borderId="10" xfId="0" applyNumberFormat="1" applyFont="1" applyBorder="1" applyAlignment="1">
      <alignment horizontal="left"/>
    </xf>
    <xf numFmtId="0" fontId="16" fillId="0" borderId="0" xfId="0" applyFont="1"/>
    <xf numFmtId="3" fontId="0" fillId="0" borderId="0" xfId="0" applyNumberFormat="1" applyBorder="1" applyAlignment="1">
      <alignment horizontal="right"/>
    </xf>
    <xf numFmtId="49" fontId="16" fillId="0" borderId="0" xfId="0" applyNumberFormat="1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18" fillId="0" borderId="0" xfId="0" applyFont="1" applyBorder="1"/>
    <xf numFmtId="3" fontId="18" fillId="0" borderId="0" xfId="0" applyNumberFormat="1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Alignment="1">
      <alignment horizontal="right"/>
    </xf>
    <xf numFmtId="3" fontId="16" fillId="0" borderId="0" xfId="0" applyNumberFormat="1" applyFont="1"/>
    <xf numFmtId="3" fontId="21" fillId="0" borderId="0" xfId="0" applyNumberFormat="1" applyFont="1" applyBorder="1" applyAlignment="1">
      <alignment horizontal="right"/>
    </xf>
    <xf numFmtId="0" fontId="21" fillId="0" borderId="0" xfId="0" applyFont="1"/>
    <xf numFmtId="0" fontId="22" fillId="0" borderId="0" xfId="0" applyFont="1"/>
    <xf numFmtId="165" fontId="0" fillId="0" borderId="0" xfId="0" applyNumberFormat="1" applyBorder="1" applyAlignment="1">
      <alignment horizontal="right"/>
    </xf>
    <xf numFmtId="165" fontId="16" fillId="0" borderId="0" xfId="0" applyNumberFormat="1" applyFont="1"/>
    <xf numFmtId="9" fontId="16" fillId="0" borderId="0" xfId="1" applyFont="1"/>
    <xf numFmtId="0" fontId="0" fillId="0" borderId="0" xfId="0" applyAlignment="1">
      <alignment horizontal="center"/>
    </xf>
    <xf numFmtId="0" fontId="0" fillId="0" borderId="11" xfId="0" applyBorder="1"/>
    <xf numFmtId="0" fontId="16" fillId="0" borderId="11" xfId="0" applyFont="1" applyBorder="1" applyAlignment="1">
      <alignment horizontal="right"/>
    </xf>
    <xf numFmtId="0" fontId="16" fillId="0" borderId="11" xfId="0" applyFont="1" applyBorder="1"/>
    <xf numFmtId="0" fontId="16" fillId="0" borderId="12" xfId="0" applyFont="1" applyBorder="1"/>
    <xf numFmtId="3" fontId="0" fillId="0" borderId="12" xfId="0" applyNumberFormat="1" applyBorder="1" applyAlignment="1">
      <alignment horizontal="right"/>
    </xf>
    <xf numFmtId="3" fontId="16" fillId="0" borderId="12" xfId="0" applyNumberFormat="1" applyFont="1" applyBorder="1"/>
    <xf numFmtId="0" fontId="16" fillId="0" borderId="0" xfId="0" applyFont="1" applyBorder="1"/>
    <xf numFmtId="165" fontId="0" fillId="0" borderId="12" xfId="0" applyNumberFormat="1" applyBorder="1" applyAlignment="1">
      <alignment horizontal="right"/>
    </xf>
    <xf numFmtId="165" fontId="16" fillId="0" borderId="12" xfId="0" applyNumberFormat="1" applyFont="1" applyBorder="1"/>
    <xf numFmtId="0" fontId="23" fillId="0" borderId="0" xfId="0" applyFont="1"/>
    <xf numFmtId="0" fontId="0" fillId="37" borderId="0" xfId="0" applyFill="1"/>
    <xf numFmtId="0" fontId="0" fillId="37" borderId="0" xfId="0" applyFill="1" applyBorder="1"/>
    <xf numFmtId="0" fontId="18" fillId="37" borderId="0" xfId="0" applyFont="1" applyFill="1"/>
    <xf numFmtId="3" fontId="18" fillId="0" borderId="0" xfId="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5" fillId="0" borderId="0" xfId="0" applyNumberFormat="1" applyFont="1" applyAlignment="1">
      <alignment horizontal="center"/>
    </xf>
    <xf numFmtId="49" fontId="16" fillId="0" borderId="0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9" fontId="0" fillId="0" borderId="0" xfId="1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 applyBorder="1"/>
    <xf numFmtId="0" fontId="24" fillId="0" borderId="0" xfId="0" applyFont="1" applyAlignment="1">
      <alignment horizontal="left" wrapText="1"/>
    </xf>
    <xf numFmtId="0" fontId="24" fillId="0" borderId="0" xfId="0" applyFont="1"/>
    <xf numFmtId="49" fontId="24" fillId="0" borderId="0" xfId="0" applyNumberFormat="1" applyFont="1" applyBorder="1" applyAlignment="1">
      <alignment horizontal="left"/>
    </xf>
    <xf numFmtId="49" fontId="24" fillId="0" borderId="0" xfId="0" applyNumberFormat="1" applyFont="1" applyBorder="1" applyAlignment="1">
      <alignment horizontal="left" wrapText="1"/>
    </xf>
    <xf numFmtId="0" fontId="24" fillId="34" borderId="0" xfId="0" applyFont="1" applyFill="1" applyAlignment="1">
      <alignment horizontal="left" wrapText="1"/>
    </xf>
    <xf numFmtId="9" fontId="0" fillId="35" borderId="0" xfId="1" applyFont="1" applyFill="1" applyBorder="1" applyAlignment="1">
      <alignment horizontal="right"/>
    </xf>
    <xf numFmtId="9" fontId="21" fillId="35" borderId="0" xfId="1" applyFont="1" applyFill="1" applyBorder="1" applyAlignment="1">
      <alignment horizontal="right"/>
    </xf>
    <xf numFmtId="0" fontId="0" fillId="34" borderId="0" xfId="0" applyFill="1" applyAlignment="1">
      <alignment horizontal="center"/>
    </xf>
    <xf numFmtId="0" fontId="27" fillId="0" borderId="0" xfId="0" applyFont="1"/>
    <xf numFmtId="0" fontId="2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49" fontId="24" fillId="34" borderId="14" xfId="0" applyNumberFormat="1" applyFont="1" applyFill="1" applyBorder="1" applyAlignment="1">
      <alignment horizontal="center" wrapText="1"/>
    </xf>
    <xf numFmtId="3" fontId="18" fillId="34" borderId="15" xfId="0" applyNumberFormat="1" applyFont="1" applyFill="1" applyBorder="1" applyAlignment="1">
      <alignment horizontal="center"/>
    </xf>
    <xf numFmtId="0" fontId="24" fillId="34" borderId="14" xfId="0" applyFont="1" applyFill="1" applyBorder="1" applyAlignment="1">
      <alignment horizontal="center" wrapText="1"/>
    </xf>
    <xf numFmtId="0" fontId="22" fillId="37" borderId="0" xfId="0" applyFont="1" applyFill="1"/>
    <xf numFmtId="0" fontId="0" fillId="37" borderId="0" xfId="0" applyFont="1" applyFill="1"/>
    <xf numFmtId="0" fontId="22" fillId="37" borderId="0" xfId="0" quotePrefix="1" applyFont="1" applyFill="1"/>
    <xf numFmtId="3" fontId="0" fillId="0" borderId="16" xfId="0" applyNumberFormat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165" fontId="0" fillId="0" borderId="16" xfId="1" applyNumberFormat="1" applyFont="1" applyBorder="1" applyAlignment="1">
      <alignment horizontal="right"/>
    </xf>
    <xf numFmtId="165" fontId="0" fillId="0" borderId="17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9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49" fontId="0" fillId="0" borderId="10" xfId="0" applyNumberFormat="1" applyBorder="1" applyAlignment="1">
      <alignment horizontal="right"/>
    </xf>
    <xf numFmtId="49" fontId="16" fillId="0" borderId="0" xfId="0" applyNumberFormat="1" applyFont="1" applyBorder="1" applyAlignment="1">
      <alignment horizontal="center" vertical="center" wrapText="1"/>
    </xf>
    <xf numFmtId="0" fontId="25" fillId="38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rgb="FFC0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graph!$E$4</c:f>
              <c:strCache>
                <c:ptCount val="1"/>
                <c:pt idx="0">
                  <c:v>All DDA</c:v>
                </c:pt>
              </c:strCache>
            </c:strRef>
          </c:tx>
          <c:spPr>
            <a:solidFill>
              <a:srgbClr val="C0C0C0"/>
            </a:solidFill>
          </c:spPr>
          <c:invertIfNegative val="0"/>
          <c:val>
            <c:numRef>
              <c:f>graph!$E$5:$E$7</c:f>
              <c:numCache>
                <c:formatCode>0%</c:formatCode>
                <c:ptCount val="3"/>
                <c:pt idx="0">
                  <c:v>0.59490756310328785</c:v>
                </c:pt>
                <c:pt idx="1">
                  <c:v>0.34036516524668659</c:v>
                </c:pt>
                <c:pt idx="2">
                  <c:v>6.4727271650025564E-2</c:v>
                </c:pt>
              </c:numCache>
            </c:numRef>
          </c:val>
        </c:ser>
        <c:ser>
          <c:idx val="1"/>
          <c:order val="1"/>
          <c:tx>
            <c:strRef>
              <c:f>graph!$F$4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5FA364"/>
            </a:solidFill>
          </c:spPr>
          <c:invertIfNegative val="0"/>
          <c:val>
            <c:numRef>
              <c:f>graph!$F$5:$F$7</c:f>
              <c:numCache>
                <c:formatCode>0%</c:formatCode>
                <c:ptCount val="3"/>
                <c:pt idx="0">
                  <c:v>0.63043475147134864</c:v>
                </c:pt>
                <c:pt idx="1">
                  <c:v>0.32813258680921092</c:v>
                </c:pt>
                <c:pt idx="2">
                  <c:v>4.1432661719440413E-2</c:v>
                </c:pt>
              </c:numCache>
            </c:numRef>
          </c:val>
        </c:ser>
        <c:ser>
          <c:idx val="2"/>
          <c:order val="2"/>
          <c:tx>
            <c:strRef>
              <c:f>graph!$G$4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93C196"/>
            </a:solidFill>
          </c:spPr>
          <c:invertIfNegative val="0"/>
          <c:val>
            <c:numRef>
              <c:f>graph!$G$5:$G$7</c:f>
              <c:numCache>
                <c:formatCode>0%</c:formatCode>
                <c:ptCount val="3"/>
                <c:pt idx="0">
                  <c:v>0.56881384602661322</c:v>
                </c:pt>
                <c:pt idx="1">
                  <c:v>0.38128661188913004</c:v>
                </c:pt>
                <c:pt idx="2">
                  <c:v>4.989954208425678E-2</c:v>
                </c:pt>
              </c:numCache>
            </c:numRef>
          </c:val>
        </c:ser>
        <c:ser>
          <c:idx val="3"/>
          <c:order val="3"/>
          <c:tx>
            <c:strRef>
              <c:f>graph!$H$4</c:f>
              <c:strCache>
                <c:ptCount val="1"/>
                <c:pt idx="0">
                  <c:v>Enrolled</c:v>
                </c:pt>
              </c:strCache>
            </c:strRef>
          </c:tx>
          <c:spPr>
            <a:solidFill>
              <a:srgbClr val="92ADCE"/>
            </a:solidFill>
          </c:spPr>
          <c:invertIfNegative val="0"/>
          <c:val>
            <c:numRef>
              <c:f>graph!$H$5:$H$7</c:f>
              <c:numCache>
                <c:formatCode>0%</c:formatCode>
                <c:ptCount val="3"/>
                <c:pt idx="0">
                  <c:v>0.5068429697062018</c:v>
                </c:pt>
                <c:pt idx="1">
                  <c:v>0.41877368341364252</c:v>
                </c:pt>
                <c:pt idx="2">
                  <c:v>7.438334688015566E-2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681472"/>
        <c:axId val="320683008"/>
      </c:barChart>
      <c:catAx>
        <c:axId val="3206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320683008"/>
        <c:crosses val="autoZero"/>
        <c:auto val="1"/>
        <c:lblAlgn val="ctr"/>
        <c:lblOffset val="100"/>
        <c:noMultiLvlLbl val="0"/>
      </c:catAx>
      <c:valAx>
        <c:axId val="32068300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206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200820</xdr:colOff>
      <xdr:row>110</xdr:row>
      <xdr:rowOff>131763</xdr:rowOff>
    </xdr:from>
    <xdr:to>
      <xdr:col>15</xdr:col>
      <xdr:colOff>488157</xdr:colOff>
      <xdr:row>146</xdr:row>
      <xdr:rowOff>0</xdr:rowOff>
    </xdr:to>
    <xdr:pic>
      <xdr:nvPicPr>
        <xdr:cNvPr id="3" name="SASImage_692094030" descr="Plot of cum_pct_good by cum_pct_bad identified by Sample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6851" y="18467388"/>
          <a:ext cx="7359650" cy="5868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29369</xdr:colOff>
      <xdr:row>94</xdr:row>
      <xdr:rowOff>23814</xdr:rowOff>
    </xdr:from>
    <xdr:to>
      <xdr:col>16</xdr:col>
      <xdr:colOff>178594</xdr:colOff>
      <xdr:row>130</xdr:row>
      <xdr:rowOff>95251</xdr:rowOff>
    </xdr:to>
    <xdr:pic>
      <xdr:nvPicPr>
        <xdr:cNvPr id="2" name="SASImage_502874334" descr="Plot of cum_pct_good by cum_pct_bad identified by Sample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5692439"/>
          <a:ext cx="7864475" cy="6072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24</xdr:row>
      <xdr:rowOff>9525</xdr:rowOff>
    </xdr:from>
    <xdr:to>
      <xdr:col>12</xdr:col>
      <xdr:colOff>369094</xdr:colOff>
      <xdr:row>65</xdr:row>
      <xdr:rowOff>80603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986463"/>
          <a:ext cx="8674894" cy="69052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488154</xdr:colOff>
      <xdr:row>5</xdr:row>
      <xdr:rowOff>80960</xdr:rowOff>
    </xdr:from>
    <xdr:to>
      <xdr:col>28</xdr:col>
      <xdr:colOff>309562</xdr:colOff>
      <xdr:row>25</xdr:row>
      <xdr:rowOff>130968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0.01112</cdr:x>
      <cdr:y>0.01908</cdr:y>
    </cdr:from>
    <cdr:to>
      <cdr:x>0.01112</cdr:x>
      <cdr:y>0.01908</cdr:y>
    </cdr:to>
    <cdr:sp macro="" textlink="">
      <cdr:nvSpPr>
        <cdr:cNvPr id="2" name="Oval 1" descr="30272055" title="PitchProPlusID"/>
        <cdr:cNvSpPr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="80" zoomScaleNormal="80" workbookViewId="0">
      <selection activeCell="B45" sqref="B45"/>
    </sheetView>
  </sheetViews>
  <sheetFormatPr defaultRowHeight="12.75" x14ac:dyDescent="0.2"/>
  <cols>
    <col min="1" max="1" width="9.140625" style="12"/>
    <col min="2" max="2" width="21.140625" style="12" bestFit="1" customWidth="1"/>
    <col min="3" max="6" width="9.140625" style="12"/>
    <col min="7" max="7" width="21.140625" style="12" bestFit="1" customWidth="1"/>
  </cols>
  <sheetData>
    <row r="1" spans="1:7" s="5" customFormat="1" x14ac:dyDescent="0.2">
      <c r="A1" s="14" t="s">
        <v>375</v>
      </c>
    </row>
    <row r="2" spans="1:7" s="5" customFormat="1" x14ac:dyDescent="0.2">
      <c r="B2" s="5" t="s">
        <v>357</v>
      </c>
      <c r="C2" s="5" t="s">
        <v>349</v>
      </c>
      <c r="D2" s="5" t="s">
        <v>358</v>
      </c>
      <c r="E2" s="5" t="s">
        <v>351</v>
      </c>
      <c r="F2" s="5" t="s">
        <v>352</v>
      </c>
      <c r="G2" s="5" t="s">
        <v>353</v>
      </c>
    </row>
    <row r="3" spans="1:7" s="5" customFormat="1" x14ac:dyDescent="0.2">
      <c r="B3" s="5" t="s">
        <v>359</v>
      </c>
      <c r="C3" s="5" t="s">
        <v>360</v>
      </c>
      <c r="D3" s="5">
        <v>8</v>
      </c>
      <c r="E3" s="5">
        <v>16</v>
      </c>
      <c r="F3" s="5">
        <v>16</v>
      </c>
      <c r="G3" s="5" t="s">
        <v>359</v>
      </c>
    </row>
    <row r="4" spans="1:7" s="5" customFormat="1" x14ac:dyDescent="0.2">
      <c r="B4" s="5" t="s">
        <v>361</v>
      </c>
      <c r="C4" s="5" t="s">
        <v>360</v>
      </c>
      <c r="D4" s="5">
        <v>8</v>
      </c>
    </row>
    <row r="5" spans="1:7" s="5" customFormat="1" x14ac:dyDescent="0.2">
      <c r="B5" s="5" t="s">
        <v>362</v>
      </c>
      <c r="C5" s="5" t="s">
        <v>360</v>
      </c>
      <c r="D5" s="5">
        <v>8</v>
      </c>
    </row>
    <row r="6" spans="1:7" s="5" customFormat="1" x14ac:dyDescent="0.2">
      <c r="B6" s="5" t="s">
        <v>363</v>
      </c>
      <c r="C6" s="5" t="s">
        <v>360</v>
      </c>
      <c r="D6" s="5">
        <v>8</v>
      </c>
    </row>
    <row r="7" spans="1:7" s="5" customFormat="1" x14ac:dyDescent="0.2">
      <c r="B7" s="5" t="s">
        <v>364</v>
      </c>
      <c r="C7" s="5" t="s">
        <v>360</v>
      </c>
      <c r="D7" s="5">
        <v>8</v>
      </c>
    </row>
    <row r="8" spans="1:7" s="5" customFormat="1" x14ac:dyDescent="0.2">
      <c r="B8" s="5" t="s">
        <v>365</v>
      </c>
      <c r="C8" s="5" t="s">
        <v>360</v>
      </c>
      <c r="D8" s="5">
        <v>8</v>
      </c>
    </row>
    <row r="9" spans="1:7" s="5" customFormat="1" x14ac:dyDescent="0.2">
      <c r="B9" s="5" t="s">
        <v>366</v>
      </c>
      <c r="C9" s="5" t="s">
        <v>360</v>
      </c>
      <c r="D9" s="5">
        <v>8</v>
      </c>
    </row>
    <row r="10" spans="1:7" s="5" customFormat="1" x14ac:dyDescent="0.2">
      <c r="B10" s="5" t="s">
        <v>373</v>
      </c>
      <c r="C10" s="5" t="s">
        <v>360</v>
      </c>
      <c r="D10" s="5">
        <v>8</v>
      </c>
    </row>
    <row r="11" spans="1:7" s="5" customFormat="1" x14ac:dyDescent="0.2">
      <c r="B11" s="5" t="s">
        <v>367</v>
      </c>
      <c r="C11" s="5" t="s">
        <v>360</v>
      </c>
      <c r="D11" s="5">
        <v>8</v>
      </c>
    </row>
    <row r="12" spans="1:7" s="5" customFormat="1" x14ac:dyDescent="0.2">
      <c r="B12" s="5" t="s">
        <v>368</v>
      </c>
      <c r="C12" s="5" t="s">
        <v>360</v>
      </c>
      <c r="D12" s="5">
        <v>8</v>
      </c>
    </row>
    <row r="13" spans="1:7" s="5" customFormat="1" x14ac:dyDescent="0.2">
      <c r="B13" s="5" t="s">
        <v>369</v>
      </c>
      <c r="C13" s="5" t="s">
        <v>360</v>
      </c>
      <c r="D13" s="5">
        <v>8</v>
      </c>
    </row>
    <row r="14" spans="1:7" s="5" customFormat="1" x14ac:dyDescent="0.2">
      <c r="B14" s="5" t="s">
        <v>370</v>
      </c>
      <c r="C14" s="5" t="s">
        <v>360</v>
      </c>
      <c r="D14" s="5">
        <v>8</v>
      </c>
    </row>
    <row r="15" spans="1:7" s="5" customFormat="1" x14ac:dyDescent="0.2">
      <c r="B15" s="5" t="s">
        <v>371</v>
      </c>
      <c r="C15" s="5" t="s">
        <v>360</v>
      </c>
      <c r="D15" s="5">
        <v>8</v>
      </c>
    </row>
    <row r="16" spans="1:7" s="5" customFormat="1" x14ac:dyDescent="0.2">
      <c r="B16" s="5" t="s">
        <v>372</v>
      </c>
      <c r="C16" s="5" t="s">
        <v>360</v>
      </c>
      <c r="D16" s="5">
        <v>8</v>
      </c>
    </row>
    <row r="17" spans="1:7" s="5" customFormat="1" x14ac:dyDescent="0.2">
      <c r="B17" t="s">
        <v>374</v>
      </c>
      <c r="C17" t="s">
        <v>360</v>
      </c>
      <c r="D17">
        <v>8</v>
      </c>
    </row>
    <row r="18" spans="1:7" s="5" customFormat="1" x14ac:dyDescent="0.2">
      <c r="A18" s="12"/>
      <c r="B18" s="12"/>
      <c r="C18" s="12"/>
      <c r="D18" s="12"/>
      <c r="E18" s="12"/>
      <c r="F18" s="12"/>
      <c r="G18" s="12"/>
    </row>
    <row r="19" spans="1:7" s="5" customFormat="1" x14ac:dyDescent="0.2">
      <c r="A19" s="14" t="s">
        <v>376</v>
      </c>
      <c r="B19" s="12"/>
      <c r="C19" s="12"/>
      <c r="D19" s="12"/>
      <c r="E19" s="12"/>
      <c r="F19" s="12"/>
      <c r="G19" s="12"/>
    </row>
    <row r="20" spans="1:7" x14ac:dyDescent="0.2">
      <c r="A20" s="7" t="s">
        <v>347</v>
      </c>
      <c r="B20" s="8" t="s">
        <v>348</v>
      </c>
      <c r="C20" s="8" t="s">
        <v>349</v>
      </c>
      <c r="D20" s="7" t="s">
        <v>350</v>
      </c>
      <c r="E20" s="8" t="s">
        <v>351</v>
      </c>
      <c r="F20" s="8" t="s">
        <v>352</v>
      </c>
      <c r="G20" s="8" t="s">
        <v>353</v>
      </c>
    </row>
    <row r="21" spans="1:7" x14ac:dyDescent="0.2">
      <c r="A21" s="9">
        <v>1</v>
      </c>
      <c r="B21" s="10" t="s">
        <v>0</v>
      </c>
      <c r="C21" s="10" t="s">
        <v>354</v>
      </c>
      <c r="D21" s="9">
        <v>8</v>
      </c>
      <c r="E21" s="10">
        <v>16</v>
      </c>
      <c r="F21" s="10">
        <v>16</v>
      </c>
      <c r="G21" s="10" t="s">
        <v>0</v>
      </c>
    </row>
    <row r="22" spans="1:7" x14ac:dyDescent="0.2">
      <c r="A22" s="9">
        <v>2</v>
      </c>
      <c r="B22" s="13" t="s">
        <v>1</v>
      </c>
      <c r="C22" s="10" t="s">
        <v>355</v>
      </c>
      <c r="D22" s="9">
        <v>1</v>
      </c>
      <c r="E22" s="11">
        <v>1</v>
      </c>
      <c r="F22" s="11">
        <v>1</v>
      </c>
      <c r="G22" s="10" t="s">
        <v>1</v>
      </c>
    </row>
    <row r="23" spans="1:7" x14ac:dyDescent="0.2">
      <c r="A23" s="9">
        <v>3</v>
      </c>
      <c r="B23" s="10" t="s">
        <v>2</v>
      </c>
      <c r="C23" s="10" t="s">
        <v>355</v>
      </c>
      <c r="D23" s="9">
        <v>1</v>
      </c>
      <c r="E23" s="11">
        <v>1</v>
      </c>
      <c r="F23" s="11">
        <v>1</v>
      </c>
      <c r="G23" s="10" t="s">
        <v>2</v>
      </c>
    </row>
    <row r="24" spans="1:7" x14ac:dyDescent="0.2">
      <c r="A24" s="9">
        <v>4</v>
      </c>
      <c r="B24" s="10" t="s">
        <v>3</v>
      </c>
      <c r="C24" s="10" t="s">
        <v>355</v>
      </c>
      <c r="D24" s="9">
        <v>1</v>
      </c>
      <c r="E24" s="11">
        <v>1</v>
      </c>
      <c r="F24" s="11">
        <v>1</v>
      </c>
      <c r="G24" s="10" t="s">
        <v>3</v>
      </c>
    </row>
    <row r="25" spans="1:7" x14ac:dyDescent="0.2">
      <c r="A25" s="9">
        <v>5</v>
      </c>
      <c r="B25" s="10" t="s">
        <v>4</v>
      </c>
      <c r="C25" s="10" t="s">
        <v>355</v>
      </c>
      <c r="D25" s="9">
        <v>1</v>
      </c>
      <c r="E25" s="11">
        <v>1</v>
      </c>
      <c r="F25" s="11">
        <v>1</v>
      </c>
      <c r="G25" s="10" t="s">
        <v>4</v>
      </c>
    </row>
    <row r="26" spans="1:7" x14ac:dyDescent="0.2">
      <c r="A26" s="9">
        <v>6</v>
      </c>
      <c r="B26" s="10" t="s">
        <v>5</v>
      </c>
      <c r="C26" s="10" t="s">
        <v>355</v>
      </c>
      <c r="D26" s="9">
        <v>1</v>
      </c>
      <c r="E26" s="11">
        <v>1</v>
      </c>
      <c r="F26" s="11">
        <v>1</v>
      </c>
      <c r="G26" s="10" t="s">
        <v>5</v>
      </c>
    </row>
    <row r="27" spans="1:7" x14ac:dyDescent="0.2">
      <c r="A27" s="9">
        <v>7</v>
      </c>
      <c r="B27" s="10" t="s">
        <v>6</v>
      </c>
      <c r="C27" s="10" t="s">
        <v>355</v>
      </c>
      <c r="D27" s="9">
        <v>1</v>
      </c>
      <c r="E27" s="11">
        <v>1</v>
      </c>
      <c r="F27" s="11">
        <v>1</v>
      </c>
      <c r="G27" s="10" t="s">
        <v>6</v>
      </c>
    </row>
    <row r="28" spans="1:7" x14ac:dyDescent="0.2">
      <c r="A28" s="9">
        <v>8</v>
      </c>
      <c r="B28" s="10" t="s">
        <v>7</v>
      </c>
      <c r="C28" s="10" t="s">
        <v>354</v>
      </c>
      <c r="D28" s="9">
        <v>8</v>
      </c>
      <c r="E28" s="10" t="s">
        <v>356</v>
      </c>
      <c r="F28" s="10" t="s">
        <v>356</v>
      </c>
      <c r="G28" s="10" t="s">
        <v>7</v>
      </c>
    </row>
    <row r="29" spans="1:7" x14ac:dyDescent="0.2">
      <c r="A29" s="9">
        <v>9</v>
      </c>
      <c r="B29" s="10" t="s">
        <v>8</v>
      </c>
      <c r="C29" s="10" t="s">
        <v>355</v>
      </c>
      <c r="D29" s="9">
        <v>3</v>
      </c>
      <c r="E29" s="11">
        <v>3</v>
      </c>
      <c r="F29" s="11">
        <v>3</v>
      </c>
      <c r="G29" s="10" t="s">
        <v>8</v>
      </c>
    </row>
    <row r="30" spans="1:7" x14ac:dyDescent="0.2">
      <c r="A30" s="9">
        <v>10</v>
      </c>
      <c r="B30" s="10" t="s">
        <v>9</v>
      </c>
      <c r="C30" s="10" t="s">
        <v>354</v>
      </c>
      <c r="D30" s="9">
        <v>8</v>
      </c>
      <c r="E30" s="10">
        <v>19</v>
      </c>
      <c r="F30" s="10">
        <v>19</v>
      </c>
      <c r="G30" s="10" t="s">
        <v>9</v>
      </c>
    </row>
    <row r="31" spans="1:7" x14ac:dyDescent="0.2">
      <c r="A31" s="9">
        <v>11</v>
      </c>
      <c r="B31" s="10" t="s">
        <v>10</v>
      </c>
      <c r="C31" s="10" t="s">
        <v>354</v>
      </c>
      <c r="D31" s="9">
        <v>8</v>
      </c>
      <c r="E31" s="10">
        <v>19</v>
      </c>
      <c r="F31" s="10">
        <v>19</v>
      </c>
      <c r="G31" s="10" t="s">
        <v>10</v>
      </c>
    </row>
    <row r="32" spans="1:7" x14ac:dyDescent="0.2">
      <c r="A32" s="9">
        <v>12</v>
      </c>
      <c r="B32" s="10" t="s">
        <v>11</v>
      </c>
      <c r="C32" s="10" t="s">
        <v>354</v>
      </c>
      <c r="D32" s="9">
        <v>8</v>
      </c>
      <c r="E32" s="10">
        <v>19</v>
      </c>
      <c r="F32" s="10">
        <v>19</v>
      </c>
      <c r="G32" s="10" t="s">
        <v>11</v>
      </c>
    </row>
    <row r="33" spans="1:7" x14ac:dyDescent="0.2">
      <c r="A33" s="9">
        <v>13</v>
      </c>
      <c r="B33" s="10" t="s">
        <v>12</v>
      </c>
      <c r="C33" s="10" t="s">
        <v>354</v>
      </c>
      <c r="D33" s="9">
        <v>8</v>
      </c>
      <c r="E33" s="10">
        <v>19</v>
      </c>
      <c r="F33" s="10">
        <v>19</v>
      </c>
      <c r="G33" s="10" t="s">
        <v>12</v>
      </c>
    </row>
    <row r="34" spans="1:7" x14ac:dyDescent="0.2">
      <c r="A34" s="9">
        <v>14</v>
      </c>
      <c r="B34" s="10" t="s">
        <v>13</v>
      </c>
      <c r="C34" s="10" t="s">
        <v>354</v>
      </c>
      <c r="D34" s="9">
        <v>8</v>
      </c>
      <c r="E34" s="10">
        <v>19</v>
      </c>
      <c r="F34" s="10">
        <v>19</v>
      </c>
      <c r="G34" s="10" t="s">
        <v>13</v>
      </c>
    </row>
    <row r="35" spans="1:7" x14ac:dyDescent="0.2">
      <c r="A35" s="9">
        <v>15</v>
      </c>
      <c r="B35" s="10" t="s">
        <v>14</v>
      </c>
      <c r="C35" s="10" t="s">
        <v>354</v>
      </c>
      <c r="D35" s="9">
        <v>8</v>
      </c>
      <c r="E35" s="10">
        <v>19</v>
      </c>
      <c r="F35" s="10">
        <v>19</v>
      </c>
      <c r="G35" s="10" t="s">
        <v>14</v>
      </c>
    </row>
    <row r="36" spans="1:7" x14ac:dyDescent="0.2">
      <c r="A36" s="9">
        <v>16</v>
      </c>
      <c r="B36" s="10" t="s">
        <v>15</v>
      </c>
      <c r="C36" s="10" t="s">
        <v>354</v>
      </c>
      <c r="D36" s="9">
        <v>8</v>
      </c>
      <c r="E36" s="10">
        <v>19</v>
      </c>
      <c r="F36" s="10">
        <v>19</v>
      </c>
      <c r="G36" s="10" t="s">
        <v>15</v>
      </c>
    </row>
    <row r="37" spans="1:7" x14ac:dyDescent="0.2">
      <c r="A37" s="9">
        <v>17</v>
      </c>
      <c r="B37" s="10" t="s">
        <v>16</v>
      </c>
      <c r="C37" s="10" t="s">
        <v>354</v>
      </c>
      <c r="D37" s="9">
        <v>8</v>
      </c>
      <c r="E37" s="10">
        <v>19</v>
      </c>
      <c r="F37" s="10">
        <v>19</v>
      </c>
      <c r="G37" s="10" t="s">
        <v>16</v>
      </c>
    </row>
    <row r="38" spans="1:7" x14ac:dyDescent="0.2">
      <c r="A38" s="9">
        <v>18</v>
      </c>
      <c r="B38" s="10" t="s">
        <v>17</v>
      </c>
      <c r="C38" s="10" t="s">
        <v>354</v>
      </c>
      <c r="D38" s="9">
        <v>8</v>
      </c>
      <c r="E38" s="10">
        <v>19</v>
      </c>
      <c r="F38" s="10">
        <v>19</v>
      </c>
      <c r="G38" s="10" t="s">
        <v>17</v>
      </c>
    </row>
    <row r="39" spans="1:7" x14ac:dyDescent="0.2">
      <c r="A39" s="9">
        <v>19</v>
      </c>
      <c r="B39" s="10" t="s">
        <v>18</v>
      </c>
      <c r="C39" s="10" t="s">
        <v>354</v>
      </c>
      <c r="D39" s="9">
        <v>8</v>
      </c>
      <c r="E39" s="10">
        <v>19</v>
      </c>
      <c r="F39" s="10">
        <v>19</v>
      </c>
      <c r="G39" s="10" t="s">
        <v>18</v>
      </c>
    </row>
    <row r="40" spans="1:7" x14ac:dyDescent="0.2">
      <c r="A40" s="9">
        <v>20</v>
      </c>
      <c r="B40" s="10" t="s">
        <v>19</v>
      </c>
      <c r="C40" s="10" t="s">
        <v>354</v>
      </c>
      <c r="D40" s="9">
        <v>8</v>
      </c>
      <c r="E40" s="10">
        <v>19</v>
      </c>
      <c r="F40" s="10">
        <v>19</v>
      </c>
      <c r="G40" s="10" t="s">
        <v>19</v>
      </c>
    </row>
    <row r="41" spans="1:7" x14ac:dyDescent="0.2">
      <c r="A41" s="9">
        <v>21</v>
      </c>
      <c r="B41" s="10" t="s">
        <v>20</v>
      </c>
      <c r="C41" s="10" t="s">
        <v>354</v>
      </c>
      <c r="D41" s="9">
        <v>8</v>
      </c>
      <c r="E41" s="10">
        <v>19</v>
      </c>
      <c r="F41" s="10">
        <v>19</v>
      </c>
      <c r="G41" s="10" t="s">
        <v>20</v>
      </c>
    </row>
    <row r="42" spans="1:7" x14ac:dyDescent="0.2">
      <c r="A42" s="9">
        <v>22</v>
      </c>
      <c r="B42" s="10" t="s">
        <v>21</v>
      </c>
      <c r="C42" s="10" t="s">
        <v>354</v>
      </c>
      <c r="D42" s="9">
        <v>8</v>
      </c>
      <c r="E42" s="10">
        <v>19</v>
      </c>
      <c r="F42" s="10">
        <v>19</v>
      </c>
      <c r="G42" s="10" t="s">
        <v>21</v>
      </c>
    </row>
    <row r="43" spans="1:7" x14ac:dyDescent="0.2">
      <c r="A43" s="9">
        <v>23</v>
      </c>
      <c r="B43" s="10" t="s">
        <v>22</v>
      </c>
      <c r="C43" s="10" t="s">
        <v>354</v>
      </c>
      <c r="D43" s="9">
        <v>8</v>
      </c>
      <c r="E43" s="10">
        <v>19</v>
      </c>
      <c r="F43" s="10">
        <v>19</v>
      </c>
      <c r="G43" s="10" t="s">
        <v>22</v>
      </c>
    </row>
    <row r="44" spans="1:7" x14ac:dyDescent="0.2">
      <c r="A44" s="9">
        <v>24</v>
      </c>
      <c r="B44" s="10" t="s">
        <v>23</v>
      </c>
      <c r="C44" s="10" t="s">
        <v>354</v>
      </c>
      <c r="D44" s="9">
        <v>8</v>
      </c>
      <c r="E44" s="10">
        <v>19</v>
      </c>
      <c r="F44" s="10">
        <v>19</v>
      </c>
      <c r="G44" s="10" t="s">
        <v>23</v>
      </c>
    </row>
    <row r="45" spans="1:7" x14ac:dyDescent="0.2">
      <c r="A45" s="9">
        <v>25</v>
      </c>
      <c r="B45" s="10" t="s">
        <v>24</v>
      </c>
      <c r="C45" s="10" t="s">
        <v>354</v>
      </c>
      <c r="D45" s="9">
        <v>8</v>
      </c>
      <c r="E45" s="10">
        <v>19</v>
      </c>
      <c r="F45" s="10">
        <v>19</v>
      </c>
      <c r="G45" s="10" t="s">
        <v>24</v>
      </c>
    </row>
    <row r="46" spans="1:7" x14ac:dyDescent="0.2">
      <c r="A46" s="9">
        <v>26</v>
      </c>
      <c r="B46" s="10" t="s">
        <v>25</v>
      </c>
      <c r="C46" s="10" t="s">
        <v>354</v>
      </c>
      <c r="D46" s="9">
        <v>8</v>
      </c>
      <c r="E46" s="10">
        <v>19</v>
      </c>
      <c r="F46" s="10">
        <v>19</v>
      </c>
      <c r="G46" s="10" t="s">
        <v>25</v>
      </c>
    </row>
    <row r="47" spans="1:7" x14ac:dyDescent="0.2">
      <c r="A47" s="9">
        <v>27</v>
      </c>
      <c r="B47" s="10" t="s">
        <v>26</v>
      </c>
      <c r="C47" s="10" t="s">
        <v>354</v>
      </c>
      <c r="D47" s="9">
        <v>8</v>
      </c>
      <c r="E47" s="10">
        <v>19</v>
      </c>
      <c r="F47" s="10">
        <v>19</v>
      </c>
      <c r="G47" s="10" t="s">
        <v>26</v>
      </c>
    </row>
    <row r="48" spans="1:7" x14ac:dyDescent="0.2">
      <c r="A48" s="9">
        <v>28</v>
      </c>
      <c r="B48" s="10" t="s">
        <v>27</v>
      </c>
      <c r="C48" s="10" t="s">
        <v>354</v>
      </c>
      <c r="D48" s="9">
        <v>8</v>
      </c>
      <c r="E48" s="10">
        <v>19</v>
      </c>
      <c r="F48" s="10">
        <v>19</v>
      </c>
      <c r="G48" s="10" t="s">
        <v>27</v>
      </c>
    </row>
    <row r="49" spans="1:7" x14ac:dyDescent="0.2">
      <c r="A49" s="9">
        <v>29</v>
      </c>
      <c r="B49" s="10" t="s">
        <v>28</v>
      </c>
      <c r="C49" s="10" t="s">
        <v>354</v>
      </c>
      <c r="D49" s="9">
        <v>8</v>
      </c>
      <c r="E49" s="10">
        <v>19</v>
      </c>
      <c r="F49" s="10">
        <v>19</v>
      </c>
      <c r="G49" s="10" t="s">
        <v>28</v>
      </c>
    </row>
    <row r="50" spans="1:7" x14ac:dyDescent="0.2">
      <c r="A50" s="9">
        <v>30</v>
      </c>
      <c r="B50" s="10" t="s">
        <v>29</v>
      </c>
      <c r="C50" s="10" t="s">
        <v>354</v>
      </c>
      <c r="D50" s="9">
        <v>8</v>
      </c>
      <c r="E50" s="10">
        <v>19</v>
      </c>
      <c r="F50" s="10">
        <v>19</v>
      </c>
      <c r="G50" s="10" t="s">
        <v>29</v>
      </c>
    </row>
    <row r="51" spans="1:7" x14ac:dyDescent="0.2">
      <c r="A51" s="9">
        <v>31</v>
      </c>
      <c r="B51" s="10" t="s">
        <v>30</v>
      </c>
      <c r="C51" s="10" t="s">
        <v>354</v>
      </c>
      <c r="D51" s="9">
        <v>8</v>
      </c>
      <c r="E51" s="10">
        <v>19</v>
      </c>
      <c r="F51" s="10">
        <v>19</v>
      </c>
      <c r="G51" s="10" t="s">
        <v>30</v>
      </c>
    </row>
    <row r="52" spans="1:7" x14ac:dyDescent="0.2">
      <c r="A52" s="9">
        <v>32</v>
      </c>
      <c r="B52" s="10" t="s">
        <v>31</v>
      </c>
      <c r="C52" s="10" t="s">
        <v>354</v>
      </c>
      <c r="D52" s="9">
        <v>8</v>
      </c>
      <c r="E52" s="10">
        <v>19</v>
      </c>
      <c r="F52" s="10">
        <v>19</v>
      </c>
      <c r="G52" s="10" t="s">
        <v>31</v>
      </c>
    </row>
    <row r="53" spans="1:7" x14ac:dyDescent="0.2">
      <c r="A53" s="9">
        <v>33</v>
      </c>
      <c r="B53" s="10" t="s">
        <v>32</v>
      </c>
      <c r="C53" s="10" t="s">
        <v>354</v>
      </c>
      <c r="D53" s="9">
        <v>8</v>
      </c>
      <c r="E53" s="10">
        <v>19</v>
      </c>
      <c r="F53" s="10">
        <v>19</v>
      </c>
      <c r="G53" s="10" t="s">
        <v>32</v>
      </c>
    </row>
    <row r="54" spans="1:7" x14ac:dyDescent="0.2">
      <c r="A54" s="9">
        <v>34</v>
      </c>
      <c r="B54" s="10" t="s">
        <v>33</v>
      </c>
      <c r="C54" s="10" t="s">
        <v>354</v>
      </c>
      <c r="D54" s="9">
        <v>8</v>
      </c>
      <c r="E54" s="10">
        <v>19</v>
      </c>
      <c r="F54" s="10">
        <v>19</v>
      </c>
      <c r="G54" s="10" t="s">
        <v>33</v>
      </c>
    </row>
    <row r="55" spans="1:7" x14ac:dyDescent="0.2">
      <c r="A55" s="9">
        <v>35</v>
      </c>
      <c r="B55" s="10" t="s">
        <v>34</v>
      </c>
      <c r="C55" s="10" t="s">
        <v>354</v>
      </c>
      <c r="D55" s="9">
        <v>8</v>
      </c>
      <c r="E55" s="10">
        <v>19</v>
      </c>
      <c r="F55" s="10">
        <v>19</v>
      </c>
      <c r="G55" s="10" t="s">
        <v>34</v>
      </c>
    </row>
    <row r="56" spans="1:7" x14ac:dyDescent="0.2">
      <c r="A56" s="9">
        <v>36</v>
      </c>
      <c r="B56" s="13" t="s">
        <v>35</v>
      </c>
      <c r="C56" s="10" t="s">
        <v>355</v>
      </c>
      <c r="D56" s="9">
        <v>50</v>
      </c>
      <c r="E56" s="11">
        <v>50</v>
      </c>
      <c r="F56" s="11">
        <v>50</v>
      </c>
      <c r="G56" s="10" t="s">
        <v>35</v>
      </c>
    </row>
    <row r="57" spans="1:7" x14ac:dyDescent="0.2">
      <c r="A57" s="9">
        <v>37</v>
      </c>
      <c r="B57" s="13" t="s">
        <v>36</v>
      </c>
      <c r="C57" s="10" t="s">
        <v>355</v>
      </c>
      <c r="D57" s="9">
        <v>50</v>
      </c>
      <c r="E57" s="11">
        <v>50</v>
      </c>
      <c r="F57" s="11">
        <v>50</v>
      </c>
      <c r="G57" s="10" t="s">
        <v>36</v>
      </c>
    </row>
    <row r="58" spans="1:7" x14ac:dyDescent="0.2">
      <c r="A58" s="9">
        <v>38</v>
      </c>
      <c r="B58" s="10" t="s">
        <v>37</v>
      </c>
      <c r="C58" s="10" t="s">
        <v>355</v>
      </c>
      <c r="D58" s="9">
        <v>50</v>
      </c>
      <c r="E58" s="11">
        <v>50</v>
      </c>
      <c r="F58" s="11">
        <v>50</v>
      </c>
      <c r="G58" s="10" t="s">
        <v>37</v>
      </c>
    </row>
    <row r="59" spans="1:7" x14ac:dyDescent="0.2">
      <c r="A59" s="9">
        <v>39</v>
      </c>
      <c r="B59" s="13" t="s">
        <v>38</v>
      </c>
      <c r="C59" s="10" t="s">
        <v>355</v>
      </c>
      <c r="D59" s="9">
        <v>2</v>
      </c>
      <c r="E59" s="11">
        <v>2</v>
      </c>
      <c r="F59" s="11">
        <v>2</v>
      </c>
      <c r="G59" s="10" t="s">
        <v>38</v>
      </c>
    </row>
    <row r="60" spans="1:7" x14ac:dyDescent="0.2">
      <c r="A60" s="9">
        <v>40</v>
      </c>
      <c r="B60" s="10" t="s">
        <v>39</v>
      </c>
      <c r="C60" s="10" t="s">
        <v>355</v>
      </c>
      <c r="D60" s="9">
        <v>1</v>
      </c>
      <c r="E60" s="11">
        <v>1</v>
      </c>
      <c r="F60" s="11">
        <v>1</v>
      </c>
      <c r="G60" s="10" t="s">
        <v>39</v>
      </c>
    </row>
    <row r="61" spans="1:7" x14ac:dyDescent="0.2">
      <c r="A61" s="9">
        <v>41</v>
      </c>
      <c r="B61" s="10" t="s">
        <v>40</v>
      </c>
      <c r="C61" s="10" t="s">
        <v>355</v>
      </c>
      <c r="D61" s="9">
        <v>50</v>
      </c>
      <c r="E61" s="11">
        <v>50</v>
      </c>
      <c r="F61" s="11">
        <v>50</v>
      </c>
      <c r="G61" s="10" t="s">
        <v>40</v>
      </c>
    </row>
    <row r="62" spans="1:7" x14ac:dyDescent="0.2">
      <c r="A62" s="9">
        <v>42</v>
      </c>
      <c r="B62" s="10" t="s">
        <v>41</v>
      </c>
      <c r="C62" s="10" t="s">
        <v>355</v>
      </c>
      <c r="D62" s="9">
        <v>1</v>
      </c>
      <c r="E62" s="11">
        <v>1</v>
      </c>
      <c r="F62" s="11">
        <v>1</v>
      </c>
      <c r="G62" s="10" t="s">
        <v>41</v>
      </c>
    </row>
    <row r="63" spans="1:7" x14ac:dyDescent="0.2">
      <c r="A63" s="9">
        <v>43</v>
      </c>
      <c r="B63" s="10" t="s">
        <v>42</v>
      </c>
      <c r="C63" s="10" t="s">
        <v>355</v>
      </c>
      <c r="D63" s="9">
        <v>50</v>
      </c>
      <c r="E63" s="11">
        <v>50</v>
      </c>
      <c r="F63" s="11">
        <v>50</v>
      </c>
      <c r="G63" s="10" t="s">
        <v>42</v>
      </c>
    </row>
    <row r="64" spans="1:7" x14ac:dyDescent="0.2">
      <c r="A64" s="9">
        <v>44</v>
      </c>
      <c r="B64" s="13" t="s">
        <v>43</v>
      </c>
      <c r="C64" s="10" t="s">
        <v>355</v>
      </c>
      <c r="D64" s="9">
        <v>3</v>
      </c>
      <c r="E64" s="11">
        <v>3</v>
      </c>
      <c r="F64" s="11">
        <v>3</v>
      </c>
      <c r="G64" s="10" t="s">
        <v>43</v>
      </c>
    </row>
    <row r="65" spans="1:7" x14ac:dyDescent="0.2">
      <c r="A65" s="9">
        <v>45</v>
      </c>
      <c r="B65" s="10" t="s">
        <v>44</v>
      </c>
      <c r="C65" s="10" t="s">
        <v>354</v>
      </c>
      <c r="D65" s="9">
        <v>8</v>
      </c>
      <c r="E65" s="10">
        <v>9</v>
      </c>
      <c r="F65" s="10">
        <v>9</v>
      </c>
      <c r="G65" s="10" t="s">
        <v>44</v>
      </c>
    </row>
    <row r="66" spans="1:7" x14ac:dyDescent="0.2">
      <c r="A66" s="9">
        <v>46</v>
      </c>
      <c r="B66" s="10" t="s">
        <v>45</v>
      </c>
      <c r="C66" s="10" t="s">
        <v>355</v>
      </c>
      <c r="D66" s="9">
        <v>3</v>
      </c>
      <c r="E66" s="11">
        <v>3</v>
      </c>
      <c r="F66" s="11">
        <v>3</v>
      </c>
      <c r="G66" s="10" t="s">
        <v>45</v>
      </c>
    </row>
    <row r="67" spans="1:7" x14ac:dyDescent="0.2">
      <c r="A67" s="9">
        <v>47</v>
      </c>
      <c r="B67" s="10" t="s">
        <v>46</v>
      </c>
      <c r="C67" s="10" t="s">
        <v>354</v>
      </c>
      <c r="D67" s="9">
        <v>8</v>
      </c>
      <c r="E67" s="10">
        <v>19</v>
      </c>
      <c r="F67" s="10">
        <v>19</v>
      </c>
      <c r="G67" s="10" t="s">
        <v>46</v>
      </c>
    </row>
    <row r="68" spans="1:7" x14ac:dyDescent="0.2">
      <c r="A68" s="9">
        <v>48</v>
      </c>
      <c r="B68" s="10" t="s">
        <v>47</v>
      </c>
      <c r="C68" s="10" t="s">
        <v>354</v>
      </c>
      <c r="D68" s="9">
        <v>8</v>
      </c>
      <c r="E68" s="10">
        <v>19</v>
      </c>
      <c r="F68" s="10">
        <v>19</v>
      </c>
      <c r="G68" s="10" t="s">
        <v>47</v>
      </c>
    </row>
    <row r="69" spans="1:7" x14ac:dyDescent="0.2">
      <c r="A69" s="9">
        <v>49</v>
      </c>
      <c r="B69" s="10" t="s">
        <v>48</v>
      </c>
      <c r="C69" s="10" t="s">
        <v>354</v>
      </c>
      <c r="D69" s="9">
        <v>8</v>
      </c>
      <c r="E69" s="10">
        <v>20.2</v>
      </c>
      <c r="F69" s="10">
        <v>20.2</v>
      </c>
      <c r="G69" s="10" t="s">
        <v>48</v>
      </c>
    </row>
    <row r="70" spans="1:7" x14ac:dyDescent="0.2">
      <c r="A70" s="9">
        <v>50</v>
      </c>
      <c r="B70" s="10" t="s">
        <v>49</v>
      </c>
      <c r="C70" s="10" t="s">
        <v>354</v>
      </c>
      <c r="D70" s="9">
        <v>8</v>
      </c>
      <c r="E70" s="10">
        <v>20.2</v>
      </c>
      <c r="F70" s="10">
        <v>20.2</v>
      </c>
      <c r="G70" s="10" t="s">
        <v>49</v>
      </c>
    </row>
    <row r="71" spans="1:7" x14ac:dyDescent="0.2">
      <c r="A71" s="9">
        <v>51</v>
      </c>
      <c r="B71" s="10" t="s">
        <v>50</v>
      </c>
      <c r="C71" s="10" t="s">
        <v>354</v>
      </c>
      <c r="D71" s="9">
        <v>8</v>
      </c>
      <c r="E71" s="10">
        <v>20.2</v>
      </c>
      <c r="F71" s="10">
        <v>20.2</v>
      </c>
      <c r="G71" s="10" t="s">
        <v>50</v>
      </c>
    </row>
    <row r="72" spans="1:7" x14ac:dyDescent="0.2">
      <c r="A72" s="9">
        <v>52</v>
      </c>
      <c r="B72" s="13" t="s">
        <v>51</v>
      </c>
      <c r="C72" s="10" t="s">
        <v>355</v>
      </c>
      <c r="D72" s="9">
        <v>1</v>
      </c>
      <c r="E72" s="11">
        <v>1</v>
      </c>
      <c r="F72" s="11">
        <v>1</v>
      </c>
      <c r="G72" s="10" t="s">
        <v>51</v>
      </c>
    </row>
    <row r="73" spans="1:7" x14ac:dyDescent="0.2">
      <c r="A73" s="9">
        <v>53</v>
      </c>
      <c r="B73" s="10" t="s">
        <v>52</v>
      </c>
      <c r="C73" s="10" t="s">
        <v>354</v>
      </c>
      <c r="D73" s="9">
        <v>8</v>
      </c>
      <c r="E73" s="10" t="s">
        <v>356</v>
      </c>
      <c r="F73" s="10" t="s">
        <v>356</v>
      </c>
      <c r="G73" s="10" t="s">
        <v>52</v>
      </c>
    </row>
    <row r="74" spans="1:7" x14ac:dyDescent="0.2">
      <c r="A74" s="9">
        <v>54</v>
      </c>
      <c r="B74" s="10" t="s">
        <v>53</v>
      </c>
      <c r="C74" s="10" t="s">
        <v>355</v>
      </c>
      <c r="D74" s="9">
        <v>19</v>
      </c>
      <c r="E74" s="11">
        <v>19</v>
      </c>
      <c r="F74" s="11">
        <v>19</v>
      </c>
      <c r="G74" s="10" t="s">
        <v>53</v>
      </c>
    </row>
    <row r="75" spans="1:7" x14ac:dyDescent="0.2">
      <c r="A75" s="9">
        <v>55</v>
      </c>
      <c r="B75" s="10" t="s">
        <v>54</v>
      </c>
      <c r="C75" s="10" t="s">
        <v>355</v>
      </c>
      <c r="D75" s="9">
        <v>6</v>
      </c>
      <c r="E75" s="11">
        <v>6</v>
      </c>
      <c r="F75" s="11">
        <v>6</v>
      </c>
      <c r="G75" s="10" t="s">
        <v>54</v>
      </c>
    </row>
    <row r="76" spans="1:7" x14ac:dyDescent="0.2">
      <c r="A76" s="9">
        <v>56</v>
      </c>
      <c r="B76" s="10" t="s">
        <v>55</v>
      </c>
      <c r="C76" s="10" t="s">
        <v>355</v>
      </c>
      <c r="D76" s="9">
        <v>6</v>
      </c>
      <c r="E76" s="11">
        <v>6</v>
      </c>
      <c r="F76" s="11">
        <v>6</v>
      </c>
      <c r="G76" s="10" t="s">
        <v>55</v>
      </c>
    </row>
    <row r="77" spans="1:7" x14ac:dyDescent="0.2">
      <c r="A77" s="9">
        <v>57</v>
      </c>
      <c r="B77" s="10" t="s">
        <v>56</v>
      </c>
      <c r="C77" s="10" t="s">
        <v>354</v>
      </c>
      <c r="D77" s="9">
        <v>8</v>
      </c>
      <c r="E77" s="10">
        <v>19</v>
      </c>
      <c r="F77" s="10">
        <v>19</v>
      </c>
      <c r="G77" s="10" t="s">
        <v>56</v>
      </c>
    </row>
    <row r="78" spans="1:7" x14ac:dyDescent="0.2">
      <c r="A78" s="9">
        <v>58</v>
      </c>
      <c r="B78" s="10" t="s">
        <v>57</v>
      </c>
      <c r="C78" s="10" t="s">
        <v>354</v>
      </c>
      <c r="D78" s="9">
        <v>8</v>
      </c>
      <c r="E78" s="10">
        <v>19</v>
      </c>
      <c r="F78" s="10">
        <v>19</v>
      </c>
      <c r="G78" s="10" t="s">
        <v>57</v>
      </c>
    </row>
    <row r="79" spans="1:7" x14ac:dyDescent="0.2">
      <c r="A79" s="9">
        <v>59</v>
      </c>
      <c r="B79" s="10" t="s">
        <v>58</v>
      </c>
      <c r="C79" s="10" t="s">
        <v>354</v>
      </c>
      <c r="D79" s="9">
        <v>8</v>
      </c>
      <c r="E79" s="10">
        <v>19</v>
      </c>
      <c r="F79" s="10">
        <v>19</v>
      </c>
      <c r="G79" s="10" t="s">
        <v>58</v>
      </c>
    </row>
    <row r="80" spans="1:7" x14ac:dyDescent="0.2">
      <c r="A80" s="9">
        <v>60</v>
      </c>
      <c r="B80" s="10" t="s">
        <v>59</v>
      </c>
      <c r="C80" s="10" t="s">
        <v>354</v>
      </c>
      <c r="D80" s="9">
        <v>8</v>
      </c>
      <c r="E80" s="10">
        <v>19</v>
      </c>
      <c r="F80" s="10">
        <v>19</v>
      </c>
      <c r="G80" s="10" t="s">
        <v>59</v>
      </c>
    </row>
    <row r="81" spans="1:4" x14ac:dyDescent="0.2">
      <c r="A81" s="19">
        <v>61</v>
      </c>
      <c r="B81" s="20" t="s">
        <v>377</v>
      </c>
      <c r="C81" s="20" t="s">
        <v>354</v>
      </c>
      <c r="D81" s="19">
        <v>8</v>
      </c>
    </row>
  </sheetData>
  <autoFilter ref="A20:G8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8:K174"/>
  <sheetViews>
    <sheetView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N18" sqref="N18"/>
    </sheetView>
  </sheetViews>
  <sheetFormatPr defaultRowHeight="12.75" x14ac:dyDescent="0.2"/>
  <cols>
    <col min="1" max="1" width="4.85546875" bestFit="1" customWidth="1"/>
    <col min="2" max="2" width="18.140625" bestFit="1" customWidth="1"/>
    <col min="3" max="3" width="86.7109375" bestFit="1" customWidth="1"/>
    <col min="4" max="5" width="16.5703125" customWidth="1"/>
    <col min="6" max="7" width="16.5703125" style="47" customWidth="1"/>
    <col min="8" max="11" width="12.5703125" customWidth="1"/>
  </cols>
  <sheetData>
    <row r="8" spans="1:11" x14ac:dyDescent="0.2">
      <c r="D8" s="130" t="s">
        <v>850</v>
      </c>
      <c r="E8" s="130"/>
      <c r="F8" s="131" t="s">
        <v>851</v>
      </c>
      <c r="G8" s="131"/>
    </row>
    <row r="9" spans="1:11" x14ac:dyDescent="0.2">
      <c r="A9" s="47"/>
      <c r="B9" s="47"/>
      <c r="C9" s="59"/>
      <c r="D9" s="86" t="s">
        <v>490</v>
      </c>
      <c r="E9" s="87">
        <f>SUM(D11:D18)</f>
        <v>698169</v>
      </c>
      <c r="F9" s="84" t="s">
        <v>490</v>
      </c>
      <c r="G9" s="85">
        <f>SUM(F11:F18)</f>
        <v>2877822</v>
      </c>
    </row>
    <row r="10" spans="1:11" x14ac:dyDescent="0.2">
      <c r="A10" s="47" t="s">
        <v>380</v>
      </c>
      <c r="B10" s="55" t="s">
        <v>825</v>
      </c>
      <c r="C10" s="8" t="s">
        <v>824</v>
      </c>
      <c r="D10" s="88" t="s">
        <v>880</v>
      </c>
      <c r="E10" s="89" t="s">
        <v>881</v>
      </c>
      <c r="F10" s="88" t="s">
        <v>880</v>
      </c>
      <c r="G10" s="89" t="s">
        <v>881</v>
      </c>
      <c r="H10" s="89" t="s">
        <v>882</v>
      </c>
      <c r="I10" s="89" t="s">
        <v>883</v>
      </c>
      <c r="J10" s="89" t="s">
        <v>884</v>
      </c>
      <c r="K10" s="89" t="s">
        <v>885</v>
      </c>
    </row>
    <row r="11" spans="1:11" x14ac:dyDescent="0.2">
      <c r="A11" s="47">
        <v>1</v>
      </c>
      <c r="B11" s="47" t="s">
        <v>818</v>
      </c>
      <c r="C11" s="10" t="s">
        <v>886</v>
      </c>
      <c r="D11" s="56">
        <f>IFERROR(INDEX(side_by_side!$D$31:$M$194,SUMIFS(side_by_side!$A$31:$A$194,side_by_side!$B$31:$B$194,comparison!$B11,side_by_side!$C$31:$C$194,comparison!$C11),MATCH(comparison!$D$8,side_by_side!$D$30:$M$30,0)),0)</f>
        <v>440150</v>
      </c>
      <c r="E11" s="39">
        <f>D11/$E$9</f>
        <v>0.63043475147134864</v>
      </c>
      <c r="F11" s="56">
        <f>IFERROR(INDEX(side_by_side!$D$31:$M$194,SUMIFS(side_by_side!$A$31:$A$194,side_by_side!$B$31:$B$194,comparison!$B11,side_by_side!$C$31:$C$194,comparison!$C11),MATCH(comparison!$F$8,side_by_side!$D$30:$M$30,0)),0)</f>
        <v>1636945</v>
      </c>
      <c r="G11" s="39">
        <f>F11/$G$9</f>
        <v>0.56881384602661322</v>
      </c>
      <c r="H11" s="93">
        <f>IFERROR(E11/G11*100,"")</f>
        <v>110.83322881030087</v>
      </c>
      <c r="I11" s="92">
        <f>IFERROR((E11-G11)/SQRT(((D11+F11)/($E$9+$G$9))*(1-(D11+F11)/($E$9+$G$9))*(1/$E$9+1/$G$9)),"")</f>
        <v>93.610507215015886</v>
      </c>
      <c r="J11" s="91">
        <f>IFERROR(_xlfn.NORM.S.DIST(I11,0),"")</f>
        <v>0</v>
      </c>
      <c r="K11" s="29" t="str">
        <f>IF(AND(E11&gt;=0.01,J11&lt;0.0001,OR(H11&gt;=110,H11&lt;=90)),"Y","")</f>
        <v>Y</v>
      </c>
    </row>
    <row r="12" spans="1:11" x14ac:dyDescent="0.2">
      <c r="A12" s="47">
        <v>2</v>
      </c>
      <c r="B12" s="47" t="s">
        <v>818</v>
      </c>
      <c r="C12" s="10" t="s">
        <v>887</v>
      </c>
      <c r="D12" s="56">
        <f>IFERROR(INDEX(side_by_side!$D$31:$M$194,SUMIFS(side_by_side!$A$31:$A$194,side_by_side!$B$31:$B$194,comparison!$B12,side_by_side!$C$31:$C$194,comparison!$C12),MATCH(comparison!$D$8,side_by_side!$D$30:$M$30,0)),0)</f>
        <v>229092</v>
      </c>
      <c r="E12" s="39">
        <f t="shared" ref="E12:E75" si="0">D12/$E$9</f>
        <v>0.32813258680921092</v>
      </c>
      <c r="F12" s="56">
        <f>IFERROR(INDEX(side_by_side!$D$31:$M$194,SUMIFS(side_by_side!$A$31:$A$194,side_by_side!$B$31:$B$194,comparison!$B12,side_by_side!$C$31:$C$194,comparison!$C12),MATCH(comparison!$F$8,side_by_side!$D$30:$M$30,0)),0)</f>
        <v>1097275</v>
      </c>
      <c r="G12" s="39">
        <f t="shared" ref="G12:G75" si="1">F12/$G$9</f>
        <v>0.38128661188913004</v>
      </c>
      <c r="H12" s="93">
        <f t="shared" ref="H12:H75" si="2">IFERROR(E12/G12*100,"")</f>
        <v>86.059299376770355</v>
      </c>
      <c r="I12" s="92">
        <f t="shared" ref="I12:I55" si="3">IFERROR((E12-G12)/SQRT(((D12+F12)/($E$9+$G$9))*(1-(D12+F12)/($E$9+$G$9))*(1/$E$9+1/$G$9)),"")</f>
        <v>-82.482114901119743</v>
      </c>
      <c r="J12" s="91">
        <f t="shared" ref="J12:J75" si="4">IFERROR(_xlfn.NORM.S.DIST(I12,0),"")</f>
        <v>0</v>
      </c>
      <c r="K12" s="29" t="str">
        <f t="shared" ref="K12:K75" si="5">IF(AND(E12&gt;=0.01,J12&lt;0.0001,OR(H12&gt;=110,H12&lt;=90)),"Y","")</f>
        <v>Y</v>
      </c>
    </row>
    <row r="13" spans="1:11" x14ac:dyDescent="0.2">
      <c r="A13" s="47">
        <v>3</v>
      </c>
      <c r="B13" s="47" t="s">
        <v>818</v>
      </c>
      <c r="C13" s="10" t="s">
        <v>892</v>
      </c>
      <c r="D13" s="56">
        <f>IFERROR(INDEX(side_by_side!$D$31:$M$194,SUMIFS(side_by_side!$A$31:$A$194,side_by_side!$B$31:$B$194,comparison!$B13,side_by_side!$C$31:$C$194,comparison!$C13),MATCH(comparison!$D$8,side_by_side!$D$30:$M$30,0)),0)</f>
        <v>9760</v>
      </c>
      <c r="E13" s="39">
        <f t="shared" si="0"/>
        <v>1.3979423320141685E-2</v>
      </c>
      <c r="F13" s="56">
        <f>IFERROR(INDEX(side_by_side!$D$31:$M$194,SUMIFS(side_by_side!$A$31:$A$194,side_by_side!$B$31:$B$194,comparison!$B13,side_by_side!$C$31:$C$194,comparison!$C13),MATCH(comparison!$F$8,side_by_side!$D$30:$M$30,0)),0)</f>
        <v>53575</v>
      </c>
      <c r="G13" s="39">
        <f t="shared" si="1"/>
        <v>1.8616509290706653E-2</v>
      </c>
      <c r="H13" s="93">
        <f t="shared" si="2"/>
        <v>75.091538923036467</v>
      </c>
      <c r="I13" s="92">
        <f t="shared" si="3"/>
        <v>-26.352140862515174</v>
      </c>
      <c r="J13" s="91">
        <f t="shared" si="4"/>
        <v>6.4002149962746386E-152</v>
      </c>
      <c r="K13" s="29" t="str">
        <f t="shared" si="5"/>
        <v>Y</v>
      </c>
    </row>
    <row r="14" spans="1:11" x14ac:dyDescent="0.2">
      <c r="A14" s="47">
        <v>4</v>
      </c>
      <c r="B14" s="47" t="s">
        <v>818</v>
      </c>
      <c r="C14" s="10" t="s">
        <v>891</v>
      </c>
      <c r="D14" s="56">
        <f>IFERROR(INDEX(side_by_side!$D$31:$M$194,SUMIFS(side_by_side!$A$31:$A$194,side_by_side!$B$31:$B$194,comparison!$B14,side_by_side!$C$31:$C$194,comparison!$C14),MATCH(comparison!$D$8,side_by_side!$D$30:$M$30,0)),0)</f>
        <v>5120</v>
      </c>
      <c r="E14" s="39">
        <f t="shared" si="0"/>
        <v>7.3334679712218674E-3</v>
      </c>
      <c r="F14" s="56">
        <f>IFERROR(INDEX(side_by_side!$D$31:$M$194,SUMIFS(side_by_side!$A$31:$A$194,side_by_side!$B$31:$B$194,comparison!$B14,side_by_side!$C$31:$C$194,comparison!$C14),MATCH(comparison!$F$8,side_by_side!$D$30:$M$30,0)),0)</f>
        <v>22835</v>
      </c>
      <c r="G14" s="39">
        <f t="shared" si="1"/>
        <v>7.9348201521845345E-3</v>
      </c>
      <c r="H14" s="93">
        <f t="shared" si="2"/>
        <v>92.42135083808914</v>
      </c>
      <c r="I14" s="92">
        <f t="shared" si="3"/>
        <v>-5.1181803680383178</v>
      </c>
      <c r="J14" s="91">
        <f t="shared" si="4"/>
        <v>8.1765637088944785E-7</v>
      </c>
      <c r="K14" s="29" t="str">
        <f t="shared" si="5"/>
        <v/>
      </c>
    </row>
    <row r="15" spans="1:11" x14ac:dyDescent="0.2">
      <c r="A15" s="47">
        <v>5</v>
      </c>
      <c r="B15" s="47" t="s">
        <v>818</v>
      </c>
      <c r="C15" s="10" t="s">
        <v>888</v>
      </c>
      <c r="D15" s="56">
        <f>IFERROR(INDEX(side_by_side!$D$31:$M$194,SUMIFS(side_by_side!$A$31:$A$194,side_by_side!$B$31:$B$194,comparison!$B15,side_by_side!$C$31:$C$194,comparison!$C15),MATCH(comparison!$D$8,side_by_side!$D$30:$M$30,0)),0)</f>
        <v>7461</v>
      </c>
      <c r="E15" s="39">
        <f t="shared" si="0"/>
        <v>1.0686524322907492E-2</v>
      </c>
      <c r="F15" s="56">
        <f>IFERROR(INDEX(side_by_side!$D$31:$M$194,SUMIFS(side_by_side!$A$31:$A$194,side_by_side!$B$31:$B$194,comparison!$B15,side_by_side!$C$31:$C$194,comparison!$C15),MATCH(comparison!$F$8,side_by_side!$D$30:$M$30,0)),0)</f>
        <v>38909</v>
      </c>
      <c r="G15" s="39">
        <f t="shared" si="1"/>
        <v>1.3520294166908168E-2</v>
      </c>
      <c r="H15" s="93">
        <f t="shared" si="2"/>
        <v>79.040619907986027</v>
      </c>
      <c r="I15" s="92">
        <f t="shared" si="3"/>
        <v>-18.775540258685105</v>
      </c>
      <c r="J15" s="91">
        <f t="shared" si="4"/>
        <v>1.1271108904516673E-77</v>
      </c>
      <c r="K15" s="29" t="str">
        <f t="shared" si="5"/>
        <v>Y</v>
      </c>
    </row>
    <row r="16" spans="1:11" x14ac:dyDescent="0.2">
      <c r="A16" s="47">
        <v>6</v>
      </c>
      <c r="B16" s="47" t="s">
        <v>818</v>
      </c>
      <c r="C16" s="10" t="s">
        <v>889</v>
      </c>
      <c r="D16" s="56">
        <f>IFERROR(INDEX(side_by_side!$D$31:$M$194,SUMIFS(side_by_side!$A$31:$A$194,side_by_side!$B$31:$B$194,comparison!$B16,side_by_side!$C$31:$C$194,comparison!$C16),MATCH(comparison!$D$8,side_by_side!$D$30:$M$30,0)),0)</f>
        <v>5756</v>
      </c>
      <c r="E16" s="39">
        <f t="shared" si="0"/>
        <v>8.2444221957720838E-3</v>
      </c>
      <c r="F16" s="56">
        <f>IFERROR(INDEX(side_by_side!$D$31:$M$194,SUMIFS(side_by_side!$A$31:$A$194,side_by_side!$B$31:$B$194,comparison!$B16,side_by_side!$C$31:$C$194,comparison!$C16),MATCH(comparison!$F$8,side_by_side!$D$30:$M$30,0)),0)</f>
        <v>23837</v>
      </c>
      <c r="G16" s="39">
        <f t="shared" si="1"/>
        <v>8.2830001299593926E-3</v>
      </c>
      <c r="H16" s="93">
        <f t="shared" si="2"/>
        <v>99.534251677145662</v>
      </c>
      <c r="I16" s="92">
        <f t="shared" si="3"/>
        <v>-0.31919875408896686</v>
      </c>
      <c r="J16" s="91">
        <f t="shared" si="4"/>
        <v>0.3791275998444773</v>
      </c>
      <c r="K16" s="29" t="str">
        <f t="shared" si="5"/>
        <v/>
      </c>
    </row>
    <row r="17" spans="1:11" x14ac:dyDescent="0.2">
      <c r="A17" s="47">
        <v>7</v>
      </c>
      <c r="B17" s="47" t="s">
        <v>818</v>
      </c>
      <c r="C17" s="10" t="s">
        <v>890</v>
      </c>
      <c r="D17" s="56">
        <f>IFERROR(INDEX(side_by_side!$D$31:$M$194,SUMIFS(side_by_side!$A$31:$A$194,side_by_side!$B$31:$B$194,comparison!$B17,side_by_side!$C$31:$C$194,comparison!$C17),MATCH(comparison!$D$8,side_by_side!$D$30:$M$30,0)),0)</f>
        <v>574</v>
      </c>
      <c r="E17" s="39">
        <f t="shared" si="0"/>
        <v>8.2215051083620158E-4</v>
      </c>
      <c r="F17" s="56">
        <f>IFERROR(INDEX(side_by_side!$D$31:$M$194,SUMIFS(side_by_side!$A$31:$A$194,side_by_side!$B$31:$B$194,comparison!$B17,side_by_side!$C$31:$C$194,comparison!$C17),MATCH(comparison!$F$8,side_by_side!$D$30:$M$30,0)),0)</f>
        <v>3431</v>
      </c>
      <c r="G17" s="39">
        <f t="shared" si="1"/>
        <v>1.1922210616222963E-3</v>
      </c>
      <c r="H17" s="93">
        <f t="shared" si="2"/>
        <v>68.95956943735527</v>
      </c>
      <c r="I17" s="92">
        <f t="shared" si="3"/>
        <v>-8.2935190329965156</v>
      </c>
      <c r="J17" s="91">
        <f t="shared" si="4"/>
        <v>4.6236941232334551E-16</v>
      </c>
      <c r="K17" s="29" t="str">
        <f t="shared" si="5"/>
        <v/>
      </c>
    </row>
    <row r="18" spans="1:11" x14ac:dyDescent="0.2">
      <c r="A18" s="47">
        <v>8</v>
      </c>
      <c r="B18" s="47" t="s">
        <v>818</v>
      </c>
      <c r="C18" s="10" t="s">
        <v>893</v>
      </c>
      <c r="D18" s="56">
        <f>IFERROR(INDEX(side_by_side!$D$31:$M$194,SUMIFS(side_by_side!$A$31:$A$194,side_by_side!$B$31:$B$194,comparison!$B18,side_by_side!$C$31:$C$194,comparison!$C18),MATCH(comparison!$D$8,side_by_side!$D$30:$M$30,0)),0)</f>
        <v>256</v>
      </c>
      <c r="E18" s="39">
        <f t="shared" si="0"/>
        <v>3.6667339856109339E-4</v>
      </c>
      <c r="F18" s="56">
        <f>IFERROR(INDEX(side_by_side!$D$31:$M$194,SUMIFS(side_by_side!$A$31:$A$194,side_by_side!$B$31:$B$194,comparison!$B18,side_by_side!$C$31:$C$194,comparison!$C18),MATCH(comparison!$F$8,side_by_side!$D$30:$M$30,0)),0)</f>
        <v>1015</v>
      </c>
      <c r="G18" s="39">
        <f t="shared" si="1"/>
        <v>3.5269728287573034E-4</v>
      </c>
      <c r="H18" s="93">
        <f t="shared" si="2"/>
        <v>103.96263775309191</v>
      </c>
      <c r="I18" s="92">
        <f t="shared" si="3"/>
        <v>0.55578030129828648</v>
      </c>
      <c r="J18" s="91">
        <f t="shared" si="4"/>
        <v>0.34184959995439235</v>
      </c>
      <c r="K18" s="29" t="str">
        <f t="shared" si="5"/>
        <v/>
      </c>
    </row>
    <row r="19" spans="1:11" x14ac:dyDescent="0.2">
      <c r="A19" s="47">
        <v>9</v>
      </c>
      <c r="B19" s="47" t="s">
        <v>826</v>
      </c>
      <c r="C19" s="10" t="s">
        <v>863</v>
      </c>
      <c r="D19" s="56">
        <f>IFERROR(INDEX(side_by_side!$D$31:$M$194,SUMIFS(side_by_side!$A$31:$A$194,side_by_side!$B$31:$B$194,comparison!$B19,side_by_side!$C$31:$C$194,comparison!$C19),MATCH(comparison!$D$8,side_by_side!$D$30:$M$30,0)),0)</f>
        <v>2323</v>
      </c>
      <c r="E19" s="39">
        <f t="shared" si="0"/>
        <v>3.3272746283492965E-3</v>
      </c>
      <c r="F19" s="56">
        <f>IFERROR(INDEX(side_by_side!$D$31:$M$194,SUMIFS(side_by_side!$A$31:$A$194,side_by_side!$B$31:$B$194,comparison!$B19,side_by_side!$C$31:$C$194,comparison!$C19),MATCH(comparison!$F$8,side_by_side!$D$30:$M$30,0)),0)</f>
        <v>9143</v>
      </c>
      <c r="G19" s="39">
        <f t="shared" si="1"/>
        <v>3.1770554259436478E-3</v>
      </c>
      <c r="H19" s="93">
        <f t="shared" si="2"/>
        <v>104.7282524937704</v>
      </c>
      <c r="I19" s="92">
        <f t="shared" si="3"/>
        <v>1.9917237585501479</v>
      </c>
      <c r="J19" s="91">
        <f t="shared" si="4"/>
        <v>5.4890208474213338E-2</v>
      </c>
      <c r="K19" s="29" t="str">
        <f t="shared" si="5"/>
        <v/>
      </c>
    </row>
    <row r="20" spans="1:11" x14ac:dyDescent="0.2">
      <c r="A20" s="47">
        <v>10</v>
      </c>
      <c r="B20" s="47" t="s">
        <v>826</v>
      </c>
      <c r="C20" s="10" t="s">
        <v>838</v>
      </c>
      <c r="D20" s="56">
        <f>IFERROR(INDEX(side_by_side!$D$31:$M$194,SUMIFS(side_by_side!$A$31:$A$194,side_by_side!$B$31:$B$194,comparison!$B20,side_by_side!$C$31:$C$194,comparison!$C20),MATCH(comparison!$D$8,side_by_side!$D$30:$M$30,0)),0)</f>
        <v>4771</v>
      </c>
      <c r="E20" s="39">
        <f t="shared" si="0"/>
        <v>6.8335890020897521E-3</v>
      </c>
      <c r="F20" s="56">
        <f>IFERROR(INDEX(side_by_side!$D$31:$M$194,SUMIFS(side_by_side!$A$31:$A$194,side_by_side!$B$31:$B$194,comparison!$B20,side_by_side!$C$31:$C$194,comparison!$C20),MATCH(comparison!$F$8,side_by_side!$D$30:$M$30,0)),0)</f>
        <v>25522</v>
      </c>
      <c r="G20" s="39">
        <f t="shared" si="1"/>
        <v>8.8685123680338814E-3</v>
      </c>
      <c r="H20" s="93">
        <f t="shared" si="2"/>
        <v>77.05451284841287</v>
      </c>
      <c r="I20" s="92">
        <f t="shared" si="3"/>
        <v>-16.643187211076253</v>
      </c>
      <c r="J20" s="91">
        <f t="shared" si="4"/>
        <v>2.8317980633250537E-61</v>
      </c>
      <c r="K20" s="29" t="str">
        <f t="shared" si="5"/>
        <v/>
      </c>
    </row>
    <row r="21" spans="1:11" x14ac:dyDescent="0.2">
      <c r="A21" s="47">
        <v>11</v>
      </c>
      <c r="B21" s="47" t="s">
        <v>826</v>
      </c>
      <c r="C21" s="10" t="s">
        <v>839</v>
      </c>
      <c r="D21" s="56">
        <f>IFERROR(INDEX(side_by_side!$D$31:$M$194,SUMIFS(side_by_side!$A$31:$A$194,side_by_side!$B$31:$B$194,comparison!$B21,side_by_side!$C$31:$C$194,comparison!$C21),MATCH(comparison!$D$8,side_by_side!$D$30:$M$30,0)),0)</f>
        <v>235450</v>
      </c>
      <c r="E21" s="39">
        <f t="shared" si="0"/>
        <v>0.33723926441878688</v>
      </c>
      <c r="F21" s="56">
        <f>IFERROR(INDEX(side_by_side!$D$31:$M$194,SUMIFS(side_by_side!$A$31:$A$194,side_by_side!$B$31:$B$194,comparison!$B21,side_by_side!$C$31:$C$194,comparison!$C21),MATCH(comparison!$F$8,side_by_side!$D$30:$M$30,0)),0)</f>
        <v>855243</v>
      </c>
      <c r="G21" s="39">
        <f t="shared" si="1"/>
        <v>0.29718412049112142</v>
      </c>
      <c r="H21" s="93">
        <f t="shared" si="2"/>
        <v>113.47822483296584</v>
      </c>
      <c r="I21" s="92">
        <f t="shared" si="3"/>
        <v>65.212109919840955</v>
      </c>
      <c r="J21" s="91">
        <f t="shared" si="4"/>
        <v>0</v>
      </c>
      <c r="K21" s="29" t="str">
        <f t="shared" si="5"/>
        <v>Y</v>
      </c>
    </row>
    <row r="22" spans="1:11" x14ac:dyDescent="0.2">
      <c r="A22" s="47">
        <v>12</v>
      </c>
      <c r="B22" s="47" t="s">
        <v>826</v>
      </c>
      <c r="C22" s="10" t="s">
        <v>840</v>
      </c>
      <c r="D22" s="56">
        <f>IFERROR(INDEX(side_by_side!$D$31:$M$194,SUMIFS(side_by_side!$A$31:$A$194,side_by_side!$B$31:$B$194,comparison!$B22,side_by_side!$C$31:$C$194,comparison!$C22),MATCH(comparison!$D$8,side_by_side!$D$30:$M$30,0)),0)</f>
        <v>230108</v>
      </c>
      <c r="E22" s="39">
        <f t="shared" si="0"/>
        <v>0.32958782185975027</v>
      </c>
      <c r="F22" s="56">
        <f>IFERROR(INDEX(side_by_side!$D$31:$M$194,SUMIFS(side_by_side!$A$31:$A$194,side_by_side!$B$31:$B$194,comparison!$B22,side_by_side!$C$31:$C$194,comparison!$C22),MATCH(comparison!$F$8,side_by_side!$D$30:$M$30,0)),0)</f>
        <v>1012048</v>
      </c>
      <c r="G22" s="39">
        <f t="shared" si="1"/>
        <v>0.35167150713282475</v>
      </c>
      <c r="H22" s="93">
        <f t="shared" si="2"/>
        <v>93.720365504409898</v>
      </c>
      <c r="I22" s="92">
        <f t="shared" si="3"/>
        <v>-34.766330750677028</v>
      </c>
      <c r="J22" s="91">
        <f t="shared" si="4"/>
        <v>1.3662421181061612E-263</v>
      </c>
      <c r="K22" s="29" t="str">
        <f t="shared" si="5"/>
        <v/>
      </c>
    </row>
    <row r="23" spans="1:11" x14ac:dyDescent="0.2">
      <c r="A23" s="47">
        <v>13</v>
      </c>
      <c r="B23" s="47" t="s">
        <v>826</v>
      </c>
      <c r="C23" s="10" t="s">
        <v>841</v>
      </c>
      <c r="D23" s="56">
        <f>IFERROR(INDEX(side_by_side!$D$31:$M$194,SUMIFS(side_by_side!$A$31:$A$194,side_by_side!$B$31:$B$194,comparison!$B23,side_by_side!$C$31:$C$194,comparison!$C23),MATCH(comparison!$D$8,side_by_side!$D$30:$M$30,0)),0)</f>
        <v>147588</v>
      </c>
      <c r="E23" s="39">
        <f t="shared" si="0"/>
        <v>0.21139294354232285</v>
      </c>
      <c r="F23" s="56">
        <f>IFERROR(INDEX(side_by_side!$D$31:$M$194,SUMIFS(side_by_side!$A$31:$A$194,side_by_side!$B$31:$B$194,comparison!$B23,side_by_side!$C$31:$C$194,comparison!$C23),MATCH(comparison!$F$8,side_by_side!$D$30:$M$30,0)),0)</f>
        <v>630389</v>
      </c>
      <c r="G23" s="39">
        <f t="shared" si="1"/>
        <v>0.21905072655640273</v>
      </c>
      <c r="H23" s="93">
        <f t="shared" si="2"/>
        <v>96.504105174876869</v>
      </c>
      <c r="I23" s="92">
        <f t="shared" si="3"/>
        <v>-13.912500381428503</v>
      </c>
      <c r="J23" s="91">
        <f t="shared" si="4"/>
        <v>3.7187479309005961E-43</v>
      </c>
      <c r="K23" s="29" t="str">
        <f t="shared" si="5"/>
        <v/>
      </c>
    </row>
    <row r="24" spans="1:11" x14ac:dyDescent="0.2">
      <c r="A24" s="47">
        <v>14</v>
      </c>
      <c r="B24" s="47" t="s">
        <v>826</v>
      </c>
      <c r="C24" s="10" t="s">
        <v>843</v>
      </c>
      <c r="D24" s="56">
        <f>IFERROR(INDEX(side_by_side!$D$31:$M$194,SUMIFS(side_by_side!$A$31:$A$194,side_by_side!$B$31:$B$194,comparison!$B24,side_by_side!$C$31:$C$194,comparison!$C24),MATCH(comparison!$D$8,side_by_side!$D$30:$M$30,0)),0)</f>
        <v>68082</v>
      </c>
      <c r="E24" s="39">
        <f t="shared" si="0"/>
        <v>9.7515071565767025E-2</v>
      </c>
      <c r="F24" s="56">
        <f>IFERROR(INDEX(side_by_side!$D$31:$M$194,SUMIFS(side_by_side!$A$31:$A$194,side_by_side!$B$31:$B$194,comparison!$B24,side_by_side!$C$31:$C$194,comparison!$C24),MATCH(comparison!$F$8,side_by_side!$D$30:$M$30,0)),0)</f>
        <v>294172</v>
      </c>
      <c r="G24" s="39">
        <f t="shared" si="1"/>
        <v>0.10222035970258063</v>
      </c>
      <c r="H24" s="93">
        <f t="shared" si="2"/>
        <v>95.396916866166322</v>
      </c>
      <c r="I24" s="92">
        <f t="shared" si="3"/>
        <v>-11.689203395344069</v>
      </c>
      <c r="J24" s="91">
        <f t="shared" si="4"/>
        <v>8.5203834078415722E-31</v>
      </c>
      <c r="K24" s="29" t="str">
        <f t="shared" si="5"/>
        <v/>
      </c>
    </row>
    <row r="25" spans="1:11" x14ac:dyDescent="0.2">
      <c r="A25" s="47">
        <v>15</v>
      </c>
      <c r="B25" s="47" t="s">
        <v>826</v>
      </c>
      <c r="C25" s="10" t="s">
        <v>842</v>
      </c>
      <c r="D25" s="56">
        <f>IFERROR(INDEX(side_by_side!$D$31:$M$194,SUMIFS(side_by_side!$A$31:$A$194,side_by_side!$B$31:$B$194,comparison!$B25,side_by_side!$C$31:$C$194,comparison!$C25),MATCH(comparison!$D$8,side_by_side!$D$30:$M$30,0)),0)</f>
        <v>9847</v>
      </c>
      <c r="E25" s="39">
        <f t="shared" si="0"/>
        <v>1.4104034982933932E-2</v>
      </c>
      <c r="F25" s="56">
        <f>IFERROR(INDEX(side_by_side!$D$31:$M$194,SUMIFS(side_by_side!$A$31:$A$194,side_by_side!$B$31:$B$194,comparison!$B25,side_by_side!$C$31:$C$194,comparison!$C25),MATCH(comparison!$F$8,side_by_side!$D$30:$M$30,0)),0)</f>
        <v>51305</v>
      </c>
      <c r="G25" s="39">
        <f t="shared" si="1"/>
        <v>1.7827718323092951E-2</v>
      </c>
      <c r="H25" s="93">
        <f t="shared" si="2"/>
        <v>79.112956169295174</v>
      </c>
      <c r="I25" s="92">
        <f t="shared" si="3"/>
        <v>-21.529063769873773</v>
      </c>
      <c r="J25" s="91">
        <f t="shared" si="4"/>
        <v>8.9750414122524683E-102</v>
      </c>
      <c r="K25" s="29" t="str">
        <f t="shared" si="5"/>
        <v>Y</v>
      </c>
    </row>
    <row r="26" spans="1:11" x14ac:dyDescent="0.2">
      <c r="A26" s="47">
        <v>16</v>
      </c>
      <c r="B26" s="47" t="s">
        <v>827</v>
      </c>
      <c r="C26" s="10" t="s">
        <v>844</v>
      </c>
      <c r="D26" s="56">
        <f>IFERROR(INDEX(side_by_side!$D$31:$M$194,SUMIFS(side_by_side!$A$31:$A$194,side_by_side!$B$31:$B$194,comparison!$B26,side_by_side!$C$31:$C$194,comparison!$C26),MATCH(comparison!$D$8,side_by_side!$D$30:$M$30,0)),0)</f>
        <v>846</v>
      </c>
      <c r="E26" s="39">
        <f t="shared" si="0"/>
        <v>1.2117409968073632E-3</v>
      </c>
      <c r="F26" s="56">
        <f>IFERROR(INDEX(side_by_side!$D$31:$M$194,SUMIFS(side_by_side!$A$31:$A$194,side_by_side!$B$31:$B$194,comparison!$B26,side_by_side!$C$31:$C$194,comparison!$C26),MATCH(comparison!$F$8,side_by_side!$D$30:$M$30,0)),0)</f>
        <v>3201</v>
      </c>
      <c r="G26" s="39">
        <f t="shared" si="1"/>
        <v>1.112299509837648E-3</v>
      </c>
      <c r="H26" s="93">
        <f t="shared" si="2"/>
        <v>108.94017178738393</v>
      </c>
      <c r="I26" s="92">
        <f t="shared" si="3"/>
        <v>2.2169665489413948</v>
      </c>
      <c r="J26" s="91">
        <f t="shared" si="4"/>
        <v>3.416994328084396E-2</v>
      </c>
      <c r="K26" s="29" t="str">
        <f t="shared" si="5"/>
        <v/>
      </c>
    </row>
    <row r="27" spans="1:11" x14ac:dyDescent="0.2">
      <c r="A27" s="47">
        <v>17</v>
      </c>
      <c r="B27" s="47" t="s">
        <v>827</v>
      </c>
      <c r="C27" s="10" t="s">
        <v>845</v>
      </c>
      <c r="D27" s="56">
        <f>IFERROR(INDEX(side_by_side!$D$31:$M$194,SUMIFS(side_by_side!$A$31:$A$194,side_by_side!$B$31:$B$194,comparison!$B27,side_by_side!$C$31:$C$194,comparison!$C27),MATCH(comparison!$D$8,side_by_side!$D$30:$M$30,0)),0)</f>
        <v>212414</v>
      </c>
      <c r="E27" s="39">
        <f t="shared" si="0"/>
        <v>0.30424438782014096</v>
      </c>
      <c r="F27" s="56">
        <f>IFERROR(INDEX(side_by_side!$D$31:$M$194,SUMIFS(side_by_side!$A$31:$A$194,side_by_side!$B$31:$B$194,comparison!$B27,side_by_side!$C$31:$C$194,comparison!$C27),MATCH(comparison!$F$8,side_by_side!$D$30:$M$30,0)),0)</f>
        <v>770877</v>
      </c>
      <c r="G27" s="39">
        <f t="shared" si="1"/>
        <v>0.26786820032649689</v>
      </c>
      <c r="H27" s="93">
        <f t="shared" si="2"/>
        <v>113.57988273684828</v>
      </c>
      <c r="I27" s="92">
        <f t="shared" si="3"/>
        <v>61.067545857323672</v>
      </c>
      <c r="J27" s="91">
        <f t="shared" si="4"/>
        <v>0</v>
      </c>
      <c r="K27" s="29" t="str">
        <f t="shared" si="5"/>
        <v>Y</v>
      </c>
    </row>
    <row r="28" spans="1:11" x14ac:dyDescent="0.2">
      <c r="A28" s="47">
        <v>18</v>
      </c>
      <c r="B28" s="47" t="s">
        <v>827</v>
      </c>
      <c r="C28" s="10" t="s">
        <v>846</v>
      </c>
      <c r="D28" s="56">
        <f>IFERROR(INDEX(side_by_side!$D$31:$M$194,SUMIFS(side_by_side!$A$31:$A$194,side_by_side!$B$31:$B$194,comparison!$B28,side_by_side!$C$31:$C$194,comparison!$C28),MATCH(comparison!$D$8,side_by_side!$D$30:$M$30,0)),0)</f>
        <v>366433</v>
      </c>
      <c r="E28" s="39">
        <f t="shared" si="0"/>
        <v>0.52484856818334813</v>
      </c>
      <c r="F28" s="56">
        <f>IFERROR(INDEX(side_by_side!$D$31:$M$194,SUMIFS(side_by_side!$A$31:$A$194,side_by_side!$B$31:$B$194,comparison!$B28,side_by_side!$C$31:$C$194,comparison!$C28),MATCH(comparison!$F$8,side_by_side!$D$30:$M$30,0)),0)</f>
        <v>1528219</v>
      </c>
      <c r="G28" s="39">
        <f t="shared" si="1"/>
        <v>0.5310331910729712</v>
      </c>
      <c r="H28" s="93">
        <f t="shared" si="2"/>
        <v>98.835360389220341</v>
      </c>
      <c r="I28" s="92">
        <f t="shared" si="3"/>
        <v>-9.2881946263263888</v>
      </c>
      <c r="J28" s="91">
        <f t="shared" si="4"/>
        <v>7.3704857890399204E-20</v>
      </c>
      <c r="K28" s="29" t="str">
        <f t="shared" si="5"/>
        <v/>
      </c>
    </row>
    <row r="29" spans="1:11" x14ac:dyDescent="0.2">
      <c r="A29" s="47">
        <v>19</v>
      </c>
      <c r="B29" s="47" t="s">
        <v>827</v>
      </c>
      <c r="C29" s="10" t="s">
        <v>848</v>
      </c>
      <c r="D29" s="56">
        <f>IFERROR(INDEX(side_by_side!$D$31:$M$194,SUMIFS(side_by_side!$A$31:$A$194,side_by_side!$B$31:$B$194,comparison!$B29,side_by_side!$C$31:$C$194,comparison!$C29),MATCH(comparison!$D$8,side_by_side!$D$30:$M$30,0)),0)</f>
        <v>106539</v>
      </c>
      <c r="E29" s="39">
        <f t="shared" si="0"/>
        <v>0.15259772347382941</v>
      </c>
      <c r="F29" s="56">
        <f>IFERROR(INDEX(side_by_side!$D$31:$M$194,SUMIFS(side_by_side!$A$31:$A$194,side_by_side!$B$31:$B$194,comparison!$B29,side_by_side!$C$31:$C$194,comparison!$C29),MATCH(comparison!$F$8,side_by_side!$D$30:$M$30,0)),0)</f>
        <v>511917</v>
      </c>
      <c r="G29" s="39">
        <f t="shared" si="1"/>
        <v>0.17788348271713816</v>
      </c>
      <c r="H29" s="93">
        <f t="shared" si="2"/>
        <v>85.785212400233377</v>
      </c>
      <c r="I29" s="92">
        <f t="shared" si="3"/>
        <v>-50.114926978907278</v>
      </c>
      <c r="J29" s="91">
        <f t="shared" si="4"/>
        <v>0</v>
      </c>
      <c r="K29" s="29" t="str">
        <f t="shared" si="5"/>
        <v>Y</v>
      </c>
    </row>
    <row r="30" spans="1:11" x14ac:dyDescent="0.2">
      <c r="A30" s="47">
        <v>20</v>
      </c>
      <c r="B30" s="47" t="s">
        <v>827</v>
      </c>
      <c r="C30" s="10" t="s">
        <v>849</v>
      </c>
      <c r="D30" s="56">
        <f>IFERROR(INDEX(side_by_side!$D$31:$M$194,SUMIFS(side_by_side!$A$31:$A$194,side_by_side!$B$31:$B$194,comparison!$B30,side_by_side!$C$31:$C$194,comparison!$C30),MATCH(comparison!$D$8,side_by_side!$D$30:$M$30,0)),0)</f>
        <v>11937</v>
      </c>
      <c r="E30" s="39">
        <f t="shared" si="0"/>
        <v>1.7097579525874106E-2</v>
      </c>
      <c r="F30" s="56">
        <f>IFERROR(INDEX(side_by_side!$D$31:$M$194,SUMIFS(side_by_side!$A$31:$A$194,side_by_side!$B$31:$B$194,comparison!$B30,side_by_side!$C$31:$C$194,comparison!$C30),MATCH(comparison!$F$8,side_by_side!$D$30:$M$30,0)),0)</f>
        <v>63608</v>
      </c>
      <c r="G30" s="39">
        <f t="shared" si="1"/>
        <v>2.2102826373556112E-2</v>
      </c>
      <c r="H30" s="93">
        <f t="shared" si="2"/>
        <v>77.354720328119214</v>
      </c>
      <c r="I30" s="92">
        <f t="shared" si="3"/>
        <v>-26.089839070498357</v>
      </c>
      <c r="J30" s="91">
        <f t="shared" si="4"/>
        <v>6.2114164433723501E-149</v>
      </c>
      <c r="K30" s="29" t="str">
        <f t="shared" si="5"/>
        <v>Y</v>
      </c>
    </row>
    <row r="31" spans="1:11" x14ac:dyDescent="0.2">
      <c r="A31" s="47">
        <v>21</v>
      </c>
      <c r="B31" s="47" t="s">
        <v>832</v>
      </c>
      <c r="C31" s="10" t="s">
        <v>73</v>
      </c>
      <c r="D31" s="56">
        <f>IFERROR(INDEX(side_by_side!$D$31:$M$194,SUMIFS(side_by_side!$A$31:$A$194,side_by_side!$B$31:$B$194,comparison!$B31,side_by_side!$C$31:$C$194,comparison!$C31),MATCH(comparison!$D$8,side_by_side!$D$30:$M$30,0)),0)</f>
        <v>686998</v>
      </c>
      <c r="E31" s="39">
        <f t="shared" si="0"/>
        <v>0.98399957603388288</v>
      </c>
      <c r="F31" s="56">
        <f>IFERROR(INDEX(side_by_side!$D$31:$M$194,SUMIFS(side_by_side!$A$31:$A$194,side_by_side!$B$31:$B$194,comparison!$B31,side_by_side!$C$31:$C$194,comparison!$C31),MATCH(comparison!$F$8,side_by_side!$D$30:$M$30,0)),0)</f>
        <v>2814213</v>
      </c>
      <c r="G31" s="39">
        <f t="shared" si="1"/>
        <v>0.97789682614143614</v>
      </c>
      <c r="H31" s="93">
        <f t="shared" si="2"/>
        <v>100.62406889247477</v>
      </c>
      <c r="I31" s="92">
        <f t="shared" si="3"/>
        <v>31.969375493095264</v>
      </c>
      <c r="J31" s="91">
        <f t="shared" si="4"/>
        <v>4.6508616113936036E-223</v>
      </c>
      <c r="K31" s="29" t="str">
        <f t="shared" si="5"/>
        <v/>
      </c>
    </row>
    <row r="32" spans="1:11" x14ac:dyDescent="0.2">
      <c r="A32" s="47">
        <v>22</v>
      </c>
      <c r="B32" s="47" t="s">
        <v>832</v>
      </c>
      <c r="C32" s="10" t="s">
        <v>108</v>
      </c>
      <c r="D32" s="56">
        <f>IFERROR(INDEX(side_by_side!$D$31:$M$194,SUMIFS(side_by_side!$A$31:$A$194,side_by_side!$B$31:$B$194,comparison!$B32,side_by_side!$C$31:$C$194,comparison!$C32),MATCH(comparison!$D$8,side_by_side!$D$30:$M$30,0)),0)</f>
        <v>11171</v>
      </c>
      <c r="E32" s="39">
        <f t="shared" si="0"/>
        <v>1.6000423966117085E-2</v>
      </c>
      <c r="F32" s="56">
        <f>IFERROR(INDEX(side_by_side!$D$31:$M$194,SUMIFS(side_by_side!$A$31:$A$194,side_by_side!$B$31:$B$194,comparison!$B32,side_by_side!$C$31:$C$194,comparison!$C32),MATCH(comparison!$F$8,side_by_side!$D$30:$M$30,0)),0)</f>
        <v>63609</v>
      </c>
      <c r="G32" s="39">
        <f t="shared" si="1"/>
        <v>2.2103173858563873E-2</v>
      </c>
      <c r="H32" s="93">
        <f t="shared" si="2"/>
        <v>72.38971230332028</v>
      </c>
      <c r="I32" s="92">
        <f t="shared" si="3"/>
        <v>-31.969375493095491</v>
      </c>
      <c r="J32" s="91">
        <f t="shared" si="4"/>
        <v>4.6508616113597639E-223</v>
      </c>
      <c r="K32" s="29" t="str">
        <f t="shared" si="5"/>
        <v>Y</v>
      </c>
    </row>
    <row r="33" spans="1:11" x14ac:dyDescent="0.2">
      <c r="A33" s="47">
        <v>23</v>
      </c>
      <c r="B33" s="47" t="s">
        <v>869</v>
      </c>
      <c r="C33" s="10" t="s">
        <v>62</v>
      </c>
      <c r="D33" s="56">
        <f>IFERROR(INDEX(side_by_side!$D$31:$M$194,SUMIFS(side_by_side!$A$31:$A$194,side_by_side!$B$31:$B$194,comparison!$B33,side_by_side!$C$31:$C$194,comparison!$C33),MATCH(comparison!$D$8,side_by_side!$D$30:$M$30,0)),0)</f>
        <v>14656</v>
      </c>
      <c r="E33" s="39">
        <f t="shared" si="0"/>
        <v>2.0992052067622596E-2</v>
      </c>
      <c r="F33" s="56">
        <f>IFERROR(INDEX(side_by_side!$D$31:$M$194,SUMIFS(side_by_side!$A$31:$A$194,side_by_side!$B$31:$B$194,comparison!$B33,side_by_side!$C$31:$C$194,comparison!$C33),MATCH(comparison!$F$8,side_by_side!$D$30:$M$30,0)),0)</f>
        <v>156953</v>
      </c>
      <c r="G33" s="39">
        <f t="shared" si="1"/>
        <v>5.4538814422851724E-2</v>
      </c>
      <c r="H33" s="93">
        <f t="shared" si="2"/>
        <v>38.490114407083517</v>
      </c>
      <c r="I33" s="92">
        <f t="shared" si="3"/>
        <v>-117.64457156774904</v>
      </c>
      <c r="J33" s="91">
        <f t="shared" si="4"/>
        <v>0</v>
      </c>
      <c r="K33" s="29" t="str">
        <f t="shared" si="5"/>
        <v>Y</v>
      </c>
    </row>
    <row r="34" spans="1:11" x14ac:dyDescent="0.2">
      <c r="A34" s="47">
        <v>24</v>
      </c>
      <c r="B34" s="47" t="s">
        <v>869</v>
      </c>
      <c r="C34" s="10" t="s">
        <v>61</v>
      </c>
      <c r="D34" s="56">
        <f>IFERROR(INDEX(side_by_side!$D$31:$M$194,SUMIFS(side_by_side!$A$31:$A$194,side_by_side!$B$31:$B$194,comparison!$B34,side_by_side!$C$31:$C$194,comparison!$C34),MATCH(comparison!$D$8,side_by_side!$D$30:$M$30,0)),0)</f>
        <v>683513</v>
      </c>
      <c r="E34" s="39">
        <f t="shared" si="0"/>
        <v>0.97900794793237744</v>
      </c>
      <c r="F34" s="56">
        <f>IFERROR(INDEX(side_by_side!$D$31:$M$194,SUMIFS(side_by_side!$A$31:$A$194,side_by_side!$B$31:$B$194,comparison!$B34,side_by_side!$C$31:$C$194,comparison!$C34),MATCH(comparison!$F$8,side_by_side!$D$30:$M$30,0)),0)</f>
        <v>2720869</v>
      </c>
      <c r="G34" s="39">
        <f t="shared" si="1"/>
        <v>0.94546118557714831</v>
      </c>
      <c r="H34" s="93">
        <f t="shared" si="2"/>
        <v>103.54819032943703</v>
      </c>
      <c r="I34" s="92">
        <f t="shared" si="3"/>
        <v>117.644571567749</v>
      </c>
      <c r="J34" s="91">
        <f t="shared" si="4"/>
        <v>0</v>
      </c>
      <c r="K34" s="29" t="str">
        <f t="shared" si="5"/>
        <v/>
      </c>
    </row>
    <row r="35" spans="1:11" x14ac:dyDescent="0.2">
      <c r="A35" s="47">
        <v>25</v>
      </c>
      <c r="B35" s="47" t="s">
        <v>833</v>
      </c>
      <c r="C35" s="10" t="s">
        <v>819</v>
      </c>
      <c r="D35" s="56">
        <f>IFERROR(INDEX(side_by_side!$D$31:$M$194,SUMIFS(side_by_side!$A$31:$A$194,side_by_side!$B$31:$B$194,comparison!$B35,side_by_side!$C$31:$C$194,comparison!$C35),MATCH(comparison!$D$8,side_by_side!$D$30:$M$30,0)),0)</f>
        <v>0</v>
      </c>
      <c r="E35" s="39">
        <f t="shared" si="0"/>
        <v>0</v>
      </c>
      <c r="F35" s="56">
        <f>IFERROR(INDEX(side_by_side!$D$31:$M$194,SUMIFS(side_by_side!$A$31:$A$194,side_by_side!$B$31:$B$194,comparison!$B35,side_by_side!$C$31:$C$194,comparison!$C35),MATCH(comparison!$F$8,side_by_side!$D$30:$M$30,0)),0)</f>
        <v>0</v>
      </c>
      <c r="G35" s="39">
        <f t="shared" si="1"/>
        <v>0</v>
      </c>
      <c r="H35" s="93" t="str">
        <f t="shared" si="2"/>
        <v/>
      </c>
      <c r="I35" s="92" t="str">
        <f t="shared" si="3"/>
        <v/>
      </c>
      <c r="J35" s="91" t="str">
        <f t="shared" si="4"/>
        <v/>
      </c>
      <c r="K35" s="29" t="str">
        <f t="shared" si="5"/>
        <v/>
      </c>
    </row>
    <row r="36" spans="1:11" x14ac:dyDescent="0.2">
      <c r="A36" s="47">
        <v>26</v>
      </c>
      <c r="B36" s="47" t="s">
        <v>833</v>
      </c>
      <c r="C36" s="10" t="s">
        <v>394</v>
      </c>
      <c r="D36" s="56">
        <f>IFERROR(INDEX(side_by_side!$D$31:$M$194,SUMIFS(side_by_side!$A$31:$A$194,side_by_side!$B$31:$B$194,comparison!$B36,side_by_side!$C$31:$C$194,comparison!$C36),MATCH(comparison!$D$8,side_by_side!$D$30:$M$30,0)),0)</f>
        <v>24143</v>
      </c>
      <c r="E36" s="39">
        <f t="shared" si="0"/>
        <v>3.4580452583829989E-2</v>
      </c>
      <c r="F36" s="56">
        <f>IFERROR(INDEX(side_by_side!$D$31:$M$194,SUMIFS(side_by_side!$A$31:$A$194,side_by_side!$B$31:$B$194,comparison!$B36,side_by_side!$C$31:$C$194,comparison!$C36),MATCH(comparison!$F$8,side_by_side!$D$30:$M$30,0)),0)</f>
        <v>95536</v>
      </c>
      <c r="G36" s="39">
        <f t="shared" si="1"/>
        <v>3.3197327701296325E-2</v>
      </c>
      <c r="H36" s="93">
        <f t="shared" si="2"/>
        <v>104.16637415812133</v>
      </c>
      <c r="I36" s="92">
        <f t="shared" si="3"/>
        <v>5.7644304331743959</v>
      </c>
      <c r="J36" s="91">
        <f t="shared" si="4"/>
        <v>2.4288383585233233E-8</v>
      </c>
      <c r="K36" s="29" t="str">
        <f t="shared" si="5"/>
        <v/>
      </c>
    </row>
    <row r="37" spans="1:11" x14ac:dyDescent="0.2">
      <c r="A37" s="47">
        <v>27</v>
      </c>
      <c r="B37" s="47" t="s">
        <v>833</v>
      </c>
      <c r="C37" s="10" t="s">
        <v>395</v>
      </c>
      <c r="D37" s="56">
        <f>IFERROR(INDEX(side_by_side!$D$31:$M$194,SUMIFS(side_by_side!$A$31:$A$194,side_by_side!$B$31:$B$194,comparison!$B37,side_by_side!$C$31:$C$194,comparison!$C37),MATCH(comparison!$D$8,side_by_side!$D$30:$M$30,0)),0)</f>
        <v>30338</v>
      </c>
      <c r="E37" s="39">
        <f t="shared" si="0"/>
        <v>4.3453662365415827E-2</v>
      </c>
      <c r="F37" s="56">
        <f>IFERROR(INDEX(side_by_side!$D$31:$M$194,SUMIFS(side_by_side!$A$31:$A$194,side_by_side!$B$31:$B$194,comparison!$B37,side_by_side!$C$31:$C$194,comparison!$C37),MATCH(comparison!$F$8,side_by_side!$D$30:$M$30,0)),0)</f>
        <v>110883</v>
      </c>
      <c r="G37" s="39">
        <f t="shared" si="1"/>
        <v>3.8530180115378919E-2</v>
      </c>
      <c r="H37" s="93">
        <f t="shared" si="2"/>
        <v>112.77824872682531</v>
      </c>
      <c r="I37" s="92">
        <f t="shared" si="3"/>
        <v>18.948915461483899</v>
      </c>
      <c r="J37" s="91">
        <f t="shared" si="4"/>
        <v>4.2827067592818352E-79</v>
      </c>
      <c r="K37" s="29" t="str">
        <f t="shared" si="5"/>
        <v>Y</v>
      </c>
    </row>
    <row r="38" spans="1:11" x14ac:dyDescent="0.2">
      <c r="A38" s="47">
        <v>28</v>
      </c>
      <c r="B38" s="47" t="s">
        <v>833</v>
      </c>
      <c r="C38" s="10" t="s">
        <v>396</v>
      </c>
      <c r="D38" s="56">
        <f>IFERROR(INDEX(side_by_side!$D$31:$M$194,SUMIFS(side_by_side!$A$31:$A$194,side_by_side!$B$31:$B$194,comparison!$B38,side_by_side!$C$31:$C$194,comparison!$C38),MATCH(comparison!$D$8,side_by_side!$D$30:$M$30,0)),0)</f>
        <v>49810</v>
      </c>
      <c r="E38" s="39">
        <f t="shared" si="0"/>
        <v>7.1343757743468988E-2</v>
      </c>
      <c r="F38" s="56">
        <f>IFERROR(INDEX(side_by_side!$D$31:$M$194,SUMIFS(side_by_side!$A$31:$A$194,side_by_side!$B$31:$B$194,comparison!$B38,side_by_side!$C$31:$C$194,comparison!$C38),MATCH(comparison!$F$8,side_by_side!$D$30:$M$30,0)),0)</f>
        <v>171927</v>
      </c>
      <c r="G38" s="39">
        <f t="shared" si="1"/>
        <v>5.9742054929040084E-2</v>
      </c>
      <c r="H38" s="93">
        <f t="shared" si="2"/>
        <v>119.4196581088633</v>
      </c>
      <c r="I38" s="92">
        <f t="shared" si="3"/>
        <v>36.059120765143831</v>
      </c>
      <c r="J38" s="91">
        <f t="shared" si="4"/>
        <v>1.7905943547463886E-283</v>
      </c>
      <c r="K38" s="29" t="str">
        <f t="shared" si="5"/>
        <v>Y</v>
      </c>
    </row>
    <row r="39" spans="1:11" x14ac:dyDescent="0.2">
      <c r="A39" s="47">
        <v>29</v>
      </c>
      <c r="B39" s="47" t="s">
        <v>833</v>
      </c>
      <c r="C39" s="10" t="s">
        <v>397</v>
      </c>
      <c r="D39" s="56">
        <f>IFERROR(INDEX(side_by_side!$D$31:$M$194,SUMIFS(side_by_side!$A$31:$A$194,side_by_side!$B$31:$B$194,comparison!$B39,side_by_side!$C$31:$C$194,comparison!$C39),MATCH(comparison!$D$8,side_by_side!$D$30:$M$30,0)),0)</f>
        <v>33331</v>
      </c>
      <c r="E39" s="39">
        <f t="shared" si="0"/>
        <v>4.7740590029061732E-2</v>
      </c>
      <c r="F39" s="56">
        <f>IFERROR(INDEX(side_by_side!$D$31:$M$194,SUMIFS(side_by_side!$A$31:$A$194,side_by_side!$B$31:$B$194,comparison!$B39,side_by_side!$C$31:$C$194,comparison!$C39),MATCH(comparison!$F$8,side_by_side!$D$30:$M$30,0)),0)</f>
        <v>123859</v>
      </c>
      <c r="G39" s="39">
        <f t="shared" si="1"/>
        <v>4.3039145576064121E-2</v>
      </c>
      <c r="H39" s="93">
        <f t="shared" si="2"/>
        <v>110.92364727521979</v>
      </c>
      <c r="I39" s="92">
        <f t="shared" si="3"/>
        <v>17.190653815911563</v>
      </c>
      <c r="J39" s="91">
        <f t="shared" si="4"/>
        <v>2.6907048953051611E-65</v>
      </c>
      <c r="K39" s="29" t="str">
        <f t="shared" si="5"/>
        <v>Y</v>
      </c>
    </row>
    <row r="40" spans="1:11" x14ac:dyDescent="0.2">
      <c r="A40" s="47">
        <v>30</v>
      </c>
      <c r="B40" s="47" t="s">
        <v>833</v>
      </c>
      <c r="C40" s="10" t="s">
        <v>398</v>
      </c>
      <c r="D40" s="56">
        <f>IFERROR(INDEX(side_by_side!$D$31:$M$194,SUMIFS(side_by_side!$A$31:$A$194,side_by_side!$B$31:$B$194,comparison!$B40,side_by_side!$C$31:$C$194,comparison!$C40),MATCH(comparison!$D$8,side_by_side!$D$30:$M$30,0)),0)</f>
        <v>44438</v>
      </c>
      <c r="E40" s="39">
        <f t="shared" si="0"/>
        <v>6.3649345645538549E-2</v>
      </c>
      <c r="F40" s="56">
        <f>IFERROR(INDEX(side_by_side!$D$31:$M$194,SUMIFS(side_by_side!$A$31:$A$194,side_by_side!$B$31:$B$194,comparison!$B40,side_by_side!$C$31:$C$194,comparison!$C40),MATCH(comparison!$F$8,side_by_side!$D$30:$M$30,0)),0)</f>
        <v>158053</v>
      </c>
      <c r="G40" s="39">
        <f t="shared" si="1"/>
        <v>5.4921047931387003E-2</v>
      </c>
      <c r="H40" s="93">
        <f t="shared" si="2"/>
        <v>115.89244568868355</v>
      </c>
      <c r="I40" s="92">
        <f t="shared" si="3"/>
        <v>28.307191621710736</v>
      </c>
      <c r="J40" s="91">
        <f t="shared" si="4"/>
        <v>3.9944423665240808E-175</v>
      </c>
      <c r="K40" s="29" t="str">
        <f t="shared" si="5"/>
        <v>Y</v>
      </c>
    </row>
    <row r="41" spans="1:11" x14ac:dyDescent="0.2">
      <c r="A41" s="47">
        <v>31</v>
      </c>
      <c r="B41" s="47" t="s">
        <v>833</v>
      </c>
      <c r="C41" s="10" t="s">
        <v>399</v>
      </c>
      <c r="D41" s="56">
        <f>IFERROR(INDEX(side_by_side!$D$31:$M$194,SUMIFS(side_by_side!$A$31:$A$194,side_by_side!$B$31:$B$194,comparison!$B41,side_by_side!$C$31:$C$194,comparison!$C41),MATCH(comparison!$D$8,side_by_side!$D$30:$M$30,0)),0)</f>
        <v>72120</v>
      </c>
      <c r="E41" s="39">
        <f t="shared" si="0"/>
        <v>0.10329877150088303</v>
      </c>
      <c r="F41" s="56">
        <f>IFERROR(INDEX(side_by_side!$D$31:$M$194,SUMIFS(side_by_side!$A$31:$A$194,side_by_side!$B$31:$B$194,comparison!$B41,side_by_side!$C$31:$C$194,comparison!$C41),MATCH(comparison!$F$8,side_by_side!$D$30:$M$30,0)),0)</f>
        <v>272625</v>
      </c>
      <c r="G41" s="39">
        <f t="shared" si="1"/>
        <v>9.4733100240390125E-2</v>
      </c>
      <c r="H41" s="93">
        <f t="shared" si="2"/>
        <v>109.04189901814367</v>
      </c>
      <c r="I41" s="92">
        <f t="shared" si="3"/>
        <v>21.753936508674276</v>
      </c>
      <c r="J41" s="91">
        <f t="shared" si="4"/>
        <v>6.9104470132420381E-104</v>
      </c>
      <c r="K41" s="29" t="str">
        <f t="shared" si="5"/>
        <v/>
      </c>
    </row>
    <row r="42" spans="1:11" x14ac:dyDescent="0.2">
      <c r="A42" s="47">
        <v>32</v>
      </c>
      <c r="B42" s="47" t="s">
        <v>833</v>
      </c>
      <c r="C42" s="10" t="s">
        <v>400</v>
      </c>
      <c r="D42" s="56">
        <f>IFERROR(INDEX(side_by_side!$D$31:$M$194,SUMIFS(side_by_side!$A$31:$A$194,side_by_side!$B$31:$B$194,comparison!$B42,side_by_side!$C$31:$C$194,comparison!$C42),MATCH(comparison!$D$8,side_by_side!$D$30:$M$30,0)),0)</f>
        <v>29986</v>
      </c>
      <c r="E42" s="39">
        <f t="shared" si="0"/>
        <v>4.2949486442394318E-2</v>
      </c>
      <c r="F42" s="56">
        <f>IFERROR(INDEX(side_by_side!$D$31:$M$194,SUMIFS(side_by_side!$A$31:$A$194,side_by_side!$B$31:$B$194,comparison!$B42,side_by_side!$C$31:$C$194,comparison!$C42),MATCH(comparison!$F$8,side_by_side!$D$30:$M$30,0)),0)</f>
        <v>117015</v>
      </c>
      <c r="G42" s="39">
        <f t="shared" si="1"/>
        <v>4.0660958182959193E-2</v>
      </c>
      <c r="H42" s="93">
        <f t="shared" si="2"/>
        <v>105.62831856823836</v>
      </c>
      <c r="I42" s="92">
        <f t="shared" si="3"/>
        <v>8.6401937069536245</v>
      </c>
      <c r="J42" s="91">
        <f t="shared" si="4"/>
        <v>2.4560009592369224E-17</v>
      </c>
      <c r="K42" s="29" t="str">
        <f t="shared" si="5"/>
        <v/>
      </c>
    </row>
    <row r="43" spans="1:11" x14ac:dyDescent="0.2">
      <c r="A43" s="47">
        <v>33</v>
      </c>
      <c r="B43" s="47" t="s">
        <v>833</v>
      </c>
      <c r="C43" s="10" t="s">
        <v>401</v>
      </c>
      <c r="D43" s="56">
        <f>IFERROR(INDEX(side_by_side!$D$31:$M$194,SUMIFS(side_by_side!$A$31:$A$194,side_by_side!$B$31:$B$194,comparison!$B43,side_by_side!$C$31:$C$194,comparison!$C43),MATCH(comparison!$D$8,side_by_side!$D$30:$M$30,0)),0)</f>
        <v>36624</v>
      </c>
      <c r="E43" s="39">
        <f t="shared" si="0"/>
        <v>5.2457213081646421E-2</v>
      </c>
      <c r="F43" s="56">
        <f>IFERROR(INDEX(side_by_side!$D$31:$M$194,SUMIFS(side_by_side!$A$31:$A$194,side_by_side!$B$31:$B$194,comparison!$B43,side_by_side!$C$31:$C$194,comparison!$C43),MATCH(comparison!$F$8,side_by_side!$D$30:$M$30,0)),0)</f>
        <v>143994</v>
      </c>
      <c r="G43" s="39">
        <f t="shared" si="1"/>
        <v>5.0035756207298436E-2</v>
      </c>
      <c r="H43" s="93">
        <f t="shared" si="2"/>
        <v>104.83945293904597</v>
      </c>
      <c r="I43" s="92">
        <f t="shared" si="3"/>
        <v>8.2882517168954593</v>
      </c>
      <c r="J43" s="91">
        <f t="shared" si="4"/>
        <v>4.8300880310554852E-16</v>
      </c>
      <c r="K43" s="29" t="str">
        <f t="shared" si="5"/>
        <v/>
      </c>
    </row>
    <row r="44" spans="1:11" x14ac:dyDescent="0.2">
      <c r="A44" s="47">
        <v>34</v>
      </c>
      <c r="B44" s="47" t="s">
        <v>833</v>
      </c>
      <c r="C44" s="10" t="s">
        <v>402</v>
      </c>
      <c r="D44" s="56">
        <f>IFERROR(INDEX(side_by_side!$D$31:$M$194,SUMIFS(side_by_side!$A$31:$A$194,side_by_side!$B$31:$B$194,comparison!$B44,side_by_side!$C$31:$C$194,comparison!$C44),MATCH(comparison!$D$8,side_by_side!$D$30:$M$30,0)),0)</f>
        <v>62225</v>
      </c>
      <c r="E44" s="39">
        <f t="shared" si="0"/>
        <v>8.9125985255718881E-2</v>
      </c>
      <c r="F44" s="56">
        <f>IFERROR(INDEX(side_by_side!$D$31:$M$194,SUMIFS(side_by_side!$A$31:$A$194,side_by_side!$B$31:$B$194,comparison!$B44,side_by_side!$C$31:$C$194,comparison!$C44),MATCH(comparison!$F$8,side_by_side!$D$30:$M$30,0)),0)</f>
        <v>249732</v>
      </c>
      <c r="G44" s="39">
        <f t="shared" si="1"/>
        <v>8.6778125957755553E-2</v>
      </c>
      <c r="H44" s="93">
        <f t="shared" si="2"/>
        <v>102.70558884747787</v>
      </c>
      <c r="I44" s="92">
        <f t="shared" si="3"/>
        <v>6.2367425347910128</v>
      </c>
      <c r="J44" s="91">
        <f t="shared" si="4"/>
        <v>1.427391397872897E-9</v>
      </c>
      <c r="K44" s="29" t="str">
        <f t="shared" si="5"/>
        <v/>
      </c>
    </row>
    <row r="45" spans="1:11" x14ac:dyDescent="0.2">
      <c r="A45" s="47">
        <v>35</v>
      </c>
      <c r="B45" s="47" t="s">
        <v>833</v>
      </c>
      <c r="C45" s="10" t="s">
        <v>403</v>
      </c>
      <c r="D45" s="56">
        <f>IFERROR(INDEX(side_by_side!$D$31:$M$194,SUMIFS(side_by_side!$A$31:$A$194,side_by_side!$B$31:$B$194,comparison!$B45,side_by_side!$C$31:$C$194,comparison!$C45),MATCH(comparison!$D$8,side_by_side!$D$30:$M$30,0)),0)</f>
        <v>58201</v>
      </c>
      <c r="E45" s="39">
        <f t="shared" si="0"/>
        <v>8.3362337772086695E-2</v>
      </c>
      <c r="F45" s="56">
        <f>IFERROR(INDEX(side_by_side!$D$31:$M$194,SUMIFS(side_by_side!$A$31:$A$194,side_by_side!$B$31:$B$194,comparison!$B45,side_by_side!$C$31:$C$194,comparison!$C45),MATCH(comparison!$F$8,side_by_side!$D$30:$M$30,0)),0)</f>
        <v>239083</v>
      </c>
      <c r="G45" s="39">
        <f t="shared" si="1"/>
        <v>8.307775811012634E-2</v>
      </c>
      <c r="H45" s="93">
        <f t="shared" si="2"/>
        <v>100.34254615005753</v>
      </c>
      <c r="I45" s="92">
        <f t="shared" si="3"/>
        <v>0.77264009365478437</v>
      </c>
      <c r="J45" s="91">
        <f t="shared" si="4"/>
        <v>0.29599139667545371</v>
      </c>
      <c r="K45" s="29" t="str">
        <f t="shared" si="5"/>
        <v/>
      </c>
    </row>
    <row r="46" spans="1:11" x14ac:dyDescent="0.2">
      <c r="A46" s="47">
        <v>36</v>
      </c>
      <c r="B46" s="47" t="s">
        <v>833</v>
      </c>
      <c r="C46" s="10" t="s">
        <v>404</v>
      </c>
      <c r="D46" s="56">
        <f>IFERROR(INDEX(side_by_side!$D$31:$M$194,SUMIFS(side_by_side!$A$31:$A$194,side_by_side!$B$31:$B$194,comparison!$B46,side_by_side!$C$31:$C$194,comparison!$C46),MATCH(comparison!$D$8,side_by_side!$D$30:$M$30,0)),0)</f>
        <v>55107</v>
      </c>
      <c r="E46" s="39">
        <f t="shared" si="0"/>
        <v>7.8930745994164733E-2</v>
      </c>
      <c r="F46" s="56">
        <f>IFERROR(INDEX(side_by_side!$D$31:$M$194,SUMIFS(side_by_side!$A$31:$A$194,side_by_side!$B$31:$B$194,comparison!$B46,side_by_side!$C$31:$C$194,comparison!$C46),MATCH(comparison!$F$8,side_by_side!$D$30:$M$30,0)),0)</f>
        <v>230695</v>
      </c>
      <c r="G46" s="39">
        <f t="shared" si="1"/>
        <v>8.0163053865040995E-2</v>
      </c>
      <c r="H46" s="93">
        <f t="shared" si="2"/>
        <v>98.462748346699811</v>
      </c>
      <c r="I46" s="92">
        <f t="shared" si="3"/>
        <v>-3.4063292275346284</v>
      </c>
      <c r="J46" s="91">
        <f t="shared" si="4"/>
        <v>1.2059617032268088E-3</v>
      </c>
      <c r="K46" s="29" t="str">
        <f t="shared" si="5"/>
        <v/>
      </c>
    </row>
    <row r="47" spans="1:11" x14ac:dyDescent="0.2">
      <c r="A47" s="47">
        <v>37</v>
      </c>
      <c r="B47" s="47" t="s">
        <v>833</v>
      </c>
      <c r="C47" s="10" t="s">
        <v>405</v>
      </c>
      <c r="D47" s="56">
        <f>IFERROR(INDEX(side_by_side!$D$31:$M$194,SUMIFS(side_by_side!$A$31:$A$194,side_by_side!$B$31:$B$194,comparison!$B47,side_by_side!$C$31:$C$194,comparison!$C47),MATCH(comparison!$D$8,side_by_side!$D$30:$M$30,0)),0)</f>
        <v>37436</v>
      </c>
      <c r="E47" s="39">
        <f t="shared" si="0"/>
        <v>5.362025526770739E-2</v>
      </c>
      <c r="F47" s="56">
        <f>IFERROR(INDEX(side_by_side!$D$31:$M$194,SUMIFS(side_by_side!$A$31:$A$194,side_by_side!$B$31:$B$194,comparison!$B47,side_by_side!$C$31:$C$194,comparison!$C47),MATCH(comparison!$F$8,side_by_side!$D$30:$M$30,0)),0)</f>
        <v>163447</v>
      </c>
      <c r="G47" s="39">
        <f t="shared" si="1"/>
        <v>5.6795382063240883E-2</v>
      </c>
      <c r="H47" s="93">
        <f t="shared" si="2"/>
        <v>94.409533521584493</v>
      </c>
      <c r="I47" s="92">
        <f t="shared" si="3"/>
        <v>-10.336085581156373</v>
      </c>
      <c r="J47" s="91">
        <f t="shared" si="4"/>
        <v>2.523813693977594E-24</v>
      </c>
      <c r="K47" s="29" t="str">
        <f t="shared" si="5"/>
        <v/>
      </c>
    </row>
    <row r="48" spans="1:11" x14ac:dyDescent="0.2">
      <c r="A48" s="47">
        <v>38</v>
      </c>
      <c r="B48" s="47" t="s">
        <v>833</v>
      </c>
      <c r="C48" s="10" t="s">
        <v>406</v>
      </c>
      <c r="D48" s="56">
        <f>IFERROR(INDEX(side_by_side!$D$31:$M$194,SUMIFS(side_by_side!$A$31:$A$194,side_by_side!$B$31:$B$194,comparison!$B48,side_by_side!$C$31:$C$194,comparison!$C48),MATCH(comparison!$D$8,side_by_side!$D$30:$M$30,0)),0)</f>
        <v>31112</v>
      </c>
      <c r="E48" s="39">
        <f t="shared" si="0"/>
        <v>4.4562276468877879E-2</v>
      </c>
      <c r="F48" s="56">
        <f>IFERROR(INDEX(side_by_side!$D$31:$M$194,SUMIFS(side_by_side!$A$31:$A$194,side_by_side!$B$31:$B$194,comparison!$B48,side_by_side!$C$31:$C$194,comparison!$C48),MATCH(comparison!$F$8,side_by_side!$D$30:$M$30,0)),0)</f>
        <v>139321</v>
      </c>
      <c r="G48" s="39">
        <f t="shared" si="1"/>
        <v>4.8411958766039043E-2</v>
      </c>
      <c r="H48" s="93">
        <f t="shared" si="2"/>
        <v>92.048075733176674</v>
      </c>
      <c r="I48" s="92">
        <f t="shared" si="3"/>
        <v>-13.544543068563851</v>
      </c>
      <c r="J48" s="91">
        <f t="shared" si="4"/>
        <v>5.8108497199979565E-41</v>
      </c>
      <c r="K48" s="29" t="str">
        <f t="shared" si="5"/>
        <v/>
      </c>
    </row>
    <row r="49" spans="1:11" x14ac:dyDescent="0.2">
      <c r="A49" s="47">
        <v>39</v>
      </c>
      <c r="B49" s="47" t="s">
        <v>833</v>
      </c>
      <c r="C49" s="10" t="s">
        <v>407</v>
      </c>
      <c r="D49" s="56">
        <f>IFERROR(INDEX(side_by_side!$D$31:$M$194,SUMIFS(side_by_side!$A$31:$A$194,side_by_side!$B$31:$B$194,comparison!$B49,side_by_side!$C$31:$C$194,comparison!$C49),MATCH(comparison!$D$8,side_by_side!$D$30:$M$30,0)),0)</f>
        <v>49090</v>
      </c>
      <c r="E49" s="39">
        <f t="shared" si="0"/>
        <v>7.0312488810015908E-2</v>
      </c>
      <c r="F49" s="56">
        <f>IFERROR(INDEX(side_by_side!$D$31:$M$194,SUMIFS(side_by_side!$A$31:$A$194,side_by_side!$B$31:$B$194,comparison!$B49,side_by_side!$C$31:$C$194,comparison!$C49),MATCH(comparison!$F$8,side_by_side!$D$30:$M$30,0)),0)</f>
        <v>230486</v>
      </c>
      <c r="G49" s="39">
        <f t="shared" si="1"/>
        <v>8.0090429498419297E-2</v>
      </c>
      <c r="H49" s="93">
        <f t="shared" si="2"/>
        <v>87.791374388126656</v>
      </c>
      <c r="I49" s="92">
        <f t="shared" si="3"/>
        <v>-27.301528850281176</v>
      </c>
      <c r="J49" s="91">
        <f t="shared" si="4"/>
        <v>5.5605267526325256E-163</v>
      </c>
      <c r="K49" s="29" t="str">
        <f t="shared" si="5"/>
        <v>Y</v>
      </c>
    </row>
    <row r="50" spans="1:11" x14ac:dyDescent="0.2">
      <c r="A50" s="47">
        <v>40</v>
      </c>
      <c r="B50" s="47" t="s">
        <v>833</v>
      </c>
      <c r="C50" s="10" t="s">
        <v>408</v>
      </c>
      <c r="D50" s="56">
        <f>IFERROR(INDEX(side_by_side!$D$31:$M$194,SUMIFS(side_by_side!$A$31:$A$194,side_by_side!$B$31:$B$194,comparison!$B50,side_by_side!$C$31:$C$194,comparison!$C50),MATCH(comparison!$D$8,side_by_side!$D$30:$M$30,0)),0)</f>
        <v>16218</v>
      </c>
      <c r="E50" s="39">
        <f t="shared" si="0"/>
        <v>2.3229332726030515E-2</v>
      </c>
      <c r="F50" s="56">
        <f>IFERROR(INDEX(side_by_side!$D$31:$M$194,SUMIFS(side_by_side!$A$31:$A$194,side_by_side!$B$31:$B$194,comparison!$B50,side_by_side!$C$31:$C$194,comparison!$C50),MATCH(comparison!$F$8,side_by_side!$D$30:$M$30,0)),0)</f>
        <v>79744</v>
      </c>
      <c r="G50" s="39">
        <f t="shared" si="1"/>
        <v>2.7709844458760825E-2</v>
      </c>
      <c r="H50" s="93">
        <f t="shared" si="2"/>
        <v>83.830613919906952</v>
      </c>
      <c r="I50" s="92">
        <f t="shared" si="3"/>
        <v>-20.782462015775081</v>
      </c>
      <c r="J50" s="91">
        <f t="shared" si="4"/>
        <v>6.4966170181035646E-95</v>
      </c>
      <c r="K50" s="29" t="str">
        <f t="shared" si="5"/>
        <v>Y</v>
      </c>
    </row>
    <row r="51" spans="1:11" x14ac:dyDescent="0.2">
      <c r="A51" s="47">
        <v>41</v>
      </c>
      <c r="B51" s="47" t="s">
        <v>833</v>
      </c>
      <c r="C51" s="10" t="s">
        <v>409</v>
      </c>
      <c r="D51" s="56">
        <f>IFERROR(INDEX(side_by_side!$D$31:$M$194,SUMIFS(side_by_side!$A$31:$A$194,side_by_side!$B$31:$B$194,comparison!$B51,side_by_side!$C$31:$C$194,comparison!$C51),MATCH(comparison!$D$8,side_by_side!$D$30:$M$30,0)),0)</f>
        <v>22957</v>
      </c>
      <c r="E51" s="39">
        <f t="shared" si="0"/>
        <v>3.2881723479558672E-2</v>
      </c>
      <c r="F51" s="56">
        <f>IFERROR(INDEX(side_by_side!$D$31:$M$194,SUMIFS(side_by_side!$A$31:$A$194,side_by_side!$B$31:$B$194,comparison!$B51,side_by_side!$C$31:$C$194,comparison!$C51),MATCH(comparison!$F$8,side_by_side!$D$30:$M$30,0)),0)</f>
        <v>115591</v>
      </c>
      <c r="G51" s="39">
        <f t="shared" si="1"/>
        <v>4.0166139531909895E-2</v>
      </c>
      <c r="H51" s="93">
        <f t="shared" si="2"/>
        <v>81.86428634356524</v>
      </c>
      <c r="I51" s="92">
        <f t="shared" si="3"/>
        <v>-28.293541599598804</v>
      </c>
      <c r="J51" s="91">
        <f t="shared" si="4"/>
        <v>5.8779297503408328E-175</v>
      </c>
      <c r="K51" s="29" t="str">
        <f t="shared" si="5"/>
        <v>Y</v>
      </c>
    </row>
    <row r="52" spans="1:11" x14ac:dyDescent="0.2">
      <c r="A52" s="47">
        <v>42</v>
      </c>
      <c r="B52" s="47" t="s">
        <v>833</v>
      </c>
      <c r="C52" s="10" t="s">
        <v>410</v>
      </c>
      <c r="D52" s="56">
        <f>IFERROR(INDEX(side_by_side!$D$31:$M$194,SUMIFS(side_by_side!$A$31:$A$194,side_by_side!$B$31:$B$194,comparison!$B52,side_by_side!$C$31:$C$194,comparison!$C52),MATCH(comparison!$D$8,side_by_side!$D$30:$M$30,0)),0)</f>
        <v>18328</v>
      </c>
      <c r="E52" s="39">
        <f t="shared" si="0"/>
        <v>2.625152362823328E-2</v>
      </c>
      <c r="F52" s="56">
        <f>IFERROR(INDEX(side_by_side!$D$31:$M$194,SUMIFS(side_by_side!$A$31:$A$194,side_by_side!$B$31:$B$194,comparison!$B52,side_by_side!$C$31:$C$194,comparison!$C52),MATCH(comparison!$F$8,side_by_side!$D$30:$M$30,0)),0)</f>
        <v>95864</v>
      </c>
      <c r="G52" s="39">
        <f t="shared" si="1"/>
        <v>3.3311302783841389E-2</v>
      </c>
      <c r="H52" s="93">
        <f t="shared" si="2"/>
        <v>78.806655502430061</v>
      </c>
      <c r="I52" s="92">
        <f t="shared" si="3"/>
        <v>-30.097665088719562</v>
      </c>
      <c r="J52" s="91">
        <f t="shared" si="4"/>
        <v>7.831765654589889E-198</v>
      </c>
      <c r="K52" s="29" t="str">
        <f t="shared" si="5"/>
        <v>Y</v>
      </c>
    </row>
    <row r="53" spans="1:11" x14ac:dyDescent="0.2">
      <c r="A53" s="47">
        <v>43</v>
      </c>
      <c r="B53" s="47" t="s">
        <v>833</v>
      </c>
      <c r="C53" s="10" t="s">
        <v>411</v>
      </c>
      <c r="D53" s="56">
        <f>IFERROR(INDEX(side_by_side!$D$31:$M$194,SUMIFS(side_by_side!$A$31:$A$194,side_by_side!$B$31:$B$194,comparison!$B53,side_by_side!$C$31:$C$194,comparison!$C53),MATCH(comparison!$D$8,side_by_side!$D$30:$M$30,0)),0)</f>
        <v>10792</v>
      </c>
      <c r="E53" s="39">
        <f t="shared" si="0"/>
        <v>1.5457575458091092E-2</v>
      </c>
      <c r="F53" s="56">
        <f>IFERROR(INDEX(side_by_side!$D$31:$M$194,SUMIFS(side_by_side!$A$31:$A$194,side_by_side!$B$31:$B$194,comparison!$B53,side_by_side!$C$31:$C$194,comparison!$C53),MATCH(comparison!$F$8,side_by_side!$D$30:$M$30,0)),0)</f>
        <v>56615</v>
      </c>
      <c r="G53" s="39">
        <f t="shared" si="1"/>
        <v>1.9672863714295045E-2</v>
      </c>
      <c r="H53" s="93">
        <f t="shared" si="2"/>
        <v>78.573082610535423</v>
      </c>
      <c r="I53" s="92">
        <f t="shared" si="3"/>
        <v>-23.233748997773841</v>
      </c>
      <c r="J53" s="91">
        <f t="shared" si="4"/>
        <v>2.4170703178198301E-118</v>
      </c>
      <c r="K53" s="29" t="str">
        <f t="shared" si="5"/>
        <v>Y</v>
      </c>
    </row>
    <row r="54" spans="1:11" x14ac:dyDescent="0.2">
      <c r="A54" s="47">
        <v>44</v>
      </c>
      <c r="B54" s="47" t="s">
        <v>833</v>
      </c>
      <c r="C54" s="10" t="s">
        <v>412</v>
      </c>
      <c r="D54" s="56">
        <f>IFERROR(INDEX(side_by_side!$D$31:$M$194,SUMIFS(side_by_side!$A$31:$A$194,side_by_side!$B$31:$B$194,comparison!$B54,side_by_side!$C$31:$C$194,comparison!$C54),MATCH(comparison!$D$8,side_by_side!$D$30:$M$30,0)),0)</f>
        <v>8353</v>
      </c>
      <c r="E54" s="39">
        <f t="shared" si="0"/>
        <v>1.1964151946018801E-2</v>
      </c>
      <c r="F54" s="56">
        <f>IFERROR(INDEX(side_by_side!$D$31:$M$194,SUMIFS(side_by_side!$A$31:$A$194,side_by_side!$B$31:$B$194,comparison!$B54,side_by_side!$C$31:$C$194,comparison!$C54),MATCH(comparison!$F$8,side_by_side!$D$30:$M$30,0)),0)</f>
        <v>43159</v>
      </c>
      <c r="G54" s="39">
        <f t="shared" si="1"/>
        <v>1.4997105449885365E-2</v>
      </c>
      <c r="H54" s="93">
        <f t="shared" si="2"/>
        <v>79.776407427409609</v>
      </c>
      <c r="I54" s="92">
        <f t="shared" si="3"/>
        <v>-19.079831554824434</v>
      </c>
      <c r="J54" s="91">
        <f t="shared" si="4"/>
        <v>3.5533215931831151E-80</v>
      </c>
      <c r="K54" s="29" t="str">
        <f t="shared" si="5"/>
        <v>Y</v>
      </c>
    </row>
    <row r="55" spans="1:11" x14ac:dyDescent="0.2">
      <c r="A55" s="47">
        <v>45</v>
      </c>
      <c r="B55" s="47" t="s">
        <v>833</v>
      </c>
      <c r="C55" s="10" t="s">
        <v>413</v>
      </c>
      <c r="D55" s="56">
        <f>IFERROR(INDEX(side_by_side!$D$31:$M$194,SUMIFS(side_by_side!$A$31:$A$194,side_by_side!$B$31:$B$194,comparison!$B55,side_by_side!$C$31:$C$194,comparison!$C55),MATCH(comparison!$D$8,side_by_side!$D$30:$M$30,0)),0)</f>
        <v>7560</v>
      </c>
      <c r="E55" s="39">
        <f t="shared" si="0"/>
        <v>1.0828323801257289E-2</v>
      </c>
      <c r="F55" s="56">
        <f>IFERROR(INDEX(side_by_side!$D$31:$M$194,SUMIFS(side_by_side!$A$31:$A$194,side_by_side!$B$31:$B$194,comparison!$B55,side_by_side!$C$31:$C$194,comparison!$C55),MATCH(comparison!$F$8,side_by_side!$D$30:$M$30,0)),0)</f>
        <v>40193</v>
      </c>
      <c r="G55" s="39">
        <f t="shared" si="1"/>
        <v>1.3966464916871162E-2</v>
      </c>
      <c r="H55" s="93">
        <f t="shared" si="2"/>
        <v>77.530884627626335</v>
      </c>
      <c r="I55" s="92">
        <f t="shared" si="3"/>
        <v>-20.492911077150875</v>
      </c>
      <c r="J55" s="91">
        <f t="shared" si="4"/>
        <v>2.5579030819898388E-92</v>
      </c>
      <c r="K55" s="29" t="str">
        <f t="shared" si="5"/>
        <v>Y</v>
      </c>
    </row>
    <row r="56" spans="1:11" x14ac:dyDescent="0.2">
      <c r="A56" s="47">
        <v>46</v>
      </c>
      <c r="B56" s="47" t="s">
        <v>834</v>
      </c>
      <c r="C56" s="10" t="s">
        <v>417</v>
      </c>
      <c r="D56" s="56">
        <f>IFERROR(INDEX(side_by_side!$D$31:$M$194,SUMIFS(side_by_side!$A$31:$A$194,side_by_side!$B$31:$B$194,comparison!$B56,side_by_side!$C$31:$C$194,comparison!$C56),MATCH(comparison!$D$8,side_by_side!$D$30:$M$30,0)),0)</f>
        <v>18498</v>
      </c>
      <c r="E56" s="39">
        <f t="shared" si="0"/>
        <v>2.6495017681965254E-2</v>
      </c>
      <c r="F56" s="56">
        <f>IFERROR(INDEX(side_by_side!$D$31:$M$194,SUMIFS(side_by_side!$A$31:$A$194,side_by_side!$B$31:$B$194,comparison!$B56,side_by_side!$C$31:$C$194,comparison!$C56),MATCH(comparison!$F$8,side_by_side!$D$30:$M$30,0)),0)</f>
        <v>70451</v>
      </c>
      <c r="G56" s="39">
        <f t="shared" si="1"/>
        <v>2.4480666281653279E-2</v>
      </c>
      <c r="H56" s="93">
        <f t="shared" si="2"/>
        <v>108.22833568799395</v>
      </c>
      <c r="I56" s="92">
        <f t="shared" ref="I56:I119" si="6">IFERROR((E56-G56)/SQRT(((D56+F56)/($E$9+$G$9))*(1-(D56+F56)/($E$9+$G$9))*(1/$E$9+1/$G$9)),"")</f>
        <v>9.6949721104946409</v>
      </c>
      <c r="J56" s="91">
        <f t="shared" si="4"/>
        <v>1.5513201964250032E-21</v>
      </c>
      <c r="K56" s="29" t="str">
        <f t="shared" si="5"/>
        <v/>
      </c>
    </row>
    <row r="57" spans="1:11" x14ac:dyDescent="0.2">
      <c r="A57" s="47">
        <v>47</v>
      </c>
      <c r="B57" s="47" t="s">
        <v>834</v>
      </c>
      <c r="C57" s="10" t="s">
        <v>418</v>
      </c>
      <c r="D57" s="56">
        <f>IFERROR(INDEX(side_by_side!$D$31:$M$194,SUMIFS(side_by_side!$A$31:$A$194,side_by_side!$B$31:$B$194,comparison!$B57,side_by_side!$C$31:$C$194,comparison!$C57),MATCH(comparison!$D$8,side_by_side!$D$30:$M$30,0)),0)</f>
        <v>124411</v>
      </c>
      <c r="E57" s="39">
        <f t="shared" si="0"/>
        <v>0.17819611011087574</v>
      </c>
      <c r="F57" s="56">
        <f>IFERROR(INDEX(side_by_side!$D$31:$M$194,SUMIFS(side_by_side!$A$31:$A$194,side_by_side!$B$31:$B$194,comparison!$B57,side_by_side!$C$31:$C$194,comparison!$C57),MATCH(comparison!$F$8,side_by_side!$D$30:$M$30,0)),0)</f>
        <v>456738</v>
      </c>
      <c r="G57" s="39">
        <f t="shared" si="1"/>
        <v>0.15870960747398555</v>
      </c>
      <c r="H57" s="93">
        <f t="shared" si="2"/>
        <v>112.27808634085639</v>
      </c>
      <c r="I57" s="92">
        <f t="shared" si="6"/>
        <v>39.592565971902793</v>
      </c>
      <c r="J57" s="91">
        <f t="shared" si="4"/>
        <v>0</v>
      </c>
      <c r="K57" s="29" t="str">
        <f t="shared" si="5"/>
        <v>Y</v>
      </c>
    </row>
    <row r="58" spans="1:11" x14ac:dyDescent="0.2">
      <c r="A58" s="47">
        <v>48</v>
      </c>
      <c r="B58" s="47" t="s">
        <v>834</v>
      </c>
      <c r="C58" s="10" t="s">
        <v>419</v>
      </c>
      <c r="D58" s="56">
        <f>IFERROR(INDEX(side_by_side!$D$31:$M$194,SUMIFS(side_by_side!$A$31:$A$194,side_by_side!$B$31:$B$194,comparison!$B58,side_by_side!$C$31:$C$194,comparison!$C58),MATCH(comparison!$D$8,side_by_side!$D$30:$M$30,0)),0)</f>
        <v>91062</v>
      </c>
      <c r="E58" s="39">
        <f t="shared" si="0"/>
        <v>0.13042973835847768</v>
      </c>
      <c r="F58" s="56">
        <f>IFERROR(INDEX(side_by_side!$D$31:$M$194,SUMIFS(side_by_side!$A$31:$A$194,side_by_side!$B$31:$B$194,comparison!$B58,side_by_side!$C$31:$C$194,comparison!$C58),MATCH(comparison!$F$8,side_by_side!$D$30:$M$30,0)),0)</f>
        <v>347344</v>
      </c>
      <c r="G58" s="39">
        <f t="shared" si="1"/>
        <v>0.12069683253516027</v>
      </c>
      <c r="H58" s="93">
        <f t="shared" si="2"/>
        <v>108.06392812378247</v>
      </c>
      <c r="I58" s="92">
        <f t="shared" si="6"/>
        <v>22.244209662795527</v>
      </c>
      <c r="J58" s="91">
        <f t="shared" si="4"/>
        <v>1.4302078007856892E-108</v>
      </c>
      <c r="K58" s="29" t="str">
        <f t="shared" si="5"/>
        <v/>
      </c>
    </row>
    <row r="59" spans="1:11" x14ac:dyDescent="0.2">
      <c r="A59" s="47">
        <v>49</v>
      </c>
      <c r="B59" s="47" t="s">
        <v>834</v>
      </c>
      <c r="C59" s="10" t="s">
        <v>420</v>
      </c>
      <c r="D59" s="56">
        <f>IFERROR(INDEX(side_by_side!$D$31:$M$194,SUMIFS(side_by_side!$A$31:$A$194,side_by_side!$B$31:$B$194,comparison!$B59,side_by_side!$C$31:$C$194,comparison!$C59),MATCH(comparison!$D$8,side_by_side!$D$30:$M$30,0)),0)</f>
        <v>63041</v>
      </c>
      <c r="E59" s="39">
        <f t="shared" si="0"/>
        <v>9.0294756713632379E-2</v>
      </c>
      <c r="F59" s="56">
        <f>IFERROR(INDEX(side_by_side!$D$31:$M$194,SUMIFS(side_by_side!$A$31:$A$194,side_by_side!$B$31:$B$194,comparison!$B59,side_by_side!$C$31:$C$194,comparison!$C59),MATCH(comparison!$F$8,side_by_side!$D$30:$M$30,0)),0)</f>
        <v>247942</v>
      </c>
      <c r="G59" s="39">
        <f t="shared" si="1"/>
        <v>8.6156127793866333E-2</v>
      </c>
      <c r="H59" s="93">
        <f t="shared" si="2"/>
        <v>104.80363849413934</v>
      </c>
      <c r="I59" s="92">
        <f t="shared" si="6"/>
        <v>11.009218527012136</v>
      </c>
      <c r="J59" s="91">
        <f t="shared" si="4"/>
        <v>1.9144161428036472E-27</v>
      </c>
      <c r="K59" s="29" t="str">
        <f t="shared" si="5"/>
        <v/>
      </c>
    </row>
    <row r="60" spans="1:11" x14ac:dyDescent="0.2">
      <c r="A60" s="47">
        <v>50</v>
      </c>
      <c r="B60" s="47" t="s">
        <v>834</v>
      </c>
      <c r="C60" s="10" t="s">
        <v>421</v>
      </c>
      <c r="D60" s="56">
        <f>IFERROR(INDEX(side_by_side!$D$31:$M$194,SUMIFS(side_by_side!$A$31:$A$194,side_by_side!$B$31:$B$194,comparison!$B60,side_by_side!$C$31:$C$194,comparison!$C60),MATCH(comparison!$D$8,side_by_side!$D$30:$M$30,0)),0)</f>
        <v>87302</v>
      </c>
      <c r="E60" s="39">
        <f t="shared" si="0"/>
        <v>0.12504422281711161</v>
      </c>
      <c r="F60" s="56">
        <f>IFERROR(INDEX(side_by_side!$D$31:$M$194,SUMIFS(side_by_side!$A$31:$A$194,side_by_side!$B$31:$B$194,comparison!$B60,side_by_side!$C$31:$C$194,comparison!$C60),MATCH(comparison!$F$8,side_by_side!$D$30:$M$30,0)),0)</f>
        <v>354975</v>
      </c>
      <c r="G60" s="39">
        <f t="shared" si="1"/>
        <v>0.1233484906293718</v>
      </c>
      <c r="H60" s="93">
        <f t="shared" si="2"/>
        <v>101.37474903753385</v>
      </c>
      <c r="I60" s="92">
        <f t="shared" si="6"/>
        <v>3.8609205145286971</v>
      </c>
      <c r="J60" s="91">
        <f t="shared" si="4"/>
        <v>2.3118503680571138E-4</v>
      </c>
      <c r="K60" s="29" t="str">
        <f t="shared" si="5"/>
        <v/>
      </c>
    </row>
    <row r="61" spans="1:11" x14ac:dyDescent="0.2">
      <c r="A61" s="47">
        <v>51</v>
      </c>
      <c r="B61" s="47" t="s">
        <v>834</v>
      </c>
      <c r="C61" s="10" t="s">
        <v>422</v>
      </c>
      <c r="D61" s="56">
        <f>IFERROR(INDEX(side_by_side!$D$31:$M$194,SUMIFS(side_by_side!$A$31:$A$194,side_by_side!$B$31:$B$194,comparison!$B61,side_by_side!$C$31:$C$194,comparison!$C61),MATCH(comparison!$D$8,side_by_side!$D$30:$M$30,0)),0)</f>
        <v>115536</v>
      </c>
      <c r="E61" s="39">
        <f t="shared" si="0"/>
        <v>0.16548428818810346</v>
      </c>
      <c r="F61" s="56">
        <f>IFERROR(INDEX(side_by_side!$D$31:$M$194,SUMIFS(side_by_side!$A$31:$A$194,side_by_side!$B$31:$B$194,comparison!$B61,side_by_side!$C$31:$C$194,comparison!$C61),MATCH(comparison!$F$8,side_by_side!$D$30:$M$30,0)),0)</f>
        <v>490579</v>
      </c>
      <c r="G61" s="39">
        <f t="shared" si="1"/>
        <v>0.17046884762156936</v>
      </c>
      <c r="H61" s="93">
        <f t="shared" si="2"/>
        <v>97.075970476123985</v>
      </c>
      <c r="I61" s="92">
        <f t="shared" si="6"/>
        <v>-9.9584227256961473</v>
      </c>
      <c r="J61" s="91">
        <f t="shared" si="4"/>
        <v>1.1651407799008726E-22</v>
      </c>
      <c r="K61" s="29" t="str">
        <f t="shared" si="5"/>
        <v/>
      </c>
    </row>
    <row r="62" spans="1:11" x14ac:dyDescent="0.2">
      <c r="A62" s="47">
        <v>52</v>
      </c>
      <c r="B62" s="47" t="s">
        <v>834</v>
      </c>
      <c r="C62" s="10" t="s">
        <v>423</v>
      </c>
      <c r="D62" s="56">
        <f>IFERROR(INDEX(side_by_side!$D$31:$M$194,SUMIFS(side_by_side!$A$31:$A$194,side_by_side!$B$31:$B$194,comparison!$B62,side_by_side!$C$31:$C$194,comparison!$C62),MATCH(comparison!$D$8,side_by_side!$D$30:$M$30,0)),0)</f>
        <v>56707</v>
      </c>
      <c r="E62" s="39">
        <f t="shared" si="0"/>
        <v>8.1222454735171576E-2</v>
      </c>
      <c r="F62" s="56">
        <f>IFERROR(INDEX(side_by_side!$D$31:$M$194,SUMIFS(side_by_side!$A$31:$A$194,side_by_side!$B$31:$B$194,comparison!$B62,side_by_side!$C$31:$C$194,comparison!$C62),MATCH(comparison!$F$8,side_by_side!$D$30:$M$30,0)),0)</f>
        <v>247818</v>
      </c>
      <c r="G62" s="39">
        <f t="shared" si="1"/>
        <v>8.6113039652904178E-2</v>
      </c>
      <c r="H62" s="93">
        <f t="shared" si="2"/>
        <v>94.32073825584942</v>
      </c>
      <c r="I62" s="92">
        <f t="shared" si="6"/>
        <v>-13.133744884958258</v>
      </c>
      <c r="J62" s="91">
        <f t="shared" si="4"/>
        <v>1.3932897103057858E-38</v>
      </c>
      <c r="K62" s="29" t="str">
        <f t="shared" si="5"/>
        <v/>
      </c>
    </row>
    <row r="63" spans="1:11" x14ac:dyDescent="0.2">
      <c r="A63" s="47">
        <v>53</v>
      </c>
      <c r="B63" s="47" t="s">
        <v>834</v>
      </c>
      <c r="C63" s="10" t="s">
        <v>424</v>
      </c>
      <c r="D63" s="56">
        <f>IFERROR(INDEX(side_by_side!$D$31:$M$194,SUMIFS(side_by_side!$A$31:$A$194,side_by_side!$B$31:$B$194,comparison!$B63,side_by_side!$C$31:$C$194,comparison!$C63),MATCH(comparison!$D$8,side_by_side!$D$30:$M$30,0)),0)</f>
        <v>31890</v>
      </c>
      <c r="E63" s="39">
        <f t="shared" si="0"/>
        <v>4.5676619844192454E-2</v>
      </c>
      <c r="F63" s="56">
        <f>IFERROR(INDEX(side_by_side!$D$31:$M$194,SUMIFS(side_by_side!$A$31:$A$194,side_by_side!$B$31:$B$194,comparison!$B63,side_by_side!$C$31:$C$194,comparison!$C63),MATCH(comparison!$F$8,side_by_side!$D$30:$M$30,0)),0)</f>
        <v>143413</v>
      </c>
      <c r="G63" s="39">
        <f t="shared" si="1"/>
        <v>4.9833867417790258E-2</v>
      </c>
      <c r="H63" s="93">
        <f t="shared" si="2"/>
        <v>91.657786583680434</v>
      </c>
      <c r="I63" s="92">
        <f t="shared" si="6"/>
        <v>-14.432390571303284</v>
      </c>
      <c r="J63" s="91">
        <f t="shared" si="4"/>
        <v>2.3467395592491896E-46</v>
      </c>
      <c r="K63" s="29" t="str">
        <f t="shared" si="5"/>
        <v/>
      </c>
    </row>
    <row r="64" spans="1:11" x14ac:dyDescent="0.2">
      <c r="A64" s="47">
        <v>54</v>
      </c>
      <c r="B64" s="47" t="s">
        <v>834</v>
      </c>
      <c r="C64" s="10" t="s">
        <v>425</v>
      </c>
      <c r="D64" s="56">
        <f>IFERROR(INDEX(side_by_side!$D$31:$M$194,SUMIFS(side_by_side!$A$31:$A$194,side_by_side!$B$31:$B$194,comparison!$B64,side_by_side!$C$31:$C$194,comparison!$C64),MATCH(comparison!$D$8,side_by_side!$D$30:$M$30,0)),0)</f>
        <v>64161</v>
      </c>
      <c r="E64" s="39">
        <f t="shared" si="0"/>
        <v>9.189895283233715E-2</v>
      </c>
      <c r="F64" s="56">
        <f>IFERROR(INDEX(side_by_side!$D$31:$M$194,SUMIFS(side_by_side!$A$31:$A$194,side_by_side!$B$31:$B$194,comparison!$B64,side_by_side!$C$31:$C$194,comparison!$C64),MATCH(comparison!$F$8,side_by_side!$D$30:$M$30,0)),0)</f>
        <v>298911</v>
      </c>
      <c r="G64" s="39">
        <f t="shared" si="1"/>
        <v>0.10386709115435215</v>
      </c>
      <c r="H64" s="93">
        <f t="shared" si="2"/>
        <v>88.477449219955815</v>
      </c>
      <c r="I64" s="92">
        <f t="shared" si="6"/>
        <v>-29.702348278235313</v>
      </c>
      <c r="J64" s="91">
        <f t="shared" si="4"/>
        <v>1.0646570205463968E-192</v>
      </c>
      <c r="K64" s="29" t="str">
        <f t="shared" si="5"/>
        <v>Y</v>
      </c>
    </row>
    <row r="65" spans="1:11" x14ac:dyDescent="0.2">
      <c r="A65" s="47">
        <v>55</v>
      </c>
      <c r="B65" s="47" t="s">
        <v>834</v>
      </c>
      <c r="C65" s="10" t="s">
        <v>426</v>
      </c>
      <c r="D65" s="56">
        <f>IFERROR(INDEX(side_by_side!$D$31:$M$194,SUMIFS(side_by_side!$A$31:$A$194,side_by_side!$B$31:$B$194,comparison!$B65,side_by_side!$C$31:$C$194,comparison!$C65),MATCH(comparison!$D$8,side_by_side!$D$30:$M$30,0)),0)</f>
        <v>45561</v>
      </c>
      <c r="E65" s="39">
        <f t="shared" si="0"/>
        <v>6.5257838718132719E-2</v>
      </c>
      <c r="F65" s="56">
        <f>IFERROR(INDEX(side_by_side!$D$31:$M$194,SUMIFS(side_by_side!$A$31:$A$194,side_by_side!$B$31:$B$194,comparison!$B65,side_by_side!$C$31:$C$194,comparison!$C65),MATCH(comparison!$F$8,side_by_side!$D$30:$M$30,0)),0)</f>
        <v>219651</v>
      </c>
      <c r="G65" s="39">
        <f t="shared" si="1"/>
        <v>7.6325429439346837E-2</v>
      </c>
      <c r="H65" s="93">
        <f t="shared" si="2"/>
        <v>85.499471404862319</v>
      </c>
      <c r="I65" s="92">
        <f t="shared" si="6"/>
        <v>-31.659340426635829</v>
      </c>
      <c r="J65" s="91">
        <f t="shared" si="4"/>
        <v>8.9377037743053819E-219</v>
      </c>
      <c r="K65" s="29" t="str">
        <f t="shared" si="5"/>
        <v>Y</v>
      </c>
    </row>
    <row r="66" spans="1:11" x14ac:dyDescent="0.2">
      <c r="A66" s="47">
        <v>56</v>
      </c>
      <c r="B66" s="47" t="s">
        <v>836</v>
      </c>
      <c r="C66" s="10" t="s">
        <v>820</v>
      </c>
      <c r="D66" s="56">
        <f>IFERROR(INDEX(side_by_side!$D$31:$M$194,SUMIFS(side_by_side!$A$31:$A$194,side_by_side!$B$31:$B$194,comparison!$B66,side_by_side!$C$31:$C$194,comparison!$C66),MATCH(comparison!$D$8,side_by_side!$D$30:$M$30,0)),0)</f>
        <v>464106</v>
      </c>
      <c r="E66" s="39">
        <f t="shared" si="0"/>
        <v>0.66474736059607342</v>
      </c>
      <c r="F66" s="56">
        <f>IFERROR(INDEX(side_by_side!$D$31:$M$194,SUMIFS(side_by_side!$A$31:$A$194,side_by_side!$B$31:$B$194,comparison!$B66,side_by_side!$C$31:$C$194,comparison!$C66),MATCH(comparison!$F$8,side_by_side!$D$30:$M$30,0)),0)</f>
        <v>1951867</v>
      </c>
      <c r="G66" s="39">
        <f t="shared" si="1"/>
        <v>0.67824451964020016</v>
      </c>
      <c r="H66" s="93">
        <f t="shared" si="2"/>
        <v>98.009986272902466</v>
      </c>
      <c r="I66" s="92">
        <f t="shared" si="6"/>
        <v>-21.610977764937839</v>
      </c>
      <c r="J66" s="91">
        <f t="shared" si="4"/>
        <v>1.5335126810193529E-102</v>
      </c>
      <c r="K66" s="29" t="str">
        <f t="shared" si="5"/>
        <v/>
      </c>
    </row>
    <row r="67" spans="1:11" x14ac:dyDescent="0.2">
      <c r="A67" s="47">
        <v>57</v>
      </c>
      <c r="B67" s="47" t="s">
        <v>836</v>
      </c>
      <c r="C67" s="10" t="s">
        <v>821</v>
      </c>
      <c r="D67" s="56">
        <f>IFERROR(INDEX(side_by_side!$D$31:$M$194,SUMIFS(side_by_side!$A$31:$A$194,side_by_side!$B$31:$B$194,comparison!$B67,side_by_side!$C$31:$C$194,comparison!$C67),MATCH(comparison!$D$8,side_by_side!$D$30:$M$30,0)),0)</f>
        <v>192068</v>
      </c>
      <c r="E67" s="39">
        <f t="shared" si="0"/>
        <v>0.27510244654231281</v>
      </c>
      <c r="F67" s="56">
        <f>IFERROR(INDEX(side_by_side!$D$31:$M$194,SUMIFS(side_by_side!$A$31:$A$194,side_by_side!$B$31:$B$194,comparison!$B67,side_by_side!$C$31:$C$194,comparison!$C67),MATCH(comparison!$F$8,side_by_side!$D$30:$M$30,0)),0)</f>
        <v>772315</v>
      </c>
      <c r="G67" s="39">
        <f t="shared" si="1"/>
        <v>0.26836788376765486</v>
      </c>
      <c r="H67" s="93">
        <f t="shared" si="2"/>
        <v>102.50945183160908</v>
      </c>
      <c r="I67" s="92">
        <f t="shared" si="6"/>
        <v>11.374729842654123</v>
      </c>
      <c r="J67" s="91">
        <f t="shared" si="4"/>
        <v>3.2020449959888341E-29</v>
      </c>
      <c r="K67" s="29" t="str">
        <f t="shared" si="5"/>
        <v/>
      </c>
    </row>
    <row r="68" spans="1:11" x14ac:dyDescent="0.2">
      <c r="A68" s="47">
        <v>58</v>
      </c>
      <c r="B68" s="47" t="s">
        <v>836</v>
      </c>
      <c r="C68" s="10" t="s">
        <v>823</v>
      </c>
      <c r="D68" s="56">
        <f>IFERROR(INDEX(side_by_side!$D$31:$M$194,SUMIFS(side_by_side!$A$31:$A$194,side_by_side!$B$31:$B$194,comparison!$B68,side_by_side!$C$31:$C$194,comparison!$C68),MATCH(comparison!$D$8,side_by_side!$D$30:$M$30,0)),0)</f>
        <v>38517</v>
      </c>
      <c r="E68" s="39">
        <f t="shared" si="0"/>
        <v>5.5168590985850134E-2</v>
      </c>
      <c r="F68" s="56">
        <f>IFERROR(INDEX(side_by_side!$D$31:$M$194,SUMIFS(side_by_side!$A$31:$A$194,side_by_side!$B$31:$B$194,comparison!$B68,side_by_side!$C$31:$C$194,comparison!$C68),MATCH(comparison!$F$8,side_by_side!$D$30:$M$30,0)),0)</f>
        <v>142896</v>
      </c>
      <c r="G68" s="39">
        <f t="shared" si="1"/>
        <v>4.9654217668778679E-2</v>
      </c>
      <c r="H68" s="93">
        <f t="shared" si="2"/>
        <v>111.10554868441469</v>
      </c>
      <c r="I68" s="92">
        <f t="shared" si="6"/>
        <v>18.83560258755141</v>
      </c>
      <c r="J68" s="91">
        <f t="shared" si="4"/>
        <v>3.6427405701431864E-78</v>
      </c>
      <c r="K68" s="29" t="str">
        <f t="shared" si="5"/>
        <v>Y</v>
      </c>
    </row>
    <row r="69" spans="1:11" x14ac:dyDescent="0.2">
      <c r="A69" s="47">
        <v>59</v>
      </c>
      <c r="B69" s="47" t="s">
        <v>836</v>
      </c>
      <c r="C69" s="10" t="s">
        <v>822</v>
      </c>
      <c r="D69" s="56">
        <f>IFERROR(INDEX(side_by_side!$D$31:$M$194,SUMIFS(side_by_side!$A$31:$A$194,side_by_side!$B$31:$B$194,comparison!$B69,side_by_side!$C$31:$C$194,comparison!$C69),MATCH(comparison!$D$8,side_by_side!$D$30:$M$30,0)),0)</f>
        <v>3478</v>
      </c>
      <c r="E69" s="39">
        <f t="shared" si="0"/>
        <v>4.9816018757636044E-3</v>
      </c>
      <c r="F69" s="56">
        <f>IFERROR(INDEX(side_by_side!$D$31:$M$194,SUMIFS(side_by_side!$A$31:$A$194,side_by_side!$B$31:$B$194,comparison!$B69,side_by_side!$C$31:$C$194,comparison!$C69),MATCH(comparison!$F$8,side_by_side!$D$30:$M$30,0)),0)</f>
        <v>10744</v>
      </c>
      <c r="G69" s="39">
        <f t="shared" si="1"/>
        <v>3.7333789233663516E-3</v>
      </c>
      <c r="H69" s="93">
        <f t="shared" si="2"/>
        <v>133.43413508296507</v>
      </c>
      <c r="I69" s="92">
        <f t="shared" si="6"/>
        <v>14.865838334933398</v>
      </c>
      <c r="J69" s="91">
        <f t="shared" si="4"/>
        <v>4.1006943921788633E-49</v>
      </c>
      <c r="K69" s="29" t="str">
        <f t="shared" si="5"/>
        <v/>
      </c>
    </row>
    <row r="70" spans="1:11" x14ac:dyDescent="0.2">
      <c r="A70" s="47">
        <v>60</v>
      </c>
      <c r="B70" s="47" t="s">
        <v>835</v>
      </c>
      <c r="C70" s="10" t="s">
        <v>820</v>
      </c>
      <c r="D70" s="56">
        <f>IFERROR(INDEX(side_by_side!$D$31:$M$194,SUMIFS(side_by_side!$A$31:$A$194,side_by_side!$B$31:$B$194,comparison!$B70,side_by_side!$C$31:$C$194,comparison!$C70),MATCH(comparison!$D$8,side_by_side!$D$30:$M$30,0)),0)</f>
        <v>544508</v>
      </c>
      <c r="E70" s="39">
        <f t="shared" si="0"/>
        <v>0.77990858946759312</v>
      </c>
      <c r="F70" s="56">
        <f>IFERROR(INDEX(side_by_side!$D$31:$M$194,SUMIFS(side_by_side!$A$31:$A$194,side_by_side!$B$31:$B$194,comparison!$B70,side_by_side!$C$31:$C$194,comparison!$C70),MATCH(comparison!$F$8,side_by_side!$D$30:$M$30,0)),0)</f>
        <v>2328121</v>
      </c>
      <c r="G70" s="39">
        <f t="shared" si="1"/>
        <v>0.80898714374968295</v>
      </c>
      <c r="H70" s="93">
        <f t="shared" si="2"/>
        <v>96.405560396508932</v>
      </c>
      <c r="I70" s="92">
        <f t="shared" si="6"/>
        <v>-54.834519614713031</v>
      </c>
      <c r="J70" s="91">
        <f t="shared" si="4"/>
        <v>0</v>
      </c>
      <c r="K70" s="29" t="str">
        <f t="shared" si="5"/>
        <v/>
      </c>
    </row>
    <row r="71" spans="1:11" x14ac:dyDescent="0.2">
      <c r="A71" s="47">
        <v>61</v>
      </c>
      <c r="B71" s="47" t="s">
        <v>835</v>
      </c>
      <c r="C71" s="10" t="s">
        <v>821</v>
      </c>
      <c r="D71" s="56">
        <f>IFERROR(INDEX(side_by_side!$D$31:$M$194,SUMIFS(side_by_side!$A$31:$A$194,side_by_side!$B$31:$B$194,comparison!$B71,side_by_side!$C$31:$C$194,comparison!$C71),MATCH(comparison!$D$8,side_by_side!$D$30:$M$30,0)),0)</f>
        <v>131534</v>
      </c>
      <c r="E71" s="39">
        <f t="shared" si="0"/>
        <v>0.18839851096224552</v>
      </c>
      <c r="F71" s="56">
        <f>IFERROR(INDEX(side_by_side!$D$31:$M$194,SUMIFS(side_by_side!$A$31:$A$194,side_by_side!$B$31:$B$194,comparison!$B71,side_by_side!$C$31:$C$194,comparison!$C71),MATCH(comparison!$F$8,side_by_side!$D$30:$M$30,0)),0)</f>
        <v>475588</v>
      </c>
      <c r="G71" s="39">
        <f t="shared" si="1"/>
        <v>0.1652596998702491</v>
      </c>
      <c r="H71" s="93">
        <f t="shared" si="2"/>
        <v>114.00148439708136</v>
      </c>
      <c r="I71" s="92">
        <f t="shared" si="6"/>
        <v>46.197448623005812</v>
      </c>
      <c r="J71" s="91">
        <f t="shared" si="4"/>
        <v>0</v>
      </c>
      <c r="K71" s="29" t="str">
        <f t="shared" si="5"/>
        <v>Y</v>
      </c>
    </row>
    <row r="72" spans="1:11" x14ac:dyDescent="0.2">
      <c r="A72" s="47">
        <v>62</v>
      </c>
      <c r="B72" s="47" t="s">
        <v>835</v>
      </c>
      <c r="C72" s="10" t="s">
        <v>823</v>
      </c>
      <c r="D72" s="56">
        <f>IFERROR(INDEX(side_by_side!$D$31:$M$194,SUMIFS(side_by_side!$A$31:$A$194,side_by_side!$B$31:$B$194,comparison!$B72,side_by_side!$C$31:$C$194,comparison!$C72),MATCH(comparison!$D$8,side_by_side!$D$30:$M$30,0)),0)</f>
        <v>19136</v>
      </c>
      <c r="E72" s="39">
        <f t="shared" si="0"/>
        <v>2.7408836542441729E-2</v>
      </c>
      <c r="F72" s="56">
        <f>IFERROR(INDEX(side_by_side!$D$31:$M$194,SUMIFS(side_by_side!$A$31:$A$194,side_by_side!$B$31:$B$194,comparison!$B72,side_by_side!$C$31:$C$194,comparison!$C72),MATCH(comparison!$F$8,side_by_side!$D$30:$M$30,0)),0)</f>
        <v>62984</v>
      </c>
      <c r="G72" s="39">
        <f t="shared" si="1"/>
        <v>2.1885995728714285E-2</v>
      </c>
      <c r="H72" s="93">
        <f t="shared" si="2"/>
        <v>125.23458782586489</v>
      </c>
      <c r="I72" s="92">
        <f t="shared" si="6"/>
        <v>27.637265820345956</v>
      </c>
      <c r="J72" s="91">
        <f t="shared" si="4"/>
        <v>5.4933649132587719E-167</v>
      </c>
      <c r="K72" s="29" t="str">
        <f t="shared" si="5"/>
        <v>Y</v>
      </c>
    </row>
    <row r="73" spans="1:11" x14ac:dyDescent="0.2">
      <c r="A73" s="47">
        <v>63</v>
      </c>
      <c r="B73" s="47" t="s">
        <v>835</v>
      </c>
      <c r="C73" s="10" t="s">
        <v>822</v>
      </c>
      <c r="D73" s="56">
        <f>IFERROR(INDEX(side_by_side!$D$31:$M$194,SUMIFS(side_by_side!$A$31:$A$194,side_by_side!$B$31:$B$194,comparison!$B73,side_by_side!$C$31:$C$194,comparison!$C73),MATCH(comparison!$D$8,side_by_side!$D$30:$M$30,0)),0)</f>
        <v>2991</v>
      </c>
      <c r="E73" s="39">
        <f t="shared" si="0"/>
        <v>4.2840630277196498E-3</v>
      </c>
      <c r="F73" s="56">
        <f>IFERROR(INDEX(side_by_side!$D$31:$M$194,SUMIFS(side_by_side!$A$31:$A$194,side_by_side!$B$31:$B$194,comparison!$B73,side_by_side!$C$31:$C$194,comparison!$C73),MATCH(comparison!$F$8,side_by_side!$D$30:$M$30,0)),0)</f>
        <v>11129</v>
      </c>
      <c r="G73" s="39">
        <f t="shared" si="1"/>
        <v>3.8671606513536972E-3</v>
      </c>
      <c r="H73" s="93">
        <f t="shared" si="2"/>
        <v>110.78058074003252</v>
      </c>
      <c r="I73" s="92">
        <f t="shared" si="6"/>
        <v>4.9829712607775791</v>
      </c>
      <c r="J73" s="91">
        <f t="shared" si="4"/>
        <v>1.6186148164287071E-6</v>
      </c>
      <c r="K73" s="29" t="str">
        <f t="shared" si="5"/>
        <v/>
      </c>
    </row>
    <row r="74" spans="1:11" x14ac:dyDescent="0.2">
      <c r="A74" s="47">
        <v>64</v>
      </c>
      <c r="B74" s="47" t="s">
        <v>837</v>
      </c>
      <c r="C74" s="10" t="s">
        <v>820</v>
      </c>
      <c r="D74" s="56">
        <f>IFERROR(INDEX(side_by_side!$D$31:$M$194,SUMIFS(side_by_side!$A$31:$A$194,side_by_side!$B$31:$B$194,comparison!$B74,side_by_side!$C$31:$C$194,comparison!$C74),MATCH(comparison!$D$8,side_by_side!$D$30:$M$30,0)),0)</f>
        <v>135037</v>
      </c>
      <c r="E74" s="39">
        <f t="shared" si="0"/>
        <v>0.19341592078708736</v>
      </c>
      <c r="F74" s="56">
        <f>IFERROR(INDEX(side_by_side!$D$31:$M$194,SUMIFS(side_by_side!$A$31:$A$194,side_by_side!$B$31:$B$194,comparison!$B74,side_by_side!$C$31:$C$194,comparison!$C74),MATCH(comparison!$F$8,side_by_side!$D$30:$M$30,0)),0)</f>
        <v>680148</v>
      </c>
      <c r="G74" s="39">
        <f t="shared" si="1"/>
        <v>0.23634123305749974</v>
      </c>
      <c r="H74" s="93">
        <f t="shared" si="2"/>
        <v>81.837569468900497</v>
      </c>
      <c r="I74" s="92">
        <f t="shared" si="6"/>
        <v>-76.69691255338256</v>
      </c>
      <c r="J74" s="91">
        <f t="shared" si="4"/>
        <v>0</v>
      </c>
      <c r="K74" s="29" t="str">
        <f t="shared" si="5"/>
        <v>Y</v>
      </c>
    </row>
    <row r="75" spans="1:11" x14ac:dyDescent="0.2">
      <c r="A75" s="47">
        <v>65</v>
      </c>
      <c r="B75" s="47" t="s">
        <v>837</v>
      </c>
      <c r="C75" s="10" t="s">
        <v>821</v>
      </c>
      <c r="D75" s="56">
        <f>IFERROR(INDEX(side_by_side!$D$31:$M$194,SUMIFS(side_by_side!$A$31:$A$194,side_by_side!$B$31:$B$194,comparison!$B75,side_by_side!$C$31:$C$194,comparison!$C75),MATCH(comparison!$D$8,side_by_side!$D$30:$M$30,0)),0)</f>
        <v>203999</v>
      </c>
      <c r="E75" s="39">
        <f t="shared" si="0"/>
        <v>0.29219143216040816</v>
      </c>
      <c r="F75" s="56">
        <f>IFERROR(INDEX(side_by_side!$D$31:$M$194,SUMIFS(side_by_side!$A$31:$A$194,side_by_side!$B$31:$B$194,comparison!$B75,side_by_side!$C$31:$C$194,comparison!$C75),MATCH(comparison!$F$8,side_by_side!$D$30:$M$30,0)),0)</f>
        <v>916697</v>
      </c>
      <c r="G75" s="39">
        <f t="shared" si="1"/>
        <v>0.31853846415796389</v>
      </c>
      <c r="H75" s="93">
        <f t="shared" si="2"/>
        <v>91.728775340459308</v>
      </c>
      <c r="I75" s="92">
        <f t="shared" si="6"/>
        <v>-42.574190751097511</v>
      </c>
      <c r="J75" s="91">
        <f t="shared" si="4"/>
        <v>0</v>
      </c>
      <c r="K75" s="29" t="str">
        <f t="shared" si="5"/>
        <v/>
      </c>
    </row>
    <row r="76" spans="1:11" x14ac:dyDescent="0.2">
      <c r="A76" s="47">
        <v>66</v>
      </c>
      <c r="B76" s="47" t="s">
        <v>837</v>
      </c>
      <c r="C76" s="10" t="s">
        <v>823</v>
      </c>
      <c r="D76" s="56">
        <f>IFERROR(INDEX(side_by_side!$D$31:$M$194,SUMIFS(side_by_side!$A$31:$A$194,side_by_side!$B$31:$B$194,comparison!$B76,side_by_side!$C$31:$C$194,comparison!$C76),MATCH(comparison!$D$8,side_by_side!$D$30:$M$30,0)),0)</f>
        <v>240288</v>
      </c>
      <c r="E76" s="39">
        <f t="shared" ref="E76:E139" si="7">D76/$E$9</f>
        <v>0.34416881872440624</v>
      </c>
      <c r="F76" s="56">
        <f>IFERROR(INDEX(side_by_side!$D$31:$M$194,SUMIFS(side_by_side!$A$31:$A$194,side_by_side!$B$31:$B$194,comparison!$B76,side_by_side!$C$31:$C$194,comparison!$C76),MATCH(comparison!$F$8,side_by_side!$D$30:$M$30,0)),0)</f>
        <v>914736</v>
      </c>
      <c r="G76" s="39">
        <f t="shared" ref="G76:G139" si="8">F76/$G$9</f>
        <v>0.31785704605774784</v>
      </c>
      <c r="H76" s="93">
        <f t="shared" ref="H76:H139" si="9">IFERROR(E76/G76*100,"")</f>
        <v>108.27786358458707</v>
      </c>
      <c r="I76" s="92">
        <f t="shared" si="6"/>
        <v>42.17650829555739</v>
      </c>
      <c r="J76" s="91">
        <f t="shared" ref="J76:J139" si="10">IFERROR(_xlfn.NORM.S.DIST(I76,0),"")</f>
        <v>0</v>
      </c>
      <c r="K76" s="29" t="str">
        <f t="shared" ref="K76:K139" si="11">IF(AND(E76&gt;=0.01,J76&lt;0.0001,OR(H76&gt;=110,H76&lt;=90)),"Y","")</f>
        <v/>
      </c>
    </row>
    <row r="77" spans="1:11" x14ac:dyDescent="0.2">
      <c r="A77" s="47">
        <v>67</v>
      </c>
      <c r="B77" s="47" t="s">
        <v>837</v>
      </c>
      <c r="C77" s="10" t="s">
        <v>822</v>
      </c>
      <c r="D77" s="56">
        <f>IFERROR(INDEX(side_by_side!$D$31:$M$194,SUMIFS(side_by_side!$A$31:$A$194,side_by_side!$B$31:$B$194,comparison!$B77,side_by_side!$C$31:$C$194,comparison!$C77),MATCH(comparison!$D$8,side_by_side!$D$30:$M$30,0)),0)</f>
        <v>118845</v>
      </c>
      <c r="E77" s="39">
        <f t="shared" si="7"/>
        <v>0.17022382832809821</v>
      </c>
      <c r="F77" s="56">
        <f>IFERROR(INDEX(side_by_side!$D$31:$M$194,SUMIFS(side_by_side!$A$31:$A$194,side_by_side!$B$31:$B$194,comparison!$B77,side_by_side!$C$31:$C$194,comparison!$C77),MATCH(comparison!$F$8,side_by_side!$D$30:$M$30,0)),0)</f>
        <v>366241</v>
      </c>
      <c r="G77" s="39">
        <f t="shared" si="8"/>
        <v>0.12726325672678851</v>
      </c>
      <c r="H77" s="93">
        <f t="shared" si="9"/>
        <v>133.75724675468456</v>
      </c>
      <c r="I77" s="92">
        <f t="shared" si="6"/>
        <v>94.043396458158483</v>
      </c>
      <c r="J77" s="91">
        <f t="shared" si="10"/>
        <v>0</v>
      </c>
      <c r="K77" s="29" t="str">
        <f t="shared" si="11"/>
        <v>Y</v>
      </c>
    </row>
    <row r="78" spans="1:11" x14ac:dyDescent="0.2">
      <c r="A78" s="47">
        <v>68</v>
      </c>
      <c r="B78" s="47" t="s">
        <v>828</v>
      </c>
      <c r="C78" s="10" t="s">
        <v>863</v>
      </c>
      <c r="D78" s="56">
        <f>IFERROR(INDEX(side_by_side!$D$31:$M$194,SUMIFS(side_by_side!$A$31:$A$194,side_by_side!$B$31:$B$194,comparison!$B78,side_by_side!$C$31:$C$194,comparison!$C78),MATCH(comparison!$D$8,side_by_side!$D$30:$M$30,0)),0)</f>
        <v>201533</v>
      </c>
      <c r="E78" s="39">
        <f t="shared" si="7"/>
        <v>0.28865933606333138</v>
      </c>
      <c r="F78" s="56">
        <f>IFERROR(INDEX(side_by_side!$D$31:$M$194,SUMIFS(side_by_side!$A$31:$A$194,side_by_side!$B$31:$B$194,comparison!$B78,side_by_side!$C$31:$C$194,comparison!$C78),MATCH(comparison!$F$8,side_by_side!$D$30:$M$30,0)),0)</f>
        <v>772809</v>
      </c>
      <c r="G78" s="39">
        <f t="shared" si="8"/>
        <v>0.26853954136148794</v>
      </c>
      <c r="H78" s="93">
        <f t="shared" si="9"/>
        <v>107.4923024742787</v>
      </c>
      <c r="I78" s="92">
        <f t="shared" si="6"/>
        <v>33.873021263760002</v>
      </c>
      <c r="J78" s="91">
        <f t="shared" si="10"/>
        <v>2.8194728863325464E-250</v>
      </c>
      <c r="K78" s="29" t="str">
        <f t="shared" si="11"/>
        <v/>
      </c>
    </row>
    <row r="79" spans="1:11" x14ac:dyDescent="0.2">
      <c r="A79" s="47">
        <v>69</v>
      </c>
      <c r="B79" s="47" t="s">
        <v>828</v>
      </c>
      <c r="C79" s="10" t="s">
        <v>69</v>
      </c>
      <c r="D79" s="56">
        <f>IFERROR(INDEX(side_by_side!$D$31:$M$194,SUMIFS(side_by_side!$A$31:$A$194,side_by_side!$B$31:$B$194,comparison!$B79,side_by_side!$C$31:$C$194,comparison!$C79),MATCH(comparison!$D$8,side_by_side!$D$30:$M$30,0)),0)</f>
        <v>220547</v>
      </c>
      <c r="E79" s="39">
        <f t="shared" si="7"/>
        <v>0.31589342981427132</v>
      </c>
      <c r="F79" s="56">
        <f>IFERROR(INDEX(side_by_side!$D$31:$M$194,SUMIFS(side_by_side!$A$31:$A$194,side_by_side!$B$31:$B$194,comparison!$B79,side_by_side!$C$31:$C$194,comparison!$C79),MATCH(comparison!$F$8,side_by_side!$D$30:$M$30,0)),0)</f>
        <v>969301</v>
      </c>
      <c r="G79" s="39">
        <f t="shared" si="8"/>
        <v>0.33681756550613623</v>
      </c>
      <c r="H79" s="93">
        <f t="shared" si="9"/>
        <v>93.787694635099513</v>
      </c>
      <c r="I79" s="92">
        <f t="shared" si="6"/>
        <v>-33.286183661311881</v>
      </c>
      <c r="J79" s="91">
        <f t="shared" si="10"/>
        <v>1.0192402645272903E-241</v>
      </c>
      <c r="K79" s="29" t="str">
        <f t="shared" si="11"/>
        <v/>
      </c>
    </row>
    <row r="80" spans="1:11" x14ac:dyDescent="0.2">
      <c r="A80" s="47">
        <v>70</v>
      </c>
      <c r="B80" s="47" t="s">
        <v>828</v>
      </c>
      <c r="C80" s="10" t="s">
        <v>78</v>
      </c>
      <c r="D80" s="56">
        <f>IFERROR(INDEX(side_by_side!$D$31:$M$194,SUMIFS(side_by_side!$A$31:$A$194,side_by_side!$B$31:$B$194,comparison!$B80,side_by_side!$C$31:$C$194,comparison!$C80),MATCH(comparison!$D$8,side_by_side!$D$30:$M$30,0)),0)</f>
        <v>254916</v>
      </c>
      <c r="E80" s="39">
        <f t="shared" si="7"/>
        <v>0.36512076588906123</v>
      </c>
      <c r="F80" s="56">
        <f>IFERROR(INDEX(side_by_side!$D$31:$M$194,SUMIFS(side_by_side!$A$31:$A$194,side_by_side!$B$31:$B$194,comparison!$B80,side_by_side!$C$31:$C$194,comparison!$C80),MATCH(comparison!$F$8,side_by_side!$D$30:$M$30,0)),0)</f>
        <v>1044768</v>
      </c>
      <c r="G80" s="39">
        <f t="shared" si="8"/>
        <v>0.36304121658671035</v>
      </c>
      <c r="H80" s="93">
        <f t="shared" si="9"/>
        <v>100.57281355596555</v>
      </c>
      <c r="I80" s="92">
        <f t="shared" si="6"/>
        <v>3.2407488184449043</v>
      </c>
      <c r="J80" s="91">
        <f t="shared" si="10"/>
        <v>2.0908910057123283E-3</v>
      </c>
      <c r="K80" s="29" t="str">
        <f t="shared" si="11"/>
        <v/>
      </c>
    </row>
    <row r="81" spans="1:11" x14ac:dyDescent="0.2">
      <c r="A81" s="47">
        <v>71</v>
      </c>
      <c r="B81" s="47" t="s">
        <v>828</v>
      </c>
      <c r="C81" s="10" t="s">
        <v>191</v>
      </c>
      <c r="D81" s="56">
        <f>IFERROR(INDEX(side_by_side!$D$31:$M$194,SUMIFS(side_by_side!$A$31:$A$194,side_by_side!$B$31:$B$194,comparison!$B81,side_by_side!$C$31:$C$194,comparison!$C81),MATCH(comparison!$D$8,side_by_side!$D$30:$M$30,0)),0)</f>
        <v>21173</v>
      </c>
      <c r="E81" s="39">
        <f t="shared" si="7"/>
        <v>3.0326468233336054E-2</v>
      </c>
      <c r="F81" s="56">
        <f>IFERROR(INDEX(side_by_side!$D$31:$M$194,SUMIFS(side_by_side!$A$31:$A$194,side_by_side!$B$31:$B$194,comparison!$B81,side_by_side!$C$31:$C$194,comparison!$C81),MATCH(comparison!$F$8,side_by_side!$D$30:$M$30,0)),0)</f>
        <v>90944</v>
      </c>
      <c r="G81" s="39">
        <f t="shared" si="8"/>
        <v>3.1601676545665439E-2</v>
      </c>
      <c r="H81" s="93">
        <f t="shared" si="9"/>
        <v>95.964744748631716</v>
      </c>
      <c r="I81" s="92">
        <f t="shared" si="6"/>
        <v>-5.4849770044393473</v>
      </c>
      <c r="J81" s="91">
        <f t="shared" si="10"/>
        <v>1.1696104540789498E-7</v>
      </c>
      <c r="K81" s="29" t="str">
        <f t="shared" si="11"/>
        <v/>
      </c>
    </row>
    <row r="82" spans="1:11" x14ac:dyDescent="0.2">
      <c r="A82" s="47">
        <v>72</v>
      </c>
      <c r="B82" s="47" t="s">
        <v>829</v>
      </c>
      <c r="C82" s="10" t="s">
        <v>863</v>
      </c>
      <c r="D82" s="56">
        <f>IFERROR(INDEX(side_by_side!$D$31:$M$194,SUMIFS(side_by_side!$A$31:$A$194,side_by_side!$B$31:$B$194,comparison!$B82,side_by_side!$C$31:$C$194,comparison!$C82),MATCH(comparison!$D$8,side_by_side!$D$30:$M$30,0)),0)</f>
        <v>268971</v>
      </c>
      <c r="E82" s="39">
        <f t="shared" si="7"/>
        <v>0.38525199486084316</v>
      </c>
      <c r="F82" s="56">
        <f>IFERROR(INDEX(side_by_side!$D$31:$M$194,SUMIFS(side_by_side!$A$31:$A$194,side_by_side!$B$31:$B$194,comparison!$B82,side_by_side!$C$31:$C$194,comparison!$C82),MATCH(comparison!$F$8,side_by_side!$D$30:$M$30,0)),0)</f>
        <v>1034565</v>
      </c>
      <c r="G82" s="39">
        <f t="shared" si="8"/>
        <v>0.35949582705254179</v>
      </c>
      <c r="H82" s="93">
        <f t="shared" si="9"/>
        <v>107.16452483453639</v>
      </c>
      <c r="I82" s="92">
        <f t="shared" si="6"/>
        <v>40.112759400244556</v>
      </c>
      <c r="J82" s="91">
        <f t="shared" si="10"/>
        <v>0</v>
      </c>
      <c r="K82" s="29" t="str">
        <f t="shared" si="11"/>
        <v/>
      </c>
    </row>
    <row r="83" spans="1:11" x14ac:dyDescent="0.2">
      <c r="A83" s="47">
        <v>73</v>
      </c>
      <c r="B83" s="47" t="s">
        <v>829</v>
      </c>
      <c r="C83" s="10" t="s">
        <v>70</v>
      </c>
      <c r="D83" s="56">
        <f>IFERROR(INDEX(side_by_side!$D$31:$M$194,SUMIFS(side_by_side!$A$31:$A$194,side_by_side!$B$31:$B$194,comparison!$B83,side_by_side!$C$31:$C$194,comparison!$C83),MATCH(comparison!$D$8,side_by_side!$D$30:$M$30,0)),0)</f>
        <v>209304</v>
      </c>
      <c r="E83" s="39">
        <f t="shared" si="7"/>
        <v>0.29978987895480891</v>
      </c>
      <c r="F83" s="56">
        <f>IFERROR(INDEX(side_by_side!$D$31:$M$194,SUMIFS(side_by_side!$A$31:$A$194,side_by_side!$B$31:$B$194,comparison!$B83,side_by_side!$C$31:$C$194,comparison!$C83),MATCH(comparison!$F$8,side_by_side!$D$30:$M$30,0)),0)</f>
        <v>926893</v>
      </c>
      <c r="G83" s="39">
        <f t="shared" si="8"/>
        <v>0.32208142129707812</v>
      </c>
      <c r="H83" s="93">
        <f t="shared" si="9"/>
        <v>93.078910837980871</v>
      </c>
      <c r="I83" s="92">
        <f t="shared" si="6"/>
        <v>-35.887827850987868</v>
      </c>
      <c r="J83" s="91">
        <f t="shared" si="10"/>
        <v>8.4941582885309346E-281</v>
      </c>
      <c r="K83" s="29" t="str">
        <f t="shared" si="11"/>
        <v/>
      </c>
    </row>
    <row r="84" spans="1:11" x14ac:dyDescent="0.2">
      <c r="A84" s="47">
        <v>74</v>
      </c>
      <c r="B84" s="47" t="s">
        <v>829</v>
      </c>
      <c r="C84" s="10" t="s">
        <v>93</v>
      </c>
      <c r="D84" s="56">
        <f>IFERROR(INDEX(side_by_side!$D$31:$M$194,SUMIFS(side_by_side!$A$31:$A$194,side_by_side!$B$31:$B$194,comparison!$B84,side_by_side!$C$31:$C$194,comparison!$C84),MATCH(comparison!$D$8,side_by_side!$D$30:$M$30,0)),0)</f>
        <v>219894</v>
      </c>
      <c r="E84" s="39">
        <f t="shared" si="7"/>
        <v>0.31495812618434793</v>
      </c>
      <c r="F84" s="56">
        <f>IFERROR(INDEX(side_by_side!$D$31:$M$194,SUMIFS(side_by_side!$A$31:$A$194,side_by_side!$B$31:$B$194,comparison!$B84,side_by_side!$C$31:$C$194,comparison!$C84),MATCH(comparison!$F$8,side_by_side!$D$30:$M$30,0)),0)</f>
        <v>916364</v>
      </c>
      <c r="G84" s="39">
        <f t="shared" si="8"/>
        <v>0.31842275165038003</v>
      </c>
      <c r="H84" s="93">
        <f t="shared" si="9"/>
        <v>98.911941609676134</v>
      </c>
      <c r="I84" s="92">
        <f t="shared" si="6"/>
        <v>-5.5777252709745975</v>
      </c>
      <c r="J84" s="91">
        <f t="shared" si="10"/>
        <v>7.0022576011826434E-8</v>
      </c>
      <c r="K84" s="29" t="str">
        <f t="shared" si="11"/>
        <v/>
      </c>
    </row>
    <row r="85" spans="1:11" x14ac:dyDescent="0.2">
      <c r="A85" s="47">
        <v>75</v>
      </c>
      <c r="B85" s="47" t="s">
        <v>830</v>
      </c>
      <c r="C85" s="10" t="s">
        <v>863</v>
      </c>
      <c r="D85" s="56">
        <f>IFERROR(INDEX(side_by_side!$D$31:$M$194,SUMIFS(side_by_side!$A$31:$A$194,side_by_side!$B$31:$B$194,comparison!$B85,side_by_side!$C$31:$C$194,comparison!$C85),MATCH(comparison!$D$8,side_by_side!$D$30:$M$30,0)),0)</f>
        <v>556846</v>
      </c>
      <c r="E85" s="39">
        <f t="shared" si="7"/>
        <v>0.79758052849668204</v>
      </c>
      <c r="F85" s="56">
        <f>IFERROR(INDEX(side_by_side!$D$31:$M$194,SUMIFS(side_by_side!$A$31:$A$194,side_by_side!$B$31:$B$194,comparison!$B85,side_by_side!$C$31:$C$194,comparison!$C85),MATCH(comparison!$F$8,side_by_side!$D$30:$M$30,0)),0)</f>
        <v>2231703</v>
      </c>
      <c r="G85" s="39">
        <f t="shared" si="8"/>
        <v>0.77548333427154281</v>
      </c>
      <c r="H85" s="93">
        <f t="shared" si="9"/>
        <v>102.84947377314001</v>
      </c>
      <c r="I85" s="92">
        <f t="shared" si="6"/>
        <v>39.971381497429199</v>
      </c>
      <c r="J85" s="91">
        <f t="shared" si="10"/>
        <v>0</v>
      </c>
      <c r="K85" s="29" t="str">
        <f t="shared" si="11"/>
        <v/>
      </c>
    </row>
    <row r="86" spans="1:11" x14ac:dyDescent="0.2">
      <c r="A86" s="47">
        <v>76</v>
      </c>
      <c r="B86" s="47" t="s">
        <v>830</v>
      </c>
      <c r="C86" s="10" t="s">
        <v>82</v>
      </c>
      <c r="D86" s="56">
        <f>IFERROR(INDEX(side_by_side!$D$31:$M$194,SUMIFS(side_by_side!$A$31:$A$194,side_by_side!$B$31:$B$194,comparison!$B86,side_by_side!$C$31:$C$194,comparison!$C86),MATCH(comparison!$D$8,side_by_side!$D$30:$M$30,0)),0)</f>
        <v>12999</v>
      </c>
      <c r="E86" s="39">
        <f t="shared" si="7"/>
        <v>1.8618701202717393E-2</v>
      </c>
      <c r="F86" s="56">
        <f>IFERROR(INDEX(side_by_side!$D$31:$M$194,SUMIFS(side_by_side!$A$31:$A$194,side_by_side!$B$31:$B$194,comparison!$B86,side_by_side!$C$31:$C$194,comparison!$C86),MATCH(comparison!$F$8,side_by_side!$D$30:$M$30,0)),0)</f>
        <v>62039</v>
      </c>
      <c r="G86" s="39">
        <f t="shared" si="8"/>
        <v>2.1557622396381707E-2</v>
      </c>
      <c r="H86" s="93">
        <f t="shared" si="9"/>
        <v>86.367136692413766</v>
      </c>
      <c r="I86" s="92">
        <f t="shared" si="6"/>
        <v>-15.36967304053508</v>
      </c>
      <c r="J86" s="91">
        <f t="shared" si="10"/>
        <v>2.0179085747222077E-52</v>
      </c>
      <c r="K86" s="29" t="str">
        <f t="shared" si="11"/>
        <v>Y</v>
      </c>
    </row>
    <row r="87" spans="1:11" x14ac:dyDescent="0.2">
      <c r="A87" s="47">
        <v>77</v>
      </c>
      <c r="B87" s="47" t="s">
        <v>830</v>
      </c>
      <c r="C87" s="10" t="s">
        <v>109</v>
      </c>
      <c r="D87" s="56">
        <f>IFERROR(INDEX(side_by_side!$D$31:$M$194,SUMIFS(side_by_side!$A$31:$A$194,side_by_side!$B$31:$B$194,comparison!$B87,side_by_side!$C$31:$C$194,comparison!$C87),MATCH(comparison!$D$8,side_by_side!$D$30:$M$30,0)),0)</f>
        <v>30717</v>
      </c>
      <c r="E87" s="39">
        <f t="shared" si="7"/>
        <v>4.3996510873441814E-2</v>
      </c>
      <c r="F87" s="56">
        <f>IFERROR(INDEX(side_by_side!$D$31:$M$194,SUMIFS(side_by_side!$A$31:$A$194,side_by_side!$B$31:$B$194,comparison!$B87,side_by_side!$C$31:$C$194,comparison!$C87),MATCH(comparison!$F$8,side_by_side!$D$30:$M$30,0)),0)</f>
        <v>136820</v>
      </c>
      <c r="G87" s="39">
        <f t="shared" si="8"/>
        <v>4.754289876163293E-2</v>
      </c>
      <c r="H87" s="93">
        <f t="shared" si="9"/>
        <v>92.540657005430532</v>
      </c>
      <c r="I87" s="92">
        <f t="shared" si="6"/>
        <v>-12.579477499201287</v>
      </c>
      <c r="J87" s="91">
        <f t="shared" si="10"/>
        <v>1.7331016163903264E-35</v>
      </c>
      <c r="K87" s="29" t="str">
        <f t="shared" si="11"/>
        <v/>
      </c>
    </row>
    <row r="88" spans="1:11" x14ac:dyDescent="0.2">
      <c r="A88" s="47">
        <v>78</v>
      </c>
      <c r="B88" s="47" t="s">
        <v>830</v>
      </c>
      <c r="C88" s="10" t="s">
        <v>121</v>
      </c>
      <c r="D88" s="56">
        <f>IFERROR(INDEX(side_by_side!$D$31:$M$194,SUMIFS(side_by_side!$A$31:$A$194,side_by_side!$B$31:$B$194,comparison!$B88,side_by_side!$C$31:$C$194,comparison!$C88),MATCH(comparison!$D$8,side_by_side!$D$30:$M$30,0)),0)</f>
        <v>34054</v>
      </c>
      <c r="E88" s="39">
        <f t="shared" si="7"/>
        <v>4.8776155916404197E-2</v>
      </c>
      <c r="F88" s="56">
        <f>IFERROR(INDEX(side_by_side!$D$31:$M$194,SUMIFS(side_by_side!$A$31:$A$194,side_by_side!$B$31:$B$194,comparison!$B88,side_by_side!$C$31:$C$194,comparison!$C88),MATCH(comparison!$F$8,side_by_side!$D$30:$M$30,0)),0)</f>
        <v>138669</v>
      </c>
      <c r="G88" s="39">
        <f t="shared" si="8"/>
        <v>4.8185398540979953E-2</v>
      </c>
      <c r="H88" s="93">
        <f t="shared" si="9"/>
        <v>101.22600910921558</v>
      </c>
      <c r="I88" s="92">
        <f t="shared" si="6"/>
        <v>2.0653632464410889</v>
      </c>
      <c r="J88" s="91">
        <f t="shared" si="10"/>
        <v>4.7273698128630429E-2</v>
      </c>
      <c r="K88" s="29" t="str">
        <f t="shared" si="11"/>
        <v/>
      </c>
    </row>
    <row r="89" spans="1:11" x14ac:dyDescent="0.2">
      <c r="A89" s="47">
        <v>79</v>
      </c>
      <c r="B89" s="47" t="s">
        <v>830</v>
      </c>
      <c r="C89" s="10" t="s">
        <v>164</v>
      </c>
      <c r="D89" s="56">
        <f>IFERROR(INDEX(side_by_side!$D$31:$M$194,SUMIFS(side_by_side!$A$31:$A$194,side_by_side!$B$31:$B$194,comparison!$B89,side_by_side!$C$31:$C$194,comparison!$C89),MATCH(comparison!$D$8,side_by_side!$D$30:$M$30,0)),0)</f>
        <v>611</v>
      </c>
      <c r="E89" s="39">
        <f t="shared" si="7"/>
        <v>8.7514627547198456E-4</v>
      </c>
      <c r="F89" s="56">
        <f>IFERROR(INDEX(side_by_side!$D$31:$M$194,SUMIFS(side_by_side!$A$31:$A$194,side_by_side!$B$31:$B$194,comparison!$B89,side_by_side!$C$31:$C$194,comparison!$C89),MATCH(comparison!$F$8,side_by_side!$D$30:$M$30,0)),0)</f>
        <v>3114</v>
      </c>
      <c r="G89" s="39">
        <f t="shared" si="8"/>
        <v>1.0820683141625855E-3</v>
      </c>
      <c r="H89" s="93">
        <f t="shared" si="9"/>
        <v>80.877174205887528</v>
      </c>
      <c r="I89" s="92">
        <f t="shared" si="6"/>
        <v>-4.8081960623866582</v>
      </c>
      <c r="J89" s="91">
        <f t="shared" si="10"/>
        <v>3.8083550008014504E-6</v>
      </c>
      <c r="K89" s="29" t="str">
        <f t="shared" si="11"/>
        <v/>
      </c>
    </row>
    <row r="90" spans="1:11" x14ac:dyDescent="0.2">
      <c r="A90" s="47">
        <v>80</v>
      </c>
      <c r="B90" s="47" t="s">
        <v>830</v>
      </c>
      <c r="C90" s="10" t="s">
        <v>107</v>
      </c>
      <c r="D90" s="56">
        <f>IFERROR(INDEX(side_by_side!$D$31:$M$194,SUMIFS(side_by_side!$A$31:$A$194,side_by_side!$B$31:$B$194,comparison!$B90,side_by_side!$C$31:$C$194,comparison!$C90),MATCH(comparison!$D$8,side_by_side!$D$30:$M$30,0)),0)</f>
        <v>395</v>
      </c>
      <c r="E90" s="39">
        <f t="shared" si="7"/>
        <v>5.6576559543606208E-4</v>
      </c>
      <c r="F90" s="56">
        <f>IFERROR(INDEX(side_by_side!$D$31:$M$194,SUMIFS(side_by_side!$A$31:$A$194,side_by_side!$B$31:$B$194,comparison!$B90,side_by_side!$C$31:$C$194,comparison!$C90),MATCH(comparison!$F$8,side_by_side!$D$30:$M$30,0)),0)</f>
        <v>2040</v>
      </c>
      <c r="G90" s="39">
        <f t="shared" si="8"/>
        <v>7.0886941582905402E-4</v>
      </c>
      <c r="H90" s="93">
        <f t="shared" si="9"/>
        <v>79.812386146519572</v>
      </c>
      <c r="I90" s="92">
        <f t="shared" si="6"/>
        <v>-4.1120832899141133</v>
      </c>
      <c r="J90" s="91">
        <f t="shared" si="10"/>
        <v>8.494105396576034E-5</v>
      </c>
      <c r="K90" s="29" t="str">
        <f t="shared" si="11"/>
        <v/>
      </c>
    </row>
    <row r="91" spans="1:11" x14ac:dyDescent="0.2">
      <c r="A91" s="47">
        <v>81</v>
      </c>
      <c r="B91" s="47" t="s">
        <v>830</v>
      </c>
      <c r="C91" s="10" t="s">
        <v>222</v>
      </c>
      <c r="D91" s="56">
        <f>IFERROR(INDEX(side_by_side!$D$31:$M$194,SUMIFS(side_by_side!$A$31:$A$194,side_by_side!$B$31:$B$194,comparison!$B91,side_by_side!$C$31:$C$194,comparison!$C91),MATCH(comparison!$D$8,side_by_side!$D$30:$M$30,0)),0)</f>
        <v>3043</v>
      </c>
      <c r="E91" s="39">
        <f t="shared" si="7"/>
        <v>4.3585435618023714E-3</v>
      </c>
      <c r="F91" s="56">
        <f>IFERROR(INDEX(side_by_side!$D$31:$M$194,SUMIFS(side_by_side!$A$31:$A$194,side_by_side!$B$31:$B$194,comparison!$B91,side_by_side!$C$31:$C$194,comparison!$C91),MATCH(comparison!$F$8,side_by_side!$D$30:$M$30,0)),0)</f>
        <v>14356</v>
      </c>
      <c r="G91" s="39">
        <f t="shared" si="8"/>
        <v>4.9884947713930879E-3</v>
      </c>
      <c r="H91" s="93">
        <f t="shared" si="9"/>
        <v>87.371918014162901</v>
      </c>
      <c r="I91" s="92">
        <f t="shared" si="6"/>
        <v>-6.7860354567897652</v>
      </c>
      <c r="J91" s="91">
        <f t="shared" si="10"/>
        <v>3.9922655601722298E-11</v>
      </c>
      <c r="K91" s="29" t="str">
        <f t="shared" si="11"/>
        <v/>
      </c>
    </row>
    <row r="92" spans="1:11" x14ac:dyDescent="0.2">
      <c r="A92" s="47">
        <v>82</v>
      </c>
      <c r="B92" s="47" t="s">
        <v>830</v>
      </c>
      <c r="C92" s="10" t="s">
        <v>89</v>
      </c>
      <c r="D92" s="56">
        <f>IFERROR(INDEX(side_by_side!$D$31:$M$194,SUMIFS(side_by_side!$A$31:$A$194,side_by_side!$B$31:$B$194,comparison!$B92,side_by_side!$C$31:$C$194,comparison!$C92),MATCH(comparison!$D$8,side_by_side!$D$30:$M$30,0)),0)</f>
        <v>4830</v>
      </c>
      <c r="E92" s="39">
        <f t="shared" si="7"/>
        <v>6.9180957619143788E-3</v>
      </c>
      <c r="F92" s="56">
        <f>IFERROR(INDEX(side_by_side!$D$31:$M$194,SUMIFS(side_by_side!$A$31:$A$194,side_by_side!$B$31:$B$194,comparison!$B92,side_by_side!$C$31:$C$194,comparison!$C92),MATCH(comparison!$F$8,side_by_side!$D$30:$M$30,0)),0)</f>
        <v>21677</v>
      </c>
      <c r="G92" s="39">
        <f t="shared" si="8"/>
        <v>7.5324325131992179E-3</v>
      </c>
      <c r="H92" s="93">
        <f t="shared" si="9"/>
        <v>91.844112108428106</v>
      </c>
      <c r="I92" s="92">
        <f t="shared" si="6"/>
        <v>-5.3685135020301855</v>
      </c>
      <c r="J92" s="91">
        <f t="shared" si="10"/>
        <v>2.2005085814043616E-7</v>
      </c>
      <c r="K92" s="29" t="str">
        <f t="shared" si="11"/>
        <v/>
      </c>
    </row>
    <row r="93" spans="1:11" x14ac:dyDescent="0.2">
      <c r="A93" s="47">
        <v>83</v>
      </c>
      <c r="B93" s="47" t="s">
        <v>830</v>
      </c>
      <c r="C93" s="10" t="s">
        <v>196</v>
      </c>
      <c r="D93" s="56">
        <f>IFERROR(INDEX(side_by_side!$D$31:$M$194,SUMIFS(side_by_side!$A$31:$A$194,side_by_side!$B$31:$B$194,comparison!$B93,side_by_side!$C$31:$C$194,comparison!$C93),MATCH(comparison!$D$8,side_by_side!$D$30:$M$30,0)),0)</f>
        <v>369</v>
      </c>
      <c r="E93" s="39">
        <f t="shared" si="7"/>
        <v>5.2852532839470104E-4</v>
      </c>
      <c r="F93" s="56">
        <f>IFERROR(INDEX(side_by_side!$D$31:$M$194,SUMIFS(side_by_side!$A$31:$A$194,side_by_side!$B$31:$B$194,comparison!$B93,side_by_side!$C$31:$C$194,comparison!$C93),MATCH(comparison!$F$8,side_by_side!$D$30:$M$30,0)),0)</f>
        <v>1887</v>
      </c>
      <c r="G93" s="39">
        <f t="shared" si="8"/>
        <v>6.5570420964187505E-4</v>
      </c>
      <c r="H93" s="93">
        <f t="shared" si="9"/>
        <v>80.604229868123753</v>
      </c>
      <c r="I93" s="92">
        <f t="shared" si="6"/>
        <v>-3.7965990376287224</v>
      </c>
      <c r="J93" s="91">
        <f t="shared" si="10"/>
        <v>2.9574272334988193E-4</v>
      </c>
      <c r="K93" s="29" t="str">
        <f t="shared" si="11"/>
        <v/>
      </c>
    </row>
    <row r="94" spans="1:11" x14ac:dyDescent="0.2">
      <c r="A94" s="47">
        <v>84</v>
      </c>
      <c r="B94" s="47" t="s">
        <v>830</v>
      </c>
      <c r="C94" s="10" t="s">
        <v>99</v>
      </c>
      <c r="D94" s="56">
        <f>IFERROR(INDEX(side_by_side!$D$31:$M$194,SUMIFS(side_by_side!$A$31:$A$194,side_by_side!$B$31:$B$194,comparison!$B94,side_by_side!$C$31:$C$194,comparison!$C94),MATCH(comparison!$D$8,side_by_side!$D$30:$M$30,0)),0)</f>
        <v>7663</v>
      </c>
      <c r="E94" s="39">
        <f t="shared" si="7"/>
        <v>1.0975852551459603E-2</v>
      </c>
      <c r="F94" s="56">
        <f>IFERROR(INDEX(side_by_side!$D$31:$M$194,SUMIFS(side_by_side!$A$31:$A$194,side_by_side!$B$31:$B$194,comparison!$B94,side_by_side!$C$31:$C$194,comparison!$C94),MATCH(comparison!$F$8,side_by_side!$D$30:$M$30,0)),0)</f>
        <v>37134</v>
      </c>
      <c r="G94" s="39">
        <f t="shared" si="8"/>
        <v>1.290350827813534E-2</v>
      </c>
      <c r="H94" s="93">
        <f t="shared" si="9"/>
        <v>85.060995156316523</v>
      </c>
      <c r="I94" s="92">
        <f t="shared" si="6"/>
        <v>-12.991361626140078</v>
      </c>
      <c r="J94" s="91">
        <f t="shared" si="10"/>
        <v>8.9491320505913808E-38</v>
      </c>
      <c r="K94" s="29" t="str">
        <f t="shared" si="11"/>
        <v>Y</v>
      </c>
    </row>
    <row r="95" spans="1:11" x14ac:dyDescent="0.2">
      <c r="A95" s="47">
        <v>85</v>
      </c>
      <c r="B95" s="47" t="s">
        <v>830</v>
      </c>
      <c r="C95" s="10" t="s">
        <v>434</v>
      </c>
      <c r="D95" s="56">
        <f>IFERROR(INDEX(side_by_side!$D$31:$M$194,SUMIFS(side_by_side!$A$31:$A$194,side_by_side!$B$31:$B$194,comparison!$B95,side_by_side!$C$31:$C$194,comparison!$C95),MATCH(comparison!$D$8,side_by_side!$D$30:$M$30,0)),0)</f>
        <v>524</v>
      </c>
      <c r="E95" s="39">
        <f t="shared" si="7"/>
        <v>7.5053461267973796E-4</v>
      </c>
      <c r="F95" s="56">
        <f>IFERROR(INDEX(side_by_side!$D$31:$M$194,SUMIFS(side_by_side!$A$31:$A$194,side_by_side!$B$31:$B$194,comparison!$B95,side_by_side!$C$31:$C$194,comparison!$C95),MATCH(comparison!$F$8,side_by_side!$D$30:$M$30,0)),0)</f>
        <v>2684</v>
      </c>
      <c r="G95" s="39">
        <f t="shared" si="8"/>
        <v>9.3264976082606916E-4</v>
      </c>
      <c r="H95" s="93">
        <f t="shared" si="9"/>
        <v>80.473361405783493</v>
      </c>
      <c r="I95" s="92">
        <f t="shared" si="6"/>
        <v>-4.55969743515156</v>
      </c>
      <c r="J95" s="91">
        <f t="shared" si="10"/>
        <v>1.2196532312984971E-5</v>
      </c>
      <c r="K95" s="29" t="str">
        <f t="shared" si="11"/>
        <v/>
      </c>
    </row>
    <row r="96" spans="1:11" x14ac:dyDescent="0.2">
      <c r="A96" s="47">
        <v>86</v>
      </c>
      <c r="B96" s="47" t="s">
        <v>830</v>
      </c>
      <c r="C96" s="10" t="s">
        <v>94</v>
      </c>
      <c r="D96" s="56">
        <f>IFERROR(INDEX(side_by_side!$D$31:$M$194,SUMIFS(side_by_side!$A$31:$A$194,side_by_side!$B$31:$B$194,comparison!$B96,side_by_side!$C$31:$C$194,comparison!$C96),MATCH(comparison!$D$8,side_by_side!$D$30:$M$30,0)),0)</f>
        <v>2451</v>
      </c>
      <c r="E96" s="39">
        <f t="shared" si="7"/>
        <v>3.5106113276298432E-3</v>
      </c>
      <c r="F96" s="56">
        <f>IFERROR(INDEX(side_by_side!$D$31:$M$194,SUMIFS(side_by_side!$A$31:$A$194,side_by_side!$B$31:$B$194,comparison!$B96,side_by_side!$C$31:$C$194,comparison!$C96),MATCH(comparison!$F$8,side_by_side!$D$30:$M$30,0)),0)</f>
        <v>11148</v>
      </c>
      <c r="G96" s="39">
        <f t="shared" si="8"/>
        <v>3.873762866501125E-3</v>
      </c>
      <c r="H96" s="93">
        <f t="shared" si="9"/>
        <v>90.625354432206407</v>
      </c>
      <c r="I96" s="92">
        <f t="shared" si="6"/>
        <v>-4.4225627326110901</v>
      </c>
      <c r="J96" s="91">
        <f t="shared" si="10"/>
        <v>2.2579478500551717E-5</v>
      </c>
      <c r="K96" s="29" t="str">
        <f t="shared" si="11"/>
        <v/>
      </c>
    </row>
    <row r="97" spans="1:11" x14ac:dyDescent="0.2">
      <c r="A97" s="47">
        <v>87</v>
      </c>
      <c r="B97" s="47" t="s">
        <v>830</v>
      </c>
      <c r="C97" s="10" t="s">
        <v>71</v>
      </c>
      <c r="D97" s="56">
        <f>IFERROR(INDEX(side_by_side!$D$31:$M$194,SUMIFS(side_by_side!$A$31:$A$194,side_by_side!$B$31:$B$194,comparison!$B97,side_by_side!$C$31:$C$194,comparison!$C97),MATCH(comparison!$D$8,side_by_side!$D$30:$M$30,0)),0)</f>
        <v>30910</v>
      </c>
      <c r="E97" s="39">
        <f t="shared" si="7"/>
        <v>4.4272948240325766E-2</v>
      </c>
      <c r="F97" s="56">
        <f>IFERROR(INDEX(side_by_side!$D$31:$M$194,SUMIFS(side_by_side!$A$31:$A$194,side_by_side!$B$31:$B$194,comparison!$B97,side_by_side!$C$31:$C$194,comparison!$C97),MATCH(comparison!$F$8,side_by_side!$D$30:$M$30,0)),0)</f>
        <v>155314</v>
      </c>
      <c r="G97" s="39">
        <f t="shared" si="8"/>
        <v>5.3969286495134168E-2</v>
      </c>
      <c r="H97" s="93">
        <f t="shared" si="9"/>
        <v>82.033599321935412</v>
      </c>
      <c r="I97" s="92">
        <f t="shared" si="6"/>
        <v>-32.712630007344622</v>
      </c>
      <c r="J97" s="91">
        <f t="shared" si="10"/>
        <v>1.6909781283747241E-233</v>
      </c>
      <c r="K97" s="29" t="str">
        <f t="shared" si="11"/>
        <v>Y</v>
      </c>
    </row>
    <row r="98" spans="1:11" x14ac:dyDescent="0.2">
      <c r="A98" s="47">
        <v>88</v>
      </c>
      <c r="B98" s="47" t="s">
        <v>830</v>
      </c>
      <c r="C98" s="10" t="s">
        <v>435</v>
      </c>
      <c r="D98" s="56">
        <f>IFERROR(INDEX(side_by_side!$D$31:$M$194,SUMIFS(side_by_side!$A$31:$A$194,side_by_side!$B$31:$B$194,comparison!$B98,side_by_side!$C$31:$C$194,comparison!$C98),MATCH(comparison!$D$8,side_by_side!$D$30:$M$30,0)),0)</f>
        <v>126</v>
      </c>
      <c r="E98" s="39">
        <f t="shared" si="7"/>
        <v>1.8047206335428814E-4</v>
      </c>
      <c r="F98" s="56">
        <f>IFERROR(INDEX(side_by_side!$D$31:$M$194,SUMIFS(side_by_side!$A$31:$A$194,side_by_side!$B$31:$B$194,comparison!$B98,side_by_side!$C$31:$C$194,comparison!$C98),MATCH(comparison!$F$8,side_by_side!$D$30:$M$30,0)),0)</f>
        <v>666</v>
      </c>
      <c r="G98" s="39">
        <f t="shared" si="8"/>
        <v>2.314250151677206E-4</v>
      </c>
      <c r="H98" s="93">
        <f t="shared" si="9"/>
        <v>77.982954100054684</v>
      </c>
      <c r="I98" s="92">
        <f t="shared" si="6"/>
        <v>-2.5666526645545176</v>
      </c>
      <c r="J98" s="91">
        <f t="shared" si="10"/>
        <v>1.4804982737254332E-2</v>
      </c>
      <c r="K98" s="29" t="str">
        <f t="shared" si="11"/>
        <v/>
      </c>
    </row>
    <row r="99" spans="1:11" x14ac:dyDescent="0.2">
      <c r="A99" s="47">
        <v>89</v>
      </c>
      <c r="B99" s="47" t="s">
        <v>830</v>
      </c>
      <c r="C99" s="10" t="s">
        <v>96</v>
      </c>
      <c r="D99" s="56">
        <f>IFERROR(INDEX(side_by_side!$D$31:$M$194,SUMIFS(side_by_side!$A$31:$A$194,side_by_side!$B$31:$B$194,comparison!$B99,side_by_side!$C$31:$C$194,comparison!$C99),MATCH(comparison!$D$8,side_by_side!$D$30:$M$30,0)),0)</f>
        <v>2994</v>
      </c>
      <c r="E99" s="39">
        <f t="shared" si="7"/>
        <v>4.2883599816090374E-3</v>
      </c>
      <c r="F99" s="56">
        <f>IFERROR(INDEX(side_by_side!$D$31:$M$194,SUMIFS(side_by_side!$A$31:$A$194,side_by_side!$B$31:$B$194,comparison!$B99,side_by_side!$C$31:$C$194,comparison!$C99),MATCH(comparison!$F$8,side_by_side!$D$30:$M$30,0)),0)</f>
        <v>13919</v>
      </c>
      <c r="G99" s="39">
        <f t="shared" si="8"/>
        <v>4.8366438230022565E-3</v>
      </c>
      <c r="H99" s="93">
        <f t="shared" si="9"/>
        <v>88.663960765817109</v>
      </c>
      <c r="I99" s="92">
        <f t="shared" si="6"/>
        <v>-5.9901379327473014</v>
      </c>
      <c r="J99" s="91">
        <f t="shared" si="10"/>
        <v>6.4459438793019366E-9</v>
      </c>
      <c r="K99" s="29" t="str">
        <f t="shared" si="11"/>
        <v/>
      </c>
    </row>
    <row r="100" spans="1:11" x14ac:dyDescent="0.2">
      <c r="A100" s="47">
        <v>90</v>
      </c>
      <c r="B100" s="47" t="s">
        <v>830</v>
      </c>
      <c r="C100" s="10" t="s">
        <v>205</v>
      </c>
      <c r="D100" s="56">
        <f>IFERROR(INDEX(side_by_side!$D$31:$M$194,SUMIFS(side_by_side!$A$31:$A$194,side_by_side!$B$31:$B$194,comparison!$B100,side_by_side!$C$31:$C$194,comparison!$C100),MATCH(comparison!$D$8,side_by_side!$D$30:$M$30,0)),0)</f>
        <v>3586</v>
      </c>
      <c r="E100" s="39">
        <f t="shared" si="7"/>
        <v>5.136292215781566E-3</v>
      </c>
      <c r="F100" s="56">
        <f>IFERROR(INDEX(side_by_side!$D$31:$M$194,SUMIFS(side_by_side!$A$31:$A$194,side_by_side!$B$31:$B$194,comparison!$B100,side_by_side!$C$31:$C$194,comparison!$C100),MATCH(comparison!$F$8,side_by_side!$D$30:$M$30,0)),0)</f>
        <v>17222</v>
      </c>
      <c r="G100" s="39">
        <f t="shared" si="8"/>
        <v>5.9843868036313572E-3</v>
      </c>
      <c r="H100" s="93">
        <f t="shared" si="9"/>
        <v>85.828212385349772</v>
      </c>
      <c r="I100" s="92">
        <f t="shared" si="6"/>
        <v>-8.3581198678886857</v>
      </c>
      <c r="J100" s="91">
        <f t="shared" si="10"/>
        <v>2.7002357707617994E-16</v>
      </c>
      <c r="K100" s="29" t="str">
        <f t="shared" si="11"/>
        <v/>
      </c>
    </row>
    <row r="101" spans="1:11" x14ac:dyDescent="0.2">
      <c r="A101" s="47">
        <v>91</v>
      </c>
      <c r="B101" s="47" t="s">
        <v>830</v>
      </c>
      <c r="C101" s="10" t="s">
        <v>115</v>
      </c>
      <c r="D101" s="56">
        <f>IFERROR(INDEX(side_by_side!$D$31:$M$194,SUMIFS(side_by_side!$A$31:$A$194,side_by_side!$B$31:$B$194,comparison!$B101,side_by_side!$C$31:$C$194,comparison!$C101),MATCH(comparison!$D$8,side_by_side!$D$30:$M$30,0)),0)</f>
        <v>2634</v>
      </c>
      <c r="E101" s="39">
        <f t="shared" si="7"/>
        <v>3.7727255148824997E-3</v>
      </c>
      <c r="F101" s="56">
        <f>IFERROR(INDEX(side_by_side!$D$31:$M$194,SUMIFS(side_by_side!$A$31:$A$194,side_by_side!$B$31:$B$194,comparison!$B101,side_by_side!$C$31:$C$194,comparison!$C101),MATCH(comparison!$F$8,side_by_side!$D$30:$M$30,0)),0)</f>
        <v>11779</v>
      </c>
      <c r="G101" s="39">
        <f t="shared" si="8"/>
        <v>4.0930259063972681E-3</v>
      </c>
      <c r="H101" s="93">
        <f t="shared" si="9"/>
        <v>92.174484138638135</v>
      </c>
      <c r="I101" s="92">
        <f t="shared" si="6"/>
        <v>-3.7893917006579221</v>
      </c>
      <c r="J101" s="91">
        <f t="shared" si="10"/>
        <v>3.0393908232949872E-4</v>
      </c>
      <c r="K101" s="29" t="str">
        <f t="shared" si="11"/>
        <v/>
      </c>
    </row>
    <row r="102" spans="1:11" x14ac:dyDescent="0.2">
      <c r="A102" s="47">
        <v>92</v>
      </c>
      <c r="B102" s="47" t="s">
        <v>830</v>
      </c>
      <c r="C102" s="10" t="s">
        <v>436</v>
      </c>
      <c r="D102" s="56">
        <f>IFERROR(INDEX(side_by_side!$D$31:$M$194,SUMIFS(side_by_side!$A$31:$A$194,side_by_side!$B$31:$B$194,comparison!$B102,side_by_side!$C$31:$C$194,comparison!$C102),MATCH(comparison!$D$8,side_by_side!$D$30:$M$30,0)),0)</f>
        <v>219</v>
      </c>
      <c r="E102" s="39">
        <f t="shared" si="7"/>
        <v>3.1367763392531036E-4</v>
      </c>
      <c r="F102" s="56">
        <f>IFERROR(INDEX(side_by_side!$D$31:$M$194,SUMIFS(side_by_side!$A$31:$A$194,side_by_side!$B$31:$B$194,comparison!$B102,side_by_side!$C$31:$C$194,comparison!$C102),MATCH(comparison!$F$8,side_by_side!$D$30:$M$30,0)),0)</f>
        <v>976</v>
      </c>
      <c r="G102" s="39">
        <f t="shared" si="8"/>
        <v>3.3914536757311605E-4</v>
      </c>
      <c r="H102" s="93">
        <f t="shared" si="9"/>
        <v>92.490614325635718</v>
      </c>
      <c r="I102" s="92">
        <f t="shared" si="6"/>
        <v>-1.0444584511397934</v>
      </c>
      <c r="J102" s="91">
        <f t="shared" si="10"/>
        <v>0.2312200877368204</v>
      </c>
      <c r="K102" s="29" t="str">
        <f t="shared" si="11"/>
        <v/>
      </c>
    </row>
    <row r="103" spans="1:11" x14ac:dyDescent="0.2">
      <c r="A103" s="47">
        <v>93</v>
      </c>
      <c r="B103" s="47" t="s">
        <v>830</v>
      </c>
      <c r="C103" s="10" t="s">
        <v>437</v>
      </c>
      <c r="D103" s="56">
        <f>IFERROR(INDEX(side_by_side!$D$31:$M$194,SUMIFS(side_by_side!$A$31:$A$194,side_by_side!$B$31:$B$194,comparison!$B103,side_by_side!$C$31:$C$194,comparison!$C103),MATCH(comparison!$D$8,side_by_side!$D$30:$M$30,0)),0)</f>
        <v>51</v>
      </c>
      <c r="E103" s="39">
        <f t="shared" si="7"/>
        <v>7.3048216119592826E-5</v>
      </c>
      <c r="F103" s="56">
        <f>IFERROR(INDEX(side_by_side!$D$31:$M$194,SUMIFS(side_by_side!$A$31:$A$194,side_by_side!$B$31:$B$194,comparison!$B103,side_by_side!$C$31:$C$194,comparison!$C103),MATCH(comparison!$F$8,side_by_side!$D$30:$M$30,0)),0)</f>
        <v>203</v>
      </c>
      <c r="G103" s="39">
        <f t="shared" si="8"/>
        <v>7.0539456575146068E-5</v>
      </c>
      <c r="H103" s="93">
        <f t="shared" si="9"/>
        <v>103.5565336993689</v>
      </c>
      <c r="I103" s="92">
        <f t="shared" si="6"/>
        <v>0.22313610539670031</v>
      </c>
      <c r="J103" s="91">
        <f t="shared" si="10"/>
        <v>0.38913327142614729</v>
      </c>
      <c r="K103" s="29" t="str">
        <f t="shared" si="11"/>
        <v/>
      </c>
    </row>
    <row r="104" spans="1:11" x14ac:dyDescent="0.2">
      <c r="A104" s="47">
        <v>94</v>
      </c>
      <c r="B104" s="47" t="s">
        <v>830</v>
      </c>
      <c r="C104" s="10" t="s">
        <v>438</v>
      </c>
      <c r="D104" s="56">
        <f>IFERROR(INDEX(side_by_side!$D$31:$M$194,SUMIFS(side_by_side!$A$31:$A$194,side_by_side!$B$31:$B$194,comparison!$B104,side_by_side!$C$31:$C$194,comparison!$C104),MATCH(comparison!$D$8,side_by_side!$D$30:$M$30,0)),0)</f>
        <v>76</v>
      </c>
      <c r="E104" s="39">
        <f t="shared" si="7"/>
        <v>1.0885616519782459E-4</v>
      </c>
      <c r="F104" s="56">
        <f>IFERROR(INDEX(side_by_side!$D$31:$M$194,SUMIFS(side_by_side!$A$31:$A$194,side_by_side!$B$31:$B$194,comparison!$B104,side_by_side!$C$31:$C$194,comparison!$C104),MATCH(comparison!$F$8,side_by_side!$D$30:$M$30,0)),0)</f>
        <v>267</v>
      </c>
      <c r="G104" s="39">
        <f t="shared" si="8"/>
        <v>9.2778497071743844E-5</v>
      </c>
      <c r="H104" s="93">
        <f t="shared" si="9"/>
        <v>117.32908877975055</v>
      </c>
      <c r="I104" s="92">
        <f t="shared" si="6"/>
        <v>1.2305777937265616</v>
      </c>
      <c r="J104" s="91">
        <f t="shared" si="10"/>
        <v>0.18710236856832974</v>
      </c>
      <c r="K104" s="29" t="str">
        <f t="shared" si="11"/>
        <v/>
      </c>
    </row>
    <row r="105" spans="1:11" x14ac:dyDescent="0.2">
      <c r="A105" s="47">
        <v>95</v>
      </c>
      <c r="B105" s="47" t="s">
        <v>830</v>
      </c>
      <c r="C105" s="10" t="s">
        <v>219</v>
      </c>
      <c r="D105" s="56">
        <f>IFERROR(INDEX(side_by_side!$D$31:$M$194,SUMIFS(side_by_side!$A$31:$A$194,side_by_side!$B$31:$B$194,comparison!$B105,side_by_side!$C$31:$C$194,comparison!$C105),MATCH(comparison!$D$8,side_by_side!$D$30:$M$30,0)),0)</f>
        <v>254</v>
      </c>
      <c r="E105" s="39">
        <f t="shared" si="7"/>
        <v>3.6380876263483481E-4</v>
      </c>
      <c r="F105" s="56">
        <f>IFERROR(INDEX(side_by_side!$D$31:$M$194,SUMIFS(side_by_side!$A$31:$A$194,side_by_side!$B$31:$B$194,comparison!$B105,side_by_side!$C$31:$C$194,comparison!$C105),MATCH(comparison!$F$8,side_by_side!$D$30:$M$30,0)),0)</f>
        <v>1223</v>
      </c>
      <c r="G105" s="39">
        <f t="shared" si="8"/>
        <v>4.2497416448967308E-4</v>
      </c>
      <c r="H105" s="93">
        <f t="shared" si="9"/>
        <v>85.607265813843469</v>
      </c>
      <c r="I105" s="92">
        <f t="shared" si="6"/>
        <v>-2.2564075174648281</v>
      </c>
      <c r="J105" s="91">
        <f t="shared" si="10"/>
        <v>3.128470447988331E-2</v>
      </c>
      <c r="K105" s="29" t="str">
        <f t="shared" si="11"/>
        <v/>
      </c>
    </row>
    <row r="106" spans="1:11" x14ac:dyDescent="0.2">
      <c r="A106" s="47">
        <v>96</v>
      </c>
      <c r="B106" s="47" t="s">
        <v>830</v>
      </c>
      <c r="C106" s="10" t="s">
        <v>439</v>
      </c>
      <c r="D106" s="56">
        <f>IFERROR(INDEX(side_by_side!$D$31:$M$194,SUMIFS(side_by_side!$A$31:$A$194,side_by_side!$B$31:$B$194,comparison!$B106,side_by_side!$C$31:$C$194,comparison!$C106),MATCH(comparison!$D$8,side_by_side!$D$30:$M$30,0)),0)</f>
        <v>5</v>
      </c>
      <c r="E106" s="39">
        <f t="shared" si="7"/>
        <v>7.1615898156463549E-6</v>
      </c>
      <c r="F106" s="56">
        <f>IFERROR(INDEX(side_by_side!$D$31:$M$194,SUMIFS(side_by_side!$A$31:$A$194,side_by_side!$B$31:$B$194,comparison!$B106,side_by_side!$C$31:$C$194,comparison!$C106),MATCH(comparison!$F$8,side_by_side!$D$30:$M$30,0)),0)</f>
        <v>35</v>
      </c>
      <c r="G106" s="39">
        <f t="shared" si="8"/>
        <v>1.2161975271576908E-5</v>
      </c>
      <c r="H106" s="93">
        <f t="shared" si="9"/>
        <v>58.885087789837208</v>
      </c>
      <c r="I106" s="92">
        <f t="shared" si="6"/>
        <v>-1.1206968764281648</v>
      </c>
      <c r="J106" s="91">
        <f t="shared" si="10"/>
        <v>0.21290285915125534</v>
      </c>
      <c r="K106" s="29" t="str">
        <f t="shared" si="11"/>
        <v/>
      </c>
    </row>
    <row r="107" spans="1:11" x14ac:dyDescent="0.2">
      <c r="A107" s="47">
        <v>97</v>
      </c>
      <c r="B107" s="47" t="s">
        <v>830</v>
      </c>
      <c r="C107" s="10" t="s">
        <v>170</v>
      </c>
      <c r="D107" s="56">
        <f>IFERROR(INDEX(side_by_side!$D$31:$M$194,SUMIFS(side_by_side!$A$31:$A$194,side_by_side!$B$31:$B$194,comparison!$B107,side_by_side!$C$31:$C$194,comparison!$C107),MATCH(comparison!$D$8,side_by_side!$D$30:$M$30,0)),0)</f>
        <v>849</v>
      </c>
      <c r="E107" s="39">
        <f t="shared" si="7"/>
        <v>1.216037950696751E-3</v>
      </c>
      <c r="F107" s="56">
        <f>IFERROR(INDEX(side_by_side!$D$31:$M$194,SUMIFS(side_by_side!$A$31:$A$194,side_by_side!$B$31:$B$194,comparison!$B107,side_by_side!$C$31:$C$194,comparison!$C107),MATCH(comparison!$F$8,side_by_side!$D$30:$M$30,0)),0)</f>
        <v>4164</v>
      </c>
      <c r="G107" s="39">
        <f t="shared" si="8"/>
        <v>1.4469275723098926E-3</v>
      </c>
      <c r="H107" s="93">
        <f t="shared" si="9"/>
        <v>84.042765786503978</v>
      </c>
      <c r="I107" s="92">
        <f t="shared" si="6"/>
        <v>-4.6256463472132285</v>
      </c>
      <c r="J107" s="91">
        <f t="shared" si="10"/>
        <v>9.0094133635449022E-6</v>
      </c>
      <c r="K107" s="29" t="str">
        <f t="shared" si="11"/>
        <v/>
      </c>
    </row>
    <row r="108" spans="1:11" x14ac:dyDescent="0.2">
      <c r="A108" s="47">
        <v>98</v>
      </c>
      <c r="B108" s="47" t="s">
        <v>830</v>
      </c>
      <c r="C108" s="10" t="s">
        <v>440</v>
      </c>
      <c r="D108" s="56">
        <f>IFERROR(INDEX(side_by_side!$D$31:$M$194,SUMIFS(side_by_side!$A$31:$A$194,side_by_side!$B$31:$B$194,comparison!$B108,side_by_side!$C$31:$C$194,comparison!$C108),MATCH(comparison!$D$8,side_by_side!$D$30:$M$30,0)),0)</f>
        <v>22</v>
      </c>
      <c r="E108" s="39">
        <f t="shared" si="7"/>
        <v>3.1510995188843959E-5</v>
      </c>
      <c r="F108" s="56">
        <f>IFERROR(INDEX(side_by_side!$D$31:$M$194,SUMIFS(side_by_side!$A$31:$A$194,side_by_side!$B$31:$B$194,comparison!$B108,side_by_side!$C$31:$C$194,comparison!$C108),MATCH(comparison!$F$8,side_by_side!$D$30:$M$30,0)),0)</f>
        <v>79</v>
      </c>
      <c r="G108" s="39">
        <f t="shared" si="8"/>
        <v>2.7451315612987878E-5</v>
      </c>
      <c r="H108" s="93">
        <f t="shared" si="9"/>
        <v>114.7886521472776</v>
      </c>
      <c r="I108" s="92">
        <f t="shared" si="6"/>
        <v>0.57259750048318225</v>
      </c>
      <c r="J108" s="91">
        <f t="shared" si="10"/>
        <v>0.338621443302284</v>
      </c>
      <c r="K108" s="29" t="str">
        <f t="shared" si="11"/>
        <v/>
      </c>
    </row>
    <row r="109" spans="1:11" x14ac:dyDescent="0.2">
      <c r="A109" s="47">
        <v>99</v>
      </c>
      <c r="B109" s="47" t="s">
        <v>830</v>
      </c>
      <c r="C109" s="10" t="s">
        <v>441</v>
      </c>
      <c r="D109" s="56">
        <f>IFERROR(INDEX(side_by_side!$D$31:$M$194,SUMIFS(side_by_side!$A$31:$A$194,side_by_side!$B$31:$B$194,comparison!$B109,side_by_side!$C$31:$C$194,comparison!$C109),MATCH(comparison!$D$8,side_by_side!$D$30:$M$30,0)),0)</f>
        <v>120</v>
      </c>
      <c r="E109" s="39">
        <f t="shared" si="7"/>
        <v>1.7187815557551253E-4</v>
      </c>
      <c r="F109" s="56">
        <f>IFERROR(INDEX(side_by_side!$D$31:$M$194,SUMIFS(side_by_side!$A$31:$A$194,side_by_side!$B$31:$B$194,comparison!$B109,side_by_side!$C$31:$C$194,comparison!$C109),MATCH(comparison!$F$8,side_by_side!$D$30:$M$30,0)),0)</f>
        <v>620</v>
      </c>
      <c r="G109" s="39">
        <f t="shared" si="8"/>
        <v>2.1544070481079093E-4</v>
      </c>
      <c r="H109" s="93">
        <f t="shared" si="9"/>
        <v>79.779796360424612</v>
      </c>
      <c r="I109" s="92">
        <f t="shared" si="6"/>
        <v>-2.2701502996561591</v>
      </c>
      <c r="J109" s="91">
        <f t="shared" si="10"/>
        <v>3.0326610283054143E-2</v>
      </c>
      <c r="K109" s="29" t="str">
        <f t="shared" si="11"/>
        <v/>
      </c>
    </row>
    <row r="110" spans="1:11" x14ac:dyDescent="0.2">
      <c r="A110" s="47">
        <v>100</v>
      </c>
      <c r="B110" s="47" t="s">
        <v>830</v>
      </c>
      <c r="C110" s="10" t="s">
        <v>442</v>
      </c>
      <c r="D110" s="56">
        <f>IFERROR(INDEX(side_by_side!$D$31:$M$194,SUMIFS(side_by_side!$A$31:$A$194,side_by_side!$B$31:$B$194,comparison!$B110,side_by_side!$C$31:$C$194,comparison!$C110),MATCH(comparison!$D$8,side_by_side!$D$30:$M$30,0)),0)</f>
        <v>18</v>
      </c>
      <c r="E110" s="39">
        <f t="shared" si="7"/>
        <v>2.5781723336326877E-5</v>
      </c>
      <c r="F110" s="56">
        <f>IFERROR(INDEX(side_by_side!$D$31:$M$194,SUMIFS(side_by_side!$A$31:$A$194,side_by_side!$B$31:$B$194,comparison!$B110,side_by_side!$C$31:$C$194,comparison!$C110),MATCH(comparison!$F$8,side_by_side!$D$30:$M$30,0)),0)</f>
        <v>78</v>
      </c>
      <c r="G110" s="39">
        <f t="shared" si="8"/>
        <v>2.7103830605228536E-5</v>
      </c>
      <c r="H110" s="93">
        <f t="shared" si="9"/>
        <v>95.1220648912755</v>
      </c>
      <c r="I110" s="92">
        <f t="shared" si="6"/>
        <v>-0.19127100987504578</v>
      </c>
      <c r="J110" s="91">
        <f t="shared" si="10"/>
        <v>0.39171104824873765</v>
      </c>
      <c r="K110" s="29" t="str">
        <f t="shared" si="11"/>
        <v/>
      </c>
    </row>
    <row r="111" spans="1:11" x14ac:dyDescent="0.2">
      <c r="A111" s="47">
        <v>101</v>
      </c>
      <c r="B111" s="47" t="s">
        <v>830</v>
      </c>
      <c r="C111" s="10" t="s">
        <v>207</v>
      </c>
      <c r="D111" s="56">
        <f>IFERROR(INDEX(side_by_side!$D$31:$M$194,SUMIFS(side_by_side!$A$31:$A$194,side_by_side!$B$31:$B$194,comparison!$B111,side_by_side!$C$31:$C$194,comparison!$C111),MATCH(comparison!$D$8,side_by_side!$D$30:$M$30,0)),0)</f>
        <v>1803</v>
      </c>
      <c r="E111" s="39">
        <f t="shared" si="7"/>
        <v>2.5824692875220756E-3</v>
      </c>
      <c r="F111" s="56">
        <f>IFERROR(INDEX(side_by_side!$D$31:$M$194,SUMIFS(side_by_side!$A$31:$A$194,side_by_side!$B$31:$B$194,comparison!$B111,side_by_side!$C$31:$C$194,comparison!$C111),MATCH(comparison!$F$8,side_by_side!$D$30:$M$30,0)),0)</f>
        <v>8006</v>
      </c>
      <c r="G111" s="39">
        <f t="shared" si="8"/>
        <v>2.7819649721212776E-3</v>
      </c>
      <c r="H111" s="93">
        <f t="shared" si="9"/>
        <v>92.828964900766366</v>
      </c>
      <c r="I111" s="92">
        <f t="shared" si="6"/>
        <v>-2.8591032553099667</v>
      </c>
      <c r="J111" s="91">
        <f t="shared" si="10"/>
        <v>6.696473426133563E-3</v>
      </c>
      <c r="K111" s="29" t="str">
        <f t="shared" si="11"/>
        <v/>
      </c>
    </row>
    <row r="112" spans="1:11" x14ac:dyDescent="0.2">
      <c r="A112" s="47">
        <v>102</v>
      </c>
      <c r="B112" s="47" t="s">
        <v>831</v>
      </c>
      <c r="C112" s="10" t="s">
        <v>863</v>
      </c>
      <c r="D112" s="56">
        <f>IFERROR(INDEX(side_by_side!$D$31:$M$194,SUMIFS(side_by_side!$A$31:$A$194,side_by_side!$B$31:$B$194,comparison!$B112,side_by_side!$C$31:$C$194,comparison!$C112),MATCH(comparison!$D$8,side_by_side!$D$30:$M$30,0)),0)</f>
        <v>677</v>
      </c>
      <c r="E112" s="39">
        <f t="shared" si="7"/>
        <v>9.6967926103851642E-4</v>
      </c>
      <c r="F112" s="56">
        <f>IFERROR(INDEX(side_by_side!$D$31:$M$194,SUMIFS(side_by_side!$A$31:$A$194,side_by_side!$B$31:$B$194,comparison!$B112,side_by_side!$C$31:$C$194,comparison!$C112),MATCH(comparison!$F$8,side_by_side!$D$30:$M$30,0)),0)</f>
        <v>3591</v>
      </c>
      <c r="G112" s="39">
        <f t="shared" si="8"/>
        <v>1.2478186628637907E-3</v>
      </c>
      <c r="H112" s="93">
        <f t="shared" si="9"/>
        <v>77.709950163196467</v>
      </c>
      <c r="I112" s="92">
        <f t="shared" si="6"/>
        <v>-6.0384000091185941</v>
      </c>
      <c r="J112" s="91">
        <f t="shared" si="10"/>
        <v>4.8220057329806715E-9</v>
      </c>
      <c r="K112" s="29" t="str">
        <f t="shared" si="11"/>
        <v/>
      </c>
    </row>
    <row r="113" spans="1:11" x14ac:dyDescent="0.2">
      <c r="A113" s="47">
        <v>103</v>
      </c>
      <c r="B113" s="47" t="s">
        <v>831</v>
      </c>
      <c r="C113" s="10" t="s">
        <v>292</v>
      </c>
      <c r="D113" s="56">
        <f>IFERROR(INDEX(side_by_side!$D$31:$M$194,SUMIFS(side_by_side!$A$31:$A$194,side_by_side!$B$31:$B$194,comparison!$B113,side_by_side!$C$31:$C$194,comparison!$C113),MATCH(comparison!$D$8,side_by_side!$D$30:$M$30,0)),0)</f>
        <v>6707</v>
      </c>
      <c r="E113" s="39">
        <f t="shared" si="7"/>
        <v>9.6065565787080212E-3</v>
      </c>
      <c r="F113" s="56">
        <f>IFERROR(INDEX(side_by_side!$D$31:$M$194,SUMIFS(side_by_side!$A$31:$A$194,side_by_side!$B$31:$B$194,comparison!$B113,side_by_side!$C$31:$C$194,comparison!$C113),MATCH(comparison!$F$8,side_by_side!$D$30:$M$30,0)),0)</f>
        <v>30176</v>
      </c>
      <c r="G113" s="39">
        <f t="shared" si="8"/>
        <v>1.0485707594145851E-2</v>
      </c>
      <c r="H113" s="93">
        <f t="shared" si="9"/>
        <v>91.615720660295182</v>
      </c>
      <c r="I113" s="92">
        <f t="shared" si="6"/>
        <v>-6.5224973039353626</v>
      </c>
      <c r="J113" s="91">
        <f t="shared" si="10"/>
        <v>2.305798083874152E-10</v>
      </c>
      <c r="K113" s="29" t="str">
        <f t="shared" si="11"/>
        <v/>
      </c>
    </row>
    <row r="114" spans="1:11" x14ac:dyDescent="0.2">
      <c r="A114" s="47">
        <v>104</v>
      </c>
      <c r="B114" s="47" t="s">
        <v>831</v>
      </c>
      <c r="C114" s="10" t="s">
        <v>443</v>
      </c>
      <c r="D114" s="56">
        <f>IFERROR(INDEX(side_by_side!$D$31:$M$194,SUMIFS(side_by_side!$A$31:$A$194,side_by_side!$B$31:$B$194,comparison!$B114,side_by_side!$C$31:$C$194,comparison!$C114),MATCH(comparison!$D$8,side_by_side!$D$30:$M$30,0)),0)</f>
        <v>3725</v>
      </c>
      <c r="E114" s="39">
        <f t="shared" si="7"/>
        <v>5.3353844126565343E-3</v>
      </c>
      <c r="F114" s="56">
        <f>IFERROR(INDEX(side_by_side!$D$31:$M$194,SUMIFS(side_by_side!$A$31:$A$194,side_by_side!$B$31:$B$194,comparison!$B114,side_by_side!$C$31:$C$194,comparison!$C114),MATCH(comparison!$F$8,side_by_side!$D$30:$M$30,0)),0)</f>
        <v>15228</v>
      </c>
      <c r="G114" s="39">
        <f t="shared" si="8"/>
        <v>5.2915016981592332E-3</v>
      </c>
      <c r="H114" s="93">
        <f t="shared" si="9"/>
        <v>100.82930549776761</v>
      </c>
      <c r="I114" s="92">
        <f t="shared" si="6"/>
        <v>0.45302347181846631</v>
      </c>
      <c r="J114" s="91">
        <f t="shared" si="10"/>
        <v>0.36003513098854512</v>
      </c>
      <c r="K114" s="29" t="str">
        <f t="shared" si="11"/>
        <v/>
      </c>
    </row>
    <row r="115" spans="1:11" x14ac:dyDescent="0.2">
      <c r="A115" s="47">
        <v>105</v>
      </c>
      <c r="B115" s="47" t="s">
        <v>831</v>
      </c>
      <c r="C115" s="10" t="s">
        <v>444</v>
      </c>
      <c r="D115" s="56">
        <f>IFERROR(INDEX(side_by_side!$D$31:$M$194,SUMIFS(side_by_side!$A$31:$A$194,side_by_side!$B$31:$B$194,comparison!$B115,side_by_side!$C$31:$C$194,comparison!$C115),MATCH(comparison!$D$8,side_by_side!$D$30:$M$30,0)),0)</f>
        <v>112</v>
      </c>
      <c r="E115" s="39">
        <f t="shared" si="7"/>
        <v>1.6041961187047835E-4</v>
      </c>
      <c r="F115" s="56">
        <f>IFERROR(INDEX(side_by_side!$D$31:$M$194,SUMIFS(side_by_side!$A$31:$A$194,side_by_side!$B$31:$B$194,comparison!$B115,side_by_side!$C$31:$C$194,comparison!$C115),MATCH(comparison!$F$8,side_by_side!$D$30:$M$30,0)),0)</f>
        <v>795</v>
      </c>
      <c r="G115" s="39">
        <f t="shared" si="8"/>
        <v>2.7625058116867549E-4</v>
      </c>
      <c r="H115" s="93">
        <f t="shared" si="9"/>
        <v>58.070325568845746</v>
      </c>
      <c r="I115" s="92">
        <f t="shared" si="6"/>
        <v>-5.4524083636070131</v>
      </c>
      <c r="J115" s="91">
        <f t="shared" si="10"/>
        <v>1.3976309657783988E-7</v>
      </c>
      <c r="K115" s="29" t="str">
        <f t="shared" si="11"/>
        <v/>
      </c>
    </row>
    <row r="116" spans="1:11" x14ac:dyDescent="0.2">
      <c r="A116" s="47">
        <v>106</v>
      </c>
      <c r="B116" s="47" t="s">
        <v>831</v>
      </c>
      <c r="C116" s="10" t="s">
        <v>445</v>
      </c>
      <c r="D116" s="56">
        <f>IFERROR(INDEX(side_by_side!$D$31:$M$194,SUMIFS(side_by_side!$A$31:$A$194,side_by_side!$B$31:$B$194,comparison!$B116,side_by_side!$C$31:$C$194,comparison!$C116),MATCH(comparison!$D$8,side_by_side!$D$30:$M$30,0)),0)</f>
        <v>421</v>
      </c>
      <c r="E116" s="39">
        <f t="shared" si="7"/>
        <v>6.0300586247742313E-4</v>
      </c>
      <c r="F116" s="56">
        <f>IFERROR(INDEX(side_by_side!$D$31:$M$194,SUMIFS(side_by_side!$A$31:$A$194,side_by_side!$B$31:$B$194,comparison!$B116,side_by_side!$C$31:$C$194,comparison!$C116),MATCH(comparison!$F$8,side_by_side!$D$30:$M$30,0)),0)</f>
        <v>2267</v>
      </c>
      <c r="G116" s="39">
        <f t="shared" si="8"/>
        <v>7.8774851259042432E-4</v>
      </c>
      <c r="H116" s="93">
        <f t="shared" si="9"/>
        <v>76.54801663725199</v>
      </c>
      <c r="I116" s="92">
        <f t="shared" si="6"/>
        <v>-5.0527529985036761</v>
      </c>
      <c r="J116" s="91">
        <f t="shared" si="10"/>
        <v>1.1404416421917519E-6</v>
      </c>
      <c r="K116" s="29" t="str">
        <f t="shared" si="11"/>
        <v/>
      </c>
    </row>
    <row r="117" spans="1:11" x14ac:dyDescent="0.2">
      <c r="A117" s="47">
        <v>107</v>
      </c>
      <c r="B117" s="47" t="s">
        <v>831</v>
      </c>
      <c r="C117" s="10" t="s">
        <v>446</v>
      </c>
      <c r="D117" s="56">
        <f>IFERROR(INDEX(side_by_side!$D$31:$M$194,SUMIFS(side_by_side!$A$31:$A$194,side_by_side!$B$31:$B$194,comparison!$B117,side_by_side!$C$31:$C$194,comparison!$C117),MATCH(comparison!$D$8,side_by_side!$D$30:$M$30,0)),0)</f>
        <v>2970</v>
      </c>
      <c r="E117" s="39">
        <f t="shared" si="7"/>
        <v>4.2539843504939348E-3</v>
      </c>
      <c r="F117" s="56">
        <f>IFERROR(INDEX(side_by_side!$D$31:$M$194,SUMIFS(side_by_side!$A$31:$A$194,side_by_side!$B$31:$B$194,comparison!$B117,side_by_side!$C$31:$C$194,comparison!$C117),MATCH(comparison!$F$8,side_by_side!$D$30:$M$30,0)),0)</f>
        <v>12732</v>
      </c>
      <c r="G117" s="39">
        <f t="shared" si="8"/>
        <v>4.4241791187919193E-3</v>
      </c>
      <c r="H117" s="93">
        <f t="shared" si="9"/>
        <v>96.153076904705912</v>
      </c>
      <c r="I117" s="92">
        <f t="shared" si="6"/>
        <v>-1.9294634078854282</v>
      </c>
      <c r="J117" s="91">
        <f t="shared" si="10"/>
        <v>6.2016608276050031E-2</v>
      </c>
      <c r="K117" s="29" t="str">
        <f t="shared" si="11"/>
        <v/>
      </c>
    </row>
    <row r="118" spans="1:11" x14ac:dyDescent="0.2">
      <c r="A118" s="47">
        <v>108</v>
      </c>
      <c r="B118" s="47" t="s">
        <v>831</v>
      </c>
      <c r="C118" s="10" t="s">
        <v>216</v>
      </c>
      <c r="D118" s="56">
        <f>IFERROR(INDEX(side_by_side!$D$31:$M$194,SUMIFS(side_by_side!$A$31:$A$194,side_by_side!$B$31:$B$194,comparison!$B118,side_by_side!$C$31:$C$194,comparison!$C118),MATCH(comparison!$D$8,side_by_side!$D$30:$M$30,0)),0)</f>
        <v>13838</v>
      </c>
      <c r="E118" s="39">
        <f t="shared" si="7"/>
        <v>1.982041597378285E-2</v>
      </c>
      <c r="F118" s="56">
        <f>IFERROR(INDEX(side_by_side!$D$31:$M$194,SUMIFS(side_by_side!$A$31:$A$194,side_by_side!$B$31:$B$194,comparison!$B118,side_by_side!$C$31:$C$194,comparison!$C118),MATCH(comparison!$F$8,side_by_side!$D$30:$M$30,0)),0)</f>
        <v>58018</v>
      </c>
      <c r="G118" s="39">
        <f t="shared" si="8"/>
        <v>2.01603851801814E-2</v>
      </c>
      <c r="H118" s="93">
        <f t="shared" si="9"/>
        <v>98.313677028687152</v>
      </c>
      <c r="I118" s="92">
        <f t="shared" si="6"/>
        <v>-1.8160512538400864</v>
      </c>
      <c r="J118" s="91">
        <f t="shared" si="10"/>
        <v>7.6691867095505434E-2</v>
      </c>
      <c r="K118" s="29" t="str">
        <f t="shared" si="11"/>
        <v/>
      </c>
    </row>
    <row r="119" spans="1:11" x14ac:dyDescent="0.2">
      <c r="A119" s="47">
        <v>109</v>
      </c>
      <c r="B119" s="47" t="s">
        <v>831</v>
      </c>
      <c r="C119" s="10" t="s">
        <v>65</v>
      </c>
      <c r="D119" s="56">
        <f>IFERROR(INDEX(side_by_side!$D$31:$M$194,SUMIFS(side_by_side!$A$31:$A$194,side_by_side!$B$31:$B$194,comparison!$B119,side_by_side!$C$31:$C$194,comparison!$C119),MATCH(comparison!$D$8,side_by_side!$D$30:$M$30,0)),0)</f>
        <v>9813</v>
      </c>
      <c r="E119" s="39">
        <f t="shared" si="7"/>
        <v>1.4055336172187537E-2</v>
      </c>
      <c r="F119" s="56">
        <f>IFERROR(INDEX(side_by_side!$D$31:$M$194,SUMIFS(side_by_side!$A$31:$A$194,side_by_side!$B$31:$B$194,comparison!$B119,side_by_side!$C$31:$C$194,comparison!$C119),MATCH(comparison!$F$8,side_by_side!$D$30:$M$30,0)),0)</f>
        <v>44782</v>
      </c>
      <c r="G119" s="39">
        <f t="shared" si="8"/>
        <v>1.5561073617478775E-2</v>
      </c>
      <c r="H119" s="93">
        <f t="shared" si="9"/>
        <v>90.323691781780795</v>
      </c>
      <c r="I119" s="92">
        <f t="shared" si="6"/>
        <v>-9.2050432993531164</v>
      </c>
      <c r="J119" s="91">
        <f t="shared" si="10"/>
        <v>1.5900527029612951E-19</v>
      </c>
      <c r="K119" s="29" t="str">
        <f t="shared" si="11"/>
        <v/>
      </c>
    </row>
    <row r="120" spans="1:11" x14ac:dyDescent="0.2">
      <c r="A120" s="47">
        <v>110</v>
      </c>
      <c r="B120" s="47" t="s">
        <v>831</v>
      </c>
      <c r="C120" s="10" t="s">
        <v>151</v>
      </c>
      <c r="D120" s="56">
        <f>IFERROR(INDEX(side_by_side!$D$31:$M$194,SUMIFS(side_by_side!$A$31:$A$194,side_by_side!$B$31:$B$194,comparison!$B120,side_by_side!$C$31:$C$194,comparison!$C120),MATCH(comparison!$D$8,side_by_side!$D$30:$M$30,0)),0)</f>
        <v>144705</v>
      </c>
      <c r="E120" s="39">
        <f t="shared" si="7"/>
        <v>0.20726357085462116</v>
      </c>
      <c r="F120" s="56">
        <f>IFERROR(INDEX(side_by_side!$D$31:$M$194,SUMIFS(side_by_side!$A$31:$A$194,side_by_side!$B$31:$B$194,comparison!$B120,side_by_side!$C$31:$C$194,comparison!$C120),MATCH(comparison!$F$8,side_by_side!$D$30:$M$30,0)),0)</f>
        <v>533525</v>
      </c>
      <c r="G120" s="39">
        <f>F120/$G$9</f>
        <v>0.18539193876480201</v>
      </c>
      <c r="H120" s="93">
        <f t="shared" si="9"/>
        <v>111.79750977067383</v>
      </c>
      <c r="I120" s="92">
        <f t="shared" ref="I120:I174" si="12">IFERROR((E120-G120)/SQRT(((D120+F120)/($E$9+$G$9))*(1-(D120+F120)/($E$9+$G$9))*(1/$E$9+1/$G$9)),"")</f>
        <v>41.818828819255437</v>
      </c>
      <c r="J120" s="91">
        <f t="shared" si="10"/>
        <v>0</v>
      </c>
      <c r="K120" s="29" t="str">
        <f t="shared" si="11"/>
        <v>Y</v>
      </c>
    </row>
    <row r="121" spans="1:11" x14ac:dyDescent="0.2">
      <c r="A121" s="47">
        <v>111</v>
      </c>
      <c r="B121" s="47" t="s">
        <v>831</v>
      </c>
      <c r="C121" s="10" t="s">
        <v>447</v>
      </c>
      <c r="D121" s="56">
        <f>IFERROR(INDEX(side_by_side!$D$31:$M$194,SUMIFS(side_by_side!$A$31:$A$194,side_by_side!$B$31:$B$194,comparison!$B121,side_by_side!$C$31:$C$194,comparison!$C121),MATCH(comparison!$D$8,side_by_side!$D$30:$M$30,0)),0)</f>
        <v>285</v>
      </c>
      <c r="E121" s="39">
        <f t="shared" si="7"/>
        <v>4.0821061949184221E-4</v>
      </c>
      <c r="F121" s="56">
        <f>IFERROR(INDEX(side_by_side!$D$31:$M$194,SUMIFS(side_by_side!$A$31:$A$194,side_by_side!$B$31:$B$194,comparison!$B121,side_by_side!$C$31:$C$194,comparison!$C121),MATCH(comparison!$F$8,side_by_side!$D$30:$M$30,0)),0)</f>
        <v>1335</v>
      </c>
      <c r="G121" s="39">
        <f t="shared" si="8"/>
        <v>4.6389248535871918E-4</v>
      </c>
      <c r="H121" s="93">
        <f t="shared" si="9"/>
        <v>87.996816584812905</v>
      </c>
      <c r="I121" s="92">
        <f t="shared" si="12"/>
        <v>-1.9614033467543077</v>
      </c>
      <c r="J121" s="91">
        <f t="shared" si="10"/>
        <v>5.8280362509777021E-2</v>
      </c>
      <c r="K121" s="29" t="str">
        <f t="shared" si="11"/>
        <v/>
      </c>
    </row>
    <row r="122" spans="1:11" x14ac:dyDescent="0.2">
      <c r="A122" s="47">
        <v>112</v>
      </c>
      <c r="B122" s="47" t="s">
        <v>831</v>
      </c>
      <c r="C122" s="10" t="s">
        <v>130</v>
      </c>
      <c r="D122" s="56">
        <f>IFERROR(INDEX(side_by_side!$D$31:$M$194,SUMIFS(side_by_side!$A$31:$A$194,side_by_side!$B$31:$B$194,comparison!$B122,side_by_side!$C$31:$C$194,comparison!$C122),MATCH(comparison!$D$8,side_by_side!$D$30:$M$30,0)),0)</f>
        <v>6215</v>
      </c>
      <c r="E122" s="39">
        <f t="shared" si="7"/>
        <v>8.9018561408484194E-3</v>
      </c>
      <c r="F122" s="56">
        <f>IFERROR(INDEX(side_by_side!$D$31:$M$194,SUMIFS(side_by_side!$A$31:$A$194,side_by_side!$B$31:$B$194,comparison!$B122,side_by_side!$C$31:$C$194,comparison!$C122),MATCH(comparison!$F$8,side_by_side!$D$30:$M$30,0)),0)</f>
        <v>33498</v>
      </c>
      <c r="G122" s="39">
        <f t="shared" si="8"/>
        <v>1.1640052789922379E-2</v>
      </c>
      <c r="H122" s="93">
        <f t="shared" si="9"/>
        <v>76.47608049127912</v>
      </c>
      <c r="I122" s="92">
        <f t="shared" si="12"/>
        <v>-19.585539568596353</v>
      </c>
      <c r="J122" s="91">
        <f t="shared" si="10"/>
        <v>2.0168344570740625E-84</v>
      </c>
      <c r="K122" s="29" t="str">
        <f t="shared" si="11"/>
        <v/>
      </c>
    </row>
    <row r="123" spans="1:11" x14ac:dyDescent="0.2">
      <c r="A123" s="47">
        <v>113</v>
      </c>
      <c r="B123" s="47" t="s">
        <v>831</v>
      </c>
      <c r="C123" s="10" t="s">
        <v>202</v>
      </c>
      <c r="D123" s="56">
        <f>IFERROR(INDEX(side_by_side!$D$31:$M$194,SUMIFS(side_by_side!$A$31:$A$194,side_by_side!$B$31:$B$194,comparison!$B123,side_by_side!$C$31:$C$194,comparison!$C123),MATCH(comparison!$D$8,side_by_side!$D$30:$M$30,0)),0)</f>
        <v>11330</v>
      </c>
      <c r="E123" s="39">
        <f t="shared" si="7"/>
        <v>1.622816252225464E-2</v>
      </c>
      <c r="F123" s="56">
        <f>IFERROR(INDEX(side_by_side!$D$31:$M$194,SUMIFS(side_by_side!$A$31:$A$194,side_by_side!$B$31:$B$194,comparison!$B123,side_by_side!$C$31:$C$194,comparison!$C123),MATCH(comparison!$F$8,side_by_side!$D$30:$M$30,0)),0)</f>
        <v>45919</v>
      </c>
      <c r="G123" s="39">
        <f t="shared" si="8"/>
        <v>1.5956164071301144E-2</v>
      </c>
      <c r="H123" s="93">
        <f t="shared" si="9"/>
        <v>101.70466065489208</v>
      </c>
      <c r="I123" s="92">
        <f t="shared" si="12"/>
        <v>1.6244233337492073</v>
      </c>
      <c r="J123" s="91">
        <f t="shared" si="10"/>
        <v>0.10663813235459407</v>
      </c>
      <c r="K123" s="29" t="str">
        <f t="shared" si="11"/>
        <v/>
      </c>
    </row>
    <row r="124" spans="1:11" x14ac:dyDescent="0.2">
      <c r="A124" s="47">
        <v>114</v>
      </c>
      <c r="B124" s="47" t="s">
        <v>831</v>
      </c>
      <c r="C124" s="10" t="s">
        <v>448</v>
      </c>
      <c r="D124" s="56">
        <f>IFERROR(INDEX(side_by_side!$D$31:$M$194,SUMIFS(side_by_side!$A$31:$A$194,side_by_side!$B$31:$B$194,comparison!$B124,side_by_side!$C$31:$C$194,comparison!$C124),MATCH(comparison!$D$8,side_by_side!$D$30:$M$30,0)),0)</f>
        <v>3159</v>
      </c>
      <c r="E124" s="39">
        <f t="shared" si="7"/>
        <v>4.5246924455253669E-3</v>
      </c>
      <c r="F124" s="56">
        <f>IFERROR(INDEX(side_by_side!$D$31:$M$194,SUMIFS(side_by_side!$A$31:$A$194,side_by_side!$B$31:$B$194,comparison!$B124,side_by_side!$C$31:$C$194,comparison!$C124),MATCH(comparison!$F$8,side_by_side!$D$30:$M$30,0)),0)</f>
        <v>14249</v>
      </c>
      <c r="G124" s="39">
        <f t="shared" si="8"/>
        <v>4.951313875562839E-3</v>
      </c>
      <c r="H124" s="93">
        <f t="shared" si="9"/>
        <v>91.383672278522724</v>
      </c>
      <c r="I124" s="92">
        <f t="shared" si="12"/>
        <v>-4.5945198447242541</v>
      </c>
      <c r="J124" s="91">
        <f t="shared" si="10"/>
        <v>1.0399583143384265E-5</v>
      </c>
      <c r="K124" s="29" t="str">
        <f t="shared" si="11"/>
        <v/>
      </c>
    </row>
    <row r="125" spans="1:11" x14ac:dyDescent="0.2">
      <c r="A125" s="47">
        <v>115</v>
      </c>
      <c r="B125" s="47" t="s">
        <v>831</v>
      </c>
      <c r="C125" s="10" t="s">
        <v>449</v>
      </c>
      <c r="D125" s="56">
        <f>IFERROR(INDEX(side_by_side!$D$31:$M$194,SUMIFS(side_by_side!$A$31:$A$194,side_by_side!$B$31:$B$194,comparison!$B125,side_by_side!$C$31:$C$194,comparison!$C125),MATCH(comparison!$D$8,side_by_side!$D$30:$M$30,0)),0)</f>
        <v>1270</v>
      </c>
      <c r="E125" s="39">
        <f t="shared" si="7"/>
        <v>1.8190438131741743E-3</v>
      </c>
      <c r="F125" s="56">
        <f>IFERROR(INDEX(side_by_side!$D$31:$M$194,SUMIFS(side_by_side!$A$31:$A$194,side_by_side!$B$31:$B$194,comparison!$B125,side_by_side!$C$31:$C$194,comparison!$C125),MATCH(comparison!$F$8,side_by_side!$D$30:$M$30,0)),0)</f>
        <v>6393</v>
      </c>
      <c r="G125" s="39">
        <f t="shared" si="8"/>
        <v>2.2214716546054619E-3</v>
      </c>
      <c r="H125" s="93">
        <f t="shared" si="9"/>
        <v>81.884628570569831</v>
      </c>
      <c r="I125" s="92">
        <f t="shared" si="12"/>
        <v>-6.5232898485443691</v>
      </c>
      <c r="J125" s="91">
        <f t="shared" si="10"/>
        <v>2.2939085950227392E-10</v>
      </c>
      <c r="K125" s="29" t="str">
        <f t="shared" si="11"/>
        <v/>
      </c>
    </row>
    <row r="126" spans="1:11" x14ac:dyDescent="0.2">
      <c r="A126" s="47">
        <v>116</v>
      </c>
      <c r="B126" s="47" t="s">
        <v>831</v>
      </c>
      <c r="C126" s="10" t="s">
        <v>450</v>
      </c>
      <c r="D126" s="56">
        <f>IFERROR(INDEX(side_by_side!$D$31:$M$194,SUMIFS(side_by_side!$A$31:$A$194,side_by_side!$B$31:$B$194,comparison!$B126,side_by_side!$C$31:$C$194,comparison!$C126),MATCH(comparison!$D$8,side_by_side!$D$30:$M$30,0)),0)</f>
        <v>478</v>
      </c>
      <c r="E126" s="39">
        <f t="shared" si="7"/>
        <v>6.8464798637579152E-4</v>
      </c>
      <c r="F126" s="56">
        <f>IFERROR(INDEX(side_by_side!$D$31:$M$194,SUMIFS(side_by_side!$A$31:$A$194,side_by_side!$B$31:$B$194,comparison!$B126,side_by_side!$C$31:$C$194,comparison!$C126),MATCH(comparison!$F$8,side_by_side!$D$30:$M$30,0)),0)</f>
        <v>1764</v>
      </c>
      <c r="G126" s="39">
        <f t="shared" si="8"/>
        <v>6.1296355368747619E-4</v>
      </c>
      <c r="H126" s="93">
        <f t="shared" si="9"/>
        <v>111.6947300140563</v>
      </c>
      <c r="I126" s="92">
        <f t="shared" si="12"/>
        <v>2.1466215178664068</v>
      </c>
      <c r="J126" s="91">
        <f t="shared" si="10"/>
        <v>3.9838141211652231E-2</v>
      </c>
      <c r="K126" s="29" t="str">
        <f t="shared" si="11"/>
        <v/>
      </c>
    </row>
    <row r="127" spans="1:11" x14ac:dyDescent="0.2">
      <c r="A127" s="47">
        <v>117</v>
      </c>
      <c r="B127" s="47" t="s">
        <v>831</v>
      </c>
      <c r="C127" s="10" t="s">
        <v>451</v>
      </c>
      <c r="D127" s="56">
        <f>IFERROR(INDEX(side_by_side!$D$31:$M$194,SUMIFS(side_by_side!$A$31:$A$194,side_by_side!$B$31:$B$194,comparison!$B127,side_by_side!$C$31:$C$194,comparison!$C127),MATCH(comparison!$D$8,side_by_side!$D$30:$M$30,0)),0)</f>
        <v>108</v>
      </c>
      <c r="E127" s="39">
        <f t="shared" si="7"/>
        <v>1.5469034001796127E-4</v>
      </c>
      <c r="F127" s="56">
        <f>IFERROR(INDEX(side_by_side!$D$31:$M$194,SUMIFS(side_by_side!$A$31:$A$194,side_by_side!$B$31:$B$194,comparison!$B127,side_by_side!$C$31:$C$194,comparison!$C127),MATCH(comparison!$F$8,side_by_side!$D$30:$M$30,0)),0)</f>
        <v>660</v>
      </c>
      <c r="G127" s="39">
        <f t="shared" si="8"/>
        <v>2.2934010512116454E-4</v>
      </c>
      <c r="H127" s="93">
        <f t="shared" si="9"/>
        <v>67.450191468358994</v>
      </c>
      <c r="I127" s="92">
        <f t="shared" si="12"/>
        <v>-3.8186224467629075</v>
      </c>
      <c r="J127" s="91">
        <f t="shared" si="10"/>
        <v>2.7195410740876963E-4</v>
      </c>
      <c r="K127" s="29" t="str">
        <f t="shared" si="11"/>
        <v/>
      </c>
    </row>
    <row r="128" spans="1:11" x14ac:dyDescent="0.2">
      <c r="A128" s="47">
        <v>118</v>
      </c>
      <c r="B128" s="47" t="s">
        <v>831</v>
      </c>
      <c r="C128" s="10" t="s">
        <v>452</v>
      </c>
      <c r="D128" s="56">
        <f>IFERROR(INDEX(side_by_side!$D$31:$M$194,SUMIFS(side_by_side!$A$31:$A$194,side_by_side!$B$31:$B$194,comparison!$B128,side_by_side!$C$31:$C$194,comparison!$C128),MATCH(comparison!$D$8,side_by_side!$D$30:$M$30,0)),0)</f>
        <v>761</v>
      </c>
      <c r="E128" s="39">
        <f t="shared" si="7"/>
        <v>1.0899939699413753E-3</v>
      </c>
      <c r="F128" s="56">
        <f>IFERROR(INDEX(side_by_side!$D$31:$M$194,SUMIFS(side_by_side!$A$31:$A$194,side_by_side!$B$31:$B$194,comparison!$B128,side_by_side!$C$31:$C$194,comparison!$C128),MATCH(comparison!$F$8,side_by_side!$D$30:$M$30,0)),0)</f>
        <v>3776</v>
      </c>
      <c r="G128" s="39">
        <f t="shared" si="8"/>
        <v>1.3121033892992686E-3</v>
      </c>
      <c r="H128" s="93">
        <f t="shared" si="9"/>
        <v>83.072262356054779</v>
      </c>
      <c r="I128" s="92">
        <f t="shared" si="12"/>
        <v>-4.6770338179413224</v>
      </c>
      <c r="J128" s="91">
        <f t="shared" si="10"/>
        <v>7.0940000093979908E-6</v>
      </c>
      <c r="K128" s="29" t="str">
        <f t="shared" si="11"/>
        <v/>
      </c>
    </row>
    <row r="129" spans="1:11" x14ac:dyDescent="0.2">
      <c r="A129" s="47">
        <v>119</v>
      </c>
      <c r="B129" s="47" t="s">
        <v>831</v>
      </c>
      <c r="C129" s="10" t="s">
        <v>453</v>
      </c>
      <c r="D129" s="56">
        <f>IFERROR(INDEX(side_by_side!$D$31:$M$194,SUMIFS(side_by_side!$A$31:$A$194,side_by_side!$B$31:$B$194,comparison!$B129,side_by_side!$C$31:$C$194,comparison!$C129),MATCH(comparison!$D$8,side_by_side!$D$30:$M$30,0)),0)</f>
        <v>1791</v>
      </c>
      <c r="E129" s="39">
        <f t="shared" si="7"/>
        <v>2.5652814719645243E-3</v>
      </c>
      <c r="F129" s="56">
        <f>IFERROR(INDEX(side_by_side!$D$31:$M$194,SUMIFS(side_by_side!$A$31:$A$194,side_by_side!$B$31:$B$194,comparison!$B129,side_by_side!$C$31:$C$194,comparison!$C129),MATCH(comparison!$F$8,side_by_side!$D$30:$M$30,0)),0)</f>
        <v>8183</v>
      </c>
      <c r="G129" s="39">
        <f t="shared" si="8"/>
        <v>2.8434698184946808E-3</v>
      </c>
      <c r="H129" s="93">
        <f t="shared" si="9"/>
        <v>90.216588735328017</v>
      </c>
      <c r="I129" s="92">
        <f t="shared" si="12"/>
        <v>-3.9538755907276175</v>
      </c>
      <c r="J129" s="91">
        <f t="shared" si="10"/>
        <v>1.6077500952798359E-4</v>
      </c>
      <c r="K129" s="29" t="str">
        <f t="shared" si="11"/>
        <v/>
      </c>
    </row>
    <row r="130" spans="1:11" x14ac:dyDescent="0.2">
      <c r="A130" s="47">
        <v>120</v>
      </c>
      <c r="B130" s="47" t="s">
        <v>831</v>
      </c>
      <c r="C130" s="10" t="s">
        <v>454</v>
      </c>
      <c r="D130" s="56">
        <f>IFERROR(INDEX(side_by_side!$D$31:$M$194,SUMIFS(side_by_side!$A$31:$A$194,side_by_side!$B$31:$B$194,comparison!$B130,side_by_side!$C$31:$C$194,comparison!$C130),MATCH(comparison!$D$8,side_by_side!$D$30:$M$30,0)),0)</f>
        <v>56</v>
      </c>
      <c r="E130" s="39">
        <f t="shared" si="7"/>
        <v>8.0209805935239177E-5</v>
      </c>
      <c r="F130" s="56">
        <f>IFERROR(INDEX(side_by_side!$D$31:$M$194,SUMIFS(side_by_side!$A$31:$A$194,side_by_side!$B$31:$B$194,comparison!$B130,side_by_side!$C$31:$C$194,comparison!$C130),MATCH(comparison!$F$8,side_by_side!$D$30:$M$30,0)),0)</f>
        <v>276</v>
      </c>
      <c r="G130" s="39">
        <f t="shared" si="8"/>
        <v>9.5905862141577907E-5</v>
      </c>
      <c r="H130" s="93">
        <f t="shared" si="9"/>
        <v>83.633892802957206</v>
      </c>
      <c r="I130" s="92">
        <f t="shared" si="12"/>
        <v>-1.2211075302062939</v>
      </c>
      <c r="J130" s="91">
        <f t="shared" si="10"/>
        <v>0.18928710672371968</v>
      </c>
      <c r="K130" s="29" t="str">
        <f t="shared" si="11"/>
        <v/>
      </c>
    </row>
    <row r="131" spans="1:11" x14ac:dyDescent="0.2">
      <c r="A131" s="47">
        <v>121</v>
      </c>
      <c r="B131" s="47" t="s">
        <v>831</v>
      </c>
      <c r="C131" s="10" t="s">
        <v>455</v>
      </c>
      <c r="D131" s="56">
        <f>IFERROR(INDEX(side_by_side!$D$31:$M$194,SUMIFS(side_by_side!$A$31:$A$194,side_by_side!$B$31:$B$194,comparison!$B131,side_by_side!$C$31:$C$194,comparison!$C131),MATCH(comparison!$D$8,side_by_side!$D$30:$M$30,0)),0)</f>
        <v>510</v>
      </c>
      <c r="E131" s="39">
        <f t="shared" si="7"/>
        <v>7.304821611959282E-4</v>
      </c>
      <c r="F131" s="56">
        <f>IFERROR(INDEX(side_by_side!$D$31:$M$194,SUMIFS(side_by_side!$A$31:$A$194,side_by_side!$B$31:$B$194,comparison!$B131,side_by_side!$C$31:$C$194,comparison!$C131),MATCH(comparison!$F$8,side_by_side!$D$30:$M$30,0)),0)</f>
        <v>2745</v>
      </c>
      <c r="G131" s="39">
        <f t="shared" si="8"/>
        <v>9.5384634629938896E-4</v>
      </c>
      <c r="H131" s="93">
        <f t="shared" si="9"/>
        <v>76.582791770389377</v>
      </c>
      <c r="I131" s="92">
        <f t="shared" si="12"/>
        <v>-5.5519817794237669</v>
      </c>
      <c r="J131" s="91">
        <f t="shared" si="10"/>
        <v>8.0808039893958361E-8</v>
      </c>
      <c r="K131" s="29" t="str">
        <f t="shared" si="11"/>
        <v/>
      </c>
    </row>
    <row r="132" spans="1:11" x14ac:dyDescent="0.2">
      <c r="A132" s="47">
        <v>122</v>
      </c>
      <c r="B132" s="47" t="s">
        <v>831</v>
      </c>
      <c r="C132" s="10" t="s">
        <v>311</v>
      </c>
      <c r="D132" s="56">
        <f>IFERROR(INDEX(side_by_side!$D$31:$M$194,SUMIFS(side_by_side!$A$31:$A$194,side_by_side!$B$31:$B$194,comparison!$B132,side_by_side!$C$31:$C$194,comparison!$C132),MATCH(comparison!$D$8,side_by_side!$D$30:$M$30,0)),0)</f>
        <v>2666</v>
      </c>
      <c r="E132" s="39">
        <f t="shared" si="7"/>
        <v>3.8185596897026366E-3</v>
      </c>
      <c r="F132" s="56">
        <f>IFERROR(INDEX(side_by_side!$D$31:$M$194,SUMIFS(side_by_side!$A$31:$A$194,side_by_side!$B$31:$B$194,comparison!$B132,side_by_side!$C$31:$C$194,comparison!$C132),MATCH(comparison!$F$8,side_by_side!$D$30:$M$30,0)),0)</f>
        <v>13078</v>
      </c>
      <c r="G132" s="39">
        <f t="shared" si="8"/>
        <v>4.5444089314766517E-3</v>
      </c>
      <c r="H132" s="93">
        <f t="shared" si="9"/>
        <v>84.027642478509108</v>
      </c>
      <c r="I132" s="92">
        <f t="shared" si="12"/>
        <v>-8.2178701702060977</v>
      </c>
      <c r="J132" s="91">
        <f t="shared" si="10"/>
        <v>8.6341725987107216E-16</v>
      </c>
      <c r="K132" s="29" t="str">
        <f t="shared" si="11"/>
        <v/>
      </c>
    </row>
    <row r="133" spans="1:11" x14ac:dyDescent="0.2">
      <c r="A133" s="47">
        <v>123</v>
      </c>
      <c r="B133" s="47" t="s">
        <v>831</v>
      </c>
      <c r="C133" s="10" t="s">
        <v>456</v>
      </c>
      <c r="D133" s="56">
        <f>IFERROR(INDEX(side_by_side!$D$31:$M$194,SUMIFS(side_by_side!$A$31:$A$194,side_by_side!$B$31:$B$194,comparison!$B133,side_by_side!$C$31:$C$194,comparison!$C133),MATCH(comparison!$D$8,side_by_side!$D$30:$M$30,0)),0)</f>
        <v>4273</v>
      </c>
      <c r="E133" s="39">
        <f t="shared" si="7"/>
        <v>6.1202946564513751E-3</v>
      </c>
      <c r="F133" s="56">
        <f>IFERROR(INDEX(side_by_side!$D$31:$M$194,SUMIFS(side_by_side!$A$31:$A$194,side_by_side!$B$31:$B$194,comparison!$B133,side_by_side!$C$31:$C$194,comparison!$C133),MATCH(comparison!$F$8,side_by_side!$D$30:$M$30,0)),0)</f>
        <v>19829</v>
      </c>
      <c r="G133" s="39">
        <f t="shared" si="8"/>
        <v>6.8902802188599574E-3</v>
      </c>
      <c r="H133" s="93">
        <f t="shared" si="9"/>
        <v>88.825047197630795</v>
      </c>
      <c r="I133" s="92">
        <f t="shared" si="12"/>
        <v>-7.0540218697037824</v>
      </c>
      <c r="J133" s="91">
        <f t="shared" si="10"/>
        <v>6.2493053501430731E-12</v>
      </c>
      <c r="K133" s="29" t="str">
        <f t="shared" si="11"/>
        <v/>
      </c>
    </row>
    <row r="134" spans="1:11" x14ac:dyDescent="0.2">
      <c r="A134" s="47">
        <v>124</v>
      </c>
      <c r="B134" s="47" t="s">
        <v>831</v>
      </c>
      <c r="C134" s="10" t="s">
        <v>244</v>
      </c>
      <c r="D134" s="56">
        <f>IFERROR(INDEX(side_by_side!$D$31:$M$194,SUMIFS(side_by_side!$A$31:$A$194,side_by_side!$B$31:$B$194,comparison!$B134,side_by_side!$C$31:$C$194,comparison!$C134),MATCH(comparison!$D$8,side_by_side!$D$30:$M$30,0)),0)</f>
        <v>81510</v>
      </c>
      <c r="E134" s="39">
        <f t="shared" si="7"/>
        <v>0.11674823717466688</v>
      </c>
      <c r="F134" s="56">
        <f>IFERROR(INDEX(side_by_side!$D$31:$M$194,SUMIFS(side_by_side!$A$31:$A$194,side_by_side!$B$31:$B$194,comparison!$B134,side_by_side!$C$31:$C$194,comparison!$C134),MATCH(comparison!$F$8,side_by_side!$D$30:$M$30,0)),0)</f>
        <v>343600</v>
      </c>
      <c r="G134" s="39">
        <f t="shared" si="8"/>
        <v>0.11939584866610931</v>
      </c>
      <c r="H134" s="93">
        <f t="shared" si="9"/>
        <v>97.782492841232312</v>
      </c>
      <c r="I134" s="92">
        <f t="shared" si="12"/>
        <v>-6.131942157955514</v>
      </c>
      <c r="J134" s="91">
        <f t="shared" si="10"/>
        <v>2.7290948282831258E-9</v>
      </c>
      <c r="K134" s="29" t="str">
        <f t="shared" si="11"/>
        <v/>
      </c>
    </row>
    <row r="135" spans="1:11" x14ac:dyDescent="0.2">
      <c r="A135" s="47">
        <v>125</v>
      </c>
      <c r="B135" s="47" t="s">
        <v>831</v>
      </c>
      <c r="C135" s="10" t="s">
        <v>457</v>
      </c>
      <c r="D135" s="56">
        <f>IFERROR(INDEX(side_by_side!$D$31:$M$194,SUMIFS(side_by_side!$A$31:$A$194,side_by_side!$B$31:$B$194,comparison!$B135,side_by_side!$C$31:$C$194,comparison!$C135),MATCH(comparison!$D$8,side_by_side!$D$30:$M$30,0)),0)</f>
        <v>331</v>
      </c>
      <c r="E135" s="39">
        <f t="shared" si="7"/>
        <v>4.7409724579578871E-4</v>
      </c>
      <c r="F135" s="56">
        <f>IFERROR(INDEX(side_by_side!$D$31:$M$194,SUMIFS(side_by_side!$A$31:$A$194,side_by_side!$B$31:$B$194,comparison!$B135,side_by_side!$C$31:$C$194,comparison!$C135),MATCH(comparison!$F$8,side_by_side!$D$30:$M$30,0)),0)</f>
        <v>1879</v>
      </c>
      <c r="G135" s="39">
        <f t="shared" si="8"/>
        <v>6.5292432957980023E-4</v>
      </c>
      <c r="H135" s="93">
        <f t="shared" si="9"/>
        <v>72.611361580123912</v>
      </c>
      <c r="I135" s="92">
        <f t="shared" si="12"/>
        <v>-5.393660953549654</v>
      </c>
      <c r="J135" s="91">
        <f t="shared" si="10"/>
        <v>1.922003010397255E-7</v>
      </c>
      <c r="K135" s="29" t="str">
        <f t="shared" si="11"/>
        <v/>
      </c>
    </row>
    <row r="136" spans="1:11" x14ac:dyDescent="0.2">
      <c r="A136" s="47">
        <v>126</v>
      </c>
      <c r="B136" s="47" t="s">
        <v>831</v>
      </c>
      <c r="C136" s="10" t="s">
        <v>458</v>
      </c>
      <c r="D136" s="56">
        <f>IFERROR(INDEX(side_by_side!$D$31:$M$194,SUMIFS(side_by_side!$A$31:$A$194,side_by_side!$B$31:$B$194,comparison!$B136,side_by_side!$C$31:$C$194,comparison!$C136),MATCH(comparison!$D$8,side_by_side!$D$30:$M$30,0)),0)</f>
        <v>1259</v>
      </c>
      <c r="E136" s="39">
        <f t="shared" si="7"/>
        <v>1.8032883155797521E-3</v>
      </c>
      <c r="F136" s="56">
        <f>IFERROR(INDEX(side_by_side!$D$31:$M$194,SUMIFS(side_by_side!$A$31:$A$194,side_by_side!$B$31:$B$194,comparison!$B136,side_by_side!$C$31:$C$194,comparison!$C136),MATCH(comparison!$F$8,side_by_side!$D$30:$M$30,0)),0)</f>
        <v>6362</v>
      </c>
      <c r="G136" s="39">
        <f t="shared" si="8"/>
        <v>2.2106996193649226E-3</v>
      </c>
      <c r="H136" s="93">
        <f t="shared" si="9"/>
        <v>81.570933463036042</v>
      </c>
      <c r="I136" s="92">
        <f t="shared" si="12"/>
        <v>-6.6222047942057847</v>
      </c>
      <c r="J136" s="91">
        <f t="shared" si="10"/>
        <v>1.1973541273180096E-10</v>
      </c>
      <c r="K136" s="29" t="str">
        <f t="shared" si="11"/>
        <v/>
      </c>
    </row>
    <row r="137" spans="1:11" x14ac:dyDescent="0.2">
      <c r="A137" s="47">
        <v>127</v>
      </c>
      <c r="B137" s="47" t="s">
        <v>831</v>
      </c>
      <c r="C137" s="10" t="s">
        <v>459</v>
      </c>
      <c r="D137" s="56">
        <f>IFERROR(INDEX(side_by_side!$D$31:$M$194,SUMIFS(side_by_side!$A$31:$A$194,side_by_side!$B$31:$B$194,comparison!$B137,side_by_side!$C$31:$C$194,comparison!$C137),MATCH(comparison!$D$8,side_by_side!$D$30:$M$30,0)),0)</f>
        <v>5685</v>
      </c>
      <c r="E137" s="39">
        <f t="shared" si="7"/>
        <v>8.142727620389905E-3</v>
      </c>
      <c r="F137" s="56">
        <f>IFERROR(INDEX(side_by_side!$D$31:$M$194,SUMIFS(side_by_side!$A$31:$A$194,side_by_side!$B$31:$B$194,comparison!$B137,side_by_side!$C$31:$C$194,comparison!$C137),MATCH(comparison!$F$8,side_by_side!$D$30:$M$30,0)),0)</f>
        <v>25341</v>
      </c>
      <c r="G137" s="39">
        <f t="shared" si="8"/>
        <v>8.8056175816294407E-3</v>
      </c>
      <c r="H137" s="93">
        <f t="shared" si="9"/>
        <v>92.47196513936197</v>
      </c>
      <c r="I137" s="92">
        <f t="shared" si="12"/>
        <v>-5.3577571635567622</v>
      </c>
      <c r="J137" s="91">
        <f t="shared" si="10"/>
        <v>2.3311837969876346E-7</v>
      </c>
      <c r="K137" s="29" t="str">
        <f t="shared" si="11"/>
        <v/>
      </c>
    </row>
    <row r="138" spans="1:11" x14ac:dyDescent="0.2">
      <c r="A138" s="47">
        <v>128</v>
      </c>
      <c r="B138" s="47" t="s">
        <v>831</v>
      </c>
      <c r="C138" s="10" t="s">
        <v>460</v>
      </c>
      <c r="D138" s="56">
        <f>IFERROR(INDEX(side_by_side!$D$31:$M$194,SUMIFS(side_by_side!$A$31:$A$194,side_by_side!$B$31:$B$194,comparison!$B138,side_by_side!$C$31:$C$194,comparison!$C138),MATCH(comparison!$D$8,side_by_side!$D$30:$M$30,0)),0)</f>
        <v>57</v>
      </c>
      <c r="E138" s="39">
        <f t="shared" si="7"/>
        <v>8.1642123898368441E-5</v>
      </c>
      <c r="F138" s="56">
        <f>IFERROR(INDEX(side_by_side!$D$31:$M$194,SUMIFS(side_by_side!$A$31:$A$194,side_by_side!$B$31:$B$194,comparison!$B138,side_by_side!$C$31:$C$194,comparison!$C138),MATCH(comparison!$F$8,side_by_side!$D$30:$M$30,0)),0)</f>
        <v>325</v>
      </c>
      <c r="G138" s="39">
        <f t="shared" si="8"/>
        <v>1.1293262752178557E-4</v>
      </c>
      <c r="H138" s="93">
        <f t="shared" si="9"/>
        <v>72.292769317369377</v>
      </c>
      <c r="I138" s="92">
        <f t="shared" si="12"/>
        <v>-2.2694275059146998</v>
      </c>
      <c r="J138" s="91">
        <f t="shared" si="10"/>
        <v>3.0376404627626211E-2</v>
      </c>
      <c r="K138" s="29" t="str">
        <f t="shared" si="11"/>
        <v/>
      </c>
    </row>
    <row r="139" spans="1:11" x14ac:dyDescent="0.2">
      <c r="A139" s="47">
        <v>129</v>
      </c>
      <c r="B139" s="47" t="s">
        <v>831</v>
      </c>
      <c r="C139" s="10" t="s">
        <v>461</v>
      </c>
      <c r="D139" s="56">
        <f>IFERROR(INDEX(side_by_side!$D$31:$M$194,SUMIFS(side_by_side!$A$31:$A$194,side_by_side!$B$31:$B$194,comparison!$B139,side_by_side!$C$31:$C$194,comparison!$C139),MATCH(comparison!$D$8,side_by_side!$D$30:$M$30,0)),0)</f>
        <v>176652</v>
      </c>
      <c r="E139" s="39">
        <f t="shared" si="7"/>
        <v>0.25302183282271196</v>
      </c>
      <c r="F139" s="56">
        <f>IFERROR(INDEX(side_by_side!$D$31:$M$194,SUMIFS(side_by_side!$A$31:$A$194,side_by_side!$B$31:$B$194,comparison!$B139,side_by_side!$C$31:$C$194,comparison!$C139),MATCH(comparison!$F$8,side_by_side!$D$30:$M$30,0)),0)</f>
        <v>646507</v>
      </c>
      <c r="G139" s="39">
        <f t="shared" si="8"/>
        <v>0.22465148991146777</v>
      </c>
      <c r="H139" s="93">
        <f t="shared" si="9"/>
        <v>112.62860216169702</v>
      </c>
      <c r="I139" s="92">
        <f t="shared" si="12"/>
        <v>50.517670867432322</v>
      </c>
      <c r="J139" s="91">
        <f t="shared" si="10"/>
        <v>0</v>
      </c>
      <c r="K139" s="29" t="str">
        <f t="shared" si="11"/>
        <v>Y</v>
      </c>
    </row>
    <row r="140" spans="1:11" x14ac:dyDescent="0.2">
      <c r="A140" s="47">
        <v>130</v>
      </c>
      <c r="B140" s="47" t="s">
        <v>831</v>
      </c>
      <c r="C140" s="10" t="s">
        <v>97</v>
      </c>
      <c r="D140" s="56">
        <f>IFERROR(INDEX(side_by_side!$D$31:$M$194,SUMIFS(side_by_side!$A$31:$A$194,side_by_side!$B$31:$B$194,comparison!$B140,side_by_side!$C$31:$C$194,comparison!$C140),MATCH(comparison!$D$8,side_by_side!$D$30:$M$30,0)),0)</f>
        <v>4847</v>
      </c>
      <c r="E140" s="39">
        <f t="shared" ref="E140:E174" si="13">D140/$E$9</f>
        <v>6.9424451672875764E-3</v>
      </c>
      <c r="F140" s="56">
        <f>IFERROR(INDEX(side_by_side!$D$31:$M$194,SUMIFS(side_by_side!$A$31:$A$194,side_by_side!$B$31:$B$194,comparison!$B140,side_by_side!$C$31:$C$194,comparison!$C140),MATCH(comparison!$F$8,side_by_side!$D$30:$M$30,0)),0)</f>
        <v>21496</v>
      </c>
      <c r="G140" s="39">
        <f t="shared" ref="G140:G174" si="14">F140/$G$9</f>
        <v>7.4695377267947772E-3</v>
      </c>
      <c r="H140" s="93">
        <f t="shared" ref="H140:H174" si="15">IFERROR(E140/G140*100,"")</f>
        <v>92.943438017370056</v>
      </c>
      <c r="I140" s="92">
        <f t="shared" si="12"/>
        <v>-4.6203202492926767</v>
      </c>
      <c r="J140" s="91">
        <f t="shared" ref="J140:J174" si="16">IFERROR(_xlfn.NORM.S.DIST(I140,0),"")</f>
        <v>9.234000901818647E-6</v>
      </c>
      <c r="K140" s="29" t="str">
        <f t="shared" ref="K140:K174" si="17">IF(AND(E140&gt;=0.01,J140&lt;0.0001,OR(H140&gt;=110,H140&lt;=90)),"Y","")</f>
        <v/>
      </c>
    </row>
    <row r="141" spans="1:11" x14ac:dyDescent="0.2">
      <c r="A141" s="47">
        <v>131</v>
      </c>
      <c r="B141" s="47" t="s">
        <v>831</v>
      </c>
      <c r="C141" s="10" t="s">
        <v>462</v>
      </c>
      <c r="D141" s="56">
        <f>IFERROR(INDEX(side_by_side!$D$31:$M$194,SUMIFS(side_by_side!$A$31:$A$194,side_by_side!$B$31:$B$194,comparison!$B141,side_by_side!$C$31:$C$194,comparison!$C141),MATCH(comparison!$D$8,side_by_side!$D$30:$M$30,0)),0)</f>
        <v>32885</v>
      </c>
      <c r="E141" s="39">
        <f t="shared" si="13"/>
        <v>4.7101776217506074E-2</v>
      </c>
      <c r="F141" s="56">
        <f>IFERROR(INDEX(side_by_side!$D$31:$M$194,SUMIFS(side_by_side!$A$31:$A$194,side_by_side!$B$31:$B$194,comparison!$B141,side_by_side!$C$31:$C$194,comparison!$C141),MATCH(comparison!$F$8,side_by_side!$D$30:$M$30,0)),0)</f>
        <v>140279</v>
      </c>
      <c r="G141" s="39">
        <f t="shared" si="14"/>
        <v>4.8744849403472484E-2</v>
      </c>
      <c r="H141" s="93">
        <f t="shared" si="15"/>
        <v>96.629237332612703</v>
      </c>
      <c r="I141" s="92">
        <f t="shared" si="12"/>
        <v>-5.7374461448671497</v>
      </c>
      <c r="J141" s="91">
        <f t="shared" si="16"/>
        <v>2.8365770980758003E-8</v>
      </c>
      <c r="K141" s="29" t="str">
        <f t="shared" si="17"/>
        <v/>
      </c>
    </row>
    <row r="142" spans="1:11" x14ac:dyDescent="0.2">
      <c r="A142" s="47">
        <v>132</v>
      </c>
      <c r="B142" s="47" t="s">
        <v>831</v>
      </c>
      <c r="C142" s="10" t="s">
        <v>463</v>
      </c>
      <c r="D142" s="56">
        <f>IFERROR(INDEX(side_by_side!$D$31:$M$194,SUMIFS(side_by_side!$A$31:$A$194,side_by_side!$B$31:$B$194,comparison!$B142,side_by_side!$C$31:$C$194,comparison!$C142),MATCH(comparison!$D$8,side_by_side!$D$30:$M$30,0)),0)</f>
        <v>1074</v>
      </c>
      <c r="E142" s="39">
        <f t="shared" si="13"/>
        <v>1.538309492400837E-3</v>
      </c>
      <c r="F142" s="56">
        <f>IFERROR(INDEX(side_by_side!$D$31:$M$194,SUMIFS(side_by_side!$A$31:$A$194,side_by_side!$B$31:$B$194,comparison!$B142,side_by_side!$C$31:$C$194,comparison!$C142),MATCH(comparison!$F$8,side_by_side!$D$30:$M$30,0)),0)</f>
        <v>5370</v>
      </c>
      <c r="G142" s="39">
        <f t="shared" si="14"/>
        <v>1.8659944916676571E-3</v>
      </c>
      <c r="H142" s="93">
        <f t="shared" si="15"/>
        <v>82.439122905772095</v>
      </c>
      <c r="I142" s="92">
        <f t="shared" si="12"/>
        <v>-5.7913884539610523</v>
      </c>
      <c r="J142" s="91">
        <f t="shared" si="16"/>
        <v>2.0785116785016842E-8</v>
      </c>
      <c r="K142" s="29" t="str">
        <f t="shared" si="17"/>
        <v/>
      </c>
    </row>
    <row r="143" spans="1:11" x14ac:dyDescent="0.2">
      <c r="A143" s="47">
        <v>133</v>
      </c>
      <c r="B143" s="47" t="s">
        <v>831</v>
      </c>
      <c r="C143" s="10" t="s">
        <v>464</v>
      </c>
      <c r="D143" s="56">
        <f>IFERROR(INDEX(side_by_side!$D$31:$M$194,SUMIFS(side_by_side!$A$31:$A$194,side_by_side!$B$31:$B$194,comparison!$B143,side_by_side!$C$31:$C$194,comparison!$C143),MATCH(comparison!$D$8,side_by_side!$D$30:$M$30,0)),0)</f>
        <v>2130</v>
      </c>
      <c r="E143" s="39">
        <f t="shared" si="13"/>
        <v>3.050837261465347E-3</v>
      </c>
      <c r="F143" s="56">
        <f>IFERROR(INDEX(side_by_side!$D$31:$M$194,SUMIFS(side_by_side!$A$31:$A$194,side_by_side!$B$31:$B$194,comparison!$B143,side_by_side!$C$31:$C$194,comparison!$C143),MATCH(comparison!$F$8,side_by_side!$D$30:$M$30,0)),0)</f>
        <v>9391</v>
      </c>
      <c r="G143" s="39">
        <f t="shared" si="14"/>
        <v>3.263231707867964E-3</v>
      </c>
      <c r="H143" s="93">
        <f t="shared" si="15"/>
        <v>93.491285160949076</v>
      </c>
      <c r="I143" s="92">
        <f t="shared" si="12"/>
        <v>-2.8093835813598007</v>
      </c>
      <c r="J143" s="91">
        <f t="shared" si="16"/>
        <v>7.7098496918942792E-3</v>
      </c>
      <c r="K143" s="29" t="str">
        <f t="shared" si="17"/>
        <v/>
      </c>
    </row>
    <row r="144" spans="1:11" x14ac:dyDescent="0.2">
      <c r="A144" s="47">
        <v>134</v>
      </c>
      <c r="B144" s="47" t="s">
        <v>831</v>
      </c>
      <c r="C144" s="10" t="s">
        <v>465</v>
      </c>
      <c r="D144" s="56">
        <f>IFERROR(INDEX(side_by_side!$D$31:$M$194,SUMIFS(side_by_side!$A$31:$A$194,side_by_side!$B$31:$B$194,comparison!$B144,side_by_side!$C$31:$C$194,comparison!$C144),MATCH(comparison!$D$8,side_by_side!$D$30:$M$30,0)),0)</f>
        <v>1165</v>
      </c>
      <c r="E144" s="39">
        <f t="shared" si="13"/>
        <v>1.6686504270456007E-3</v>
      </c>
      <c r="F144" s="56">
        <f>IFERROR(INDEX(side_by_side!$D$31:$M$194,SUMIFS(side_by_side!$A$31:$A$194,side_by_side!$B$31:$B$194,comparison!$B144,side_by_side!$C$31:$C$194,comparison!$C144),MATCH(comparison!$F$8,side_by_side!$D$30:$M$30,0)),0)</f>
        <v>5159</v>
      </c>
      <c r="G144" s="39">
        <f t="shared" si="14"/>
        <v>1.7926751550304363E-3</v>
      </c>
      <c r="H144" s="93">
        <f t="shared" si="15"/>
        <v>93.081583819756247</v>
      </c>
      <c r="I144" s="92">
        <f t="shared" si="12"/>
        <v>-2.2126308013869886</v>
      </c>
      <c r="J144" s="91">
        <f t="shared" si="16"/>
        <v>3.4499651210797413E-2</v>
      </c>
      <c r="K144" s="29" t="str">
        <f t="shared" si="17"/>
        <v/>
      </c>
    </row>
    <row r="145" spans="1:11" x14ac:dyDescent="0.2">
      <c r="A145" s="47">
        <v>135</v>
      </c>
      <c r="B145" s="47" t="s">
        <v>831</v>
      </c>
      <c r="C145" s="10" t="s">
        <v>466</v>
      </c>
      <c r="D145" s="56">
        <f>IFERROR(INDEX(side_by_side!$D$31:$M$194,SUMIFS(side_by_side!$A$31:$A$194,side_by_side!$B$31:$B$194,comparison!$B145,side_by_side!$C$31:$C$194,comparison!$C145),MATCH(comparison!$D$8,side_by_side!$D$30:$M$30,0)),0)</f>
        <v>1111</v>
      </c>
      <c r="E145" s="39">
        <f t="shared" si="13"/>
        <v>1.5913052570366202E-3</v>
      </c>
      <c r="F145" s="56">
        <f>IFERROR(INDEX(side_by_side!$D$31:$M$194,SUMIFS(side_by_side!$A$31:$A$194,side_by_side!$B$31:$B$194,comparison!$B145,side_by_side!$C$31:$C$194,comparison!$C145),MATCH(comparison!$F$8,side_by_side!$D$30:$M$30,0)),0)</f>
        <v>5761</v>
      </c>
      <c r="G145" s="39">
        <f t="shared" si="14"/>
        <v>2.0018611297015591E-3</v>
      </c>
      <c r="H145" s="93">
        <f t="shared" si="15"/>
        <v>79.491291050436388</v>
      </c>
      <c r="I145" s="92">
        <f t="shared" si="12"/>
        <v>-7.0268491865908507</v>
      </c>
      <c r="J145" s="91">
        <f t="shared" si="16"/>
        <v>7.5668573593479015E-12</v>
      </c>
      <c r="K145" s="29" t="str">
        <f t="shared" si="17"/>
        <v/>
      </c>
    </row>
    <row r="146" spans="1:11" x14ac:dyDescent="0.2">
      <c r="A146" s="47">
        <v>136</v>
      </c>
      <c r="B146" s="47" t="s">
        <v>831</v>
      </c>
      <c r="C146" s="10" t="s">
        <v>106</v>
      </c>
      <c r="D146" s="56">
        <f>IFERROR(INDEX(side_by_side!$D$31:$M$194,SUMIFS(side_by_side!$A$31:$A$194,side_by_side!$B$31:$B$194,comparison!$B146,side_by_side!$C$31:$C$194,comparison!$C146),MATCH(comparison!$D$8,side_by_side!$D$30:$M$30,0)),0)</f>
        <v>11171</v>
      </c>
      <c r="E146" s="39">
        <f t="shared" si="13"/>
        <v>1.6000423966117085E-2</v>
      </c>
      <c r="F146" s="56">
        <f>IFERROR(INDEX(side_by_side!$D$31:$M$194,SUMIFS(side_by_side!$A$31:$A$194,side_by_side!$B$31:$B$194,comparison!$B146,side_by_side!$C$31:$C$194,comparison!$C146),MATCH(comparison!$F$8,side_by_side!$D$30:$M$30,0)),0)</f>
        <v>63609</v>
      </c>
      <c r="G146" s="39">
        <f t="shared" si="14"/>
        <v>2.2103173858563873E-2</v>
      </c>
      <c r="H146" s="93">
        <f t="shared" si="15"/>
        <v>72.38971230332028</v>
      </c>
      <c r="I146" s="92">
        <f t="shared" si="12"/>
        <v>-31.969375493095491</v>
      </c>
      <c r="J146" s="91">
        <f t="shared" si="16"/>
        <v>4.6508616113597639E-223</v>
      </c>
      <c r="K146" s="29" t="str">
        <f t="shared" si="17"/>
        <v>Y</v>
      </c>
    </row>
    <row r="147" spans="1:11" x14ac:dyDescent="0.2">
      <c r="A147" s="47">
        <v>137</v>
      </c>
      <c r="B147" s="47" t="s">
        <v>831</v>
      </c>
      <c r="C147" s="10" t="s">
        <v>467</v>
      </c>
      <c r="D147" s="56">
        <f>IFERROR(INDEX(side_by_side!$D$31:$M$194,SUMIFS(side_by_side!$A$31:$A$194,side_by_side!$B$31:$B$194,comparison!$B147,side_by_side!$C$31:$C$194,comparison!$C147),MATCH(comparison!$D$8,side_by_side!$D$30:$M$30,0)),0)</f>
        <v>17003</v>
      </c>
      <c r="E147" s="39">
        <f t="shared" si="13"/>
        <v>2.4353702327086994E-2</v>
      </c>
      <c r="F147" s="56">
        <f>IFERROR(INDEX(side_by_side!$D$31:$M$194,SUMIFS(side_by_side!$A$31:$A$194,side_by_side!$B$31:$B$194,comparison!$B147,side_by_side!$C$31:$C$194,comparison!$C147),MATCH(comparison!$F$8,side_by_side!$D$30:$M$30,0)),0)</f>
        <v>74690</v>
      </c>
      <c r="G147" s="39">
        <f t="shared" si="14"/>
        <v>2.5953655229545122E-2</v>
      </c>
      <c r="H147" s="93">
        <f t="shared" si="15"/>
        <v>93.835346550197002</v>
      </c>
      <c r="I147" s="92">
        <f t="shared" si="12"/>
        <v>-7.5873813917232917</v>
      </c>
      <c r="J147" s="91">
        <f t="shared" si="16"/>
        <v>1.2592162252774194E-13</v>
      </c>
      <c r="K147" s="29" t="str">
        <f t="shared" si="17"/>
        <v/>
      </c>
    </row>
    <row r="148" spans="1:11" x14ac:dyDescent="0.2">
      <c r="A148" s="47">
        <v>138</v>
      </c>
      <c r="B148" s="47" t="s">
        <v>831</v>
      </c>
      <c r="C148" s="10" t="s">
        <v>468</v>
      </c>
      <c r="D148" s="56">
        <f>IFERROR(INDEX(side_by_side!$D$31:$M$194,SUMIFS(side_by_side!$A$31:$A$194,side_by_side!$B$31:$B$194,comparison!$B148,side_by_side!$C$31:$C$194,comparison!$C148),MATCH(comparison!$D$8,side_by_side!$D$30:$M$30,0)),0)</f>
        <v>824</v>
      </c>
      <c r="E148" s="39">
        <f t="shared" si="13"/>
        <v>1.1802300016185193E-3</v>
      </c>
      <c r="F148" s="56">
        <f>IFERROR(INDEX(side_by_side!$D$31:$M$194,SUMIFS(side_by_side!$A$31:$A$194,side_by_side!$B$31:$B$194,comparison!$B148,side_by_side!$C$31:$C$194,comparison!$C148),MATCH(comparison!$F$8,side_by_side!$D$30:$M$30,0)),0)</f>
        <v>3729</v>
      </c>
      <c r="G148" s="39">
        <f t="shared" si="14"/>
        <v>1.2957715939345797E-3</v>
      </c>
      <c r="H148" s="93">
        <f t="shared" si="15"/>
        <v>91.083182186050166</v>
      </c>
      <c r="I148" s="92">
        <f t="shared" si="12"/>
        <v>-2.4287254240569758</v>
      </c>
      <c r="J148" s="91">
        <f t="shared" si="16"/>
        <v>2.0894023330917437E-2</v>
      </c>
      <c r="K148" s="29" t="str">
        <f t="shared" si="17"/>
        <v/>
      </c>
    </row>
    <row r="149" spans="1:11" x14ac:dyDescent="0.2">
      <c r="A149" s="47">
        <v>139</v>
      </c>
      <c r="B149" s="47" t="s">
        <v>831</v>
      </c>
      <c r="C149" s="10" t="s">
        <v>469</v>
      </c>
      <c r="D149" s="56">
        <f>IFERROR(INDEX(side_by_side!$D$31:$M$194,SUMIFS(side_by_side!$A$31:$A$194,side_by_side!$B$31:$B$194,comparison!$B149,side_by_side!$C$31:$C$194,comparison!$C149),MATCH(comparison!$D$8,side_by_side!$D$30:$M$30,0)),0)</f>
        <v>3174</v>
      </c>
      <c r="E149" s="39">
        <f t="shared" si="13"/>
        <v>4.5461772149723058E-3</v>
      </c>
      <c r="F149" s="56">
        <f>IFERROR(INDEX(side_by_side!$D$31:$M$194,SUMIFS(side_by_side!$A$31:$A$194,side_by_side!$B$31:$B$194,comparison!$B149,side_by_side!$C$31:$C$194,comparison!$C149),MATCH(comparison!$F$8,side_by_side!$D$30:$M$30,0)),0)</f>
        <v>17157</v>
      </c>
      <c r="G149" s="39">
        <f t="shared" si="14"/>
        <v>5.9618002781270003E-3</v>
      </c>
      <c r="H149" s="93">
        <f t="shared" si="15"/>
        <v>76.255107566276337</v>
      </c>
      <c r="I149" s="92">
        <f t="shared" si="12"/>
        <v>-14.112975892566769</v>
      </c>
      <c r="J149" s="91">
        <f t="shared" si="16"/>
        <v>2.2406394333507985E-44</v>
      </c>
      <c r="K149" s="29" t="str">
        <f t="shared" si="17"/>
        <v/>
      </c>
    </row>
    <row r="150" spans="1:11" x14ac:dyDescent="0.2">
      <c r="A150" s="47">
        <v>140</v>
      </c>
      <c r="B150" s="47" t="s">
        <v>831</v>
      </c>
      <c r="C150" s="10" t="s">
        <v>470</v>
      </c>
      <c r="D150" s="56">
        <f>IFERROR(INDEX(side_by_side!$D$31:$M$194,SUMIFS(side_by_side!$A$31:$A$194,side_by_side!$B$31:$B$194,comparison!$B150,side_by_side!$C$31:$C$194,comparison!$C150),MATCH(comparison!$D$8,side_by_side!$D$30:$M$30,0)),0)</f>
        <v>212</v>
      </c>
      <c r="E150" s="39">
        <f t="shared" si="13"/>
        <v>3.0365140818340548E-4</v>
      </c>
      <c r="F150" s="56">
        <f>IFERROR(INDEX(side_by_side!$D$31:$M$194,SUMIFS(side_by_side!$A$31:$A$194,side_by_side!$B$31:$B$194,comparison!$B150,side_by_side!$C$31:$C$194,comparison!$C150),MATCH(comparison!$F$8,side_by_side!$D$30:$M$30,0)),0)</f>
        <v>956</v>
      </c>
      <c r="G150" s="39">
        <f t="shared" si="14"/>
        <v>3.3219566741792927E-4</v>
      </c>
      <c r="H150" s="93">
        <f t="shared" si="15"/>
        <v>91.407395690500451</v>
      </c>
      <c r="I150" s="92">
        <f t="shared" si="12"/>
        <v>-1.1840786138267529</v>
      </c>
      <c r="J150" s="91">
        <f t="shared" si="16"/>
        <v>0.19790669137097497</v>
      </c>
      <c r="K150" s="29" t="str">
        <f t="shared" si="17"/>
        <v/>
      </c>
    </row>
    <row r="151" spans="1:11" x14ac:dyDescent="0.2">
      <c r="A151" s="47">
        <v>141</v>
      </c>
      <c r="B151" s="47" t="s">
        <v>831</v>
      </c>
      <c r="C151" s="10" t="s">
        <v>471</v>
      </c>
      <c r="D151" s="56">
        <f>IFERROR(INDEX(side_by_side!$D$31:$M$194,SUMIFS(side_by_side!$A$31:$A$194,side_by_side!$B$31:$B$194,comparison!$B151,side_by_side!$C$31:$C$194,comparison!$C151),MATCH(comparison!$D$8,side_by_side!$D$30:$M$30,0)),0)</f>
        <v>3130</v>
      </c>
      <c r="E151" s="39">
        <f t="shared" si="13"/>
        <v>4.483155224594618E-3</v>
      </c>
      <c r="F151" s="56">
        <f>IFERROR(INDEX(side_by_side!$D$31:$M$194,SUMIFS(side_by_side!$A$31:$A$194,side_by_side!$B$31:$B$194,comparison!$B151,side_by_side!$C$31:$C$194,comparison!$C151),MATCH(comparison!$F$8,side_by_side!$D$30:$M$30,0)),0)</f>
        <v>16196</v>
      </c>
      <c r="G151" s="39">
        <f t="shared" si="14"/>
        <v>5.6278671856702742E-3</v>
      </c>
      <c r="H151" s="93">
        <f t="shared" si="15"/>
        <v>79.659932914011691</v>
      </c>
      <c r="I151" s="92">
        <f t="shared" si="12"/>
        <v>-11.703458136543016</v>
      </c>
      <c r="J151" s="91">
        <f t="shared" si="16"/>
        <v>7.2119052880381505E-31</v>
      </c>
      <c r="K151" s="29" t="str">
        <f t="shared" si="17"/>
        <v/>
      </c>
    </row>
    <row r="152" spans="1:11" x14ac:dyDescent="0.2">
      <c r="A152" s="47">
        <v>142</v>
      </c>
      <c r="B152" s="47" t="s">
        <v>831</v>
      </c>
      <c r="C152" s="10" t="s">
        <v>472</v>
      </c>
      <c r="D152" s="56">
        <f>IFERROR(INDEX(side_by_side!$D$31:$M$194,SUMIFS(side_by_side!$A$31:$A$194,side_by_side!$B$31:$B$194,comparison!$B152,side_by_side!$C$31:$C$194,comparison!$C152),MATCH(comparison!$D$8,side_by_side!$D$30:$M$30,0)),0)</f>
        <v>7674</v>
      </c>
      <c r="E152" s="39">
        <f t="shared" si="13"/>
        <v>1.0991608049054026E-2</v>
      </c>
      <c r="F152" s="56">
        <f>IFERROR(INDEX(side_by_side!$D$31:$M$194,SUMIFS(side_by_side!$A$31:$A$194,side_by_side!$B$31:$B$194,comparison!$B152,side_by_side!$C$31:$C$194,comparison!$C152),MATCH(comparison!$F$8,side_by_side!$D$30:$M$30,0)),0)</f>
        <v>36146</v>
      </c>
      <c r="G152" s="39">
        <f t="shared" si="14"/>
        <v>1.2560193090469112E-2</v>
      </c>
      <c r="H152" s="93">
        <f t="shared" si="15"/>
        <v>87.511457585748786</v>
      </c>
      <c r="I152" s="92">
        <f t="shared" si="12"/>
        <v>-10.687139434357285</v>
      </c>
      <c r="J152" s="91">
        <f t="shared" si="16"/>
        <v>6.3015727175104057E-26</v>
      </c>
      <c r="K152" s="29" t="str">
        <f t="shared" si="17"/>
        <v>Y</v>
      </c>
    </row>
    <row r="153" spans="1:11" x14ac:dyDescent="0.2">
      <c r="A153" s="47">
        <v>143</v>
      </c>
      <c r="B153" s="47" t="s">
        <v>831</v>
      </c>
      <c r="C153" s="10" t="s">
        <v>473</v>
      </c>
      <c r="D153" s="56">
        <f>IFERROR(INDEX(side_by_side!$D$31:$M$194,SUMIFS(side_by_side!$A$31:$A$194,side_by_side!$B$31:$B$194,comparison!$B153,side_by_side!$C$31:$C$194,comparison!$C153),MATCH(comparison!$D$8,side_by_side!$D$30:$M$30,0)),0)</f>
        <v>14636</v>
      </c>
      <c r="E153" s="39">
        <f t="shared" si="13"/>
        <v>2.096340570836001E-2</v>
      </c>
      <c r="F153" s="56">
        <f>IFERROR(INDEX(side_by_side!$D$31:$M$194,SUMIFS(side_by_side!$A$31:$A$194,side_by_side!$B$31:$B$194,comparison!$B153,side_by_side!$C$31:$C$194,comparison!$C153),MATCH(comparison!$F$8,side_by_side!$D$30:$M$30,0)),0)</f>
        <v>80134</v>
      </c>
      <c r="G153" s="39">
        <f t="shared" si="14"/>
        <v>2.784536361178697E-2</v>
      </c>
      <c r="H153" s="93">
        <f t="shared" si="15"/>
        <v>75.285085160411342</v>
      </c>
      <c r="I153" s="92">
        <f t="shared" si="12"/>
        <v>-32.115983601975309</v>
      </c>
      <c r="J153" s="91">
        <f t="shared" si="16"/>
        <v>4.2397573095082466E-225</v>
      </c>
      <c r="K153" s="29" t="str">
        <f t="shared" si="17"/>
        <v>Y</v>
      </c>
    </row>
    <row r="154" spans="1:11" x14ac:dyDescent="0.2">
      <c r="A154" s="47">
        <v>144</v>
      </c>
      <c r="B154" s="47" t="s">
        <v>831</v>
      </c>
      <c r="C154" s="10" t="s">
        <v>259</v>
      </c>
      <c r="D154" s="56">
        <f>IFERROR(INDEX(side_by_side!$D$31:$M$194,SUMIFS(side_by_side!$A$31:$A$194,side_by_side!$B$31:$B$194,comparison!$B154,side_by_side!$C$31:$C$194,comparison!$C154),MATCH(comparison!$D$8,side_by_side!$D$30:$M$30,0)),0)</f>
        <v>1208</v>
      </c>
      <c r="E154" s="39">
        <f t="shared" si="13"/>
        <v>1.7302400994601594E-3</v>
      </c>
      <c r="F154" s="56">
        <f>IFERROR(INDEX(side_by_side!$D$31:$M$194,SUMIFS(side_by_side!$A$31:$A$194,side_by_side!$B$31:$B$194,comparison!$B154,side_by_side!$C$31:$C$194,comparison!$C154),MATCH(comparison!$F$8,side_by_side!$D$30:$M$30,0)),0)</f>
        <v>5617</v>
      </c>
      <c r="G154" s="39">
        <f t="shared" si="14"/>
        <v>1.9518232885842141E-3</v>
      </c>
      <c r="H154" s="93">
        <f t="shared" si="15"/>
        <v>88.647374461610013</v>
      </c>
      <c r="I154" s="92">
        <f t="shared" si="12"/>
        <v>-3.8055073106002451</v>
      </c>
      <c r="J154" s="91">
        <f t="shared" si="16"/>
        <v>2.8589627758204042E-4</v>
      </c>
      <c r="K154" s="29" t="str">
        <f t="shared" si="17"/>
        <v/>
      </c>
    </row>
    <row r="155" spans="1:11" x14ac:dyDescent="0.2">
      <c r="A155" s="47">
        <v>145</v>
      </c>
      <c r="B155" s="47" t="s">
        <v>831</v>
      </c>
      <c r="C155" s="10" t="s">
        <v>474</v>
      </c>
      <c r="D155" s="56">
        <f>IFERROR(INDEX(side_by_side!$D$31:$M$194,SUMIFS(side_by_side!$A$31:$A$194,side_by_side!$B$31:$B$194,comparison!$B155,side_by_side!$C$31:$C$194,comparison!$C155),MATCH(comparison!$D$8,side_by_side!$D$30:$M$30,0)),0)</f>
        <v>670</v>
      </c>
      <c r="E155" s="39">
        <f t="shared" si="13"/>
        <v>9.5965303529661154E-4</v>
      </c>
      <c r="F155" s="56">
        <f>IFERROR(INDEX(side_by_side!$D$31:$M$194,SUMIFS(side_by_side!$A$31:$A$194,side_by_side!$B$31:$B$194,comparison!$B155,side_by_side!$C$31:$C$194,comparison!$C155),MATCH(comparison!$F$8,side_by_side!$D$30:$M$30,0)),0)</f>
        <v>3316</v>
      </c>
      <c r="G155" s="39">
        <f t="shared" si="14"/>
        <v>1.1522602857299722E-3</v>
      </c>
      <c r="H155" s="93">
        <f t="shared" si="15"/>
        <v>83.284397386711845</v>
      </c>
      <c r="I155" s="92">
        <f t="shared" si="12"/>
        <v>-4.3267161899618154</v>
      </c>
      <c r="J155" s="91">
        <f t="shared" si="16"/>
        <v>3.434084735172021E-5</v>
      </c>
      <c r="K155" s="29" t="str">
        <f t="shared" si="17"/>
        <v/>
      </c>
    </row>
    <row r="156" spans="1:11" x14ac:dyDescent="0.2">
      <c r="A156" s="47">
        <v>146</v>
      </c>
      <c r="B156" s="47" t="s">
        <v>831</v>
      </c>
      <c r="C156" s="10" t="s">
        <v>475</v>
      </c>
      <c r="D156" s="56">
        <f>IFERROR(INDEX(side_by_side!$D$31:$M$194,SUMIFS(side_by_side!$A$31:$A$194,side_by_side!$B$31:$B$194,comparison!$B156,side_by_side!$C$31:$C$194,comparison!$C156),MATCH(comparison!$D$8,side_by_side!$D$30:$M$30,0)),0)</f>
        <v>5377</v>
      </c>
      <c r="E156" s="39">
        <f t="shared" si="13"/>
        <v>7.7015736877460899E-3</v>
      </c>
      <c r="F156" s="56">
        <f>IFERROR(INDEX(side_by_side!$D$31:$M$194,SUMIFS(side_by_side!$A$31:$A$194,side_by_side!$B$31:$B$194,comparison!$B156,side_by_side!$C$31:$C$194,comparison!$C156),MATCH(comparison!$F$8,side_by_side!$D$30:$M$30,0)),0)</f>
        <v>30237</v>
      </c>
      <c r="G156" s="39">
        <f t="shared" si="14"/>
        <v>1.0506904179619171E-2</v>
      </c>
      <c r="H156" s="93">
        <f t="shared" si="15"/>
        <v>73.300123005644821</v>
      </c>
      <c r="I156" s="92">
        <f t="shared" si="12"/>
        <v>-21.176752119171653</v>
      </c>
      <c r="J156" s="91">
        <f t="shared" si="16"/>
        <v>1.6602786036187619E-98</v>
      </c>
      <c r="K156" s="29" t="str">
        <f t="shared" si="17"/>
        <v/>
      </c>
    </row>
    <row r="157" spans="1:11" x14ac:dyDescent="0.2">
      <c r="A157" s="47">
        <v>147</v>
      </c>
      <c r="B157" s="47" t="s">
        <v>831</v>
      </c>
      <c r="C157" s="10" t="s">
        <v>250</v>
      </c>
      <c r="D157" s="56">
        <f>IFERROR(INDEX(side_by_side!$D$31:$M$194,SUMIFS(side_by_side!$A$31:$A$194,side_by_side!$B$31:$B$194,comparison!$B157,side_by_side!$C$31:$C$194,comparison!$C157),MATCH(comparison!$D$8,side_by_side!$D$30:$M$30,0)),0)</f>
        <v>28124</v>
      </c>
      <c r="E157" s="39">
        <f t="shared" si="13"/>
        <v>4.028251039504762E-2</v>
      </c>
      <c r="F157" s="56">
        <f>IFERROR(INDEX(side_by_side!$D$31:$M$194,SUMIFS(side_by_side!$A$31:$A$194,side_by_side!$B$31:$B$194,comparison!$B157,side_by_side!$C$31:$C$194,comparison!$C157),MATCH(comparison!$F$8,side_by_side!$D$30:$M$30,0)),0)</f>
        <v>114910</v>
      </c>
      <c r="G157" s="39">
        <f t="shared" si="14"/>
        <v>3.9929502241625787E-2</v>
      </c>
      <c r="H157" s="93">
        <f t="shared" si="15"/>
        <v>100.884078522406</v>
      </c>
      <c r="I157" s="92">
        <f t="shared" si="12"/>
        <v>1.350334507123615</v>
      </c>
      <c r="J157" s="91">
        <f t="shared" si="16"/>
        <v>0.16031090808040951</v>
      </c>
      <c r="K157" s="29" t="str">
        <f t="shared" si="17"/>
        <v/>
      </c>
    </row>
    <row r="158" spans="1:11" x14ac:dyDescent="0.2">
      <c r="A158" s="47">
        <v>148</v>
      </c>
      <c r="B158" s="47" t="s">
        <v>831</v>
      </c>
      <c r="C158" s="10" t="s">
        <v>476</v>
      </c>
      <c r="D158" s="56">
        <f>IFERROR(INDEX(side_by_side!$D$31:$M$194,SUMIFS(side_by_side!$A$31:$A$194,side_by_side!$B$31:$B$194,comparison!$B158,side_by_side!$C$31:$C$194,comparison!$C158),MATCH(comparison!$D$8,side_by_side!$D$30:$M$30,0)),0)</f>
        <v>12367</v>
      </c>
      <c r="E158" s="39">
        <f t="shared" si="13"/>
        <v>1.7713476250019695E-2</v>
      </c>
      <c r="F158" s="56">
        <f>IFERROR(INDEX(side_by_side!$D$31:$M$194,SUMIFS(side_by_side!$A$31:$A$194,side_by_side!$B$31:$B$194,comparison!$B158,side_by_side!$C$31:$C$194,comparison!$C158),MATCH(comparison!$F$8,side_by_side!$D$30:$M$30,0)),0)</f>
        <v>58630</v>
      </c>
      <c r="G158" s="39">
        <f t="shared" si="14"/>
        <v>2.0373046004930118E-2</v>
      </c>
      <c r="H158" s="93">
        <f t="shared" si="15"/>
        <v>86.945644974900532</v>
      </c>
      <c r="I158" s="92">
        <f t="shared" si="12"/>
        <v>-14.290854596805033</v>
      </c>
      <c r="J158" s="91">
        <f t="shared" si="16"/>
        <v>1.7916340813300486E-45</v>
      </c>
      <c r="K158" s="29" t="str">
        <f t="shared" si="17"/>
        <v>Y</v>
      </c>
    </row>
    <row r="159" spans="1:11" x14ac:dyDescent="0.2">
      <c r="A159" s="47">
        <v>149</v>
      </c>
      <c r="B159" s="47" t="s">
        <v>831</v>
      </c>
      <c r="C159" s="10" t="s">
        <v>477</v>
      </c>
      <c r="D159" s="56">
        <f>IFERROR(INDEX(side_by_side!$D$31:$M$194,SUMIFS(side_by_side!$A$31:$A$194,side_by_side!$B$31:$B$194,comparison!$B159,side_by_side!$C$31:$C$194,comparison!$C159),MATCH(comparison!$D$8,side_by_side!$D$30:$M$30,0)),0)</f>
        <v>28620</v>
      </c>
      <c r="E159" s="39">
        <f t="shared" si="13"/>
        <v>4.0992940104759734E-2</v>
      </c>
      <c r="F159" s="56">
        <f>IFERROR(INDEX(side_by_side!$D$31:$M$194,SUMIFS(side_by_side!$A$31:$A$194,side_by_side!$B$31:$B$194,comparison!$B159,side_by_side!$C$31:$C$194,comparison!$C159),MATCH(comparison!$F$8,side_by_side!$D$30:$M$30,0)),0)</f>
        <v>126258</v>
      </c>
      <c r="G159" s="39">
        <f t="shared" si="14"/>
        <v>4.3872762109678776E-2</v>
      </c>
      <c r="H159" s="93">
        <f t="shared" si="15"/>
        <v>93.435968317381764</v>
      </c>
      <c r="I159" s="92">
        <f t="shared" si="12"/>
        <v>-10.604678918199898</v>
      </c>
      <c r="J159" s="91">
        <f t="shared" si="16"/>
        <v>1.5160091344878442E-25</v>
      </c>
      <c r="K159" s="29" t="str">
        <f t="shared" si="17"/>
        <v/>
      </c>
    </row>
    <row r="160" spans="1:11" x14ac:dyDescent="0.2">
      <c r="A160" s="47">
        <v>150</v>
      </c>
      <c r="B160" s="47" t="s">
        <v>831</v>
      </c>
      <c r="C160" s="10" t="s">
        <v>478</v>
      </c>
      <c r="D160" s="56">
        <f>IFERROR(INDEX(side_by_side!$D$31:$M$194,SUMIFS(side_by_side!$A$31:$A$194,side_by_side!$B$31:$B$194,comparison!$B160,side_by_side!$C$31:$C$194,comparison!$C160),MATCH(comparison!$D$8,side_by_side!$D$30:$M$30,0)),0)</f>
        <v>3625</v>
      </c>
      <c r="E160" s="39">
        <f t="shared" si="13"/>
        <v>5.1921526163436075E-3</v>
      </c>
      <c r="F160" s="56">
        <f>IFERROR(INDEX(side_by_side!$D$31:$M$194,SUMIFS(side_by_side!$A$31:$A$194,side_by_side!$B$31:$B$194,comparison!$B160,side_by_side!$C$31:$C$194,comparison!$C160),MATCH(comparison!$F$8,side_by_side!$D$30:$M$30,0)),0)</f>
        <v>15760</v>
      </c>
      <c r="G160" s="39">
        <f t="shared" si="14"/>
        <v>5.476363722287202E-3</v>
      </c>
      <c r="H160" s="93">
        <f t="shared" si="15"/>
        <v>94.81022225045173</v>
      </c>
      <c r="I160" s="92">
        <f t="shared" si="12"/>
        <v>-2.9013539716024614</v>
      </c>
      <c r="J160" s="91">
        <f t="shared" si="16"/>
        <v>5.9292000880676434E-3</v>
      </c>
      <c r="K160" s="29" t="str">
        <f t="shared" si="17"/>
        <v/>
      </c>
    </row>
    <row r="161" spans="1:11" x14ac:dyDescent="0.2">
      <c r="A161" s="47">
        <v>151</v>
      </c>
      <c r="B161" s="47" t="s">
        <v>831</v>
      </c>
      <c r="C161" s="10" t="s">
        <v>160</v>
      </c>
      <c r="D161" s="56">
        <f>IFERROR(INDEX(side_by_side!$D$31:$M$194,SUMIFS(side_by_side!$A$31:$A$194,side_by_side!$B$31:$B$194,comparison!$B161,side_by_side!$C$31:$C$194,comparison!$C161),MATCH(comparison!$D$8,side_by_side!$D$30:$M$30,0)),0)</f>
        <v>4347</v>
      </c>
      <c r="E161" s="39">
        <f t="shared" si="13"/>
        <v>6.2262861857229406E-3</v>
      </c>
      <c r="F161" s="56">
        <f>IFERROR(INDEX(side_by_side!$D$31:$M$194,SUMIFS(side_by_side!$A$31:$A$194,side_by_side!$B$31:$B$194,comparison!$B161,side_by_side!$C$31:$C$194,comparison!$C161),MATCH(comparison!$F$8,side_by_side!$D$30:$M$30,0)),0)</f>
        <v>18179</v>
      </c>
      <c r="G161" s="39">
        <f t="shared" si="14"/>
        <v>6.3169299560570458E-3</v>
      </c>
      <c r="H161" s="93">
        <f t="shared" si="15"/>
        <v>98.565066084875767</v>
      </c>
      <c r="I161" s="92">
        <f t="shared" si="12"/>
        <v>-0.85877690042065824</v>
      </c>
      <c r="J161" s="91">
        <f t="shared" si="16"/>
        <v>0.27590810666977694</v>
      </c>
      <c r="K161" s="29" t="str">
        <f t="shared" si="17"/>
        <v/>
      </c>
    </row>
    <row r="162" spans="1:11" x14ac:dyDescent="0.2">
      <c r="A162" s="47">
        <v>152</v>
      </c>
      <c r="B162" s="47" t="s">
        <v>831</v>
      </c>
      <c r="C162" s="10" t="s">
        <v>273</v>
      </c>
      <c r="D162" s="56">
        <f>IFERROR(INDEX(side_by_side!$D$31:$M$194,SUMIFS(side_by_side!$A$31:$A$194,side_by_side!$B$31:$B$194,comparison!$B162,side_by_side!$C$31:$C$194,comparison!$C162),MATCH(comparison!$D$8,side_by_side!$D$30:$M$30,0)),0)</f>
        <v>9286</v>
      </c>
      <c r="E162" s="39">
        <f t="shared" si="13"/>
        <v>1.3300504605618411E-2</v>
      </c>
      <c r="F162" s="56">
        <f>IFERROR(INDEX(side_by_side!$D$31:$M$194,SUMIFS(side_by_side!$A$31:$A$194,side_by_side!$B$31:$B$194,comparison!$B162,side_by_side!$C$31:$C$194,comparison!$C162),MATCH(comparison!$F$8,side_by_side!$D$30:$M$30,0)),0)</f>
        <v>43287</v>
      </c>
      <c r="G162" s="39">
        <f t="shared" si="14"/>
        <v>1.5041583530878561E-2</v>
      </c>
      <c r="H162" s="93">
        <f t="shared" si="15"/>
        <v>88.424896077690732</v>
      </c>
      <c r="I162" s="92">
        <f t="shared" si="12"/>
        <v>-10.843399226683282</v>
      </c>
      <c r="J162" s="91">
        <f t="shared" si="16"/>
        <v>1.1718931171471718E-26</v>
      </c>
      <c r="K162" s="29" t="str">
        <f t="shared" si="17"/>
        <v>Y</v>
      </c>
    </row>
    <row r="163" spans="1:11" x14ac:dyDescent="0.2">
      <c r="A163" s="47">
        <v>153</v>
      </c>
      <c r="B163" s="47" t="s">
        <v>831</v>
      </c>
      <c r="C163" s="10" t="s">
        <v>479</v>
      </c>
      <c r="D163" s="56">
        <f>IFERROR(INDEX(side_by_side!$D$31:$M$194,SUMIFS(side_by_side!$A$31:$A$194,side_by_side!$B$31:$B$194,comparison!$B163,side_by_side!$C$31:$C$194,comparison!$C163),MATCH(comparison!$D$8,side_by_side!$D$30:$M$30,0)),0)</f>
        <v>508</v>
      </c>
      <c r="E163" s="39">
        <f t="shared" si="13"/>
        <v>7.2761752526966962E-4</v>
      </c>
      <c r="F163" s="56">
        <f>IFERROR(INDEX(side_by_side!$D$31:$M$194,SUMIFS(side_by_side!$A$31:$A$194,side_by_side!$B$31:$B$194,comparison!$B163,side_by_side!$C$31:$C$194,comparison!$C163),MATCH(comparison!$F$8,side_by_side!$D$30:$M$30,0)),0)</f>
        <v>2698</v>
      </c>
      <c r="G163" s="39">
        <f t="shared" si="14"/>
        <v>9.3751455093469996E-4</v>
      </c>
      <c r="H163" s="93">
        <f t="shared" si="15"/>
        <v>77.611331423521534</v>
      </c>
      <c r="I163" s="92">
        <f t="shared" si="12"/>
        <v>-5.2569220545125521</v>
      </c>
      <c r="J163" s="91">
        <f t="shared" si="16"/>
        <v>3.9810371434018222E-7</v>
      </c>
      <c r="K163" s="29" t="str">
        <f t="shared" si="17"/>
        <v/>
      </c>
    </row>
    <row r="164" spans="1:11" x14ac:dyDescent="0.2">
      <c r="A164" s="47">
        <v>154</v>
      </c>
      <c r="B164" s="47" t="s">
        <v>831</v>
      </c>
      <c r="C164" s="10" t="s">
        <v>480</v>
      </c>
      <c r="D164" s="56">
        <f>IFERROR(INDEX(side_by_side!$D$31:$M$194,SUMIFS(side_by_side!$A$31:$A$194,side_by_side!$B$31:$B$194,comparison!$B164,side_by_side!$C$31:$C$194,comparison!$C164),MATCH(comparison!$D$8,side_by_side!$D$30:$M$30,0)),0)</f>
        <v>121</v>
      </c>
      <c r="E164" s="39">
        <f t="shared" si="13"/>
        <v>1.7331047353864179E-4</v>
      </c>
      <c r="F164" s="56">
        <f>IFERROR(INDEX(side_by_side!$D$31:$M$194,SUMIFS(side_by_side!$A$31:$A$194,side_by_side!$B$31:$B$194,comparison!$B164,side_by_side!$C$31:$C$194,comparison!$C164),MATCH(comparison!$F$8,side_by_side!$D$30:$M$30,0)),0)</f>
        <v>536</v>
      </c>
      <c r="G164" s="39">
        <f t="shared" si="14"/>
        <v>1.8625196415900637E-4</v>
      </c>
      <c r="H164" s="93">
        <f t="shared" si="15"/>
        <v>93.051621936552451</v>
      </c>
      <c r="I164" s="92">
        <f t="shared" si="12"/>
        <v>-0.71573748199434017</v>
      </c>
      <c r="J164" s="91">
        <f t="shared" si="16"/>
        <v>0.30879470599703057</v>
      </c>
      <c r="K164" s="29" t="str">
        <f t="shared" si="17"/>
        <v/>
      </c>
    </row>
    <row r="165" spans="1:11" x14ac:dyDescent="0.2">
      <c r="A165" s="47">
        <v>155</v>
      </c>
      <c r="B165" s="47" t="s">
        <v>831</v>
      </c>
      <c r="C165" s="10" t="s">
        <v>481</v>
      </c>
      <c r="D165" s="56">
        <f>IFERROR(INDEX(side_by_side!$D$31:$M$194,SUMIFS(side_by_side!$A$31:$A$194,side_by_side!$B$31:$B$194,comparison!$B165,side_by_side!$C$31:$C$194,comparison!$C165),MATCH(comparison!$D$8,side_by_side!$D$30:$M$30,0)),0)</f>
        <v>2512</v>
      </c>
      <c r="E165" s="39">
        <f t="shared" si="13"/>
        <v>3.5979827233807286E-3</v>
      </c>
      <c r="F165" s="56">
        <f>IFERROR(INDEX(side_by_side!$D$31:$M$194,SUMIFS(side_by_side!$A$31:$A$194,side_by_side!$B$31:$B$194,comparison!$B165,side_by_side!$C$31:$C$194,comparison!$C165),MATCH(comparison!$F$8,side_by_side!$D$30:$M$30,0)),0)</f>
        <v>11407</v>
      </c>
      <c r="G165" s="39">
        <f t="shared" si="14"/>
        <v>3.9637614835107936E-3</v>
      </c>
      <c r="H165" s="93">
        <f t="shared" si="15"/>
        <v>90.771928087709085</v>
      </c>
      <c r="I165" s="92">
        <f t="shared" si="12"/>
        <v>-4.4032523207340679</v>
      </c>
      <c r="J165" s="91">
        <f t="shared" si="16"/>
        <v>2.4587950963951198E-5</v>
      </c>
      <c r="K165" s="29" t="str">
        <f t="shared" si="17"/>
        <v/>
      </c>
    </row>
    <row r="166" spans="1:11" x14ac:dyDescent="0.2">
      <c r="A166" s="47">
        <v>156</v>
      </c>
      <c r="B166" s="47" t="s">
        <v>831</v>
      </c>
      <c r="C166" s="10" t="s">
        <v>482</v>
      </c>
      <c r="D166" s="56">
        <f>IFERROR(INDEX(side_by_side!$D$31:$M$194,SUMIFS(side_by_side!$A$31:$A$194,side_by_side!$B$31:$B$194,comparison!$B166,side_by_side!$C$31:$C$194,comparison!$C166),MATCH(comparison!$D$8,side_by_side!$D$30:$M$30,0)),0)</f>
        <v>4003</v>
      </c>
      <c r="E166" s="39">
        <f t="shared" si="13"/>
        <v>5.7335688064064716E-3</v>
      </c>
      <c r="F166" s="56">
        <f>IFERROR(INDEX(side_by_side!$D$31:$M$194,SUMIFS(side_by_side!$A$31:$A$194,side_by_side!$B$31:$B$194,comparison!$B166,side_by_side!$C$31:$C$194,comparison!$C166),MATCH(comparison!$F$8,side_by_side!$D$30:$M$30,0)),0)</f>
        <v>17972</v>
      </c>
      <c r="G166" s="39">
        <f t="shared" si="14"/>
        <v>6.2450005594508629E-3</v>
      </c>
      <c r="H166" s="93">
        <f t="shared" si="15"/>
        <v>91.810541117239509</v>
      </c>
      <c r="I166" s="92">
        <f t="shared" si="12"/>
        <v>-4.9053952996438328</v>
      </c>
      <c r="J166" s="91">
        <f t="shared" si="16"/>
        <v>2.3752922959093361E-6</v>
      </c>
      <c r="K166" s="29" t="str">
        <f t="shared" si="17"/>
        <v/>
      </c>
    </row>
    <row r="167" spans="1:11" x14ac:dyDescent="0.2">
      <c r="A167" s="47">
        <v>157</v>
      </c>
      <c r="B167" s="47" t="s">
        <v>831</v>
      </c>
      <c r="C167" s="10" t="s">
        <v>483</v>
      </c>
      <c r="D167" s="56">
        <f>IFERROR(INDEX(side_by_side!$D$31:$M$194,SUMIFS(side_by_side!$A$31:$A$194,side_by_side!$B$31:$B$194,comparison!$B167,side_by_side!$C$31:$C$194,comparison!$C167),MATCH(comparison!$D$8,side_by_side!$D$30:$M$30,0)),0)</f>
        <v>19</v>
      </c>
      <c r="E167" s="39">
        <f t="shared" si="13"/>
        <v>2.7214041299456148E-5</v>
      </c>
      <c r="F167" s="56">
        <f>IFERROR(INDEX(side_by_side!$D$31:$M$194,SUMIFS(side_by_side!$A$31:$A$194,side_by_side!$B$31:$B$194,comparison!$B167,side_by_side!$C$31:$C$194,comparison!$C167),MATCH(comparison!$F$8,side_by_side!$D$30:$M$30,0)),0)</f>
        <v>96</v>
      </c>
      <c r="G167" s="39">
        <f t="shared" si="14"/>
        <v>3.3358560744896664E-5</v>
      </c>
      <c r="H167" s="93">
        <f t="shared" si="15"/>
        <v>81.580382042170299</v>
      </c>
      <c r="I167" s="92">
        <f t="shared" si="12"/>
        <v>-0.81219110899741476</v>
      </c>
      <c r="J167" s="91">
        <f t="shared" si="16"/>
        <v>0.28685863889388635</v>
      </c>
      <c r="K167" s="29" t="str">
        <f t="shared" si="17"/>
        <v/>
      </c>
    </row>
    <row r="168" spans="1:11" x14ac:dyDescent="0.2">
      <c r="A168" s="47">
        <v>158</v>
      </c>
      <c r="B168" s="47" t="s">
        <v>831</v>
      </c>
      <c r="C168" s="10" t="s">
        <v>484</v>
      </c>
      <c r="D168" s="56">
        <f>IFERROR(INDEX(side_by_side!$D$31:$M$194,SUMIFS(side_by_side!$A$31:$A$194,side_by_side!$B$31:$B$194,comparison!$B168,side_by_side!$C$31:$C$194,comparison!$C168),MATCH(comparison!$D$8,side_by_side!$D$30:$M$30,0)),0)</f>
        <v>2584</v>
      </c>
      <c r="E168" s="39">
        <f t="shared" si="13"/>
        <v>3.7011096167260363E-3</v>
      </c>
      <c r="F168" s="56">
        <f>IFERROR(INDEX(side_by_side!$D$31:$M$194,SUMIFS(side_by_side!$A$31:$A$194,side_by_side!$B$31:$B$194,comparison!$B168,side_by_side!$C$31:$C$194,comparison!$C168),MATCH(comparison!$F$8,side_by_side!$D$30:$M$30,0)),0)</f>
        <v>9486</v>
      </c>
      <c r="G168" s="39">
        <f t="shared" si="14"/>
        <v>3.2962427836051014E-3</v>
      </c>
      <c r="H168" s="93">
        <f t="shared" si="15"/>
        <v>112.28267635911612</v>
      </c>
      <c r="I168" s="92">
        <f t="shared" si="12"/>
        <v>5.23244876681958</v>
      </c>
      <c r="J168" s="91">
        <f t="shared" si="16"/>
        <v>4.5262648776274318E-7</v>
      </c>
      <c r="K168" s="29" t="str">
        <f t="shared" si="17"/>
        <v/>
      </c>
    </row>
    <row r="169" spans="1:11" x14ac:dyDescent="0.2">
      <c r="A169" s="47">
        <v>159</v>
      </c>
      <c r="B169" s="47" t="s">
        <v>831</v>
      </c>
      <c r="C169" s="10" t="s">
        <v>485</v>
      </c>
      <c r="D169" s="56">
        <f>IFERROR(INDEX(side_by_side!$D$31:$M$194,SUMIFS(side_by_side!$A$31:$A$194,side_by_side!$B$31:$B$194,comparison!$B169,side_by_side!$C$31:$C$194,comparison!$C169),MATCH(comparison!$D$8,side_by_side!$D$30:$M$30,0)),0)</f>
        <v>1641</v>
      </c>
      <c r="E169" s="39">
        <f t="shared" si="13"/>
        <v>2.3504337774951337E-3</v>
      </c>
      <c r="F169" s="56">
        <f>IFERROR(INDEX(side_by_side!$D$31:$M$194,SUMIFS(side_by_side!$A$31:$A$194,side_by_side!$B$31:$B$194,comparison!$B169,side_by_side!$C$31:$C$194,comparison!$C169),MATCH(comparison!$F$8,side_by_side!$D$30:$M$30,0)),0)</f>
        <v>8933</v>
      </c>
      <c r="G169" s="39">
        <f t="shared" si="14"/>
        <v>3.1040835743141862E-3</v>
      </c>
      <c r="H169" s="93">
        <f t="shared" si="15"/>
        <v>75.720698918824596</v>
      </c>
      <c r="I169" s="92">
        <f t="shared" si="12"/>
        <v>-10.404116854087922</v>
      </c>
      <c r="J169" s="91">
        <f t="shared" si="16"/>
        <v>1.2464256084982078E-24</v>
      </c>
      <c r="K169" s="29" t="str">
        <f t="shared" si="17"/>
        <v/>
      </c>
    </row>
    <row r="170" spans="1:11" x14ac:dyDescent="0.2">
      <c r="A170" s="47">
        <v>160</v>
      </c>
      <c r="B170" s="47" t="s">
        <v>831</v>
      </c>
      <c r="C170" s="10" t="s">
        <v>486</v>
      </c>
      <c r="D170" s="56">
        <f>IFERROR(INDEX(side_by_side!$D$31:$M$194,SUMIFS(side_by_side!$A$31:$A$194,side_by_side!$B$31:$B$194,comparison!$B170,side_by_side!$C$31:$C$194,comparison!$C170),MATCH(comparison!$D$8,side_by_side!$D$30:$M$30,0)),0)</f>
        <v>2900</v>
      </c>
      <c r="E170" s="39">
        <f t="shared" si="13"/>
        <v>4.1537220930748858E-3</v>
      </c>
      <c r="F170" s="56">
        <f>IFERROR(INDEX(side_by_side!$D$31:$M$194,SUMIFS(side_by_side!$A$31:$A$194,side_by_side!$B$31:$B$194,comparison!$B170,side_by_side!$C$31:$C$194,comparison!$C170),MATCH(comparison!$F$8,side_by_side!$D$30:$M$30,0)),0)</f>
        <v>13488</v>
      </c>
      <c r="G170" s="39">
        <f t="shared" si="14"/>
        <v>4.6868777846579808E-3</v>
      </c>
      <c r="H170" s="93">
        <f t="shared" si="15"/>
        <v>88.624501937551557</v>
      </c>
      <c r="I170" s="92">
        <f t="shared" si="12"/>
        <v>-5.9169887492397937</v>
      </c>
      <c r="J170" s="91">
        <f t="shared" si="16"/>
        <v>9.9637088265480976E-9</v>
      </c>
      <c r="K170" s="29" t="str">
        <f t="shared" si="17"/>
        <v/>
      </c>
    </row>
    <row r="171" spans="1:11" x14ac:dyDescent="0.2">
      <c r="A171" s="47">
        <v>161</v>
      </c>
      <c r="B171" s="47" t="s">
        <v>831</v>
      </c>
      <c r="C171" s="10" t="s">
        <v>487</v>
      </c>
      <c r="D171" s="56">
        <f>IFERROR(INDEX(side_by_side!$D$31:$M$194,SUMIFS(side_by_side!$A$31:$A$194,side_by_side!$B$31:$B$194,comparison!$B171,side_by_side!$C$31:$C$194,comparison!$C171),MATCH(comparison!$D$8,side_by_side!$D$30:$M$30,0)),0)</f>
        <v>2390</v>
      </c>
      <c r="E171" s="39">
        <f t="shared" si="13"/>
        <v>3.4232399318789575E-3</v>
      </c>
      <c r="F171" s="56">
        <f>IFERROR(INDEX(side_by_side!$D$31:$M$194,SUMIFS(side_by_side!$A$31:$A$194,side_by_side!$B$31:$B$194,comparison!$B171,side_by_side!$C$31:$C$194,comparison!$C171),MATCH(comparison!$F$8,side_by_side!$D$30:$M$30,0)),0)</f>
        <v>11739</v>
      </c>
      <c r="G171" s="39">
        <f t="shared" si="14"/>
        <v>4.0791265060868952E-3</v>
      </c>
      <c r="H171" s="93">
        <f t="shared" si="15"/>
        <v>83.920906271741757</v>
      </c>
      <c r="I171" s="92">
        <f t="shared" si="12"/>
        <v>-7.8369114082944682</v>
      </c>
      <c r="J171" s="91">
        <f t="shared" si="16"/>
        <v>1.8379715738046036E-14</v>
      </c>
      <c r="K171" s="29" t="str">
        <f t="shared" si="17"/>
        <v/>
      </c>
    </row>
    <row r="172" spans="1:11" x14ac:dyDescent="0.2">
      <c r="A172" s="47">
        <v>162</v>
      </c>
      <c r="B172" s="47" t="s">
        <v>831</v>
      </c>
      <c r="C172" s="10" t="s">
        <v>139</v>
      </c>
      <c r="D172" s="56">
        <f>IFERROR(INDEX(side_by_side!$D$31:$M$194,SUMIFS(side_by_side!$A$31:$A$194,side_by_side!$B$31:$B$194,comparison!$B172,side_by_side!$C$31:$C$194,comparison!$C172),MATCH(comparison!$D$8,side_by_side!$D$30:$M$30,0)),0)</f>
        <v>1615</v>
      </c>
      <c r="E172" s="39">
        <f t="shared" si="13"/>
        <v>2.3131935104537728E-3</v>
      </c>
      <c r="F172" s="56">
        <f>IFERROR(INDEX(side_by_side!$D$31:$M$194,SUMIFS(side_by_side!$A$31:$A$194,side_by_side!$B$31:$B$194,comparison!$B172,side_by_side!$C$31:$C$194,comparison!$C172),MATCH(comparison!$F$8,side_by_side!$D$30:$M$30,0)),0)</f>
        <v>7481</v>
      </c>
      <c r="G172" s="39">
        <f t="shared" si="14"/>
        <v>2.5995353430476242E-3</v>
      </c>
      <c r="H172" s="93">
        <f t="shared" si="15"/>
        <v>88.984884034769379</v>
      </c>
      <c r="I172" s="92">
        <f t="shared" si="12"/>
        <v>-4.2611307964570599</v>
      </c>
      <c r="J172" s="91">
        <f t="shared" si="16"/>
        <v>4.5511006258780717E-5</v>
      </c>
      <c r="K172" s="29" t="str">
        <f t="shared" si="17"/>
        <v/>
      </c>
    </row>
    <row r="173" spans="1:11" x14ac:dyDescent="0.2">
      <c r="A173" s="47">
        <v>163</v>
      </c>
      <c r="B173" s="47" t="s">
        <v>831</v>
      </c>
      <c r="C173" s="10" t="s">
        <v>488</v>
      </c>
      <c r="D173" s="56">
        <f>IFERROR(INDEX(side_by_side!$D$31:$M$194,SUMIFS(side_by_side!$A$31:$A$194,side_by_side!$B$31:$B$194,comparison!$B173,side_by_side!$C$31:$C$194,comparison!$C173),MATCH(comparison!$D$8,side_by_side!$D$30:$M$30,0)),0)</f>
        <v>3600</v>
      </c>
      <c r="E173" s="39">
        <f t="shared" si="13"/>
        <v>5.156344667265376E-3</v>
      </c>
      <c r="F173" s="56">
        <f>IFERROR(INDEX(side_by_side!$D$31:$M$194,SUMIFS(side_by_side!$A$31:$A$194,side_by_side!$B$31:$B$194,comparison!$B173,side_by_side!$C$31:$C$194,comparison!$C173),MATCH(comparison!$F$8,side_by_side!$D$30:$M$30,0)),0)</f>
        <v>19452</v>
      </c>
      <c r="G173" s="39">
        <f t="shared" si="14"/>
        <v>6.7592783709346863E-3</v>
      </c>
      <c r="H173" s="93">
        <f t="shared" si="15"/>
        <v>76.285431436556536</v>
      </c>
      <c r="I173" s="92">
        <f t="shared" si="12"/>
        <v>-15.013357732988723</v>
      </c>
      <c r="J173" s="91">
        <f t="shared" si="16"/>
        <v>4.5261012022204181E-50</v>
      </c>
      <c r="K173" s="29" t="str">
        <f t="shared" si="17"/>
        <v/>
      </c>
    </row>
    <row r="174" spans="1:11" x14ac:dyDescent="0.2">
      <c r="A174" s="47">
        <v>164</v>
      </c>
      <c r="B174" s="47" t="s">
        <v>831</v>
      </c>
      <c r="C174" s="10" t="s">
        <v>489</v>
      </c>
      <c r="D174" s="56">
        <f>IFERROR(INDEX(side_by_side!$D$31:$M$194,SUMIFS(side_by_side!$A$31:$A$194,side_by_side!$B$31:$B$194,comparison!$B174,side_by_side!$C$31:$C$194,comparison!$C174),MATCH(comparison!$D$8,side_by_side!$D$30:$M$30,0)),0)</f>
        <v>252</v>
      </c>
      <c r="E174" s="39">
        <f t="shared" si="13"/>
        <v>3.6094412670857628E-4</v>
      </c>
      <c r="F174" s="56">
        <f>IFERROR(INDEX(side_by_side!$D$31:$M$194,SUMIFS(side_by_side!$A$31:$A$194,side_by_side!$B$31:$B$194,comparison!$B174,side_by_side!$C$31:$C$194,comparison!$C174),MATCH(comparison!$F$8,side_by_side!$D$30:$M$30,0)),0)</f>
        <v>1434</v>
      </c>
      <c r="G174" s="39">
        <f t="shared" si="14"/>
        <v>4.9829350112689391E-4</v>
      </c>
      <c r="H174" s="93">
        <f t="shared" si="15"/>
        <v>72.436049415113558</v>
      </c>
      <c r="I174" s="92">
        <f t="shared" si="12"/>
        <v>-4.7425568944066576</v>
      </c>
      <c r="J174" s="91">
        <f t="shared" si="16"/>
        <v>5.210360652080442E-6</v>
      </c>
      <c r="K174" s="29" t="str">
        <f t="shared" si="17"/>
        <v/>
      </c>
    </row>
  </sheetData>
  <autoFilter ref="A10:K174"/>
  <mergeCells count="2">
    <mergeCell ref="D8:E8"/>
    <mergeCell ref="F8:G8"/>
  </mergeCells>
  <conditionalFormatting sqref="H11:H174">
    <cfRule type="cellIs" dxfId="1" priority="1" operator="lessThan">
      <formula>80</formula>
    </cfRule>
    <cfRule type="cellIs" dxfId="0" priority="2" operator="greaterThan">
      <formula>120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side_by_side!$D$30:$M$30</xm:f>
          </x14:formula1>
          <xm:sqref>D8:G8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X439"/>
  <sheetViews>
    <sheetView showGridLines="0" zoomScale="90" zoomScaleNormal="90" workbookViewId="0">
      <selection activeCell="A37" sqref="A37"/>
    </sheetView>
  </sheetViews>
  <sheetFormatPr defaultRowHeight="12.75" x14ac:dyDescent="0.2"/>
  <cols>
    <col min="1" max="1" width="9.85546875" bestFit="1" customWidth="1"/>
    <col min="2" max="2" width="11.42578125" bestFit="1" customWidth="1"/>
    <col min="3" max="3" width="10.42578125" customWidth="1"/>
    <col min="4" max="5" width="12.28515625" style="47" customWidth="1"/>
    <col min="6" max="23" width="12.28515625" customWidth="1"/>
    <col min="24" max="24" width="12.28515625" style="47" customWidth="1"/>
  </cols>
  <sheetData>
    <row r="1" spans="2:24" s="47" customFormat="1" x14ac:dyDescent="0.2"/>
    <row r="2" spans="2:24" s="47" customFormat="1" x14ac:dyDescent="0.2">
      <c r="D2" s="132" t="s">
        <v>864</v>
      </c>
      <c r="E2" s="132"/>
      <c r="F2" s="132"/>
    </row>
    <row r="3" spans="2:24" s="47" customFormat="1" x14ac:dyDescent="0.2">
      <c r="B3" s="126">
        <f>SUM(D6:G9)</f>
        <v>178874</v>
      </c>
    </row>
    <row r="4" spans="2:24" s="47" customFormat="1" x14ac:dyDescent="0.2">
      <c r="D4" s="74" t="s">
        <v>877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2:24" s="47" customFormat="1" x14ac:dyDescent="0.2">
      <c r="B5" s="71"/>
      <c r="C5" s="72" t="s">
        <v>878</v>
      </c>
      <c r="D5" s="74">
        <v>1</v>
      </c>
      <c r="E5" s="77">
        <v>2</v>
      </c>
      <c r="F5" s="77">
        <v>3</v>
      </c>
      <c r="G5" s="77">
        <v>4</v>
      </c>
      <c r="H5" s="77">
        <v>5</v>
      </c>
      <c r="I5" s="77">
        <v>6</v>
      </c>
      <c r="J5" s="73">
        <v>7</v>
      </c>
      <c r="K5" s="73">
        <v>8</v>
      </c>
      <c r="L5" s="73">
        <v>9</v>
      </c>
      <c r="M5" s="73">
        <v>10</v>
      </c>
      <c r="N5" s="73">
        <v>11</v>
      </c>
      <c r="O5" s="73">
        <v>12</v>
      </c>
      <c r="P5" s="73">
        <v>13</v>
      </c>
      <c r="Q5" s="73">
        <v>14</v>
      </c>
      <c r="R5" s="73">
        <v>15</v>
      </c>
      <c r="S5" s="73">
        <v>16</v>
      </c>
      <c r="T5" s="73">
        <v>17</v>
      </c>
      <c r="U5" s="73">
        <v>18</v>
      </c>
      <c r="V5" s="73">
        <v>19</v>
      </c>
      <c r="W5" s="73">
        <v>20</v>
      </c>
      <c r="X5" s="72" t="s">
        <v>490</v>
      </c>
    </row>
    <row r="6" spans="2:24" s="47" customFormat="1" x14ac:dyDescent="0.2">
      <c r="B6" s="47" t="s">
        <v>929</v>
      </c>
      <c r="C6" s="55">
        <v>1</v>
      </c>
      <c r="D6" s="111">
        <f>IFERROR(INDEX($D$59:$M$439,SUMIFS($A$59:$A$439,$B$59:$B$439,$C6,$C$59:$C$439,D$5),MATCH($D$2,$D$58:$M$58,0)),0)</f>
        <v>30166</v>
      </c>
      <c r="E6" s="112">
        <f t="shared" ref="E6:W20" si="0">IFERROR(INDEX($D$59:$M$439,SUMIFS($A$59:$A$439,$B$59:$B$439,$C6,$C$59:$C$439,E$5),MATCH($D$2,$D$58:$M$58,0)),0)</f>
        <v>15943</v>
      </c>
      <c r="F6" s="112">
        <f t="shared" si="0"/>
        <v>11665</v>
      </c>
      <c r="G6" s="113">
        <f t="shared" si="0"/>
        <v>4375</v>
      </c>
      <c r="H6" s="112">
        <f t="shared" si="0"/>
        <v>2555</v>
      </c>
      <c r="I6" s="112">
        <f t="shared" si="0"/>
        <v>418</v>
      </c>
      <c r="J6" s="56">
        <f t="shared" si="0"/>
        <v>192</v>
      </c>
      <c r="K6" s="56">
        <f t="shared" si="0"/>
        <v>50</v>
      </c>
      <c r="L6" s="56">
        <f t="shared" si="0"/>
        <v>24</v>
      </c>
      <c r="M6" s="56">
        <f t="shared" si="0"/>
        <v>4</v>
      </c>
      <c r="N6" s="56">
        <f t="shared" si="0"/>
        <v>19</v>
      </c>
      <c r="O6" s="56">
        <f t="shared" si="0"/>
        <v>41</v>
      </c>
      <c r="P6" s="56">
        <f t="shared" si="0"/>
        <v>31</v>
      </c>
      <c r="Q6" s="56">
        <f t="shared" si="0"/>
        <v>515</v>
      </c>
      <c r="R6" s="56">
        <f t="shared" si="0"/>
        <v>48</v>
      </c>
      <c r="S6" s="56">
        <f t="shared" si="0"/>
        <v>0</v>
      </c>
      <c r="T6" s="56">
        <f t="shared" si="0"/>
        <v>0</v>
      </c>
      <c r="U6" s="56">
        <f t="shared" si="0"/>
        <v>0</v>
      </c>
      <c r="V6" s="56">
        <f t="shared" si="0"/>
        <v>0</v>
      </c>
      <c r="W6" s="56">
        <f t="shared" si="0"/>
        <v>0</v>
      </c>
      <c r="X6" s="63">
        <f>SUM(D6:W6)</f>
        <v>66046</v>
      </c>
    </row>
    <row r="7" spans="2:24" s="47" customFormat="1" x14ac:dyDescent="0.2">
      <c r="C7" s="55">
        <v>2</v>
      </c>
      <c r="D7" s="75">
        <f t="shared" ref="D7:S25" si="1">IFERROR(INDEX($D$59:$M$439,SUMIFS($A$59:$A$439,$B$59:$B$439,$C7,$C$59:$C$439,D$5),MATCH($D$2,$D$58:$M$58,0)),0)</f>
        <v>11921</v>
      </c>
      <c r="E7" s="56">
        <f t="shared" si="1"/>
        <v>14324</v>
      </c>
      <c r="F7" s="56">
        <f t="shared" si="1"/>
        <v>15369</v>
      </c>
      <c r="G7" s="114">
        <f t="shared" si="1"/>
        <v>13368</v>
      </c>
      <c r="H7" s="56">
        <f t="shared" si="1"/>
        <v>4198</v>
      </c>
      <c r="I7" s="56">
        <f t="shared" si="1"/>
        <v>8826</v>
      </c>
      <c r="J7" s="56">
        <f t="shared" si="1"/>
        <v>2285</v>
      </c>
      <c r="K7" s="56">
        <f t="shared" si="1"/>
        <v>1060</v>
      </c>
      <c r="L7" s="56">
        <f t="shared" si="1"/>
        <v>378</v>
      </c>
      <c r="M7" s="56">
        <f t="shared" si="1"/>
        <v>369</v>
      </c>
      <c r="N7" s="56">
        <f t="shared" si="1"/>
        <v>80</v>
      </c>
      <c r="O7" s="56">
        <f t="shared" si="1"/>
        <v>49</v>
      </c>
      <c r="P7" s="56">
        <f t="shared" si="1"/>
        <v>34</v>
      </c>
      <c r="Q7" s="56">
        <f t="shared" si="1"/>
        <v>1300</v>
      </c>
      <c r="R7" s="56">
        <f t="shared" si="1"/>
        <v>678</v>
      </c>
      <c r="S7" s="56">
        <f t="shared" si="1"/>
        <v>0</v>
      </c>
      <c r="T7" s="56">
        <f t="shared" si="0"/>
        <v>0</v>
      </c>
      <c r="U7" s="56">
        <f t="shared" si="0"/>
        <v>0</v>
      </c>
      <c r="V7" s="56">
        <f t="shared" si="0"/>
        <v>0</v>
      </c>
      <c r="W7" s="56">
        <f t="shared" si="0"/>
        <v>0</v>
      </c>
      <c r="X7" s="63">
        <f t="shared" ref="X7:X26" si="2">SUM(D7:W7)</f>
        <v>74239</v>
      </c>
    </row>
    <row r="8" spans="2:24" s="47" customFormat="1" x14ac:dyDescent="0.2">
      <c r="C8" s="55">
        <v>3</v>
      </c>
      <c r="D8" s="75">
        <f t="shared" si="1"/>
        <v>6511</v>
      </c>
      <c r="E8" s="56">
        <f t="shared" si="0"/>
        <v>8122</v>
      </c>
      <c r="F8" s="56">
        <f t="shared" si="0"/>
        <v>9122</v>
      </c>
      <c r="G8" s="114">
        <f t="shared" si="0"/>
        <v>12025</v>
      </c>
      <c r="H8" s="56">
        <f t="shared" si="0"/>
        <v>5470</v>
      </c>
      <c r="I8" s="56">
        <f t="shared" si="0"/>
        <v>13127</v>
      </c>
      <c r="J8" s="56">
        <f t="shared" si="0"/>
        <v>8160</v>
      </c>
      <c r="K8" s="56">
        <f t="shared" si="0"/>
        <v>2884</v>
      </c>
      <c r="L8" s="56">
        <f t="shared" si="0"/>
        <v>3312</v>
      </c>
      <c r="M8" s="56">
        <f t="shared" si="0"/>
        <v>938</v>
      </c>
      <c r="N8" s="56">
        <f t="shared" si="0"/>
        <v>548</v>
      </c>
      <c r="O8" s="56">
        <f t="shared" si="0"/>
        <v>188</v>
      </c>
      <c r="P8" s="56">
        <f t="shared" si="0"/>
        <v>50</v>
      </c>
      <c r="Q8" s="56">
        <f t="shared" si="0"/>
        <v>1292</v>
      </c>
      <c r="R8" s="56">
        <f t="shared" si="0"/>
        <v>1322</v>
      </c>
      <c r="S8" s="56">
        <f t="shared" si="0"/>
        <v>0</v>
      </c>
      <c r="T8" s="56">
        <f t="shared" si="0"/>
        <v>0</v>
      </c>
      <c r="U8" s="56">
        <f t="shared" si="0"/>
        <v>0</v>
      </c>
      <c r="V8" s="56">
        <f t="shared" si="0"/>
        <v>0</v>
      </c>
      <c r="W8" s="56">
        <f t="shared" si="0"/>
        <v>0</v>
      </c>
      <c r="X8" s="63">
        <f t="shared" si="2"/>
        <v>73071</v>
      </c>
    </row>
    <row r="9" spans="2:24" s="47" customFormat="1" x14ac:dyDescent="0.2">
      <c r="C9" s="55">
        <v>4</v>
      </c>
      <c r="D9" s="115">
        <f t="shared" si="1"/>
        <v>6207</v>
      </c>
      <c r="E9" s="116">
        <f t="shared" si="0"/>
        <v>5602</v>
      </c>
      <c r="F9" s="116">
        <f t="shared" si="0"/>
        <v>6476</v>
      </c>
      <c r="G9" s="117">
        <f t="shared" si="0"/>
        <v>7678</v>
      </c>
      <c r="H9" s="56">
        <f t="shared" si="0"/>
        <v>7165</v>
      </c>
      <c r="I9" s="56">
        <f t="shared" si="0"/>
        <v>8995</v>
      </c>
      <c r="J9" s="56">
        <f t="shared" si="0"/>
        <v>9846</v>
      </c>
      <c r="K9" s="56">
        <f t="shared" si="0"/>
        <v>3399</v>
      </c>
      <c r="L9" s="56">
        <f t="shared" si="0"/>
        <v>7057</v>
      </c>
      <c r="M9" s="56">
        <f t="shared" si="0"/>
        <v>2586</v>
      </c>
      <c r="N9" s="56">
        <f t="shared" si="0"/>
        <v>800</v>
      </c>
      <c r="O9" s="56">
        <f t="shared" si="0"/>
        <v>465</v>
      </c>
      <c r="P9" s="56">
        <f t="shared" si="0"/>
        <v>210</v>
      </c>
      <c r="Q9" s="56">
        <f t="shared" si="0"/>
        <v>2601</v>
      </c>
      <c r="R9" s="56">
        <f t="shared" si="0"/>
        <v>2370</v>
      </c>
      <c r="S9" s="56">
        <f t="shared" si="0"/>
        <v>18</v>
      </c>
      <c r="T9" s="56">
        <f t="shared" si="0"/>
        <v>1</v>
      </c>
      <c r="U9" s="56">
        <f t="shared" si="0"/>
        <v>0</v>
      </c>
      <c r="V9" s="56">
        <f t="shared" si="0"/>
        <v>0</v>
      </c>
      <c r="W9" s="56">
        <f t="shared" si="0"/>
        <v>0</v>
      </c>
      <c r="X9" s="63">
        <f t="shared" si="2"/>
        <v>71476</v>
      </c>
    </row>
    <row r="10" spans="2:24" s="47" customFormat="1" x14ac:dyDescent="0.2">
      <c r="C10" s="55">
        <v>5</v>
      </c>
      <c r="D10" s="75">
        <f t="shared" si="1"/>
        <v>6005</v>
      </c>
      <c r="E10" s="56">
        <f t="shared" si="0"/>
        <v>5189</v>
      </c>
      <c r="F10" s="56">
        <f t="shared" si="0"/>
        <v>5297</v>
      </c>
      <c r="G10" s="56">
        <f t="shared" si="0"/>
        <v>6456</v>
      </c>
      <c r="H10" s="56">
        <f t="shared" si="0"/>
        <v>7490</v>
      </c>
      <c r="I10" s="56">
        <f t="shared" si="0"/>
        <v>4748</v>
      </c>
      <c r="J10" s="56">
        <f t="shared" si="0"/>
        <v>8055</v>
      </c>
      <c r="K10" s="56">
        <f t="shared" si="0"/>
        <v>4170</v>
      </c>
      <c r="L10" s="56">
        <f t="shared" si="0"/>
        <v>7939</v>
      </c>
      <c r="M10" s="56">
        <f t="shared" si="0"/>
        <v>4625</v>
      </c>
      <c r="N10" s="56">
        <f t="shared" si="0"/>
        <v>1870</v>
      </c>
      <c r="O10" s="56">
        <f t="shared" si="0"/>
        <v>539</v>
      </c>
      <c r="P10" s="56">
        <f t="shared" si="0"/>
        <v>456</v>
      </c>
      <c r="Q10" s="56">
        <f t="shared" si="0"/>
        <v>2834</v>
      </c>
      <c r="R10" s="56">
        <f t="shared" si="0"/>
        <v>6048</v>
      </c>
      <c r="S10" s="56">
        <f t="shared" si="0"/>
        <v>533</v>
      </c>
      <c r="T10" s="56">
        <f t="shared" si="0"/>
        <v>51</v>
      </c>
      <c r="U10" s="56">
        <f t="shared" si="0"/>
        <v>1</v>
      </c>
      <c r="V10" s="56">
        <f t="shared" si="0"/>
        <v>2</v>
      </c>
      <c r="W10" s="56">
        <f t="shared" si="0"/>
        <v>0</v>
      </c>
      <c r="X10" s="63">
        <f t="shared" si="2"/>
        <v>72308</v>
      </c>
    </row>
    <row r="11" spans="2:24" s="47" customFormat="1" x14ac:dyDescent="0.2">
      <c r="C11" s="55">
        <v>6</v>
      </c>
      <c r="D11" s="75">
        <f t="shared" si="1"/>
        <v>4553</v>
      </c>
      <c r="E11" s="56">
        <f t="shared" si="0"/>
        <v>6699</v>
      </c>
      <c r="F11" s="56">
        <f t="shared" si="0"/>
        <v>5484</v>
      </c>
      <c r="G11" s="56">
        <f t="shared" si="0"/>
        <v>7511</v>
      </c>
      <c r="H11" s="56">
        <f t="shared" si="0"/>
        <v>6295</v>
      </c>
      <c r="I11" s="56">
        <f t="shared" si="0"/>
        <v>6134</v>
      </c>
      <c r="J11" s="56">
        <f t="shared" si="0"/>
        <v>6676</v>
      </c>
      <c r="K11" s="56">
        <f t="shared" si="0"/>
        <v>5128</v>
      </c>
      <c r="L11" s="56">
        <f t="shared" si="0"/>
        <v>4196</v>
      </c>
      <c r="M11" s="56">
        <f t="shared" si="0"/>
        <v>2915</v>
      </c>
      <c r="N11" s="56">
        <f t="shared" si="0"/>
        <v>6018</v>
      </c>
      <c r="O11" s="56">
        <f t="shared" si="0"/>
        <v>1387</v>
      </c>
      <c r="P11" s="56">
        <f t="shared" si="0"/>
        <v>210</v>
      </c>
      <c r="Q11" s="56">
        <f t="shared" si="0"/>
        <v>2750</v>
      </c>
      <c r="R11" s="56">
        <f t="shared" si="0"/>
        <v>7971</v>
      </c>
      <c r="S11" s="56">
        <f t="shared" si="0"/>
        <v>2235</v>
      </c>
      <c r="T11" s="56">
        <f t="shared" si="0"/>
        <v>345</v>
      </c>
      <c r="U11" s="56">
        <f t="shared" si="0"/>
        <v>41</v>
      </c>
      <c r="V11" s="56">
        <f t="shared" si="0"/>
        <v>23</v>
      </c>
      <c r="W11" s="56">
        <f t="shared" si="0"/>
        <v>1</v>
      </c>
      <c r="X11" s="63">
        <f t="shared" si="2"/>
        <v>76572</v>
      </c>
    </row>
    <row r="12" spans="2:24" s="47" customFormat="1" x14ac:dyDescent="0.2">
      <c r="C12" s="55">
        <v>7</v>
      </c>
      <c r="D12" s="75">
        <f t="shared" si="1"/>
        <v>2328</v>
      </c>
      <c r="E12" s="56">
        <f t="shared" si="0"/>
        <v>4308</v>
      </c>
      <c r="F12" s="56">
        <f t="shared" si="0"/>
        <v>4332</v>
      </c>
      <c r="G12" s="56">
        <f t="shared" si="0"/>
        <v>6308</v>
      </c>
      <c r="H12" s="56">
        <f t="shared" si="0"/>
        <v>4643</v>
      </c>
      <c r="I12" s="56">
        <f t="shared" si="0"/>
        <v>6332</v>
      </c>
      <c r="J12" s="56">
        <f t="shared" si="0"/>
        <v>6882</v>
      </c>
      <c r="K12" s="56">
        <f t="shared" si="0"/>
        <v>5200</v>
      </c>
      <c r="L12" s="56">
        <f t="shared" si="0"/>
        <v>5846</v>
      </c>
      <c r="M12" s="56">
        <f t="shared" si="0"/>
        <v>2194</v>
      </c>
      <c r="N12" s="56">
        <f t="shared" si="0"/>
        <v>6940</v>
      </c>
      <c r="O12" s="56">
        <f t="shared" si="0"/>
        <v>4469</v>
      </c>
      <c r="P12" s="56">
        <f t="shared" si="0"/>
        <v>208</v>
      </c>
      <c r="Q12" s="56">
        <f t="shared" si="0"/>
        <v>1225</v>
      </c>
      <c r="R12" s="56">
        <f t="shared" si="0"/>
        <v>10966</v>
      </c>
      <c r="S12" s="56">
        <f t="shared" si="0"/>
        <v>3875</v>
      </c>
      <c r="T12" s="56">
        <f t="shared" si="0"/>
        <v>1057</v>
      </c>
      <c r="U12" s="56">
        <f t="shared" si="0"/>
        <v>178</v>
      </c>
      <c r="V12" s="56">
        <f t="shared" si="0"/>
        <v>156</v>
      </c>
      <c r="W12" s="56">
        <f t="shared" si="0"/>
        <v>2</v>
      </c>
      <c r="X12" s="63">
        <f t="shared" si="2"/>
        <v>77449</v>
      </c>
    </row>
    <row r="13" spans="2:24" s="47" customFormat="1" x14ac:dyDescent="0.2">
      <c r="C13" s="55">
        <v>8</v>
      </c>
      <c r="D13" s="75">
        <f t="shared" si="1"/>
        <v>1642</v>
      </c>
      <c r="E13" s="56">
        <f t="shared" si="0"/>
        <v>3234</v>
      </c>
      <c r="F13" s="56">
        <f t="shared" si="0"/>
        <v>3347</v>
      </c>
      <c r="G13" s="56">
        <f t="shared" si="0"/>
        <v>4340</v>
      </c>
      <c r="H13" s="56">
        <f t="shared" si="0"/>
        <v>4539</v>
      </c>
      <c r="I13" s="56">
        <f t="shared" si="0"/>
        <v>4704</v>
      </c>
      <c r="J13" s="56">
        <f t="shared" si="0"/>
        <v>6329</v>
      </c>
      <c r="K13" s="56">
        <f t="shared" si="0"/>
        <v>5323</v>
      </c>
      <c r="L13" s="56">
        <f t="shared" si="0"/>
        <v>7719</v>
      </c>
      <c r="M13" s="56">
        <f t="shared" si="0"/>
        <v>2669</v>
      </c>
      <c r="N13" s="56">
        <f t="shared" si="0"/>
        <v>6169</v>
      </c>
      <c r="O13" s="56">
        <f t="shared" si="0"/>
        <v>6702</v>
      </c>
      <c r="P13" s="56">
        <f t="shared" si="0"/>
        <v>1197</v>
      </c>
      <c r="Q13" s="56">
        <f t="shared" si="0"/>
        <v>1647</v>
      </c>
      <c r="R13" s="56">
        <f t="shared" si="0"/>
        <v>5599</v>
      </c>
      <c r="S13" s="56">
        <f t="shared" si="0"/>
        <v>6518</v>
      </c>
      <c r="T13" s="56">
        <f t="shared" si="0"/>
        <v>2354</v>
      </c>
      <c r="U13" s="56">
        <f t="shared" si="0"/>
        <v>252</v>
      </c>
      <c r="V13" s="56">
        <f t="shared" si="0"/>
        <v>568</v>
      </c>
      <c r="W13" s="56">
        <f t="shared" si="0"/>
        <v>11</v>
      </c>
      <c r="X13" s="63">
        <f t="shared" si="2"/>
        <v>74863</v>
      </c>
    </row>
    <row r="14" spans="2:24" s="47" customFormat="1" x14ac:dyDescent="0.2">
      <c r="C14" s="55">
        <v>9</v>
      </c>
      <c r="D14" s="75">
        <f t="shared" si="1"/>
        <v>749</v>
      </c>
      <c r="E14" s="56">
        <f t="shared" si="0"/>
        <v>1791</v>
      </c>
      <c r="F14" s="56">
        <f t="shared" si="0"/>
        <v>2653</v>
      </c>
      <c r="G14" s="56">
        <f t="shared" si="0"/>
        <v>4262</v>
      </c>
      <c r="H14" s="56">
        <f t="shared" si="0"/>
        <v>4166</v>
      </c>
      <c r="I14" s="56">
        <f t="shared" si="0"/>
        <v>4563</v>
      </c>
      <c r="J14" s="56">
        <f t="shared" si="0"/>
        <v>5497</v>
      </c>
      <c r="K14" s="56">
        <f t="shared" si="0"/>
        <v>5356</v>
      </c>
      <c r="L14" s="56">
        <f t="shared" si="0"/>
        <v>9604</v>
      </c>
      <c r="M14" s="56">
        <f t="shared" si="0"/>
        <v>4588</v>
      </c>
      <c r="N14" s="56">
        <f t="shared" si="0"/>
        <v>4638</v>
      </c>
      <c r="O14" s="56">
        <f t="shared" si="0"/>
        <v>9334</v>
      </c>
      <c r="P14" s="56">
        <f t="shared" si="0"/>
        <v>2899</v>
      </c>
      <c r="Q14" s="56">
        <f t="shared" si="0"/>
        <v>1902</v>
      </c>
      <c r="R14" s="56">
        <f t="shared" si="0"/>
        <v>5118</v>
      </c>
      <c r="S14" s="56">
        <f t="shared" si="0"/>
        <v>4010</v>
      </c>
      <c r="T14" s="56">
        <f t="shared" si="0"/>
        <v>3349</v>
      </c>
      <c r="U14" s="56">
        <f t="shared" si="0"/>
        <v>1253</v>
      </c>
      <c r="V14" s="56">
        <f t="shared" si="0"/>
        <v>521</v>
      </c>
      <c r="W14" s="56">
        <f t="shared" si="0"/>
        <v>145</v>
      </c>
      <c r="X14" s="63">
        <f t="shared" si="2"/>
        <v>76398</v>
      </c>
    </row>
    <row r="15" spans="2:24" s="47" customFormat="1" x14ac:dyDescent="0.2">
      <c r="C15" s="55">
        <v>10</v>
      </c>
      <c r="D15" s="75">
        <f t="shared" si="1"/>
        <v>846</v>
      </c>
      <c r="E15" s="56">
        <f t="shared" si="0"/>
        <v>1620</v>
      </c>
      <c r="F15" s="56">
        <f t="shared" si="0"/>
        <v>2544</v>
      </c>
      <c r="G15" s="56">
        <f t="shared" si="0"/>
        <v>3703</v>
      </c>
      <c r="H15" s="56">
        <f t="shared" si="0"/>
        <v>4653</v>
      </c>
      <c r="I15" s="56">
        <f t="shared" si="0"/>
        <v>4413</v>
      </c>
      <c r="J15" s="56">
        <f t="shared" si="0"/>
        <v>5200</v>
      </c>
      <c r="K15" s="56">
        <f t="shared" si="0"/>
        <v>6865</v>
      </c>
      <c r="L15" s="56">
        <f t="shared" si="0"/>
        <v>8239</v>
      </c>
      <c r="M15" s="56">
        <f t="shared" si="0"/>
        <v>4677</v>
      </c>
      <c r="N15" s="56">
        <f t="shared" si="0"/>
        <v>3785</v>
      </c>
      <c r="O15" s="56">
        <f t="shared" si="0"/>
        <v>6939</v>
      </c>
      <c r="P15" s="56">
        <f t="shared" si="0"/>
        <v>4613</v>
      </c>
      <c r="Q15" s="56">
        <f t="shared" si="0"/>
        <v>1546</v>
      </c>
      <c r="R15" s="56">
        <f t="shared" si="0"/>
        <v>4745</v>
      </c>
      <c r="S15" s="56">
        <f t="shared" si="0"/>
        <v>3735</v>
      </c>
      <c r="T15" s="56">
        <f t="shared" si="0"/>
        <v>2547</v>
      </c>
      <c r="U15" s="56">
        <f t="shared" si="0"/>
        <v>2624</v>
      </c>
      <c r="V15" s="56">
        <f t="shared" si="0"/>
        <v>267</v>
      </c>
      <c r="W15" s="56">
        <f t="shared" si="0"/>
        <v>402</v>
      </c>
      <c r="X15" s="63">
        <f t="shared" si="2"/>
        <v>73963</v>
      </c>
    </row>
    <row r="16" spans="2:24" s="47" customFormat="1" x14ac:dyDescent="0.2">
      <c r="C16" s="55">
        <v>11</v>
      </c>
      <c r="D16" s="75">
        <f t="shared" si="1"/>
        <v>469</v>
      </c>
      <c r="E16" s="56">
        <f t="shared" si="0"/>
        <v>997</v>
      </c>
      <c r="F16" s="56">
        <f t="shared" si="0"/>
        <v>1594</v>
      </c>
      <c r="G16" s="56">
        <f t="shared" si="0"/>
        <v>2391</v>
      </c>
      <c r="H16" s="56">
        <f t="shared" si="0"/>
        <v>3318</v>
      </c>
      <c r="I16" s="56">
        <f t="shared" si="0"/>
        <v>2902</v>
      </c>
      <c r="J16" s="56">
        <f t="shared" si="0"/>
        <v>4045</v>
      </c>
      <c r="K16" s="56">
        <f t="shared" si="0"/>
        <v>7986</v>
      </c>
      <c r="L16" s="56">
        <f t="shared" si="0"/>
        <v>8414</v>
      </c>
      <c r="M16" s="56">
        <f t="shared" si="0"/>
        <v>7895</v>
      </c>
      <c r="N16" s="56">
        <f t="shared" si="0"/>
        <v>4590</v>
      </c>
      <c r="O16" s="56">
        <f t="shared" si="0"/>
        <v>8143</v>
      </c>
      <c r="P16" s="56">
        <f t="shared" si="0"/>
        <v>3893</v>
      </c>
      <c r="Q16" s="56">
        <f t="shared" si="0"/>
        <v>1175</v>
      </c>
      <c r="R16" s="56">
        <f t="shared" si="0"/>
        <v>5696</v>
      </c>
      <c r="S16" s="56">
        <f t="shared" si="0"/>
        <v>4084</v>
      </c>
      <c r="T16" s="56">
        <f t="shared" si="0"/>
        <v>3306</v>
      </c>
      <c r="U16" s="56">
        <f t="shared" si="0"/>
        <v>2818</v>
      </c>
      <c r="V16" s="56">
        <f t="shared" si="0"/>
        <v>290</v>
      </c>
      <c r="W16" s="56">
        <f t="shared" si="0"/>
        <v>249</v>
      </c>
      <c r="X16" s="63">
        <f t="shared" si="2"/>
        <v>74255</v>
      </c>
    </row>
    <row r="17" spans="2:24" s="47" customFormat="1" x14ac:dyDescent="0.2">
      <c r="C17" s="55">
        <v>12</v>
      </c>
      <c r="D17" s="75">
        <f t="shared" si="1"/>
        <v>288</v>
      </c>
      <c r="E17" s="56">
        <f t="shared" si="0"/>
        <v>713</v>
      </c>
      <c r="F17" s="56">
        <f t="shared" si="0"/>
        <v>1325</v>
      </c>
      <c r="G17" s="56">
        <f t="shared" si="0"/>
        <v>2164</v>
      </c>
      <c r="H17" s="56">
        <f t="shared" si="0"/>
        <v>2757</v>
      </c>
      <c r="I17" s="56">
        <f t="shared" si="0"/>
        <v>2027</v>
      </c>
      <c r="J17" s="56">
        <f t="shared" si="0"/>
        <v>3099</v>
      </c>
      <c r="K17" s="56">
        <f t="shared" si="0"/>
        <v>7480</v>
      </c>
      <c r="L17" s="56">
        <f t="shared" si="0"/>
        <v>5802</v>
      </c>
      <c r="M17" s="56">
        <f t="shared" si="0"/>
        <v>6260</v>
      </c>
      <c r="N17" s="56">
        <f t="shared" si="0"/>
        <v>7006</v>
      </c>
      <c r="O17" s="56">
        <f t="shared" si="0"/>
        <v>9029</v>
      </c>
      <c r="P17" s="56">
        <f t="shared" si="0"/>
        <v>2452</v>
      </c>
      <c r="Q17" s="56">
        <f t="shared" si="0"/>
        <v>1563</v>
      </c>
      <c r="R17" s="56">
        <f t="shared" si="0"/>
        <v>6744</v>
      </c>
      <c r="S17" s="56">
        <f t="shared" si="0"/>
        <v>6665</v>
      </c>
      <c r="T17" s="56">
        <f t="shared" si="0"/>
        <v>4867</v>
      </c>
      <c r="U17" s="56">
        <f t="shared" si="0"/>
        <v>2303</v>
      </c>
      <c r="V17" s="56">
        <f t="shared" si="0"/>
        <v>1784</v>
      </c>
      <c r="W17" s="56">
        <f t="shared" si="0"/>
        <v>389</v>
      </c>
      <c r="X17" s="63">
        <f t="shared" si="2"/>
        <v>74717</v>
      </c>
    </row>
    <row r="18" spans="2:24" s="47" customFormat="1" x14ac:dyDescent="0.2">
      <c r="C18" s="55">
        <v>13</v>
      </c>
      <c r="D18" s="75">
        <f t="shared" si="1"/>
        <v>160</v>
      </c>
      <c r="E18" s="56">
        <f t="shared" si="0"/>
        <v>430</v>
      </c>
      <c r="F18" s="56">
        <f t="shared" si="0"/>
        <v>787</v>
      </c>
      <c r="G18" s="56">
        <f t="shared" si="0"/>
        <v>1255</v>
      </c>
      <c r="H18" s="56">
        <f t="shared" si="0"/>
        <v>1827</v>
      </c>
      <c r="I18" s="56">
        <f t="shared" si="0"/>
        <v>1123</v>
      </c>
      <c r="J18" s="56">
        <f t="shared" si="0"/>
        <v>2152</v>
      </c>
      <c r="K18" s="56">
        <f t="shared" si="0"/>
        <v>5883</v>
      </c>
      <c r="L18" s="56">
        <f t="shared" si="0"/>
        <v>3157</v>
      </c>
      <c r="M18" s="56">
        <f t="shared" si="0"/>
        <v>4316</v>
      </c>
      <c r="N18" s="56">
        <f t="shared" si="0"/>
        <v>7197</v>
      </c>
      <c r="O18" s="56">
        <f t="shared" si="0"/>
        <v>10154</v>
      </c>
      <c r="P18" s="56">
        <f t="shared" si="0"/>
        <v>1963</v>
      </c>
      <c r="Q18" s="56">
        <f t="shared" si="0"/>
        <v>2615</v>
      </c>
      <c r="R18" s="56">
        <f t="shared" si="0"/>
        <v>3612</v>
      </c>
      <c r="S18" s="56">
        <f t="shared" si="0"/>
        <v>8153</v>
      </c>
      <c r="T18" s="56">
        <f t="shared" si="0"/>
        <v>11644</v>
      </c>
      <c r="U18" s="56">
        <f t="shared" si="0"/>
        <v>3221</v>
      </c>
      <c r="V18" s="56">
        <f t="shared" si="0"/>
        <v>4931</v>
      </c>
      <c r="W18" s="56">
        <f t="shared" si="0"/>
        <v>2214</v>
      </c>
      <c r="X18" s="63">
        <f t="shared" si="2"/>
        <v>76794</v>
      </c>
    </row>
    <row r="19" spans="2:24" s="47" customFormat="1" x14ac:dyDescent="0.2">
      <c r="C19" s="55">
        <v>14</v>
      </c>
      <c r="D19" s="75">
        <f t="shared" si="1"/>
        <v>120</v>
      </c>
      <c r="E19" s="56">
        <f t="shared" si="0"/>
        <v>335</v>
      </c>
      <c r="F19" s="56">
        <f t="shared" si="0"/>
        <v>563</v>
      </c>
      <c r="G19" s="56">
        <f t="shared" si="0"/>
        <v>1066</v>
      </c>
      <c r="H19" s="56">
        <f t="shared" si="0"/>
        <v>1134</v>
      </c>
      <c r="I19" s="56">
        <f t="shared" si="0"/>
        <v>1034</v>
      </c>
      <c r="J19" s="56">
        <f t="shared" si="0"/>
        <v>1566</v>
      </c>
      <c r="K19" s="56">
        <f t="shared" si="0"/>
        <v>3554</v>
      </c>
      <c r="L19" s="56">
        <f t="shared" si="0"/>
        <v>2361</v>
      </c>
      <c r="M19" s="56">
        <f t="shared" si="0"/>
        <v>2970</v>
      </c>
      <c r="N19" s="56">
        <f t="shared" si="0"/>
        <v>5304</v>
      </c>
      <c r="O19" s="56">
        <f t="shared" si="0"/>
        <v>12265</v>
      </c>
      <c r="P19" s="56">
        <f t="shared" si="0"/>
        <v>2712</v>
      </c>
      <c r="Q19" s="56">
        <f t="shared" si="0"/>
        <v>3463</v>
      </c>
      <c r="R19" s="56">
        <f t="shared" si="0"/>
        <v>2093</v>
      </c>
      <c r="S19" s="56">
        <f t="shared" si="0"/>
        <v>4268</v>
      </c>
      <c r="T19" s="56">
        <f t="shared" si="0"/>
        <v>11793</v>
      </c>
      <c r="U19" s="56">
        <f t="shared" si="0"/>
        <v>9195</v>
      </c>
      <c r="V19" s="56">
        <f t="shared" si="0"/>
        <v>5986</v>
      </c>
      <c r="W19" s="56">
        <f t="shared" si="0"/>
        <v>4381</v>
      </c>
      <c r="X19" s="63">
        <f t="shared" si="2"/>
        <v>76163</v>
      </c>
    </row>
    <row r="20" spans="2:24" s="47" customFormat="1" x14ac:dyDescent="0.2">
      <c r="C20" s="55">
        <v>15</v>
      </c>
      <c r="D20" s="75">
        <f t="shared" si="1"/>
        <v>71</v>
      </c>
      <c r="E20" s="56">
        <f t="shared" si="0"/>
        <v>140</v>
      </c>
      <c r="F20" s="56">
        <f t="shared" si="0"/>
        <v>304</v>
      </c>
      <c r="G20" s="56">
        <f t="shared" si="0"/>
        <v>501</v>
      </c>
      <c r="H20" s="56">
        <f t="shared" si="0"/>
        <v>671</v>
      </c>
      <c r="I20" s="56">
        <f t="shared" ref="E20:W25" si="3">IFERROR(INDEX($D$59:$M$439,SUMIFS($A$59:$A$439,$B$59:$B$439,$C20,$C$59:$C$439,I$5),MATCH($D$2,$D$58:$M$58,0)),0)</f>
        <v>474</v>
      </c>
      <c r="J20" s="56">
        <f t="shared" si="3"/>
        <v>1399</v>
      </c>
      <c r="K20" s="56">
        <f t="shared" si="3"/>
        <v>2844</v>
      </c>
      <c r="L20" s="56">
        <f t="shared" si="3"/>
        <v>1997</v>
      </c>
      <c r="M20" s="56">
        <f t="shared" si="3"/>
        <v>2491</v>
      </c>
      <c r="N20" s="56">
        <f t="shared" si="3"/>
        <v>4143</v>
      </c>
      <c r="O20" s="56">
        <f t="shared" si="3"/>
        <v>14096</v>
      </c>
      <c r="P20" s="56">
        <f t="shared" si="3"/>
        <v>5427</v>
      </c>
      <c r="Q20" s="56">
        <f t="shared" si="3"/>
        <v>5538</v>
      </c>
      <c r="R20" s="56">
        <f t="shared" si="3"/>
        <v>1176</v>
      </c>
      <c r="S20" s="56">
        <f t="shared" si="3"/>
        <v>3359</v>
      </c>
      <c r="T20" s="56">
        <f t="shared" si="3"/>
        <v>8797</v>
      </c>
      <c r="U20" s="56">
        <f t="shared" si="3"/>
        <v>11073</v>
      </c>
      <c r="V20" s="56">
        <f t="shared" si="3"/>
        <v>6018</v>
      </c>
      <c r="W20" s="56">
        <f t="shared" si="3"/>
        <v>4527</v>
      </c>
      <c r="X20" s="63">
        <f t="shared" si="2"/>
        <v>75046</v>
      </c>
    </row>
    <row r="21" spans="2:24" s="47" customFormat="1" x14ac:dyDescent="0.2">
      <c r="C21" s="55">
        <v>16</v>
      </c>
      <c r="D21" s="75">
        <f t="shared" si="1"/>
        <v>46</v>
      </c>
      <c r="E21" s="56">
        <f t="shared" si="3"/>
        <v>129</v>
      </c>
      <c r="F21" s="56">
        <f t="shared" si="3"/>
        <v>312</v>
      </c>
      <c r="G21" s="56">
        <f t="shared" si="3"/>
        <v>557</v>
      </c>
      <c r="H21" s="56">
        <f t="shared" si="3"/>
        <v>819</v>
      </c>
      <c r="I21" s="56">
        <f t="shared" si="3"/>
        <v>588</v>
      </c>
      <c r="J21" s="56">
        <f t="shared" si="3"/>
        <v>1051</v>
      </c>
      <c r="K21" s="56">
        <f t="shared" si="3"/>
        <v>2453</v>
      </c>
      <c r="L21" s="56">
        <f t="shared" si="3"/>
        <v>2073</v>
      </c>
      <c r="M21" s="56">
        <f t="shared" si="3"/>
        <v>2723</v>
      </c>
      <c r="N21" s="56">
        <f t="shared" si="3"/>
        <v>4041</v>
      </c>
      <c r="O21" s="56">
        <f t="shared" si="3"/>
        <v>13859</v>
      </c>
      <c r="P21" s="56">
        <f t="shared" si="3"/>
        <v>6003</v>
      </c>
      <c r="Q21" s="56">
        <f t="shared" si="3"/>
        <v>6592</v>
      </c>
      <c r="R21" s="56">
        <f t="shared" si="3"/>
        <v>1105</v>
      </c>
      <c r="S21" s="56">
        <f t="shared" si="3"/>
        <v>1761</v>
      </c>
      <c r="T21" s="56">
        <f t="shared" si="3"/>
        <v>6794</v>
      </c>
      <c r="U21" s="56">
        <f t="shared" si="3"/>
        <v>12014</v>
      </c>
      <c r="V21" s="56">
        <f t="shared" si="3"/>
        <v>6649</v>
      </c>
      <c r="W21" s="56">
        <f t="shared" si="3"/>
        <v>3475</v>
      </c>
      <c r="X21" s="63">
        <f t="shared" si="2"/>
        <v>73044</v>
      </c>
    </row>
    <row r="22" spans="2:24" s="47" customFormat="1" x14ac:dyDescent="0.2">
      <c r="C22" s="55">
        <v>17</v>
      </c>
      <c r="D22" s="75">
        <f t="shared" si="1"/>
        <v>35</v>
      </c>
      <c r="E22" s="56">
        <f t="shared" si="3"/>
        <v>93</v>
      </c>
      <c r="F22" s="56">
        <f t="shared" si="3"/>
        <v>265</v>
      </c>
      <c r="G22" s="56">
        <f t="shared" si="3"/>
        <v>430</v>
      </c>
      <c r="H22" s="56">
        <f t="shared" si="3"/>
        <v>844</v>
      </c>
      <c r="I22" s="56">
        <f t="shared" si="3"/>
        <v>549</v>
      </c>
      <c r="J22" s="56">
        <f t="shared" si="3"/>
        <v>837</v>
      </c>
      <c r="K22" s="56">
        <f t="shared" si="3"/>
        <v>3596</v>
      </c>
      <c r="L22" s="56">
        <f t="shared" si="3"/>
        <v>1675</v>
      </c>
      <c r="M22" s="56">
        <f t="shared" si="3"/>
        <v>2636</v>
      </c>
      <c r="N22" s="56">
        <f t="shared" si="3"/>
        <v>5435</v>
      </c>
      <c r="O22" s="56">
        <f t="shared" si="3"/>
        <v>11663</v>
      </c>
      <c r="P22" s="56">
        <f t="shared" si="3"/>
        <v>4320</v>
      </c>
      <c r="Q22" s="56">
        <f t="shared" si="3"/>
        <v>7158</v>
      </c>
      <c r="R22" s="56">
        <f t="shared" si="3"/>
        <v>4583</v>
      </c>
      <c r="S22" s="56">
        <f t="shared" si="3"/>
        <v>1008</v>
      </c>
      <c r="T22" s="56">
        <f t="shared" si="3"/>
        <v>5008</v>
      </c>
      <c r="U22" s="56">
        <f t="shared" si="3"/>
        <v>7880</v>
      </c>
      <c r="V22" s="56">
        <f t="shared" si="3"/>
        <v>8971</v>
      </c>
      <c r="W22" s="56">
        <f t="shared" si="3"/>
        <v>6541</v>
      </c>
      <c r="X22" s="63">
        <f t="shared" si="2"/>
        <v>73527</v>
      </c>
    </row>
    <row r="23" spans="2:24" s="47" customFormat="1" x14ac:dyDescent="0.2">
      <c r="C23" s="55">
        <v>18</v>
      </c>
      <c r="D23" s="75">
        <f t="shared" si="1"/>
        <v>2</v>
      </c>
      <c r="E23" s="56">
        <f t="shared" si="3"/>
        <v>13</v>
      </c>
      <c r="F23" s="56">
        <f t="shared" si="3"/>
        <v>57</v>
      </c>
      <c r="G23" s="56">
        <f t="shared" si="3"/>
        <v>120</v>
      </c>
      <c r="H23" s="56">
        <f t="shared" si="3"/>
        <v>171</v>
      </c>
      <c r="I23" s="56">
        <f t="shared" si="3"/>
        <v>112</v>
      </c>
      <c r="J23" s="56">
        <f t="shared" si="3"/>
        <v>323</v>
      </c>
      <c r="K23" s="56">
        <f t="shared" si="3"/>
        <v>1068</v>
      </c>
      <c r="L23" s="56">
        <f t="shared" si="3"/>
        <v>559</v>
      </c>
      <c r="M23" s="56">
        <f t="shared" si="3"/>
        <v>1167</v>
      </c>
      <c r="N23" s="56">
        <f t="shared" si="3"/>
        <v>2464</v>
      </c>
      <c r="O23" s="56">
        <f t="shared" si="3"/>
        <v>7371</v>
      </c>
      <c r="P23" s="56">
        <f t="shared" si="3"/>
        <v>2333</v>
      </c>
      <c r="Q23" s="56">
        <f t="shared" si="3"/>
        <v>9508</v>
      </c>
      <c r="R23" s="56">
        <f t="shared" si="3"/>
        <v>10707</v>
      </c>
      <c r="S23" s="56">
        <f t="shared" si="3"/>
        <v>2121</v>
      </c>
      <c r="T23" s="56">
        <f t="shared" si="3"/>
        <v>2671</v>
      </c>
      <c r="U23" s="56">
        <f t="shared" si="3"/>
        <v>3180</v>
      </c>
      <c r="V23" s="56">
        <f t="shared" si="3"/>
        <v>8469</v>
      </c>
      <c r="W23" s="56">
        <f t="shared" si="3"/>
        <v>23641</v>
      </c>
      <c r="X23" s="63">
        <f t="shared" si="2"/>
        <v>76057</v>
      </c>
    </row>
    <row r="24" spans="2:24" s="47" customFormat="1" x14ac:dyDescent="0.2">
      <c r="C24" s="55">
        <v>19</v>
      </c>
      <c r="D24" s="75">
        <f t="shared" si="1"/>
        <v>0</v>
      </c>
      <c r="E24" s="56">
        <f t="shared" si="3"/>
        <v>3</v>
      </c>
      <c r="F24" s="56">
        <f t="shared" si="3"/>
        <v>8</v>
      </c>
      <c r="G24" s="56">
        <f t="shared" si="3"/>
        <v>14</v>
      </c>
      <c r="H24" s="56">
        <f t="shared" si="3"/>
        <v>30</v>
      </c>
      <c r="I24" s="56">
        <f t="shared" si="3"/>
        <v>12</v>
      </c>
      <c r="J24" s="56">
        <f t="shared" si="3"/>
        <v>52</v>
      </c>
      <c r="K24" s="56">
        <f t="shared" si="3"/>
        <v>130</v>
      </c>
      <c r="L24" s="56">
        <f t="shared" si="3"/>
        <v>101</v>
      </c>
      <c r="M24" s="56">
        <f t="shared" si="3"/>
        <v>268</v>
      </c>
      <c r="N24" s="56">
        <f t="shared" si="3"/>
        <v>308</v>
      </c>
      <c r="O24" s="56">
        <f t="shared" si="3"/>
        <v>3322</v>
      </c>
      <c r="P24" s="56">
        <f t="shared" si="3"/>
        <v>1127</v>
      </c>
      <c r="Q24" s="56">
        <f t="shared" si="3"/>
        <v>9696</v>
      </c>
      <c r="R24" s="56">
        <f t="shared" si="3"/>
        <v>13600</v>
      </c>
      <c r="S24" s="56">
        <f t="shared" si="3"/>
        <v>12292</v>
      </c>
      <c r="T24" s="56">
        <f t="shared" si="3"/>
        <v>19869</v>
      </c>
      <c r="U24" s="56">
        <f t="shared" si="3"/>
        <v>8613</v>
      </c>
      <c r="V24" s="56">
        <f t="shared" si="3"/>
        <v>5835</v>
      </c>
      <c r="W24" s="56">
        <f t="shared" si="3"/>
        <v>10636</v>
      </c>
      <c r="X24" s="63">
        <f t="shared" si="2"/>
        <v>85916</v>
      </c>
    </row>
    <row r="25" spans="2:24" s="47" customFormat="1" x14ac:dyDescent="0.2">
      <c r="B25" s="47" t="s">
        <v>930</v>
      </c>
      <c r="C25" s="55">
        <v>20</v>
      </c>
      <c r="D25" s="75">
        <f t="shared" si="1"/>
        <v>1</v>
      </c>
      <c r="E25" s="56">
        <f t="shared" si="3"/>
        <v>0</v>
      </c>
      <c r="F25" s="56">
        <f t="shared" si="3"/>
        <v>5</v>
      </c>
      <c r="G25" s="56">
        <f t="shared" si="3"/>
        <v>9</v>
      </c>
      <c r="H25" s="56">
        <f t="shared" si="3"/>
        <v>15</v>
      </c>
      <c r="I25" s="56">
        <f t="shared" si="3"/>
        <v>11</v>
      </c>
      <c r="J25" s="56">
        <f t="shared" si="3"/>
        <v>11</v>
      </c>
      <c r="K25" s="56">
        <f t="shared" si="3"/>
        <v>124</v>
      </c>
      <c r="L25" s="56">
        <f t="shared" si="3"/>
        <v>46</v>
      </c>
      <c r="M25" s="56">
        <f t="shared" si="3"/>
        <v>85</v>
      </c>
      <c r="N25" s="56">
        <f t="shared" si="3"/>
        <v>29</v>
      </c>
      <c r="O25" s="56">
        <f t="shared" si="3"/>
        <v>75</v>
      </c>
      <c r="P25" s="56">
        <f t="shared" si="3"/>
        <v>17</v>
      </c>
      <c r="Q25" s="56">
        <f t="shared" si="3"/>
        <v>272</v>
      </c>
      <c r="R25" s="56">
        <f t="shared" si="3"/>
        <v>3273</v>
      </c>
      <c r="S25" s="56">
        <f t="shared" si="3"/>
        <v>6493</v>
      </c>
      <c r="T25" s="56">
        <f t="shared" si="3"/>
        <v>22833</v>
      </c>
      <c r="U25" s="56">
        <f t="shared" si="3"/>
        <v>24245</v>
      </c>
      <c r="V25" s="56">
        <f t="shared" si="3"/>
        <v>11390</v>
      </c>
      <c r="W25" s="56">
        <f t="shared" si="3"/>
        <v>14324</v>
      </c>
      <c r="X25" s="63">
        <f t="shared" si="2"/>
        <v>83258</v>
      </c>
    </row>
    <row r="26" spans="2:24" s="47" customFormat="1" x14ac:dyDescent="0.2">
      <c r="C26" s="62" t="s">
        <v>490</v>
      </c>
      <c r="D26" s="76">
        <f>SUM(D6:D25)</f>
        <v>72120</v>
      </c>
      <c r="E26" s="63">
        <f t="shared" ref="E26" si="4">SUM(E6:E25)</f>
        <v>69685</v>
      </c>
      <c r="F26" s="63">
        <f t="shared" ref="F26" si="5">SUM(F6:F25)</f>
        <v>71509</v>
      </c>
      <c r="G26" s="63">
        <f t="shared" ref="G26" si="6">SUM(G6:G25)</f>
        <v>78533</v>
      </c>
      <c r="H26" s="63">
        <f t="shared" ref="H26" si="7">SUM(H6:H25)</f>
        <v>62760</v>
      </c>
      <c r="I26" s="63">
        <f t="shared" ref="I26" si="8">SUM(I6:I25)</f>
        <v>71092</v>
      </c>
      <c r="J26" s="63">
        <f t="shared" ref="J26" si="9">SUM(J6:J25)</f>
        <v>73657</v>
      </c>
      <c r="K26" s="63">
        <f t="shared" ref="K26" si="10">SUM(K6:K25)</f>
        <v>74553</v>
      </c>
      <c r="L26" s="63">
        <f t="shared" ref="L26" si="11">SUM(L6:L25)</f>
        <v>80499</v>
      </c>
      <c r="M26" s="63">
        <f t="shared" ref="M26" si="12">SUM(M6:M25)</f>
        <v>56376</v>
      </c>
      <c r="N26" s="63">
        <f t="shared" ref="N26" si="13">SUM(N6:N25)</f>
        <v>71384</v>
      </c>
      <c r="O26" s="63">
        <f t="shared" ref="O26" si="14">SUM(O6:O25)</f>
        <v>120090</v>
      </c>
      <c r="P26" s="63">
        <f t="shared" ref="P26" si="15">SUM(P6:P25)</f>
        <v>40155</v>
      </c>
      <c r="Q26" s="63">
        <f t="shared" ref="Q26" si="16">SUM(Q6:Q25)</f>
        <v>65192</v>
      </c>
      <c r="R26" s="63">
        <f t="shared" ref="R26" si="17">SUM(R6:R25)</f>
        <v>97454</v>
      </c>
      <c r="S26" s="63">
        <f t="shared" ref="S26" si="18">SUM(S6:S25)</f>
        <v>71128</v>
      </c>
      <c r="T26" s="63">
        <f t="shared" ref="T26" si="19">SUM(T6:T25)</f>
        <v>107286</v>
      </c>
      <c r="U26" s="63">
        <f t="shared" ref="U26" si="20">SUM(U6:U25)</f>
        <v>88891</v>
      </c>
      <c r="V26" s="63">
        <f t="shared" ref="V26" si="21">SUM(V6:V25)</f>
        <v>61860</v>
      </c>
      <c r="W26" s="63">
        <f t="shared" ref="W26" si="22">SUM(W6:W25)</f>
        <v>70938</v>
      </c>
      <c r="X26" s="63">
        <f t="shared" si="2"/>
        <v>1505162</v>
      </c>
    </row>
    <row r="27" spans="2:24" s="47" customFormat="1" x14ac:dyDescent="0.2"/>
    <row r="28" spans="2:24" s="47" customFormat="1" x14ac:dyDescent="0.2">
      <c r="D28" s="22" t="s">
        <v>491</v>
      </c>
    </row>
    <row r="29" spans="2:24" x14ac:dyDescent="0.2">
      <c r="B29" s="127">
        <f>SUM(D32:G35)</f>
        <v>0.11884036402726086</v>
      </c>
    </row>
    <row r="30" spans="2:24" x14ac:dyDescent="0.2">
      <c r="B30" s="12"/>
      <c r="C30" s="12"/>
      <c r="D30" s="74" t="s">
        <v>874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12"/>
    </row>
    <row r="31" spans="2:24" x14ac:dyDescent="0.2">
      <c r="B31" s="71"/>
      <c r="C31" s="72" t="s">
        <v>875</v>
      </c>
      <c r="D31" s="74">
        <v>1</v>
      </c>
      <c r="E31" s="77">
        <v>2</v>
      </c>
      <c r="F31" s="77">
        <v>3</v>
      </c>
      <c r="G31" s="77">
        <v>4</v>
      </c>
      <c r="H31" s="77">
        <v>5</v>
      </c>
      <c r="I31" s="77">
        <v>6</v>
      </c>
      <c r="J31" s="73">
        <v>7</v>
      </c>
      <c r="K31" s="73">
        <v>8</v>
      </c>
      <c r="L31" s="73">
        <v>9</v>
      </c>
      <c r="M31" s="73">
        <v>10</v>
      </c>
      <c r="N31" s="73">
        <v>11</v>
      </c>
      <c r="O31" s="73">
        <v>12</v>
      </c>
      <c r="P31" s="73">
        <v>13</v>
      </c>
      <c r="Q31" s="73">
        <v>14</v>
      </c>
      <c r="R31" s="73">
        <v>15</v>
      </c>
      <c r="S31" s="73">
        <v>16</v>
      </c>
      <c r="T31" s="73">
        <v>17</v>
      </c>
      <c r="U31" s="73">
        <v>18</v>
      </c>
      <c r="V31" s="73">
        <v>19</v>
      </c>
      <c r="W31" s="73">
        <v>20</v>
      </c>
      <c r="X31" s="72" t="s">
        <v>490</v>
      </c>
    </row>
    <row r="32" spans="2:24" s="47" customFormat="1" x14ac:dyDescent="0.2">
      <c r="B32" s="47" t="s">
        <v>929</v>
      </c>
      <c r="C32" s="55">
        <v>1</v>
      </c>
      <c r="D32" s="119">
        <f>D6/$X$26</f>
        <v>2.0041696508415707E-2</v>
      </c>
      <c r="E32" s="120">
        <f t="shared" ref="E32:X32" si="23">E6/$X$26</f>
        <v>1.0592215323001777E-2</v>
      </c>
      <c r="F32" s="120">
        <f t="shared" si="23"/>
        <v>7.7499963459082806E-3</v>
      </c>
      <c r="G32" s="121">
        <f t="shared" si="23"/>
        <v>2.9066638674109498E-3</v>
      </c>
      <c r="H32" s="120">
        <f t="shared" si="23"/>
        <v>1.6974916985679947E-3</v>
      </c>
      <c r="I32" s="120">
        <f t="shared" si="23"/>
        <v>2.7771097064634902E-4</v>
      </c>
      <c r="J32" s="67">
        <f t="shared" si="23"/>
        <v>1.2756102000980625E-4</v>
      </c>
      <c r="K32" s="67">
        <f t="shared" si="23"/>
        <v>3.321901562755371E-5</v>
      </c>
      <c r="L32" s="67">
        <f t="shared" si="23"/>
        <v>1.5945127501225781E-5</v>
      </c>
      <c r="M32" s="67">
        <f t="shared" si="23"/>
        <v>2.6575212502042969E-6</v>
      </c>
      <c r="N32" s="67">
        <f t="shared" si="23"/>
        <v>1.2623225938470411E-5</v>
      </c>
      <c r="O32" s="67">
        <f t="shared" si="23"/>
        <v>2.7239592814594042E-5</v>
      </c>
      <c r="P32" s="67">
        <f t="shared" si="23"/>
        <v>2.0595789689083302E-5</v>
      </c>
      <c r="Q32" s="67">
        <f t="shared" si="23"/>
        <v>3.4215586096380325E-4</v>
      </c>
      <c r="R32" s="67">
        <f t="shared" si="23"/>
        <v>3.1890255002451563E-5</v>
      </c>
      <c r="S32" s="67">
        <f t="shared" si="23"/>
        <v>0</v>
      </c>
      <c r="T32" s="67">
        <f t="shared" si="23"/>
        <v>0</v>
      </c>
      <c r="U32" s="67">
        <f t="shared" si="23"/>
        <v>0</v>
      </c>
      <c r="V32" s="67">
        <f t="shared" si="23"/>
        <v>0</v>
      </c>
      <c r="W32" s="67">
        <f t="shared" si="23"/>
        <v>0</v>
      </c>
      <c r="X32" s="68">
        <f t="shared" si="23"/>
        <v>4.3879662122748249E-2</v>
      </c>
    </row>
    <row r="33" spans="2:24" s="47" customFormat="1" x14ac:dyDescent="0.2">
      <c r="C33" s="55">
        <v>2</v>
      </c>
      <c r="D33" s="78">
        <f t="shared" ref="D33:X33" si="24">D7/$X$26</f>
        <v>7.9200777059213554E-3</v>
      </c>
      <c r="E33" s="67">
        <f t="shared" si="24"/>
        <v>9.5165835969815878E-3</v>
      </c>
      <c r="F33" s="67">
        <f t="shared" si="24"/>
        <v>1.0210861023597461E-2</v>
      </c>
      <c r="G33" s="122">
        <f t="shared" si="24"/>
        <v>8.8814360181827604E-3</v>
      </c>
      <c r="H33" s="67">
        <f t="shared" si="24"/>
        <v>2.7890685520894098E-3</v>
      </c>
      <c r="I33" s="67">
        <f t="shared" si="24"/>
        <v>5.8638206385757813E-3</v>
      </c>
      <c r="J33" s="67">
        <f t="shared" si="24"/>
        <v>1.5181090141792046E-3</v>
      </c>
      <c r="K33" s="67">
        <f t="shared" si="24"/>
        <v>7.0424313130413869E-4</v>
      </c>
      <c r="L33" s="67">
        <f t="shared" si="24"/>
        <v>2.5113575814430606E-4</v>
      </c>
      <c r="M33" s="67">
        <f t="shared" si="24"/>
        <v>2.4515633533134641E-4</v>
      </c>
      <c r="N33" s="67">
        <f t="shared" si="24"/>
        <v>5.3150425004085938E-5</v>
      </c>
      <c r="O33" s="67">
        <f t="shared" si="24"/>
        <v>3.255463531500264E-5</v>
      </c>
      <c r="P33" s="67">
        <f t="shared" si="24"/>
        <v>2.2588930626736525E-5</v>
      </c>
      <c r="Q33" s="67">
        <f t="shared" si="24"/>
        <v>8.6369440631639646E-4</v>
      </c>
      <c r="R33" s="67">
        <f t="shared" si="24"/>
        <v>4.5044985190962835E-4</v>
      </c>
      <c r="S33" s="67">
        <f t="shared" si="24"/>
        <v>0</v>
      </c>
      <c r="T33" s="67">
        <f t="shared" si="24"/>
        <v>0</v>
      </c>
      <c r="U33" s="67">
        <f t="shared" si="24"/>
        <v>0</v>
      </c>
      <c r="V33" s="67">
        <f t="shared" si="24"/>
        <v>0</v>
      </c>
      <c r="W33" s="67">
        <f t="shared" si="24"/>
        <v>0</v>
      </c>
      <c r="X33" s="68">
        <f t="shared" si="24"/>
        <v>4.9322930023479199E-2</v>
      </c>
    </row>
    <row r="34" spans="2:24" s="47" customFormat="1" x14ac:dyDescent="0.2">
      <c r="C34" s="55">
        <v>3</v>
      </c>
      <c r="D34" s="78">
        <f t="shared" ref="D34:X34" si="25">D8/$X$26</f>
        <v>4.3257802150200447E-3</v>
      </c>
      <c r="E34" s="67">
        <f t="shared" si="25"/>
        <v>5.3960968985398245E-3</v>
      </c>
      <c r="F34" s="67">
        <f t="shared" si="25"/>
        <v>6.060477211090899E-3</v>
      </c>
      <c r="G34" s="122">
        <f t="shared" si="25"/>
        <v>7.9891732584266677E-3</v>
      </c>
      <c r="H34" s="67">
        <f t="shared" si="25"/>
        <v>3.6341603096543759E-3</v>
      </c>
      <c r="I34" s="67">
        <f t="shared" si="25"/>
        <v>8.7213203628579514E-3</v>
      </c>
      <c r="J34" s="67">
        <f t="shared" si="25"/>
        <v>5.4213433504167654E-3</v>
      </c>
      <c r="K34" s="67">
        <f t="shared" si="25"/>
        <v>1.9160728213972981E-3</v>
      </c>
      <c r="L34" s="67">
        <f t="shared" si="25"/>
        <v>2.2004275951691579E-3</v>
      </c>
      <c r="M34" s="67">
        <f t="shared" si="25"/>
        <v>6.2318873317290758E-4</v>
      </c>
      <c r="N34" s="67">
        <f t="shared" si="25"/>
        <v>3.6408041127798869E-4</v>
      </c>
      <c r="O34" s="67">
        <f t="shared" si="25"/>
        <v>1.2490349875960194E-4</v>
      </c>
      <c r="P34" s="67">
        <f t="shared" si="25"/>
        <v>3.321901562755371E-5</v>
      </c>
      <c r="Q34" s="67">
        <f t="shared" si="25"/>
        <v>8.583793638159879E-4</v>
      </c>
      <c r="R34" s="67">
        <f t="shared" si="25"/>
        <v>8.7831077319252019E-4</v>
      </c>
      <c r="S34" s="67">
        <f t="shared" si="25"/>
        <v>0</v>
      </c>
      <c r="T34" s="67">
        <f t="shared" si="25"/>
        <v>0</v>
      </c>
      <c r="U34" s="67">
        <f t="shared" si="25"/>
        <v>0</v>
      </c>
      <c r="V34" s="67">
        <f t="shared" si="25"/>
        <v>0</v>
      </c>
      <c r="W34" s="67">
        <f t="shared" si="25"/>
        <v>0</v>
      </c>
      <c r="X34" s="68">
        <f t="shared" si="25"/>
        <v>4.8546933818419548E-2</v>
      </c>
    </row>
    <row r="35" spans="2:24" s="47" customFormat="1" x14ac:dyDescent="0.2">
      <c r="C35" s="55">
        <v>4</v>
      </c>
      <c r="D35" s="123">
        <f t="shared" ref="D35:X35" si="26">D9/$X$26</f>
        <v>4.1238086000045179E-3</v>
      </c>
      <c r="E35" s="124">
        <f t="shared" si="26"/>
        <v>3.7218585109111179E-3</v>
      </c>
      <c r="F35" s="124">
        <f t="shared" si="26"/>
        <v>4.3025269040807565E-3</v>
      </c>
      <c r="G35" s="125">
        <f t="shared" si="26"/>
        <v>5.1011120397671476E-3</v>
      </c>
      <c r="H35" s="67">
        <f t="shared" si="26"/>
        <v>4.7602849394284465E-3</v>
      </c>
      <c r="I35" s="67">
        <f t="shared" si="26"/>
        <v>5.9761009113969126E-3</v>
      </c>
      <c r="J35" s="67">
        <f t="shared" si="26"/>
        <v>6.5414885573778772E-3</v>
      </c>
      <c r="K35" s="67">
        <f t="shared" si="26"/>
        <v>2.2582286823611014E-3</v>
      </c>
      <c r="L35" s="67">
        <f t="shared" si="26"/>
        <v>4.688531865672931E-3</v>
      </c>
      <c r="M35" s="67">
        <f t="shared" si="26"/>
        <v>1.7180874882570781E-3</v>
      </c>
      <c r="N35" s="67">
        <f t="shared" si="26"/>
        <v>5.3150425004085935E-4</v>
      </c>
      <c r="O35" s="67">
        <f t="shared" si="26"/>
        <v>3.0893684533624951E-4</v>
      </c>
      <c r="P35" s="67">
        <f t="shared" si="26"/>
        <v>1.3951986563572559E-4</v>
      </c>
      <c r="Q35" s="67">
        <f t="shared" si="26"/>
        <v>1.7280531929453442E-3</v>
      </c>
      <c r="R35" s="67">
        <f t="shared" si="26"/>
        <v>1.574581340746046E-3</v>
      </c>
      <c r="S35" s="67">
        <f t="shared" si="26"/>
        <v>1.1958845625919336E-5</v>
      </c>
      <c r="T35" s="67">
        <f t="shared" si="26"/>
        <v>6.6438031255107423E-7</v>
      </c>
      <c r="U35" s="67">
        <f t="shared" si="26"/>
        <v>0</v>
      </c>
      <c r="V35" s="67">
        <f t="shared" si="26"/>
        <v>0</v>
      </c>
      <c r="W35" s="67">
        <f t="shared" si="26"/>
        <v>0</v>
      </c>
      <c r="X35" s="68">
        <f t="shared" si="26"/>
        <v>4.748724721990058E-2</v>
      </c>
    </row>
    <row r="36" spans="2:24" s="47" customFormat="1" x14ac:dyDescent="0.2">
      <c r="C36" s="55">
        <v>5</v>
      </c>
      <c r="D36" s="78">
        <f t="shared" ref="D36:X36" si="27">D10/$X$26</f>
        <v>3.9896037768692005E-3</v>
      </c>
      <c r="E36" s="67">
        <f t="shared" si="27"/>
        <v>3.4474694418275241E-3</v>
      </c>
      <c r="F36" s="67">
        <f t="shared" si="27"/>
        <v>3.51922251558304E-3</v>
      </c>
      <c r="G36" s="67">
        <f t="shared" si="27"/>
        <v>4.2892392978297351E-3</v>
      </c>
      <c r="H36" s="67">
        <f t="shared" si="27"/>
        <v>4.9762085410075462E-3</v>
      </c>
      <c r="I36" s="67">
        <f t="shared" si="27"/>
        <v>3.1544777239925006E-3</v>
      </c>
      <c r="J36" s="67">
        <f t="shared" si="27"/>
        <v>5.3515834175989034E-3</v>
      </c>
      <c r="K36" s="67">
        <f t="shared" si="27"/>
        <v>2.7704659033379797E-3</v>
      </c>
      <c r="L36" s="67">
        <f t="shared" si="27"/>
        <v>5.2745153013429779E-3</v>
      </c>
      <c r="M36" s="67">
        <f t="shared" si="27"/>
        <v>3.0727589455487184E-3</v>
      </c>
      <c r="N36" s="67">
        <f t="shared" si="27"/>
        <v>1.2423911844705088E-3</v>
      </c>
      <c r="O36" s="67">
        <f t="shared" si="27"/>
        <v>3.5810098846502899E-4</v>
      </c>
      <c r="P36" s="67">
        <f t="shared" si="27"/>
        <v>3.0295742252328987E-4</v>
      </c>
      <c r="Q36" s="67">
        <f t="shared" si="27"/>
        <v>1.8828538057697444E-3</v>
      </c>
      <c r="R36" s="67">
        <f t="shared" si="27"/>
        <v>4.0181721303088969E-3</v>
      </c>
      <c r="S36" s="67">
        <f t="shared" si="27"/>
        <v>3.5411470658972254E-4</v>
      </c>
      <c r="T36" s="67">
        <f t="shared" si="27"/>
        <v>3.3883395940104786E-5</v>
      </c>
      <c r="U36" s="67">
        <f t="shared" si="27"/>
        <v>6.6438031255107423E-7</v>
      </c>
      <c r="V36" s="67">
        <f t="shared" si="27"/>
        <v>1.3287606251021485E-6</v>
      </c>
      <c r="W36" s="67">
        <f t="shared" si="27"/>
        <v>0</v>
      </c>
      <c r="X36" s="68">
        <f t="shared" si="27"/>
        <v>4.8040011639943078E-2</v>
      </c>
    </row>
    <row r="37" spans="2:24" s="47" customFormat="1" x14ac:dyDescent="0.2">
      <c r="C37" s="55">
        <v>6</v>
      </c>
      <c r="D37" s="78">
        <f t="shared" ref="D37:X37" si="28">D11/$X$26</f>
        <v>3.0249235630450408E-3</v>
      </c>
      <c r="E37" s="67">
        <f t="shared" si="28"/>
        <v>4.450683713779646E-3</v>
      </c>
      <c r="F37" s="67">
        <f t="shared" si="28"/>
        <v>3.6434616340300912E-3</v>
      </c>
      <c r="G37" s="67">
        <f t="shared" si="28"/>
        <v>4.9901605275711183E-3</v>
      </c>
      <c r="H37" s="67">
        <f t="shared" si="28"/>
        <v>4.182274067509012E-3</v>
      </c>
      <c r="I37" s="67">
        <f t="shared" si="28"/>
        <v>4.0753088371882898E-3</v>
      </c>
      <c r="J37" s="67">
        <f t="shared" si="28"/>
        <v>4.4354029665909719E-3</v>
      </c>
      <c r="K37" s="67">
        <f t="shared" si="28"/>
        <v>3.4069422427619087E-3</v>
      </c>
      <c r="L37" s="67">
        <f t="shared" si="28"/>
        <v>2.7877397914643073E-3</v>
      </c>
      <c r="M37" s="67">
        <f t="shared" si="28"/>
        <v>1.9366686110863815E-3</v>
      </c>
      <c r="N37" s="67">
        <f t="shared" si="28"/>
        <v>3.9982407209323651E-3</v>
      </c>
      <c r="O37" s="67">
        <f t="shared" si="28"/>
        <v>9.2149549350833992E-4</v>
      </c>
      <c r="P37" s="67">
        <f t="shared" si="28"/>
        <v>1.3951986563572559E-4</v>
      </c>
      <c r="Q37" s="67">
        <f t="shared" si="28"/>
        <v>1.8270458595154541E-3</v>
      </c>
      <c r="R37" s="67">
        <f t="shared" si="28"/>
        <v>5.2957754713446126E-3</v>
      </c>
      <c r="S37" s="67">
        <f t="shared" si="28"/>
        <v>1.484889998551651E-3</v>
      </c>
      <c r="T37" s="67">
        <f t="shared" si="28"/>
        <v>2.2921120783012062E-4</v>
      </c>
      <c r="U37" s="67">
        <f t="shared" si="28"/>
        <v>2.7239592814594042E-5</v>
      </c>
      <c r="V37" s="67">
        <f t="shared" si="28"/>
        <v>1.5280747188674708E-5</v>
      </c>
      <c r="W37" s="67">
        <f t="shared" si="28"/>
        <v>6.6438031255107423E-7</v>
      </c>
      <c r="X37" s="68">
        <f t="shared" si="28"/>
        <v>5.0872929292660858E-2</v>
      </c>
    </row>
    <row r="38" spans="2:24" s="47" customFormat="1" x14ac:dyDescent="0.2">
      <c r="C38" s="55">
        <v>7</v>
      </c>
      <c r="D38" s="78">
        <f t="shared" ref="D38:X38" si="29">D12/$X$26</f>
        <v>1.5466773676189008E-3</v>
      </c>
      <c r="E38" s="67">
        <f t="shared" si="29"/>
        <v>2.8621503864700278E-3</v>
      </c>
      <c r="F38" s="67">
        <f t="shared" si="29"/>
        <v>2.8780955139712538E-3</v>
      </c>
      <c r="G38" s="67">
        <f t="shared" si="29"/>
        <v>4.1909110115721767E-3</v>
      </c>
      <c r="H38" s="67">
        <f t="shared" si="29"/>
        <v>3.0847177911746378E-3</v>
      </c>
      <c r="I38" s="67">
        <f t="shared" si="29"/>
        <v>4.2068561390734022E-3</v>
      </c>
      <c r="J38" s="67">
        <f t="shared" si="29"/>
        <v>4.5722653109764927E-3</v>
      </c>
      <c r="K38" s="67">
        <f t="shared" si="29"/>
        <v>3.4547776252655859E-3</v>
      </c>
      <c r="L38" s="67">
        <f t="shared" si="29"/>
        <v>3.8839673071735799E-3</v>
      </c>
      <c r="M38" s="67">
        <f t="shared" si="29"/>
        <v>1.4576504057370568E-3</v>
      </c>
      <c r="N38" s="67">
        <f t="shared" si="29"/>
        <v>4.610799369104455E-3</v>
      </c>
      <c r="O38" s="67">
        <f t="shared" si="29"/>
        <v>2.9691156167907509E-3</v>
      </c>
      <c r="P38" s="67">
        <f t="shared" si="29"/>
        <v>1.3819110501062345E-4</v>
      </c>
      <c r="Q38" s="67">
        <f t="shared" si="29"/>
        <v>8.138658828750659E-4</v>
      </c>
      <c r="R38" s="67">
        <f t="shared" si="29"/>
        <v>7.2855945074350803E-3</v>
      </c>
      <c r="S38" s="67">
        <f t="shared" si="29"/>
        <v>2.5744737111354126E-3</v>
      </c>
      <c r="T38" s="67">
        <f t="shared" si="29"/>
        <v>7.0224999036648549E-4</v>
      </c>
      <c r="U38" s="67">
        <f t="shared" si="29"/>
        <v>1.1825969563409122E-4</v>
      </c>
      <c r="V38" s="67">
        <f t="shared" si="29"/>
        <v>1.0364332875796758E-4</v>
      </c>
      <c r="W38" s="67">
        <f t="shared" si="29"/>
        <v>1.3287606251021485E-6</v>
      </c>
      <c r="X38" s="68">
        <f t="shared" si="29"/>
        <v>5.1455590826768149E-2</v>
      </c>
    </row>
    <row r="39" spans="2:24" s="47" customFormat="1" x14ac:dyDescent="0.2">
      <c r="C39" s="55">
        <v>8</v>
      </c>
      <c r="D39" s="78">
        <f t="shared" ref="D39:X39" si="30">D13/$X$26</f>
        <v>1.0909124732088639E-3</v>
      </c>
      <c r="E39" s="67">
        <f t="shared" si="30"/>
        <v>2.1486059307901741E-3</v>
      </c>
      <c r="F39" s="67">
        <f t="shared" si="30"/>
        <v>2.2236809061084457E-3</v>
      </c>
      <c r="G39" s="67">
        <f t="shared" si="30"/>
        <v>2.883410556471662E-3</v>
      </c>
      <c r="H39" s="67">
        <f t="shared" si="30"/>
        <v>3.015622238669326E-3</v>
      </c>
      <c r="I39" s="67">
        <f t="shared" si="30"/>
        <v>3.1252449902402532E-3</v>
      </c>
      <c r="J39" s="67">
        <f t="shared" si="30"/>
        <v>4.2048629981357487E-3</v>
      </c>
      <c r="K39" s="67">
        <f t="shared" si="30"/>
        <v>3.5364964037093681E-3</v>
      </c>
      <c r="L39" s="67">
        <f t="shared" si="30"/>
        <v>5.1283516325817419E-3</v>
      </c>
      <c r="M39" s="67">
        <f t="shared" si="30"/>
        <v>1.7732310541988172E-3</v>
      </c>
      <c r="N39" s="67">
        <f t="shared" si="30"/>
        <v>4.0985621481275771E-3</v>
      </c>
      <c r="O39" s="67">
        <f t="shared" si="30"/>
        <v>4.4526768547172996E-3</v>
      </c>
      <c r="P39" s="67">
        <f t="shared" si="30"/>
        <v>7.9526323412363589E-4</v>
      </c>
      <c r="Q39" s="67">
        <f t="shared" si="30"/>
        <v>1.0942343747716193E-3</v>
      </c>
      <c r="R39" s="67">
        <f t="shared" si="30"/>
        <v>3.7198653699734648E-3</v>
      </c>
      <c r="S39" s="67">
        <f t="shared" si="30"/>
        <v>4.3304308772079015E-3</v>
      </c>
      <c r="T39" s="67">
        <f t="shared" si="30"/>
        <v>1.5639512557452287E-3</v>
      </c>
      <c r="U39" s="67">
        <f t="shared" si="30"/>
        <v>1.6742383876287069E-4</v>
      </c>
      <c r="V39" s="67">
        <f t="shared" si="30"/>
        <v>3.7736801752901014E-4</v>
      </c>
      <c r="W39" s="67">
        <f t="shared" si="30"/>
        <v>7.3081834380618165E-6</v>
      </c>
      <c r="X39" s="68">
        <f t="shared" si="30"/>
        <v>4.9737503338511069E-2</v>
      </c>
    </row>
    <row r="40" spans="2:24" s="47" customFormat="1" x14ac:dyDescent="0.2">
      <c r="C40" s="55">
        <v>9</v>
      </c>
      <c r="D40" s="78">
        <f t="shared" ref="D40:X40" si="31">D14/$X$26</f>
        <v>4.9762085410075458E-4</v>
      </c>
      <c r="E40" s="67">
        <f t="shared" si="31"/>
        <v>1.189905139778974E-3</v>
      </c>
      <c r="F40" s="67">
        <f t="shared" si="31"/>
        <v>1.7626009691979999E-3</v>
      </c>
      <c r="G40" s="67">
        <f t="shared" si="31"/>
        <v>2.8315888920926783E-3</v>
      </c>
      <c r="H40" s="67">
        <f t="shared" si="31"/>
        <v>2.7678083820877751E-3</v>
      </c>
      <c r="I40" s="67">
        <f t="shared" si="31"/>
        <v>3.0315673661705515E-3</v>
      </c>
      <c r="J40" s="67">
        <f t="shared" si="31"/>
        <v>3.652098578093255E-3</v>
      </c>
      <c r="K40" s="67">
        <f t="shared" si="31"/>
        <v>3.5584209540235538E-3</v>
      </c>
      <c r="L40" s="67">
        <f t="shared" si="31"/>
        <v>6.3807085217405168E-3</v>
      </c>
      <c r="M40" s="67">
        <f t="shared" si="31"/>
        <v>3.0481768739843286E-3</v>
      </c>
      <c r="N40" s="67">
        <f t="shared" si="31"/>
        <v>3.0813958896118822E-3</v>
      </c>
      <c r="O40" s="67">
        <f t="shared" si="31"/>
        <v>6.2013258373517267E-3</v>
      </c>
      <c r="P40" s="67">
        <f t="shared" si="31"/>
        <v>1.9260385260855641E-3</v>
      </c>
      <c r="Q40" s="67">
        <f t="shared" si="31"/>
        <v>1.2636513544721432E-3</v>
      </c>
      <c r="R40" s="67">
        <f t="shared" si="31"/>
        <v>3.400298439636398E-3</v>
      </c>
      <c r="S40" s="67">
        <f t="shared" si="31"/>
        <v>2.6641650533298076E-3</v>
      </c>
      <c r="T40" s="67">
        <f t="shared" si="31"/>
        <v>2.2250096667335477E-3</v>
      </c>
      <c r="U40" s="67">
        <f t="shared" si="31"/>
        <v>8.3246853162649603E-4</v>
      </c>
      <c r="V40" s="67">
        <f t="shared" si="31"/>
        <v>3.461421428391097E-4</v>
      </c>
      <c r="W40" s="67">
        <f t="shared" si="31"/>
        <v>9.6335145319905759E-5</v>
      </c>
      <c r="X40" s="68">
        <f t="shared" si="31"/>
        <v>5.0757327118276969E-2</v>
      </c>
    </row>
    <row r="41" spans="2:24" s="47" customFormat="1" x14ac:dyDescent="0.2">
      <c r="C41" s="55">
        <v>10</v>
      </c>
      <c r="D41" s="78">
        <f t="shared" ref="D41:X41" si="32">D15/$X$26</f>
        <v>5.6206574441820876E-4</v>
      </c>
      <c r="E41" s="67">
        <f t="shared" si="32"/>
        <v>1.0762961063327402E-3</v>
      </c>
      <c r="F41" s="67">
        <f t="shared" si="32"/>
        <v>1.6901835151299329E-3</v>
      </c>
      <c r="G41" s="67">
        <f t="shared" si="32"/>
        <v>2.4602002973766277E-3</v>
      </c>
      <c r="H41" s="67">
        <f t="shared" si="32"/>
        <v>3.0913615943001485E-3</v>
      </c>
      <c r="I41" s="67">
        <f t="shared" si="32"/>
        <v>2.9319103192878906E-3</v>
      </c>
      <c r="J41" s="67">
        <f t="shared" si="32"/>
        <v>3.4547776252655859E-3</v>
      </c>
      <c r="K41" s="67">
        <f t="shared" si="32"/>
        <v>4.5609708456631247E-3</v>
      </c>
      <c r="L41" s="67">
        <f t="shared" si="32"/>
        <v>5.4738293951083006E-3</v>
      </c>
      <c r="M41" s="67">
        <f t="shared" si="32"/>
        <v>3.1073067218013741E-3</v>
      </c>
      <c r="N41" s="67">
        <f t="shared" si="32"/>
        <v>2.514679483005816E-3</v>
      </c>
      <c r="O41" s="67">
        <f t="shared" si="32"/>
        <v>4.6101349887919044E-3</v>
      </c>
      <c r="P41" s="67">
        <f t="shared" si="32"/>
        <v>3.0647863817981056E-3</v>
      </c>
      <c r="Q41" s="67">
        <f t="shared" si="32"/>
        <v>1.0271319632039607E-3</v>
      </c>
      <c r="R41" s="67">
        <f t="shared" si="32"/>
        <v>3.1524845830548471E-3</v>
      </c>
      <c r="S41" s="67">
        <f t="shared" si="32"/>
        <v>2.4814604673782624E-3</v>
      </c>
      <c r="T41" s="67">
        <f t="shared" si="32"/>
        <v>1.692176656067586E-3</v>
      </c>
      <c r="U41" s="67">
        <f t="shared" si="32"/>
        <v>1.7433339401340187E-3</v>
      </c>
      <c r="V41" s="67">
        <f t="shared" si="32"/>
        <v>1.7738954345113681E-4</v>
      </c>
      <c r="W41" s="67">
        <f t="shared" si="32"/>
        <v>2.6708088564553184E-4</v>
      </c>
      <c r="X41" s="68">
        <f t="shared" si="32"/>
        <v>4.9139561057215106E-2</v>
      </c>
    </row>
    <row r="42" spans="2:24" s="47" customFormat="1" x14ac:dyDescent="0.2">
      <c r="C42" s="55">
        <v>11</v>
      </c>
      <c r="D42" s="78">
        <f t="shared" ref="D42:X42" si="33">D16/$X$26</f>
        <v>3.1159436658645379E-4</v>
      </c>
      <c r="E42" s="67">
        <f t="shared" si="33"/>
        <v>6.6238717161342102E-4</v>
      </c>
      <c r="F42" s="67">
        <f t="shared" si="33"/>
        <v>1.0590222182064123E-3</v>
      </c>
      <c r="G42" s="67">
        <f t="shared" si="33"/>
        <v>1.5885333273096185E-3</v>
      </c>
      <c r="H42" s="67">
        <f t="shared" si="33"/>
        <v>2.2044138770444645E-3</v>
      </c>
      <c r="I42" s="67">
        <f t="shared" si="33"/>
        <v>1.9280316670232174E-3</v>
      </c>
      <c r="J42" s="67">
        <f t="shared" si="33"/>
        <v>2.6874183642690954E-3</v>
      </c>
      <c r="K42" s="67">
        <f t="shared" si="33"/>
        <v>5.3057411760328785E-3</v>
      </c>
      <c r="L42" s="67">
        <f t="shared" si="33"/>
        <v>5.590095949804739E-3</v>
      </c>
      <c r="M42" s="67">
        <f t="shared" si="33"/>
        <v>5.2452825675907309E-3</v>
      </c>
      <c r="N42" s="67">
        <f t="shared" si="33"/>
        <v>3.0495056346094306E-3</v>
      </c>
      <c r="O42" s="67">
        <f t="shared" si="33"/>
        <v>5.4100488851033975E-3</v>
      </c>
      <c r="P42" s="67">
        <f t="shared" si="33"/>
        <v>2.586432556761332E-3</v>
      </c>
      <c r="Q42" s="67">
        <f t="shared" si="33"/>
        <v>7.8064686724751227E-4</v>
      </c>
      <c r="R42" s="67">
        <f t="shared" si="33"/>
        <v>3.784310260290919E-3</v>
      </c>
      <c r="S42" s="67">
        <f t="shared" si="33"/>
        <v>2.7133291964585872E-3</v>
      </c>
      <c r="T42" s="67">
        <f t="shared" si="33"/>
        <v>2.1964413132938513E-3</v>
      </c>
      <c r="U42" s="67">
        <f t="shared" si="33"/>
        <v>1.8722237207689273E-3</v>
      </c>
      <c r="V42" s="67">
        <f t="shared" si="33"/>
        <v>1.9267029063981152E-4</v>
      </c>
      <c r="W42" s="67">
        <f t="shared" si="33"/>
        <v>1.6543069782521747E-4</v>
      </c>
      <c r="X42" s="68">
        <f t="shared" si="33"/>
        <v>4.9333560108480015E-2</v>
      </c>
    </row>
    <row r="43" spans="2:24" s="47" customFormat="1" x14ac:dyDescent="0.2">
      <c r="C43" s="55">
        <v>12</v>
      </c>
      <c r="D43" s="78">
        <f t="shared" ref="D43:X43" si="34">D17/$X$26</f>
        <v>1.9134153001470938E-4</v>
      </c>
      <c r="E43" s="67">
        <f t="shared" si="34"/>
        <v>4.7370316284891595E-4</v>
      </c>
      <c r="F43" s="67">
        <f t="shared" si="34"/>
        <v>8.8030391413017339E-4</v>
      </c>
      <c r="G43" s="67">
        <f t="shared" si="34"/>
        <v>1.4377189963605246E-3</v>
      </c>
      <c r="H43" s="67">
        <f t="shared" si="34"/>
        <v>1.8316965217033117E-3</v>
      </c>
      <c r="I43" s="67">
        <f t="shared" si="34"/>
        <v>1.3466988935410275E-3</v>
      </c>
      <c r="J43" s="67">
        <f t="shared" si="34"/>
        <v>2.0589145885957791E-3</v>
      </c>
      <c r="K43" s="67">
        <f t="shared" si="34"/>
        <v>4.9695647378820351E-3</v>
      </c>
      <c r="L43" s="67">
        <f t="shared" si="34"/>
        <v>3.8547345734213328E-3</v>
      </c>
      <c r="M43" s="67">
        <f t="shared" si="34"/>
        <v>4.1590207565697247E-3</v>
      </c>
      <c r="N43" s="67">
        <f t="shared" si="34"/>
        <v>4.6546484697328264E-3</v>
      </c>
      <c r="O43" s="67">
        <f t="shared" si="34"/>
        <v>5.9986898420236493E-3</v>
      </c>
      <c r="P43" s="67">
        <f t="shared" si="34"/>
        <v>1.6290605263752341E-3</v>
      </c>
      <c r="Q43" s="67">
        <f t="shared" si="34"/>
        <v>1.0384264285173291E-3</v>
      </c>
      <c r="R43" s="67">
        <f t="shared" si="34"/>
        <v>4.4805808278444445E-3</v>
      </c>
      <c r="S43" s="67">
        <f t="shared" si="34"/>
        <v>4.4280947831529102E-3</v>
      </c>
      <c r="T43" s="67">
        <f t="shared" si="34"/>
        <v>3.2335389811860783E-3</v>
      </c>
      <c r="U43" s="67">
        <f t="shared" si="34"/>
        <v>1.530067859805124E-3</v>
      </c>
      <c r="V43" s="67">
        <f t="shared" si="34"/>
        <v>1.1852544775911163E-3</v>
      </c>
      <c r="W43" s="67">
        <f t="shared" si="34"/>
        <v>2.5844394158236787E-4</v>
      </c>
      <c r="X43" s="68">
        <f t="shared" si="34"/>
        <v>4.9640503812878614E-2</v>
      </c>
    </row>
    <row r="44" spans="2:24" s="47" customFormat="1" x14ac:dyDescent="0.2">
      <c r="C44" s="55">
        <v>13</v>
      </c>
      <c r="D44" s="78">
        <f t="shared" ref="D44:X44" si="35">D18/$X$26</f>
        <v>1.0630085000817188E-4</v>
      </c>
      <c r="E44" s="67">
        <f t="shared" si="35"/>
        <v>2.8568353439696191E-4</v>
      </c>
      <c r="F44" s="67">
        <f t="shared" si="35"/>
        <v>5.2286730597769543E-4</v>
      </c>
      <c r="G44" s="67">
        <f t="shared" si="35"/>
        <v>8.3379729225159819E-4</v>
      </c>
      <c r="H44" s="67">
        <f t="shared" si="35"/>
        <v>1.2138228310308126E-3</v>
      </c>
      <c r="I44" s="67">
        <f t="shared" si="35"/>
        <v>7.4609909099485636E-4</v>
      </c>
      <c r="J44" s="67">
        <f t="shared" si="35"/>
        <v>1.4297464326099118E-3</v>
      </c>
      <c r="K44" s="67">
        <f t="shared" si="35"/>
        <v>3.9085493787379697E-3</v>
      </c>
      <c r="L44" s="67">
        <f t="shared" si="35"/>
        <v>2.0974486467237414E-3</v>
      </c>
      <c r="M44" s="67">
        <f t="shared" si="35"/>
        <v>2.8674654289704365E-3</v>
      </c>
      <c r="N44" s="67">
        <f t="shared" si="35"/>
        <v>4.7815451094300812E-3</v>
      </c>
      <c r="O44" s="67">
        <f t="shared" si="35"/>
        <v>6.7461176936436081E-3</v>
      </c>
      <c r="P44" s="67">
        <f t="shared" si="35"/>
        <v>1.3041785535377586E-3</v>
      </c>
      <c r="Q44" s="67">
        <f t="shared" si="35"/>
        <v>1.7373545173210592E-3</v>
      </c>
      <c r="R44" s="67">
        <f t="shared" si="35"/>
        <v>2.3997416889344802E-3</v>
      </c>
      <c r="S44" s="67">
        <f t="shared" si="35"/>
        <v>5.4166926882289086E-3</v>
      </c>
      <c r="T44" s="67">
        <f t="shared" si="35"/>
        <v>7.7360443593447086E-3</v>
      </c>
      <c r="U44" s="67">
        <f t="shared" si="35"/>
        <v>2.1399689867270099E-3</v>
      </c>
      <c r="V44" s="67">
        <f t="shared" si="35"/>
        <v>3.2760593211893473E-3</v>
      </c>
      <c r="W44" s="67">
        <f t="shared" si="35"/>
        <v>1.4709380119880783E-3</v>
      </c>
      <c r="X44" s="68">
        <f t="shared" si="35"/>
        <v>5.1020421722047196E-2</v>
      </c>
    </row>
    <row r="45" spans="2:24" x14ac:dyDescent="0.2">
      <c r="B45" s="47"/>
      <c r="C45" s="55">
        <v>14</v>
      </c>
      <c r="D45" s="78">
        <f t="shared" ref="D45:X45" si="36">D19/$X$26</f>
        <v>7.9725637506128914E-5</v>
      </c>
      <c r="E45" s="67">
        <f t="shared" si="36"/>
        <v>2.2256740470460987E-4</v>
      </c>
      <c r="F45" s="67">
        <f t="shared" si="36"/>
        <v>3.7404611596625478E-4</v>
      </c>
      <c r="G45" s="67">
        <f t="shared" si="36"/>
        <v>7.0822941317944508E-4</v>
      </c>
      <c r="H45" s="67">
        <f t="shared" si="36"/>
        <v>7.5340727443291822E-4</v>
      </c>
      <c r="I45" s="67">
        <f t="shared" si="36"/>
        <v>6.8696924317781074E-4</v>
      </c>
      <c r="J45" s="67">
        <f t="shared" si="36"/>
        <v>1.0404195694549822E-3</v>
      </c>
      <c r="K45" s="67">
        <f t="shared" si="36"/>
        <v>2.3612076308065178E-3</v>
      </c>
      <c r="L45" s="67">
        <f t="shared" si="36"/>
        <v>1.5686019179330863E-3</v>
      </c>
      <c r="M45" s="67">
        <f t="shared" si="36"/>
        <v>1.9732095282766907E-3</v>
      </c>
      <c r="N45" s="67">
        <f t="shared" si="36"/>
        <v>3.5238731777708977E-3</v>
      </c>
      <c r="O45" s="67">
        <f t="shared" si="36"/>
        <v>8.1486245334389251E-3</v>
      </c>
      <c r="P45" s="67">
        <f t="shared" si="36"/>
        <v>1.8017994076385134E-3</v>
      </c>
      <c r="Q45" s="67">
        <f t="shared" si="36"/>
        <v>2.3007490223643703E-3</v>
      </c>
      <c r="R45" s="67">
        <f t="shared" si="36"/>
        <v>1.3905479941693983E-3</v>
      </c>
      <c r="S45" s="67">
        <f t="shared" si="36"/>
        <v>2.8355751739679849E-3</v>
      </c>
      <c r="T45" s="67">
        <f t="shared" si="36"/>
        <v>7.8350370259148185E-3</v>
      </c>
      <c r="U45" s="67">
        <f t="shared" si="36"/>
        <v>6.108976973907128E-3</v>
      </c>
      <c r="V45" s="67">
        <f t="shared" si="36"/>
        <v>3.9769805509307305E-3</v>
      </c>
      <c r="W45" s="67">
        <f t="shared" si="36"/>
        <v>2.9106501492862564E-3</v>
      </c>
      <c r="X45" s="68">
        <f t="shared" si="36"/>
        <v>5.0601197744827464E-2</v>
      </c>
    </row>
    <row r="46" spans="2:24" x14ac:dyDescent="0.2">
      <c r="B46" s="47"/>
      <c r="C46" s="55">
        <v>15</v>
      </c>
      <c r="D46" s="78">
        <f t="shared" ref="D46:X46" si="37">D20/$X$26</f>
        <v>4.7171002191126268E-5</v>
      </c>
      <c r="E46" s="67">
        <f t="shared" si="37"/>
        <v>9.3013243757150395E-5</v>
      </c>
      <c r="F46" s="67">
        <f t="shared" si="37"/>
        <v>2.0197161501552658E-4</v>
      </c>
      <c r="G46" s="67">
        <f t="shared" si="37"/>
        <v>3.3285453658808819E-4</v>
      </c>
      <c r="H46" s="67">
        <f t="shared" si="37"/>
        <v>4.4579918972177082E-4</v>
      </c>
      <c r="I46" s="67">
        <f t="shared" si="37"/>
        <v>3.1491626814920921E-4</v>
      </c>
      <c r="J46" s="67">
        <f t="shared" si="37"/>
        <v>9.2946805725895281E-4</v>
      </c>
      <c r="K46" s="67">
        <f t="shared" si="37"/>
        <v>1.8894976088952551E-3</v>
      </c>
      <c r="L46" s="67">
        <f t="shared" si="37"/>
        <v>1.3267674841644954E-3</v>
      </c>
      <c r="M46" s="67">
        <f t="shared" si="37"/>
        <v>1.654971358564726E-3</v>
      </c>
      <c r="N46" s="67">
        <f t="shared" si="37"/>
        <v>2.7525276348991006E-3</v>
      </c>
      <c r="O46" s="67">
        <f t="shared" si="37"/>
        <v>9.3651048857199427E-3</v>
      </c>
      <c r="P46" s="67">
        <f t="shared" si="37"/>
        <v>3.6055919562146799E-3</v>
      </c>
      <c r="Q46" s="67">
        <f t="shared" si="37"/>
        <v>3.679338170907849E-3</v>
      </c>
      <c r="R46" s="67">
        <f t="shared" si="37"/>
        <v>7.813112475600633E-4</v>
      </c>
      <c r="S46" s="67">
        <f t="shared" si="37"/>
        <v>2.2316534698590585E-3</v>
      </c>
      <c r="T46" s="67">
        <f t="shared" si="37"/>
        <v>5.8445536095118001E-3</v>
      </c>
      <c r="U46" s="67">
        <f t="shared" si="37"/>
        <v>7.3566832008780452E-3</v>
      </c>
      <c r="V46" s="67">
        <f t="shared" si="37"/>
        <v>3.9982407209323651E-3</v>
      </c>
      <c r="W46" s="67">
        <f t="shared" si="37"/>
        <v>3.0076496749187132E-3</v>
      </c>
      <c r="X46" s="68">
        <f t="shared" si="37"/>
        <v>4.9859084935707919E-2</v>
      </c>
    </row>
    <row r="47" spans="2:24" x14ac:dyDescent="0.2">
      <c r="B47" s="47"/>
      <c r="C47" s="55">
        <v>16</v>
      </c>
      <c r="D47" s="78">
        <f t="shared" ref="D47:X47" si="38">D21/$X$26</f>
        <v>3.0561494377349416E-5</v>
      </c>
      <c r="E47" s="67">
        <f t="shared" si="38"/>
        <v>8.5705060319088571E-5</v>
      </c>
      <c r="F47" s="67">
        <f t="shared" si="38"/>
        <v>2.0728665751593517E-4</v>
      </c>
      <c r="G47" s="67">
        <f t="shared" si="38"/>
        <v>3.7005983409094833E-4</v>
      </c>
      <c r="H47" s="67">
        <f t="shared" si="38"/>
        <v>5.4412747597932978E-4</v>
      </c>
      <c r="I47" s="67">
        <f t="shared" si="38"/>
        <v>3.9065562378003165E-4</v>
      </c>
      <c r="J47" s="67">
        <f t="shared" si="38"/>
        <v>6.9826370849117899E-4</v>
      </c>
      <c r="K47" s="67">
        <f t="shared" si="38"/>
        <v>1.6297249066877851E-3</v>
      </c>
      <c r="L47" s="67">
        <f t="shared" si="38"/>
        <v>1.3772603879183768E-3</v>
      </c>
      <c r="M47" s="67">
        <f t="shared" si="38"/>
        <v>1.8091075910765752E-3</v>
      </c>
      <c r="N47" s="67">
        <f t="shared" si="38"/>
        <v>2.6847608430188908E-3</v>
      </c>
      <c r="O47" s="67">
        <f t="shared" si="38"/>
        <v>9.2076467516453379E-3</v>
      </c>
      <c r="P47" s="67">
        <f t="shared" si="38"/>
        <v>3.9882750162440984E-3</v>
      </c>
      <c r="Q47" s="67">
        <f t="shared" si="38"/>
        <v>4.3795950203366811E-3</v>
      </c>
      <c r="R47" s="67">
        <f t="shared" si="38"/>
        <v>7.3414024536893707E-4</v>
      </c>
      <c r="S47" s="67">
        <f t="shared" si="38"/>
        <v>1.1699737304024418E-3</v>
      </c>
      <c r="T47" s="67">
        <f t="shared" si="38"/>
        <v>4.5137998434719986E-3</v>
      </c>
      <c r="U47" s="67">
        <f t="shared" si="38"/>
        <v>7.981865074988605E-3</v>
      </c>
      <c r="V47" s="67">
        <f t="shared" si="38"/>
        <v>4.4174646981520928E-3</v>
      </c>
      <c r="W47" s="67">
        <f t="shared" si="38"/>
        <v>2.3087215861149831E-3</v>
      </c>
      <c r="X47" s="68">
        <f t="shared" si="38"/>
        <v>4.8528995549980664E-2</v>
      </c>
    </row>
    <row r="48" spans="2:24" x14ac:dyDescent="0.2">
      <c r="B48" s="47"/>
      <c r="C48" s="55">
        <v>17</v>
      </c>
      <c r="D48" s="78">
        <f t="shared" ref="D48:X48" si="39">D22/$X$26</f>
        <v>2.3253310939287599E-5</v>
      </c>
      <c r="E48" s="67">
        <f t="shared" si="39"/>
        <v>6.1787369067249902E-5</v>
      </c>
      <c r="F48" s="67">
        <f t="shared" si="39"/>
        <v>1.7606078282603467E-4</v>
      </c>
      <c r="G48" s="67">
        <f t="shared" si="39"/>
        <v>2.8568353439696191E-4</v>
      </c>
      <c r="H48" s="67">
        <f t="shared" si="39"/>
        <v>5.607369837931067E-4</v>
      </c>
      <c r="I48" s="67">
        <f t="shared" si="39"/>
        <v>3.6474479159053977E-4</v>
      </c>
      <c r="J48" s="67">
        <f t="shared" si="39"/>
        <v>5.5608632160524917E-4</v>
      </c>
      <c r="K48" s="67">
        <f t="shared" si="39"/>
        <v>2.3891116039336628E-3</v>
      </c>
      <c r="L48" s="67">
        <f t="shared" si="39"/>
        <v>1.1128370235230494E-3</v>
      </c>
      <c r="M48" s="67">
        <f t="shared" si="39"/>
        <v>1.7513065038846317E-3</v>
      </c>
      <c r="N48" s="67">
        <f t="shared" si="39"/>
        <v>3.6109069987150886E-3</v>
      </c>
      <c r="O48" s="67">
        <f t="shared" si="39"/>
        <v>7.7486675852831786E-3</v>
      </c>
      <c r="P48" s="67">
        <f t="shared" si="39"/>
        <v>2.8701229502206406E-3</v>
      </c>
      <c r="Q48" s="67">
        <f t="shared" si="39"/>
        <v>4.7556342772405898E-3</v>
      </c>
      <c r="R48" s="67">
        <f t="shared" si="39"/>
        <v>3.0448549724215734E-3</v>
      </c>
      <c r="S48" s="67">
        <f t="shared" si="39"/>
        <v>6.6969535505148278E-4</v>
      </c>
      <c r="T48" s="67">
        <f t="shared" si="39"/>
        <v>3.32721660525578E-3</v>
      </c>
      <c r="U48" s="67">
        <f t="shared" si="39"/>
        <v>5.235316862902465E-3</v>
      </c>
      <c r="V48" s="67">
        <f t="shared" si="39"/>
        <v>5.960155783895687E-3</v>
      </c>
      <c r="W48" s="67">
        <f t="shared" si="39"/>
        <v>4.3457116243965765E-3</v>
      </c>
      <c r="X48" s="68">
        <f t="shared" si="39"/>
        <v>4.8849891240942835E-2</v>
      </c>
    </row>
    <row r="49" spans="1:24" x14ac:dyDescent="0.2">
      <c r="B49" s="47"/>
      <c r="C49" s="55">
        <v>18</v>
      </c>
      <c r="D49" s="78">
        <f t="shared" ref="D49:X49" si="40">D23/$X$26</f>
        <v>1.3287606251021485E-6</v>
      </c>
      <c r="E49" s="67">
        <f t="shared" si="40"/>
        <v>8.6369440631639658E-6</v>
      </c>
      <c r="F49" s="67">
        <f t="shared" si="40"/>
        <v>3.7869677815411233E-5</v>
      </c>
      <c r="G49" s="67">
        <f t="shared" si="40"/>
        <v>7.9725637506128914E-5</v>
      </c>
      <c r="H49" s="67">
        <f t="shared" si="40"/>
        <v>1.136090334462337E-4</v>
      </c>
      <c r="I49" s="67">
        <f t="shared" si="40"/>
        <v>7.4410595005720313E-5</v>
      </c>
      <c r="J49" s="67">
        <f t="shared" si="40"/>
        <v>2.1459484095399698E-4</v>
      </c>
      <c r="K49" s="67">
        <f t="shared" si="40"/>
        <v>7.0955817380454725E-4</v>
      </c>
      <c r="L49" s="67">
        <f t="shared" si="40"/>
        <v>3.713885947160505E-4</v>
      </c>
      <c r="M49" s="67">
        <f t="shared" si="40"/>
        <v>7.753318247471036E-4</v>
      </c>
      <c r="N49" s="67">
        <f t="shared" si="40"/>
        <v>1.6370330901258469E-3</v>
      </c>
      <c r="O49" s="67">
        <f t="shared" si="40"/>
        <v>4.8971472838139681E-3</v>
      </c>
      <c r="P49" s="67">
        <f t="shared" si="40"/>
        <v>1.5499992691816562E-3</v>
      </c>
      <c r="Q49" s="67">
        <f t="shared" si="40"/>
        <v>6.3169280117356136E-3</v>
      </c>
      <c r="R49" s="67">
        <f t="shared" si="40"/>
        <v>7.113520006484352E-3</v>
      </c>
      <c r="S49" s="67">
        <f t="shared" si="40"/>
        <v>1.4091506429208284E-3</v>
      </c>
      <c r="T49" s="67">
        <f t="shared" si="40"/>
        <v>1.7745598148239193E-3</v>
      </c>
      <c r="U49" s="67">
        <f t="shared" si="40"/>
        <v>2.112729393912416E-3</v>
      </c>
      <c r="V49" s="67">
        <f t="shared" si="40"/>
        <v>5.6266368669950478E-3</v>
      </c>
      <c r="W49" s="67">
        <f t="shared" si="40"/>
        <v>1.5706614969019945E-2</v>
      </c>
      <c r="X49" s="68">
        <f t="shared" si="40"/>
        <v>5.0530773431697054E-2</v>
      </c>
    </row>
    <row r="50" spans="1:24" x14ac:dyDescent="0.2">
      <c r="B50" s="47"/>
      <c r="C50" s="55">
        <v>19</v>
      </c>
      <c r="D50" s="78">
        <f t="shared" ref="D50:X50" si="41">D24/$X$26</f>
        <v>0</v>
      </c>
      <c r="E50" s="67">
        <f t="shared" si="41"/>
        <v>1.9931409376532227E-6</v>
      </c>
      <c r="F50" s="67">
        <f t="shared" si="41"/>
        <v>5.3150425004085938E-6</v>
      </c>
      <c r="G50" s="67">
        <f t="shared" si="41"/>
        <v>9.3013243757150392E-6</v>
      </c>
      <c r="H50" s="67">
        <f t="shared" si="41"/>
        <v>1.9931409376532228E-5</v>
      </c>
      <c r="I50" s="67">
        <f t="shared" si="41"/>
        <v>7.9725637506128907E-6</v>
      </c>
      <c r="J50" s="67">
        <f t="shared" si="41"/>
        <v>3.4547776252655863E-5</v>
      </c>
      <c r="K50" s="67">
        <f t="shared" si="41"/>
        <v>8.6369440631639655E-5</v>
      </c>
      <c r="L50" s="67">
        <f t="shared" si="41"/>
        <v>6.7102411567658503E-5</v>
      </c>
      <c r="M50" s="67">
        <f t="shared" si="41"/>
        <v>1.780539237636879E-4</v>
      </c>
      <c r="N50" s="67">
        <f t="shared" si="41"/>
        <v>2.0462913626573086E-4</v>
      </c>
      <c r="O50" s="67">
        <f t="shared" si="41"/>
        <v>2.2070713982946686E-3</v>
      </c>
      <c r="P50" s="67">
        <f t="shared" si="41"/>
        <v>7.4875661224506069E-4</v>
      </c>
      <c r="Q50" s="67">
        <f t="shared" si="41"/>
        <v>6.4418315104952158E-3</v>
      </c>
      <c r="R50" s="67">
        <f t="shared" si="41"/>
        <v>9.0355722506946096E-3</v>
      </c>
      <c r="S50" s="67">
        <f t="shared" si="41"/>
        <v>8.1665628018778042E-3</v>
      </c>
      <c r="T50" s="67">
        <f t="shared" si="41"/>
        <v>1.3200572430077294E-2</v>
      </c>
      <c r="U50" s="67">
        <f t="shared" si="41"/>
        <v>5.7223076320024021E-3</v>
      </c>
      <c r="V50" s="67">
        <f t="shared" si="41"/>
        <v>3.8766591237355181E-3</v>
      </c>
      <c r="W50" s="67">
        <f t="shared" si="41"/>
        <v>7.0663490042932259E-3</v>
      </c>
      <c r="X50" s="68">
        <f t="shared" si="41"/>
        <v>5.7080898933138093E-2</v>
      </c>
    </row>
    <row r="51" spans="1:24" x14ac:dyDescent="0.2">
      <c r="B51" s="47" t="s">
        <v>930</v>
      </c>
      <c r="C51" s="55">
        <v>20</v>
      </c>
      <c r="D51" s="78">
        <f t="shared" ref="D51:X52" si="42">D25/$X$26</f>
        <v>6.6438031255107423E-7</v>
      </c>
      <c r="E51" s="67">
        <f t="shared" si="42"/>
        <v>0</v>
      </c>
      <c r="F51" s="67">
        <f t="shared" si="42"/>
        <v>3.3219015627553711E-6</v>
      </c>
      <c r="G51" s="67">
        <f t="shared" si="42"/>
        <v>5.979422812959668E-6</v>
      </c>
      <c r="H51" s="67">
        <f t="shared" si="42"/>
        <v>9.9657046882661142E-6</v>
      </c>
      <c r="I51" s="67">
        <f t="shared" si="42"/>
        <v>7.3081834380618165E-6</v>
      </c>
      <c r="J51" s="67">
        <f t="shared" si="42"/>
        <v>7.3081834380618165E-6</v>
      </c>
      <c r="K51" s="67">
        <f t="shared" si="42"/>
        <v>8.2383158756333207E-5</v>
      </c>
      <c r="L51" s="67">
        <f t="shared" si="42"/>
        <v>3.0561494377349416E-5</v>
      </c>
      <c r="M51" s="67">
        <f t="shared" si="42"/>
        <v>5.6472326566841308E-5</v>
      </c>
      <c r="N51" s="67">
        <f t="shared" si="42"/>
        <v>1.9267029063981152E-5</v>
      </c>
      <c r="O51" s="67">
        <f t="shared" si="42"/>
        <v>4.9828523441330568E-5</v>
      </c>
      <c r="P51" s="67">
        <f t="shared" si="42"/>
        <v>1.1294465313368263E-5</v>
      </c>
      <c r="Q51" s="67">
        <f t="shared" si="42"/>
        <v>1.807114450138922E-4</v>
      </c>
      <c r="R51" s="67">
        <f t="shared" si="42"/>
        <v>2.174516762979666E-3</v>
      </c>
      <c r="S51" s="67">
        <f t="shared" si="42"/>
        <v>4.3138213693941253E-3</v>
      </c>
      <c r="T51" s="67">
        <f t="shared" si="42"/>
        <v>1.5169795676478678E-2</v>
      </c>
      <c r="U51" s="67">
        <f t="shared" si="42"/>
        <v>1.6107900677800796E-2</v>
      </c>
      <c r="V51" s="67">
        <f t="shared" si="42"/>
        <v>7.5672917599567359E-3</v>
      </c>
      <c r="W51" s="67">
        <f t="shared" si="42"/>
        <v>9.5165835969815878E-3</v>
      </c>
      <c r="X51" s="68">
        <f t="shared" si="42"/>
        <v>5.5314976062377341E-2</v>
      </c>
    </row>
    <row r="52" spans="1:24" x14ac:dyDescent="0.2">
      <c r="C52" s="62" t="s">
        <v>490</v>
      </c>
      <c r="D52" s="79">
        <f t="shared" si="42"/>
        <v>4.7915108141183473E-2</v>
      </c>
      <c r="E52" s="68">
        <f t="shared" si="42"/>
        <v>4.6297342080121609E-2</v>
      </c>
      <c r="F52" s="68">
        <f t="shared" si="42"/>
        <v>4.750917177021477E-2</v>
      </c>
      <c r="G52" s="68">
        <f t="shared" si="42"/>
        <v>5.2175779085573512E-2</v>
      </c>
      <c r="H52" s="68">
        <f t="shared" si="42"/>
        <v>4.1696508415705422E-2</v>
      </c>
      <c r="I52" s="68">
        <f t="shared" si="42"/>
        <v>4.7232125179880971E-2</v>
      </c>
      <c r="J52" s="68">
        <f t="shared" si="42"/>
        <v>4.8936260681574473E-2</v>
      </c>
      <c r="K52" s="68">
        <f t="shared" si="42"/>
        <v>4.9531545441620237E-2</v>
      </c>
      <c r="L52" s="68">
        <f t="shared" si="42"/>
        <v>5.3481950780048922E-2</v>
      </c>
      <c r="M52" s="68">
        <f t="shared" si="42"/>
        <v>3.7455104500379359E-2</v>
      </c>
      <c r="N52" s="68">
        <f t="shared" si="42"/>
        <v>4.742612423114588E-2</v>
      </c>
      <c r="O52" s="68">
        <f t="shared" si="42"/>
        <v>7.9785431734258505E-2</v>
      </c>
      <c r="P52" s="68">
        <f t="shared" si="42"/>
        <v>2.6678191450488387E-2</v>
      </c>
      <c r="Q52" s="68">
        <f t="shared" si="42"/>
        <v>4.3312281335829629E-2</v>
      </c>
      <c r="R52" s="68">
        <f t="shared" si="42"/>
        <v>6.4746518979352394E-2</v>
      </c>
      <c r="S52" s="68">
        <f t="shared" si="42"/>
        <v>4.725604287113281E-2</v>
      </c>
      <c r="T52" s="68">
        <f t="shared" si="42"/>
        <v>7.1278706212354548E-2</v>
      </c>
      <c r="U52" s="68">
        <f t="shared" si="42"/>
        <v>5.9057430362977538E-2</v>
      </c>
      <c r="V52" s="68">
        <f t="shared" si="42"/>
        <v>4.1098566134409452E-2</v>
      </c>
      <c r="W52" s="68">
        <f t="shared" si="42"/>
        <v>4.7129810611748105E-2</v>
      </c>
      <c r="X52" s="69">
        <f t="shared" ref="X52" si="43">SUM(D52:W52)</f>
        <v>1</v>
      </c>
    </row>
    <row r="55" spans="1:24" s="47" customFormat="1" x14ac:dyDescent="0.2"/>
    <row r="56" spans="1:24" s="47" customFormat="1" x14ac:dyDescent="0.2">
      <c r="A56" s="66" t="s">
        <v>876</v>
      </c>
    </row>
    <row r="57" spans="1:24" x14ac:dyDescent="0.2">
      <c r="A57" s="47"/>
      <c r="B57" s="47"/>
      <c r="C57" s="61" t="s">
        <v>868</v>
      </c>
      <c r="D57" s="60">
        <v>29705346</v>
      </c>
      <c r="E57" s="60">
        <v>698169</v>
      </c>
      <c r="F57" s="60">
        <v>2877822</v>
      </c>
      <c r="G57" s="60">
        <v>8678542</v>
      </c>
      <c r="H57" s="60">
        <v>13632532</v>
      </c>
      <c r="I57" s="60">
        <v>4516450</v>
      </c>
      <c r="J57" s="60">
        <v>1674056</v>
      </c>
      <c r="K57" s="60">
        <v>1505162</v>
      </c>
      <c r="L57" s="60">
        <v>3327821</v>
      </c>
      <c r="M57" s="60">
        <v>3013164</v>
      </c>
    </row>
    <row r="58" spans="1:24" ht="51" x14ac:dyDescent="0.2">
      <c r="A58" s="47" t="s">
        <v>380</v>
      </c>
      <c r="B58" s="57" t="s">
        <v>872</v>
      </c>
      <c r="C58" s="57" t="s">
        <v>873</v>
      </c>
      <c r="D58" s="57" t="s">
        <v>855</v>
      </c>
      <c r="E58" s="58" t="s">
        <v>850</v>
      </c>
      <c r="F58" s="58" t="s">
        <v>851</v>
      </c>
      <c r="G58" s="58" t="s">
        <v>852</v>
      </c>
      <c r="H58" s="58" t="s">
        <v>853</v>
      </c>
      <c r="I58" s="58" t="s">
        <v>867</v>
      </c>
      <c r="J58" s="58" t="s">
        <v>854</v>
      </c>
      <c r="K58" s="58" t="s">
        <v>864</v>
      </c>
      <c r="L58" s="58" t="s">
        <v>866</v>
      </c>
      <c r="M58" s="58" t="s">
        <v>865</v>
      </c>
    </row>
    <row r="59" spans="1:24" x14ac:dyDescent="0.2">
      <c r="A59" s="47">
        <v>1</v>
      </c>
      <c r="B59" s="9">
        <v>1</v>
      </c>
      <c r="C59" s="9">
        <v>1</v>
      </c>
      <c r="D59" s="56">
        <v>674061</v>
      </c>
      <c r="E59" s="56">
        <v>79671</v>
      </c>
      <c r="F59" s="56">
        <v>220326</v>
      </c>
      <c r="G59" s="56">
        <v>225449</v>
      </c>
      <c r="H59" s="56">
        <v>108572</v>
      </c>
      <c r="I59" s="56">
        <v>119714</v>
      </c>
      <c r="J59" s="56">
        <v>43906</v>
      </c>
      <c r="K59" s="56">
        <v>30166</v>
      </c>
      <c r="L59" s="56">
        <v>71675</v>
      </c>
      <c r="M59" s="56">
        <v>48169</v>
      </c>
    </row>
    <row r="60" spans="1:24" x14ac:dyDescent="0.2">
      <c r="A60" s="47">
        <v>2</v>
      </c>
      <c r="B60" s="9">
        <v>1</v>
      </c>
      <c r="C60" s="9">
        <v>2</v>
      </c>
      <c r="D60" s="56">
        <v>349319</v>
      </c>
      <c r="E60" s="56">
        <v>33954</v>
      </c>
      <c r="F60" s="56">
        <v>108292</v>
      </c>
      <c r="G60" s="56">
        <v>129087</v>
      </c>
      <c r="H60" s="56">
        <v>52884</v>
      </c>
      <c r="I60" s="56">
        <v>59056</v>
      </c>
      <c r="J60" s="56">
        <v>22858</v>
      </c>
      <c r="K60" s="56">
        <v>15943</v>
      </c>
      <c r="L60" s="56">
        <v>37647</v>
      </c>
      <c r="M60" s="56">
        <v>26064</v>
      </c>
    </row>
    <row r="61" spans="1:24" x14ac:dyDescent="0.2">
      <c r="A61" s="47">
        <v>3</v>
      </c>
      <c r="B61" s="9">
        <v>1</v>
      </c>
      <c r="C61" s="9">
        <v>3</v>
      </c>
      <c r="D61" s="56">
        <v>271388</v>
      </c>
      <c r="E61" s="56">
        <v>23753</v>
      </c>
      <c r="F61" s="56">
        <v>81058</v>
      </c>
      <c r="G61" s="56">
        <v>106195</v>
      </c>
      <c r="H61" s="56">
        <v>50262</v>
      </c>
      <c r="I61" s="56">
        <v>33873</v>
      </c>
      <c r="J61" s="56">
        <v>16737</v>
      </c>
      <c r="K61" s="56">
        <v>11665</v>
      </c>
      <c r="L61" s="56">
        <v>29232</v>
      </c>
      <c r="M61" s="56">
        <v>20345</v>
      </c>
    </row>
    <row r="62" spans="1:24" x14ac:dyDescent="0.2">
      <c r="A62" s="47">
        <v>4</v>
      </c>
      <c r="B62" s="9">
        <v>1</v>
      </c>
      <c r="C62" s="9">
        <v>4</v>
      </c>
      <c r="D62" s="56">
        <v>106033</v>
      </c>
      <c r="E62" s="56">
        <v>10142</v>
      </c>
      <c r="F62" s="56">
        <v>36114</v>
      </c>
      <c r="G62" s="56">
        <v>42224</v>
      </c>
      <c r="H62" s="56">
        <v>16474</v>
      </c>
      <c r="I62" s="56">
        <v>11221</v>
      </c>
      <c r="J62" s="56">
        <v>6588</v>
      </c>
      <c r="K62" s="56">
        <v>4375</v>
      </c>
      <c r="L62" s="56">
        <v>11592</v>
      </c>
      <c r="M62" s="56">
        <v>7646</v>
      </c>
    </row>
    <row r="63" spans="1:24" x14ac:dyDescent="0.2">
      <c r="A63" s="47">
        <v>5</v>
      </c>
      <c r="B63" s="9">
        <v>1</v>
      </c>
      <c r="C63" s="9">
        <v>5</v>
      </c>
      <c r="D63" s="56">
        <v>63041</v>
      </c>
      <c r="E63" s="56">
        <v>5942</v>
      </c>
      <c r="F63" s="56">
        <v>21603</v>
      </c>
      <c r="G63" s="56">
        <v>27300</v>
      </c>
      <c r="H63" s="56">
        <v>9633</v>
      </c>
      <c r="I63" s="56">
        <v>4505</v>
      </c>
      <c r="J63" s="56">
        <v>3814</v>
      </c>
      <c r="K63" s="56">
        <v>2555</v>
      </c>
      <c r="L63" s="56">
        <v>6847</v>
      </c>
      <c r="M63" s="56">
        <v>4562</v>
      </c>
    </row>
    <row r="64" spans="1:24" x14ac:dyDescent="0.2">
      <c r="A64" s="47">
        <v>6</v>
      </c>
      <c r="B64" s="9">
        <v>1</v>
      </c>
      <c r="C64" s="9">
        <v>6</v>
      </c>
      <c r="D64" s="56">
        <v>10261</v>
      </c>
      <c r="E64" s="56">
        <v>916</v>
      </c>
      <c r="F64" s="56">
        <v>3299</v>
      </c>
      <c r="G64" s="56">
        <v>4077</v>
      </c>
      <c r="H64" s="56">
        <v>1914</v>
      </c>
      <c r="I64" s="56">
        <v>971</v>
      </c>
      <c r="J64" s="56">
        <v>617</v>
      </c>
      <c r="K64" s="56">
        <v>418</v>
      </c>
      <c r="L64" s="56">
        <v>1146</v>
      </c>
      <c r="M64" s="56">
        <v>756</v>
      </c>
    </row>
    <row r="65" spans="1:13" x14ac:dyDescent="0.2">
      <c r="A65" s="47">
        <v>7</v>
      </c>
      <c r="B65" s="9">
        <v>1</v>
      </c>
      <c r="C65" s="9">
        <v>7</v>
      </c>
      <c r="D65" s="56">
        <v>3977</v>
      </c>
      <c r="E65" s="56">
        <v>280</v>
      </c>
      <c r="F65" s="56">
        <v>999</v>
      </c>
      <c r="G65" s="56">
        <v>1600</v>
      </c>
      <c r="H65" s="56">
        <v>644</v>
      </c>
      <c r="I65" s="56">
        <v>734</v>
      </c>
      <c r="J65" s="56">
        <v>264</v>
      </c>
      <c r="K65" s="56">
        <v>192</v>
      </c>
      <c r="L65" s="56">
        <v>404</v>
      </c>
      <c r="M65" s="56">
        <v>308</v>
      </c>
    </row>
    <row r="66" spans="1:13" x14ac:dyDescent="0.2">
      <c r="A66" s="47">
        <v>8</v>
      </c>
      <c r="B66" s="9">
        <v>1</v>
      </c>
      <c r="C66" s="9">
        <v>8</v>
      </c>
      <c r="D66" s="56">
        <v>874</v>
      </c>
      <c r="E66" s="56">
        <v>70</v>
      </c>
      <c r="F66" s="56">
        <v>261</v>
      </c>
      <c r="G66" s="56">
        <v>373</v>
      </c>
      <c r="H66" s="56">
        <v>111</v>
      </c>
      <c r="I66" s="56">
        <v>129</v>
      </c>
      <c r="J66" s="56">
        <v>68</v>
      </c>
      <c r="K66" s="56">
        <v>50</v>
      </c>
      <c r="L66" s="56">
        <v>90</v>
      </c>
      <c r="M66" s="56">
        <v>58</v>
      </c>
    </row>
    <row r="67" spans="1:13" x14ac:dyDescent="0.2">
      <c r="A67" s="47">
        <v>9</v>
      </c>
      <c r="B67" s="9">
        <v>1</v>
      </c>
      <c r="C67" s="9">
        <v>9</v>
      </c>
      <c r="D67" s="56">
        <v>548</v>
      </c>
      <c r="E67" s="56">
        <v>30</v>
      </c>
      <c r="F67" s="56">
        <v>138</v>
      </c>
      <c r="G67" s="56">
        <v>235</v>
      </c>
      <c r="H67" s="56">
        <v>122</v>
      </c>
      <c r="I67" s="56">
        <v>53</v>
      </c>
      <c r="J67" s="56">
        <v>33</v>
      </c>
      <c r="K67" s="56">
        <v>24</v>
      </c>
      <c r="L67" s="56">
        <v>61</v>
      </c>
      <c r="M67" s="56">
        <v>43</v>
      </c>
    </row>
    <row r="68" spans="1:13" x14ac:dyDescent="0.2">
      <c r="A68" s="47">
        <v>10</v>
      </c>
      <c r="B68" s="9">
        <v>1</v>
      </c>
      <c r="C68" s="9">
        <v>10</v>
      </c>
      <c r="D68" s="56">
        <v>46</v>
      </c>
      <c r="E68" s="56">
        <v>0</v>
      </c>
      <c r="F68" s="56">
        <v>8</v>
      </c>
      <c r="G68" s="56">
        <v>20</v>
      </c>
      <c r="H68" s="56">
        <v>5</v>
      </c>
      <c r="I68" s="56">
        <v>13</v>
      </c>
      <c r="J68" s="56">
        <v>4</v>
      </c>
      <c r="K68" s="56">
        <v>4</v>
      </c>
      <c r="L68" s="56">
        <v>3</v>
      </c>
      <c r="M68" s="56">
        <v>3</v>
      </c>
    </row>
    <row r="69" spans="1:13" x14ac:dyDescent="0.2">
      <c r="A69" s="47">
        <v>11</v>
      </c>
      <c r="B69" s="9">
        <v>1</v>
      </c>
      <c r="C69" s="9">
        <v>11</v>
      </c>
      <c r="D69" s="56">
        <v>248</v>
      </c>
      <c r="E69" s="56">
        <v>5</v>
      </c>
      <c r="F69" s="56">
        <v>31</v>
      </c>
      <c r="G69" s="56">
        <v>126</v>
      </c>
      <c r="H69" s="56">
        <v>27</v>
      </c>
      <c r="I69" s="56">
        <v>64</v>
      </c>
      <c r="J69" s="56">
        <v>21</v>
      </c>
      <c r="K69" s="56">
        <v>19</v>
      </c>
      <c r="L69" s="56">
        <v>31</v>
      </c>
      <c r="M69" s="56">
        <v>29</v>
      </c>
    </row>
    <row r="70" spans="1:13" x14ac:dyDescent="0.2">
      <c r="A70" s="47">
        <v>12</v>
      </c>
      <c r="B70" s="9">
        <v>1</v>
      </c>
      <c r="C70" s="9">
        <v>12</v>
      </c>
      <c r="D70" s="56">
        <v>602</v>
      </c>
      <c r="E70" s="56">
        <v>7</v>
      </c>
      <c r="F70" s="56">
        <v>62</v>
      </c>
      <c r="G70" s="56">
        <v>280</v>
      </c>
      <c r="H70" s="56">
        <v>63</v>
      </c>
      <c r="I70" s="56">
        <v>197</v>
      </c>
      <c r="J70" s="56">
        <v>50</v>
      </c>
      <c r="K70" s="56">
        <v>41</v>
      </c>
      <c r="L70" s="56">
        <v>60</v>
      </c>
      <c r="M70" s="56">
        <v>53</v>
      </c>
    </row>
    <row r="71" spans="1:13" x14ac:dyDescent="0.2">
      <c r="A71" s="47">
        <v>13</v>
      </c>
      <c r="B71" s="9">
        <v>1</v>
      </c>
      <c r="C71" s="9">
        <v>13</v>
      </c>
      <c r="D71" s="56">
        <v>606</v>
      </c>
      <c r="E71" s="56">
        <v>3</v>
      </c>
      <c r="F71" s="56">
        <v>70</v>
      </c>
      <c r="G71" s="56">
        <v>285</v>
      </c>
      <c r="H71" s="56">
        <v>61</v>
      </c>
      <c r="I71" s="56">
        <v>190</v>
      </c>
      <c r="J71" s="56">
        <v>37</v>
      </c>
      <c r="K71" s="56">
        <v>31</v>
      </c>
      <c r="L71" s="56">
        <v>69</v>
      </c>
      <c r="M71" s="56">
        <v>62</v>
      </c>
    </row>
    <row r="72" spans="1:13" x14ac:dyDescent="0.2">
      <c r="A72" s="47">
        <v>14</v>
      </c>
      <c r="B72" s="9">
        <v>1</v>
      </c>
      <c r="C72" s="9">
        <v>14</v>
      </c>
      <c r="D72" s="56">
        <v>8080</v>
      </c>
      <c r="E72" s="56">
        <v>62</v>
      </c>
      <c r="F72" s="56">
        <v>942</v>
      </c>
      <c r="G72" s="56">
        <v>3829</v>
      </c>
      <c r="H72" s="56">
        <v>873</v>
      </c>
      <c r="I72" s="56">
        <v>2436</v>
      </c>
      <c r="J72" s="56">
        <v>580</v>
      </c>
      <c r="K72" s="56">
        <v>515</v>
      </c>
      <c r="L72" s="56">
        <v>791</v>
      </c>
      <c r="M72" s="56">
        <v>708</v>
      </c>
    </row>
    <row r="73" spans="1:13" x14ac:dyDescent="0.2">
      <c r="A73" s="47">
        <v>15</v>
      </c>
      <c r="B73" s="9">
        <v>1</v>
      </c>
      <c r="C73" s="9">
        <v>15</v>
      </c>
      <c r="D73" s="56">
        <v>912</v>
      </c>
      <c r="E73" s="56">
        <v>14</v>
      </c>
      <c r="F73" s="56">
        <v>123</v>
      </c>
      <c r="G73" s="56">
        <v>441</v>
      </c>
      <c r="H73" s="56">
        <v>136</v>
      </c>
      <c r="I73" s="56">
        <v>212</v>
      </c>
      <c r="J73" s="56">
        <v>61</v>
      </c>
      <c r="K73" s="56">
        <v>48</v>
      </c>
      <c r="L73" s="56">
        <v>100</v>
      </c>
      <c r="M73" s="56">
        <v>82</v>
      </c>
    </row>
    <row r="74" spans="1:13" x14ac:dyDescent="0.2">
      <c r="A74" s="47">
        <v>16</v>
      </c>
      <c r="B74" s="9">
        <v>2</v>
      </c>
      <c r="C74" s="9">
        <v>1</v>
      </c>
      <c r="D74" s="56">
        <v>235936</v>
      </c>
      <c r="E74" s="56">
        <v>15346</v>
      </c>
      <c r="F74" s="56">
        <v>46486</v>
      </c>
      <c r="G74" s="56">
        <v>74039</v>
      </c>
      <c r="H74" s="56">
        <v>67120</v>
      </c>
      <c r="I74" s="56">
        <v>48291</v>
      </c>
      <c r="J74" s="56">
        <v>14757</v>
      </c>
      <c r="K74" s="56">
        <v>11921</v>
      </c>
      <c r="L74" s="56">
        <v>25431</v>
      </c>
      <c r="M74" s="56">
        <v>20415</v>
      </c>
    </row>
    <row r="75" spans="1:13" x14ac:dyDescent="0.2">
      <c r="A75" s="47">
        <v>17</v>
      </c>
      <c r="B75" s="9">
        <v>2</v>
      </c>
      <c r="C75" s="9">
        <v>2</v>
      </c>
      <c r="D75" s="56">
        <v>274773</v>
      </c>
      <c r="E75" s="56">
        <v>17056</v>
      </c>
      <c r="F75" s="56">
        <v>55614</v>
      </c>
      <c r="G75" s="56">
        <v>92852</v>
      </c>
      <c r="H75" s="56">
        <v>68328</v>
      </c>
      <c r="I75" s="56">
        <v>57979</v>
      </c>
      <c r="J75" s="56">
        <v>17835</v>
      </c>
      <c r="K75" s="56">
        <v>14324</v>
      </c>
      <c r="L75" s="56">
        <v>29448</v>
      </c>
      <c r="M75" s="56">
        <v>23527</v>
      </c>
    </row>
    <row r="76" spans="1:13" x14ac:dyDescent="0.2">
      <c r="A76" s="47">
        <v>18</v>
      </c>
      <c r="B76" s="9">
        <v>2</v>
      </c>
      <c r="C76" s="9">
        <v>3</v>
      </c>
      <c r="D76" s="56">
        <v>305899</v>
      </c>
      <c r="E76" s="56">
        <v>18708</v>
      </c>
      <c r="F76" s="56">
        <v>65141</v>
      </c>
      <c r="G76" s="56">
        <v>111048</v>
      </c>
      <c r="H76" s="56">
        <v>72992</v>
      </c>
      <c r="I76" s="56">
        <v>56718</v>
      </c>
      <c r="J76" s="56">
        <v>19333</v>
      </c>
      <c r="K76" s="56">
        <v>15369</v>
      </c>
      <c r="L76" s="56">
        <v>32359</v>
      </c>
      <c r="M76" s="56">
        <v>25529</v>
      </c>
    </row>
    <row r="77" spans="1:13" x14ac:dyDescent="0.2">
      <c r="A77" s="47">
        <v>19</v>
      </c>
      <c r="B77" s="9">
        <v>2</v>
      </c>
      <c r="C77" s="9">
        <v>4</v>
      </c>
      <c r="D77" s="56">
        <v>262951</v>
      </c>
      <c r="E77" s="56">
        <v>16920</v>
      </c>
      <c r="F77" s="56">
        <v>58509</v>
      </c>
      <c r="G77" s="56">
        <v>96552</v>
      </c>
      <c r="H77" s="56">
        <v>55736</v>
      </c>
      <c r="I77" s="56">
        <v>52154</v>
      </c>
      <c r="J77" s="56">
        <v>17142</v>
      </c>
      <c r="K77" s="56">
        <v>13368</v>
      </c>
      <c r="L77" s="56">
        <v>28321</v>
      </c>
      <c r="M77" s="56">
        <v>21931</v>
      </c>
    </row>
    <row r="78" spans="1:13" x14ac:dyDescent="0.2">
      <c r="A78" s="47">
        <v>20</v>
      </c>
      <c r="B78" s="9">
        <v>2</v>
      </c>
      <c r="C78" s="9">
        <v>5</v>
      </c>
      <c r="D78" s="56">
        <v>97573</v>
      </c>
      <c r="E78" s="56">
        <v>7365</v>
      </c>
      <c r="F78" s="56">
        <v>28621</v>
      </c>
      <c r="G78" s="56">
        <v>42627</v>
      </c>
      <c r="H78" s="56">
        <v>16817</v>
      </c>
      <c r="I78" s="56">
        <v>9508</v>
      </c>
      <c r="J78" s="56">
        <v>5854</v>
      </c>
      <c r="K78" s="56">
        <v>4198</v>
      </c>
      <c r="L78" s="56">
        <v>10650</v>
      </c>
      <c r="M78" s="56">
        <v>7626</v>
      </c>
    </row>
    <row r="79" spans="1:13" x14ac:dyDescent="0.2">
      <c r="A79" s="47">
        <v>21</v>
      </c>
      <c r="B79" s="9">
        <v>2</v>
      </c>
      <c r="C79" s="9">
        <v>6</v>
      </c>
      <c r="D79" s="56">
        <v>184137</v>
      </c>
      <c r="E79" s="56">
        <v>10026</v>
      </c>
      <c r="F79" s="56">
        <v>38662</v>
      </c>
      <c r="G79" s="56">
        <v>71355</v>
      </c>
      <c r="H79" s="56">
        <v>46650</v>
      </c>
      <c r="I79" s="56">
        <v>27470</v>
      </c>
      <c r="J79" s="56">
        <v>11166</v>
      </c>
      <c r="K79" s="56">
        <v>8826</v>
      </c>
      <c r="L79" s="56">
        <v>19374</v>
      </c>
      <c r="M79" s="56">
        <v>15429</v>
      </c>
    </row>
    <row r="80" spans="1:13" x14ac:dyDescent="0.2">
      <c r="A80" s="47">
        <v>22</v>
      </c>
      <c r="B80" s="9">
        <v>2</v>
      </c>
      <c r="C80" s="9">
        <v>7</v>
      </c>
      <c r="D80" s="56">
        <v>44965</v>
      </c>
      <c r="E80" s="56">
        <v>2457</v>
      </c>
      <c r="F80" s="56">
        <v>9554</v>
      </c>
      <c r="G80" s="56">
        <v>18240</v>
      </c>
      <c r="H80" s="56">
        <v>10287</v>
      </c>
      <c r="I80" s="56">
        <v>6884</v>
      </c>
      <c r="J80" s="56">
        <v>2909</v>
      </c>
      <c r="K80" s="56">
        <v>2285</v>
      </c>
      <c r="L80" s="56">
        <v>4927</v>
      </c>
      <c r="M80" s="56">
        <v>3831</v>
      </c>
    </row>
    <row r="81" spans="1:13" x14ac:dyDescent="0.2">
      <c r="A81" s="47">
        <v>23</v>
      </c>
      <c r="B81" s="9">
        <v>2</v>
      </c>
      <c r="C81" s="9">
        <v>8</v>
      </c>
      <c r="D81" s="56">
        <v>26158</v>
      </c>
      <c r="E81" s="56">
        <v>2307</v>
      </c>
      <c r="F81" s="56">
        <v>10095</v>
      </c>
      <c r="G81" s="56">
        <v>12061</v>
      </c>
      <c r="H81" s="56">
        <v>2240</v>
      </c>
      <c r="I81" s="56">
        <v>1762</v>
      </c>
      <c r="J81" s="56">
        <v>1710</v>
      </c>
      <c r="K81" s="56">
        <v>1060</v>
      </c>
      <c r="L81" s="56">
        <v>2820</v>
      </c>
      <c r="M81" s="56">
        <v>1737</v>
      </c>
    </row>
    <row r="82" spans="1:13" x14ac:dyDescent="0.2">
      <c r="A82" s="47">
        <v>24</v>
      </c>
      <c r="B82" s="9">
        <v>2</v>
      </c>
      <c r="C82" s="9">
        <v>9</v>
      </c>
      <c r="D82" s="56">
        <v>7009</v>
      </c>
      <c r="E82" s="56">
        <v>323</v>
      </c>
      <c r="F82" s="56">
        <v>1493</v>
      </c>
      <c r="G82" s="56">
        <v>2913</v>
      </c>
      <c r="H82" s="56">
        <v>1299</v>
      </c>
      <c r="I82" s="56">
        <v>1304</v>
      </c>
      <c r="J82" s="56">
        <v>480</v>
      </c>
      <c r="K82" s="56">
        <v>378</v>
      </c>
      <c r="L82" s="56">
        <v>779</v>
      </c>
      <c r="M82" s="56">
        <v>608</v>
      </c>
    </row>
    <row r="83" spans="1:13" x14ac:dyDescent="0.2">
      <c r="A83" s="47">
        <v>25</v>
      </c>
      <c r="B83" s="9">
        <v>2</v>
      </c>
      <c r="C83" s="9">
        <v>10</v>
      </c>
      <c r="D83" s="56">
        <v>6583</v>
      </c>
      <c r="E83" s="56">
        <v>287</v>
      </c>
      <c r="F83" s="56">
        <v>1252</v>
      </c>
      <c r="G83" s="56">
        <v>2931</v>
      </c>
      <c r="H83" s="56">
        <v>1318</v>
      </c>
      <c r="I83" s="56">
        <v>1082</v>
      </c>
      <c r="J83" s="56">
        <v>455</v>
      </c>
      <c r="K83" s="56">
        <v>369</v>
      </c>
      <c r="L83" s="56">
        <v>695</v>
      </c>
      <c r="M83" s="56">
        <v>576</v>
      </c>
    </row>
    <row r="84" spans="1:13" x14ac:dyDescent="0.2">
      <c r="A84" s="47">
        <v>26</v>
      </c>
      <c r="B84" s="9">
        <v>2</v>
      </c>
      <c r="C84" s="9">
        <v>11</v>
      </c>
      <c r="D84" s="56">
        <v>1359</v>
      </c>
      <c r="E84" s="56">
        <v>41</v>
      </c>
      <c r="F84" s="56">
        <v>206</v>
      </c>
      <c r="G84" s="56">
        <v>615</v>
      </c>
      <c r="H84" s="56">
        <v>265</v>
      </c>
      <c r="I84" s="56">
        <v>273</v>
      </c>
      <c r="J84" s="56">
        <v>93</v>
      </c>
      <c r="K84" s="56">
        <v>80</v>
      </c>
      <c r="L84" s="56">
        <v>152</v>
      </c>
      <c r="M84" s="56">
        <v>134</v>
      </c>
    </row>
    <row r="85" spans="1:13" x14ac:dyDescent="0.2">
      <c r="A85" s="47">
        <v>27</v>
      </c>
      <c r="B85" s="9">
        <v>2</v>
      </c>
      <c r="C85" s="9">
        <v>12</v>
      </c>
      <c r="D85" s="56">
        <v>675</v>
      </c>
      <c r="E85" s="56">
        <v>11</v>
      </c>
      <c r="F85" s="56">
        <v>67</v>
      </c>
      <c r="G85" s="56">
        <v>314</v>
      </c>
      <c r="H85" s="56">
        <v>90</v>
      </c>
      <c r="I85" s="56">
        <v>204</v>
      </c>
      <c r="J85" s="56">
        <v>52</v>
      </c>
      <c r="K85" s="56">
        <v>49</v>
      </c>
      <c r="L85" s="56">
        <v>81</v>
      </c>
      <c r="M85" s="56">
        <v>71</v>
      </c>
    </row>
    <row r="86" spans="1:13" x14ac:dyDescent="0.2">
      <c r="A86" s="47">
        <v>28</v>
      </c>
      <c r="B86" s="9">
        <v>2</v>
      </c>
      <c r="C86" s="9">
        <v>13</v>
      </c>
      <c r="D86" s="56">
        <v>534</v>
      </c>
      <c r="E86" s="56">
        <v>3</v>
      </c>
      <c r="F86" s="56">
        <v>41</v>
      </c>
      <c r="G86" s="56">
        <v>234</v>
      </c>
      <c r="H86" s="56">
        <v>74</v>
      </c>
      <c r="I86" s="56">
        <v>185</v>
      </c>
      <c r="J86" s="56">
        <v>37</v>
      </c>
      <c r="K86" s="56">
        <v>34</v>
      </c>
      <c r="L86" s="56">
        <v>55</v>
      </c>
      <c r="M86" s="56">
        <v>52</v>
      </c>
    </row>
    <row r="87" spans="1:13" x14ac:dyDescent="0.2">
      <c r="A87" s="47">
        <v>29</v>
      </c>
      <c r="B87" s="9">
        <v>2</v>
      </c>
      <c r="C87" s="9">
        <v>14</v>
      </c>
      <c r="D87" s="56">
        <v>20928</v>
      </c>
      <c r="E87" s="56">
        <v>168</v>
      </c>
      <c r="F87" s="56">
        <v>1850</v>
      </c>
      <c r="G87" s="56">
        <v>9521</v>
      </c>
      <c r="H87" s="56">
        <v>3695</v>
      </c>
      <c r="I87" s="56">
        <v>5862</v>
      </c>
      <c r="J87" s="56">
        <v>1432</v>
      </c>
      <c r="K87" s="56">
        <v>1300</v>
      </c>
      <c r="L87" s="56">
        <v>2286</v>
      </c>
      <c r="M87" s="56">
        <v>2094</v>
      </c>
    </row>
    <row r="88" spans="1:13" x14ac:dyDescent="0.2">
      <c r="A88" s="47">
        <v>30</v>
      </c>
      <c r="B88" s="9">
        <v>2</v>
      </c>
      <c r="C88" s="9">
        <v>15</v>
      </c>
      <c r="D88" s="56">
        <v>11595</v>
      </c>
      <c r="E88" s="56">
        <v>80</v>
      </c>
      <c r="F88" s="56">
        <v>1145</v>
      </c>
      <c r="G88" s="56">
        <v>5350</v>
      </c>
      <c r="H88" s="56">
        <v>2945</v>
      </c>
      <c r="I88" s="56">
        <v>2155</v>
      </c>
      <c r="J88" s="56">
        <v>759</v>
      </c>
      <c r="K88" s="56">
        <v>678</v>
      </c>
      <c r="L88" s="56">
        <v>1286</v>
      </c>
      <c r="M88" s="56">
        <v>1157</v>
      </c>
    </row>
    <row r="89" spans="1:13" x14ac:dyDescent="0.2">
      <c r="A89" s="47">
        <v>31</v>
      </c>
      <c r="B89" s="9">
        <v>3</v>
      </c>
      <c r="C89" s="9">
        <v>1</v>
      </c>
      <c r="D89" s="56">
        <v>129212</v>
      </c>
      <c r="E89" s="56">
        <v>7808</v>
      </c>
      <c r="F89" s="56">
        <v>22846</v>
      </c>
      <c r="G89" s="56">
        <v>37976</v>
      </c>
      <c r="H89" s="56">
        <v>44078</v>
      </c>
      <c r="I89" s="56">
        <v>24312</v>
      </c>
      <c r="J89" s="56">
        <v>7888</v>
      </c>
      <c r="K89" s="56">
        <v>6511</v>
      </c>
      <c r="L89" s="56">
        <v>14182</v>
      </c>
      <c r="M89" s="56">
        <v>11665</v>
      </c>
    </row>
    <row r="90" spans="1:13" x14ac:dyDescent="0.2">
      <c r="A90" s="47">
        <v>32</v>
      </c>
      <c r="B90" s="9">
        <v>3</v>
      </c>
      <c r="C90" s="9">
        <v>2</v>
      </c>
      <c r="D90" s="56">
        <v>165662</v>
      </c>
      <c r="E90" s="56">
        <v>9709</v>
      </c>
      <c r="F90" s="56">
        <v>30965</v>
      </c>
      <c r="G90" s="56">
        <v>54313</v>
      </c>
      <c r="H90" s="56">
        <v>52272</v>
      </c>
      <c r="I90" s="56">
        <v>28112</v>
      </c>
      <c r="J90" s="56">
        <v>9984</v>
      </c>
      <c r="K90" s="56">
        <v>8122</v>
      </c>
      <c r="L90" s="56">
        <v>18228</v>
      </c>
      <c r="M90" s="56">
        <v>14811</v>
      </c>
    </row>
    <row r="91" spans="1:13" x14ac:dyDescent="0.2">
      <c r="A91" s="47">
        <v>33</v>
      </c>
      <c r="B91" s="9">
        <v>3</v>
      </c>
      <c r="C91" s="9">
        <v>3</v>
      </c>
      <c r="D91" s="56">
        <v>180033</v>
      </c>
      <c r="E91" s="56">
        <v>9468</v>
      </c>
      <c r="F91" s="56">
        <v>34048</v>
      </c>
      <c r="G91" s="56">
        <v>64030</v>
      </c>
      <c r="H91" s="56">
        <v>49637</v>
      </c>
      <c r="I91" s="56">
        <v>32318</v>
      </c>
      <c r="J91" s="56">
        <v>11185</v>
      </c>
      <c r="K91" s="56">
        <v>9122</v>
      </c>
      <c r="L91" s="56">
        <v>19333</v>
      </c>
      <c r="M91" s="56">
        <v>15718</v>
      </c>
    </row>
    <row r="92" spans="1:13" x14ac:dyDescent="0.2">
      <c r="A92" s="47">
        <v>34</v>
      </c>
      <c r="B92" s="9">
        <v>3</v>
      </c>
      <c r="C92" s="9">
        <v>4</v>
      </c>
      <c r="D92" s="56">
        <v>242356</v>
      </c>
      <c r="E92" s="56">
        <v>13416</v>
      </c>
      <c r="F92" s="56">
        <v>48731</v>
      </c>
      <c r="G92" s="56">
        <v>90597</v>
      </c>
      <c r="H92" s="56">
        <v>64483</v>
      </c>
      <c r="I92" s="56">
        <v>38545</v>
      </c>
      <c r="J92" s="56">
        <v>15012</v>
      </c>
      <c r="K92" s="56">
        <v>12025</v>
      </c>
      <c r="L92" s="56">
        <v>26508</v>
      </c>
      <c r="M92" s="56">
        <v>21124</v>
      </c>
    </row>
    <row r="93" spans="1:13" x14ac:dyDescent="0.2">
      <c r="A93" s="47">
        <v>35</v>
      </c>
      <c r="B93" s="9">
        <v>3</v>
      </c>
      <c r="C93" s="9">
        <v>5</v>
      </c>
      <c r="D93" s="56">
        <v>111158</v>
      </c>
      <c r="E93" s="56">
        <v>6415</v>
      </c>
      <c r="F93" s="56">
        <v>25067</v>
      </c>
      <c r="G93" s="56">
        <v>44461</v>
      </c>
      <c r="H93" s="56">
        <v>22000</v>
      </c>
      <c r="I93" s="56">
        <v>19630</v>
      </c>
      <c r="J93" s="56">
        <v>7090</v>
      </c>
      <c r="K93" s="56">
        <v>5470</v>
      </c>
      <c r="L93" s="56">
        <v>12288</v>
      </c>
      <c r="M93" s="56">
        <v>9441</v>
      </c>
    </row>
    <row r="94" spans="1:13" x14ac:dyDescent="0.2">
      <c r="A94" s="47">
        <v>36</v>
      </c>
      <c r="B94" s="9">
        <v>3</v>
      </c>
      <c r="C94" s="9">
        <v>6</v>
      </c>
      <c r="D94" s="56">
        <v>270829</v>
      </c>
      <c r="E94" s="56">
        <v>12651</v>
      </c>
      <c r="F94" s="56">
        <v>51950</v>
      </c>
      <c r="G94" s="56">
        <v>106274</v>
      </c>
      <c r="H94" s="56">
        <v>80649</v>
      </c>
      <c r="I94" s="56">
        <v>31956</v>
      </c>
      <c r="J94" s="56">
        <v>16137</v>
      </c>
      <c r="K94" s="56">
        <v>13127</v>
      </c>
      <c r="L94" s="56">
        <v>28757</v>
      </c>
      <c r="M94" s="56">
        <v>23213</v>
      </c>
    </row>
    <row r="95" spans="1:13" x14ac:dyDescent="0.2">
      <c r="A95" s="47">
        <v>37</v>
      </c>
      <c r="B95" s="9">
        <v>3</v>
      </c>
      <c r="C95" s="9">
        <v>7</v>
      </c>
      <c r="D95" s="56">
        <v>164909</v>
      </c>
      <c r="E95" s="56">
        <v>8162</v>
      </c>
      <c r="F95" s="56">
        <v>32343</v>
      </c>
      <c r="G95" s="56">
        <v>65094</v>
      </c>
      <c r="H95" s="56">
        <v>44412</v>
      </c>
      <c r="I95" s="56">
        <v>23060</v>
      </c>
      <c r="J95" s="56">
        <v>10074</v>
      </c>
      <c r="K95" s="56">
        <v>8160</v>
      </c>
      <c r="L95" s="56">
        <v>17457</v>
      </c>
      <c r="M95" s="56">
        <v>14168</v>
      </c>
    </row>
    <row r="96" spans="1:13" x14ac:dyDescent="0.2">
      <c r="A96" s="47">
        <v>38</v>
      </c>
      <c r="B96" s="9">
        <v>3</v>
      </c>
      <c r="C96" s="9">
        <v>8</v>
      </c>
      <c r="D96" s="56">
        <v>71257</v>
      </c>
      <c r="E96" s="56">
        <v>5255</v>
      </c>
      <c r="F96" s="56">
        <v>24400</v>
      </c>
      <c r="G96" s="56">
        <v>32600</v>
      </c>
      <c r="H96" s="56">
        <v>8646</v>
      </c>
      <c r="I96" s="56">
        <v>5611</v>
      </c>
      <c r="J96" s="56">
        <v>4323</v>
      </c>
      <c r="K96" s="56">
        <v>2884</v>
      </c>
      <c r="L96" s="56">
        <v>7986</v>
      </c>
      <c r="M96" s="56">
        <v>5277</v>
      </c>
    </row>
    <row r="97" spans="1:13" x14ac:dyDescent="0.2">
      <c r="A97" s="47">
        <v>39</v>
      </c>
      <c r="B97" s="9">
        <v>3</v>
      </c>
      <c r="C97" s="9">
        <v>9</v>
      </c>
      <c r="D97" s="56">
        <v>68220</v>
      </c>
      <c r="E97" s="56">
        <v>3019</v>
      </c>
      <c r="F97" s="56">
        <v>13041</v>
      </c>
      <c r="G97" s="56">
        <v>28796</v>
      </c>
      <c r="H97" s="56">
        <v>18123</v>
      </c>
      <c r="I97" s="56">
        <v>8260</v>
      </c>
      <c r="J97" s="56">
        <v>4101</v>
      </c>
      <c r="K97" s="56">
        <v>3312</v>
      </c>
      <c r="L97" s="56">
        <v>7192</v>
      </c>
      <c r="M97" s="56">
        <v>5810</v>
      </c>
    </row>
    <row r="98" spans="1:13" x14ac:dyDescent="0.2">
      <c r="A98" s="47">
        <v>40</v>
      </c>
      <c r="B98" s="9">
        <v>3</v>
      </c>
      <c r="C98" s="9">
        <v>10</v>
      </c>
      <c r="D98" s="56">
        <v>21957</v>
      </c>
      <c r="E98" s="56">
        <v>1183</v>
      </c>
      <c r="F98" s="56">
        <v>6113</v>
      </c>
      <c r="G98" s="56">
        <v>10670</v>
      </c>
      <c r="H98" s="56">
        <v>3173</v>
      </c>
      <c r="I98" s="56">
        <v>2001</v>
      </c>
      <c r="J98" s="56">
        <v>1330</v>
      </c>
      <c r="K98" s="56">
        <v>938</v>
      </c>
      <c r="L98" s="56">
        <v>2324</v>
      </c>
      <c r="M98" s="56">
        <v>1654</v>
      </c>
    </row>
    <row r="99" spans="1:13" x14ac:dyDescent="0.2">
      <c r="A99" s="47">
        <v>41</v>
      </c>
      <c r="B99" s="9">
        <v>3</v>
      </c>
      <c r="C99" s="9">
        <v>11</v>
      </c>
      <c r="D99" s="56">
        <v>10210</v>
      </c>
      <c r="E99" s="56">
        <v>344</v>
      </c>
      <c r="F99" s="56">
        <v>1585</v>
      </c>
      <c r="G99" s="56">
        <v>4748</v>
      </c>
      <c r="H99" s="56">
        <v>2219</v>
      </c>
      <c r="I99" s="56">
        <v>1658</v>
      </c>
      <c r="J99" s="56">
        <v>665</v>
      </c>
      <c r="K99" s="56">
        <v>548</v>
      </c>
      <c r="L99" s="56">
        <v>1072</v>
      </c>
      <c r="M99" s="56">
        <v>882</v>
      </c>
    </row>
    <row r="100" spans="1:13" x14ac:dyDescent="0.2">
      <c r="A100" s="47">
        <v>42</v>
      </c>
      <c r="B100" s="9">
        <v>3</v>
      </c>
      <c r="C100" s="9">
        <v>12</v>
      </c>
      <c r="D100" s="56">
        <v>3628</v>
      </c>
      <c r="E100" s="56">
        <v>99</v>
      </c>
      <c r="F100" s="56">
        <v>505</v>
      </c>
      <c r="G100" s="56">
        <v>1666</v>
      </c>
      <c r="H100" s="56">
        <v>816</v>
      </c>
      <c r="I100" s="56">
        <v>641</v>
      </c>
      <c r="J100" s="56">
        <v>221</v>
      </c>
      <c r="K100" s="56">
        <v>188</v>
      </c>
      <c r="L100" s="56">
        <v>382</v>
      </c>
      <c r="M100" s="56">
        <v>330</v>
      </c>
    </row>
    <row r="101" spans="1:13" x14ac:dyDescent="0.2">
      <c r="A101" s="47">
        <v>43</v>
      </c>
      <c r="B101" s="9">
        <v>3</v>
      </c>
      <c r="C101" s="9">
        <v>13</v>
      </c>
      <c r="D101" s="56">
        <v>863</v>
      </c>
      <c r="E101" s="56">
        <v>4</v>
      </c>
      <c r="F101" s="56">
        <v>90</v>
      </c>
      <c r="G101" s="56">
        <v>320</v>
      </c>
      <c r="H101" s="56">
        <v>130</v>
      </c>
      <c r="I101" s="56">
        <v>323</v>
      </c>
      <c r="J101" s="56">
        <v>56</v>
      </c>
      <c r="K101" s="56">
        <v>50</v>
      </c>
      <c r="L101" s="56">
        <v>91</v>
      </c>
      <c r="M101" s="56">
        <v>83</v>
      </c>
    </row>
    <row r="102" spans="1:13" x14ac:dyDescent="0.2">
      <c r="A102" s="47">
        <v>44</v>
      </c>
      <c r="B102" s="9">
        <v>3</v>
      </c>
      <c r="C102" s="9">
        <v>14</v>
      </c>
      <c r="D102" s="56">
        <v>20337</v>
      </c>
      <c r="E102" s="56">
        <v>144</v>
      </c>
      <c r="F102" s="56">
        <v>1723</v>
      </c>
      <c r="G102" s="56">
        <v>7950</v>
      </c>
      <c r="H102" s="56">
        <v>3287</v>
      </c>
      <c r="I102" s="56">
        <v>7377</v>
      </c>
      <c r="J102" s="56">
        <v>1421</v>
      </c>
      <c r="K102" s="56">
        <v>1292</v>
      </c>
      <c r="L102" s="56">
        <v>2102</v>
      </c>
      <c r="M102" s="56">
        <v>1928</v>
      </c>
    </row>
    <row r="103" spans="1:13" x14ac:dyDescent="0.2">
      <c r="A103" s="47">
        <v>45</v>
      </c>
      <c r="B103" s="9">
        <v>3</v>
      </c>
      <c r="C103" s="9">
        <v>15</v>
      </c>
      <c r="D103" s="56">
        <v>23131</v>
      </c>
      <c r="E103" s="56">
        <v>147</v>
      </c>
      <c r="F103" s="56">
        <v>1659</v>
      </c>
      <c r="G103" s="56">
        <v>10472</v>
      </c>
      <c r="H103" s="56">
        <v>7560</v>
      </c>
      <c r="I103" s="56">
        <v>3440</v>
      </c>
      <c r="J103" s="56">
        <v>1421</v>
      </c>
      <c r="K103" s="56">
        <v>1322</v>
      </c>
      <c r="L103" s="56">
        <v>2417</v>
      </c>
      <c r="M103" s="56">
        <v>2246</v>
      </c>
    </row>
    <row r="104" spans="1:13" x14ac:dyDescent="0.2">
      <c r="A104" s="47">
        <v>46</v>
      </c>
      <c r="B104" s="9">
        <v>4</v>
      </c>
      <c r="C104" s="9">
        <v>1</v>
      </c>
      <c r="D104" s="56">
        <v>135902</v>
      </c>
      <c r="E104" s="56">
        <v>7049</v>
      </c>
      <c r="F104" s="56">
        <v>20742</v>
      </c>
      <c r="G104" s="56">
        <v>37276</v>
      </c>
      <c r="H104" s="56">
        <v>60416</v>
      </c>
      <c r="I104" s="56">
        <v>17468</v>
      </c>
      <c r="J104" s="56">
        <v>7349</v>
      </c>
      <c r="K104" s="56">
        <v>6207</v>
      </c>
      <c r="L104" s="56">
        <v>14686</v>
      </c>
      <c r="M104" s="56">
        <v>12419</v>
      </c>
    </row>
    <row r="105" spans="1:13" x14ac:dyDescent="0.2">
      <c r="A105" s="47">
        <v>47</v>
      </c>
      <c r="B105" s="9">
        <v>4</v>
      </c>
      <c r="C105" s="9">
        <v>2</v>
      </c>
      <c r="D105" s="56">
        <v>117649</v>
      </c>
      <c r="E105" s="56">
        <v>6387</v>
      </c>
      <c r="F105" s="56">
        <v>20838</v>
      </c>
      <c r="G105" s="56">
        <v>37706</v>
      </c>
      <c r="H105" s="56">
        <v>44006</v>
      </c>
      <c r="I105" s="56">
        <v>15099</v>
      </c>
      <c r="J105" s="56">
        <v>6743</v>
      </c>
      <c r="K105" s="56">
        <v>5602</v>
      </c>
      <c r="L105" s="56">
        <v>13114</v>
      </c>
      <c r="M105" s="56">
        <v>10762</v>
      </c>
    </row>
    <row r="106" spans="1:13" x14ac:dyDescent="0.2">
      <c r="A106" s="47">
        <v>48</v>
      </c>
      <c r="B106" s="9">
        <v>4</v>
      </c>
      <c r="C106" s="9">
        <v>3</v>
      </c>
      <c r="D106" s="56">
        <v>135243</v>
      </c>
      <c r="E106" s="56">
        <v>6527</v>
      </c>
      <c r="F106" s="56">
        <v>23148</v>
      </c>
      <c r="G106" s="56">
        <v>46023</v>
      </c>
      <c r="H106" s="56">
        <v>46640</v>
      </c>
      <c r="I106" s="56">
        <v>19432</v>
      </c>
      <c r="J106" s="56">
        <v>7817</v>
      </c>
      <c r="K106" s="56">
        <v>6476</v>
      </c>
      <c r="L106" s="56">
        <v>14382</v>
      </c>
      <c r="M106" s="56">
        <v>11932</v>
      </c>
    </row>
    <row r="107" spans="1:13" x14ac:dyDescent="0.2">
      <c r="A107" s="47">
        <v>49</v>
      </c>
      <c r="B107" s="9">
        <v>4</v>
      </c>
      <c r="C107" s="9">
        <v>4</v>
      </c>
      <c r="D107" s="56">
        <v>157451</v>
      </c>
      <c r="E107" s="56">
        <v>7874</v>
      </c>
      <c r="F107" s="56">
        <v>29163</v>
      </c>
      <c r="G107" s="56">
        <v>58358</v>
      </c>
      <c r="H107" s="56">
        <v>48646</v>
      </c>
      <c r="I107" s="56">
        <v>21284</v>
      </c>
      <c r="J107" s="56">
        <v>9400</v>
      </c>
      <c r="K107" s="56">
        <v>7678</v>
      </c>
      <c r="L107" s="56">
        <v>17966</v>
      </c>
      <c r="M107" s="56">
        <v>14610</v>
      </c>
    </row>
    <row r="108" spans="1:13" x14ac:dyDescent="0.2">
      <c r="A108" s="47">
        <v>50</v>
      </c>
      <c r="B108" s="9">
        <v>4</v>
      </c>
      <c r="C108" s="9">
        <v>5</v>
      </c>
      <c r="D108" s="56">
        <v>146265</v>
      </c>
      <c r="E108" s="56">
        <v>6443</v>
      </c>
      <c r="F108" s="56">
        <v>25424</v>
      </c>
      <c r="G108" s="56">
        <v>55018</v>
      </c>
      <c r="H108" s="56">
        <v>44542</v>
      </c>
      <c r="I108" s="56">
        <v>21281</v>
      </c>
      <c r="J108" s="56">
        <v>8700</v>
      </c>
      <c r="K108" s="56">
        <v>7165</v>
      </c>
      <c r="L108" s="56">
        <v>15790</v>
      </c>
      <c r="M108" s="56">
        <v>13045</v>
      </c>
    </row>
    <row r="109" spans="1:13" x14ac:dyDescent="0.2">
      <c r="A109" s="47">
        <v>51</v>
      </c>
      <c r="B109" s="9">
        <v>4</v>
      </c>
      <c r="C109" s="9">
        <v>6</v>
      </c>
      <c r="D109" s="56">
        <v>199355</v>
      </c>
      <c r="E109" s="56">
        <v>9123</v>
      </c>
      <c r="F109" s="56">
        <v>38977</v>
      </c>
      <c r="G109" s="56">
        <v>82166</v>
      </c>
      <c r="H109" s="56">
        <v>61089</v>
      </c>
      <c r="I109" s="56">
        <v>17123</v>
      </c>
      <c r="J109" s="56">
        <v>11255</v>
      </c>
      <c r="K109" s="56">
        <v>8995</v>
      </c>
      <c r="L109" s="56">
        <v>21381</v>
      </c>
      <c r="M109" s="56">
        <v>17177</v>
      </c>
    </row>
    <row r="110" spans="1:13" x14ac:dyDescent="0.2">
      <c r="A110" s="47">
        <v>52</v>
      </c>
      <c r="B110" s="9">
        <v>4</v>
      </c>
      <c r="C110" s="9">
        <v>7</v>
      </c>
      <c r="D110" s="56">
        <v>201180</v>
      </c>
      <c r="E110" s="56">
        <v>7962</v>
      </c>
      <c r="F110" s="56">
        <v>34254</v>
      </c>
      <c r="G110" s="56">
        <v>80223</v>
      </c>
      <c r="H110" s="56">
        <v>62040</v>
      </c>
      <c r="I110" s="56">
        <v>24663</v>
      </c>
      <c r="J110" s="56">
        <v>11829</v>
      </c>
      <c r="K110" s="56">
        <v>9846</v>
      </c>
      <c r="L110" s="56">
        <v>21211</v>
      </c>
      <c r="M110" s="56">
        <v>17650</v>
      </c>
    </row>
    <row r="111" spans="1:13" x14ac:dyDescent="0.2">
      <c r="A111" s="47">
        <v>53</v>
      </c>
      <c r="B111" s="9">
        <v>4</v>
      </c>
      <c r="C111" s="9">
        <v>8</v>
      </c>
      <c r="D111" s="56">
        <v>74291</v>
      </c>
      <c r="E111" s="56">
        <v>4043</v>
      </c>
      <c r="F111" s="56">
        <v>18980</v>
      </c>
      <c r="G111" s="56">
        <v>33016</v>
      </c>
      <c r="H111" s="56">
        <v>14233</v>
      </c>
      <c r="I111" s="56">
        <v>8062</v>
      </c>
      <c r="J111" s="56">
        <v>4574</v>
      </c>
      <c r="K111" s="56">
        <v>3399</v>
      </c>
      <c r="L111" s="56">
        <v>8331</v>
      </c>
      <c r="M111" s="56">
        <v>6245</v>
      </c>
    </row>
    <row r="112" spans="1:13" x14ac:dyDescent="0.2">
      <c r="A112" s="47">
        <v>54</v>
      </c>
      <c r="B112" s="9">
        <v>4</v>
      </c>
      <c r="C112" s="9">
        <v>9</v>
      </c>
      <c r="D112" s="56">
        <v>150965</v>
      </c>
      <c r="E112" s="56">
        <v>6486</v>
      </c>
      <c r="F112" s="56">
        <v>29780</v>
      </c>
      <c r="G112" s="56">
        <v>68805</v>
      </c>
      <c r="H112" s="56">
        <v>38520</v>
      </c>
      <c r="I112" s="56">
        <v>13860</v>
      </c>
      <c r="J112" s="56">
        <v>8849</v>
      </c>
      <c r="K112" s="56">
        <v>7057</v>
      </c>
      <c r="L112" s="56">
        <v>16161</v>
      </c>
      <c r="M112" s="56">
        <v>12954</v>
      </c>
    </row>
    <row r="113" spans="1:13" x14ac:dyDescent="0.2">
      <c r="A113" s="47">
        <v>55</v>
      </c>
      <c r="B113" s="9">
        <v>4</v>
      </c>
      <c r="C113" s="9">
        <v>10</v>
      </c>
      <c r="D113" s="56">
        <v>59487</v>
      </c>
      <c r="E113" s="56">
        <v>3251</v>
      </c>
      <c r="F113" s="56">
        <v>15601</v>
      </c>
      <c r="G113" s="56">
        <v>28544</v>
      </c>
      <c r="H113" s="56">
        <v>9487</v>
      </c>
      <c r="I113" s="56">
        <v>5855</v>
      </c>
      <c r="J113" s="56">
        <v>3569</v>
      </c>
      <c r="K113" s="56">
        <v>2586</v>
      </c>
      <c r="L113" s="56">
        <v>6307</v>
      </c>
      <c r="M113" s="56">
        <v>4624</v>
      </c>
    </row>
    <row r="114" spans="1:13" x14ac:dyDescent="0.2">
      <c r="A114" s="47">
        <v>56</v>
      </c>
      <c r="B114" s="9">
        <v>4</v>
      </c>
      <c r="C114" s="9">
        <v>11</v>
      </c>
      <c r="D114" s="56">
        <v>15671</v>
      </c>
      <c r="E114" s="56">
        <v>482</v>
      </c>
      <c r="F114" s="56">
        <v>2611</v>
      </c>
      <c r="G114" s="56">
        <v>7516</v>
      </c>
      <c r="H114" s="56">
        <v>3358</v>
      </c>
      <c r="I114" s="56">
        <v>2186</v>
      </c>
      <c r="J114" s="56">
        <v>951</v>
      </c>
      <c r="K114" s="56">
        <v>800</v>
      </c>
      <c r="L114" s="56">
        <v>1639</v>
      </c>
      <c r="M114" s="56">
        <v>1341</v>
      </c>
    </row>
    <row r="115" spans="1:13" x14ac:dyDescent="0.2">
      <c r="A115" s="47">
        <v>57</v>
      </c>
      <c r="B115" s="9">
        <v>4</v>
      </c>
      <c r="C115" s="9">
        <v>12</v>
      </c>
      <c r="D115" s="56">
        <v>8150</v>
      </c>
      <c r="E115" s="56">
        <v>197</v>
      </c>
      <c r="F115" s="56">
        <v>1089</v>
      </c>
      <c r="G115" s="56">
        <v>3901</v>
      </c>
      <c r="H115" s="56">
        <v>1995</v>
      </c>
      <c r="I115" s="56">
        <v>1165</v>
      </c>
      <c r="J115" s="56">
        <v>529</v>
      </c>
      <c r="K115" s="56">
        <v>465</v>
      </c>
      <c r="L115" s="56">
        <v>895</v>
      </c>
      <c r="M115" s="56">
        <v>770</v>
      </c>
    </row>
    <row r="116" spans="1:13" x14ac:dyDescent="0.2">
      <c r="A116" s="47">
        <v>58</v>
      </c>
      <c r="B116" s="9">
        <v>4</v>
      </c>
      <c r="C116" s="9">
        <v>13</v>
      </c>
      <c r="D116" s="56">
        <v>3896</v>
      </c>
      <c r="E116" s="56">
        <v>94</v>
      </c>
      <c r="F116" s="56">
        <v>594</v>
      </c>
      <c r="G116" s="56">
        <v>1962</v>
      </c>
      <c r="H116" s="56">
        <v>702</v>
      </c>
      <c r="I116" s="56">
        <v>638</v>
      </c>
      <c r="J116" s="56">
        <v>248</v>
      </c>
      <c r="K116" s="56">
        <v>210</v>
      </c>
      <c r="L116" s="56">
        <v>412</v>
      </c>
      <c r="M116" s="56">
        <v>349</v>
      </c>
    </row>
    <row r="117" spans="1:13" x14ac:dyDescent="0.2">
      <c r="A117" s="47">
        <v>59</v>
      </c>
      <c r="B117" s="9">
        <v>4</v>
      </c>
      <c r="C117" s="9">
        <v>14</v>
      </c>
      <c r="D117" s="56">
        <v>39156</v>
      </c>
      <c r="E117" s="56">
        <v>235</v>
      </c>
      <c r="F117" s="56">
        <v>2592</v>
      </c>
      <c r="G117" s="56">
        <v>14880</v>
      </c>
      <c r="H117" s="56">
        <v>7784</v>
      </c>
      <c r="I117" s="56">
        <v>13900</v>
      </c>
      <c r="J117" s="56">
        <v>2772</v>
      </c>
      <c r="K117" s="56">
        <v>2601</v>
      </c>
      <c r="L117" s="56">
        <v>4150</v>
      </c>
      <c r="M117" s="56">
        <v>3875</v>
      </c>
    </row>
    <row r="118" spans="1:13" x14ac:dyDescent="0.2">
      <c r="A118" s="47">
        <v>60</v>
      </c>
      <c r="B118" s="9">
        <v>4</v>
      </c>
      <c r="C118" s="9">
        <v>15</v>
      </c>
      <c r="D118" s="56">
        <v>41191</v>
      </c>
      <c r="E118" s="56">
        <v>252</v>
      </c>
      <c r="F118" s="56">
        <v>3196</v>
      </c>
      <c r="G118" s="56">
        <v>16689</v>
      </c>
      <c r="H118" s="56">
        <v>12526</v>
      </c>
      <c r="I118" s="56">
        <v>8780</v>
      </c>
      <c r="J118" s="56">
        <v>2573</v>
      </c>
      <c r="K118" s="56">
        <v>2370</v>
      </c>
      <c r="L118" s="56">
        <v>4599</v>
      </c>
      <c r="M118" s="56">
        <v>4244</v>
      </c>
    </row>
    <row r="119" spans="1:13" x14ac:dyDescent="0.2">
      <c r="A119" s="47">
        <v>61</v>
      </c>
      <c r="B119" s="9">
        <v>4</v>
      </c>
      <c r="C119" s="9">
        <v>16</v>
      </c>
      <c r="D119" s="56">
        <v>232</v>
      </c>
      <c r="E119" s="56">
        <v>2</v>
      </c>
      <c r="F119" s="56">
        <v>32</v>
      </c>
      <c r="G119" s="56">
        <v>107</v>
      </c>
      <c r="H119" s="56">
        <v>53</v>
      </c>
      <c r="I119" s="56">
        <v>40</v>
      </c>
      <c r="J119" s="56">
        <v>19</v>
      </c>
      <c r="K119" s="56">
        <v>18</v>
      </c>
      <c r="L119" s="56">
        <v>30</v>
      </c>
      <c r="M119" s="56">
        <v>27</v>
      </c>
    </row>
    <row r="120" spans="1:13" x14ac:dyDescent="0.2">
      <c r="A120" s="47">
        <v>62</v>
      </c>
      <c r="B120" s="9">
        <v>4</v>
      </c>
      <c r="C120" s="9">
        <v>17</v>
      </c>
      <c r="D120" s="56">
        <v>9</v>
      </c>
      <c r="E120" s="56">
        <v>0</v>
      </c>
      <c r="F120" s="56">
        <v>1</v>
      </c>
      <c r="G120" s="56">
        <v>4</v>
      </c>
      <c r="H120" s="56">
        <v>3</v>
      </c>
      <c r="I120" s="56">
        <v>1</v>
      </c>
      <c r="J120" s="56">
        <v>1</v>
      </c>
      <c r="K120" s="56">
        <v>1</v>
      </c>
      <c r="L120" s="56">
        <v>0</v>
      </c>
      <c r="M120" s="56">
        <v>0</v>
      </c>
    </row>
    <row r="121" spans="1:13" x14ac:dyDescent="0.2">
      <c r="A121" s="47">
        <v>63</v>
      </c>
      <c r="B121" s="9">
        <v>5</v>
      </c>
      <c r="C121" s="9">
        <v>1</v>
      </c>
      <c r="D121" s="56">
        <v>128556</v>
      </c>
      <c r="E121" s="56">
        <v>5487</v>
      </c>
      <c r="F121" s="56">
        <v>16689</v>
      </c>
      <c r="G121" s="56">
        <v>35831</v>
      </c>
      <c r="H121" s="56">
        <v>59803</v>
      </c>
      <c r="I121" s="56">
        <v>16233</v>
      </c>
      <c r="J121" s="56">
        <v>6906</v>
      </c>
      <c r="K121" s="56">
        <v>6005</v>
      </c>
      <c r="L121" s="56">
        <v>13973</v>
      </c>
      <c r="M121" s="56">
        <v>12159</v>
      </c>
    </row>
    <row r="122" spans="1:13" x14ac:dyDescent="0.2">
      <c r="A122" s="47">
        <v>64</v>
      </c>
      <c r="B122" s="9">
        <v>5</v>
      </c>
      <c r="C122" s="9">
        <v>2</v>
      </c>
      <c r="D122" s="56">
        <v>106276</v>
      </c>
      <c r="E122" s="56">
        <v>4292</v>
      </c>
      <c r="F122" s="56">
        <v>14546</v>
      </c>
      <c r="G122" s="56">
        <v>31895</v>
      </c>
      <c r="H122" s="56">
        <v>42917</v>
      </c>
      <c r="I122" s="56">
        <v>16918</v>
      </c>
      <c r="J122" s="56">
        <v>6014</v>
      </c>
      <c r="K122" s="56">
        <v>5189</v>
      </c>
      <c r="L122" s="56">
        <v>11741</v>
      </c>
      <c r="M122" s="56">
        <v>10121</v>
      </c>
    </row>
    <row r="123" spans="1:13" x14ac:dyDescent="0.2">
      <c r="A123" s="47">
        <v>65</v>
      </c>
      <c r="B123" s="9">
        <v>5</v>
      </c>
      <c r="C123" s="9">
        <v>3</v>
      </c>
      <c r="D123" s="56">
        <v>111166</v>
      </c>
      <c r="E123" s="56">
        <v>4650</v>
      </c>
      <c r="F123" s="56">
        <v>16786</v>
      </c>
      <c r="G123" s="56">
        <v>36825</v>
      </c>
      <c r="H123" s="56">
        <v>42153</v>
      </c>
      <c r="I123" s="56">
        <v>15402</v>
      </c>
      <c r="J123" s="56">
        <v>6202</v>
      </c>
      <c r="K123" s="56">
        <v>5297</v>
      </c>
      <c r="L123" s="56">
        <v>12100</v>
      </c>
      <c r="M123" s="56">
        <v>10204</v>
      </c>
    </row>
    <row r="124" spans="1:13" x14ac:dyDescent="0.2">
      <c r="A124" s="47">
        <v>66</v>
      </c>
      <c r="B124" s="9">
        <v>5</v>
      </c>
      <c r="C124" s="9">
        <v>4</v>
      </c>
      <c r="D124" s="56">
        <v>133687</v>
      </c>
      <c r="E124" s="56">
        <v>6055</v>
      </c>
      <c r="F124" s="56">
        <v>22379</v>
      </c>
      <c r="G124" s="56">
        <v>47564</v>
      </c>
      <c r="H124" s="56">
        <v>46491</v>
      </c>
      <c r="I124" s="56">
        <v>17253</v>
      </c>
      <c r="J124" s="56">
        <v>7721</v>
      </c>
      <c r="K124" s="56">
        <v>6456</v>
      </c>
      <c r="L124" s="56">
        <v>15484</v>
      </c>
      <c r="M124" s="56">
        <v>12937</v>
      </c>
    </row>
    <row r="125" spans="1:13" x14ac:dyDescent="0.2">
      <c r="A125" s="47">
        <v>67</v>
      </c>
      <c r="B125" s="9">
        <v>5</v>
      </c>
      <c r="C125" s="9">
        <v>5</v>
      </c>
      <c r="D125" s="56">
        <v>158431</v>
      </c>
      <c r="E125" s="56">
        <v>6304</v>
      </c>
      <c r="F125" s="56">
        <v>25060</v>
      </c>
      <c r="G125" s="56">
        <v>57953</v>
      </c>
      <c r="H125" s="56">
        <v>57608</v>
      </c>
      <c r="I125" s="56">
        <v>17810</v>
      </c>
      <c r="J125" s="56">
        <v>8901</v>
      </c>
      <c r="K125" s="56">
        <v>7490</v>
      </c>
      <c r="L125" s="56">
        <v>17028</v>
      </c>
      <c r="M125" s="56">
        <v>14376</v>
      </c>
    </row>
    <row r="126" spans="1:13" x14ac:dyDescent="0.2">
      <c r="A126" s="47">
        <v>68</v>
      </c>
      <c r="B126" s="9">
        <v>5</v>
      </c>
      <c r="C126" s="9">
        <v>6</v>
      </c>
      <c r="D126" s="56">
        <v>106038</v>
      </c>
      <c r="E126" s="56">
        <v>4797</v>
      </c>
      <c r="F126" s="56">
        <v>20723</v>
      </c>
      <c r="G126" s="56">
        <v>44646</v>
      </c>
      <c r="H126" s="56">
        <v>31563</v>
      </c>
      <c r="I126" s="56">
        <v>9106</v>
      </c>
      <c r="J126" s="56">
        <v>5865</v>
      </c>
      <c r="K126" s="56">
        <v>4748</v>
      </c>
      <c r="L126" s="56">
        <v>11456</v>
      </c>
      <c r="M126" s="56">
        <v>9199</v>
      </c>
    </row>
    <row r="127" spans="1:13" x14ac:dyDescent="0.2">
      <c r="A127" s="47">
        <v>69</v>
      </c>
      <c r="B127" s="9">
        <v>5</v>
      </c>
      <c r="C127" s="9">
        <v>7</v>
      </c>
      <c r="D127" s="56">
        <v>169279</v>
      </c>
      <c r="E127" s="56">
        <v>6362</v>
      </c>
      <c r="F127" s="56">
        <v>28091</v>
      </c>
      <c r="G127" s="56">
        <v>66188</v>
      </c>
      <c r="H127" s="56">
        <v>56271</v>
      </c>
      <c r="I127" s="56">
        <v>18729</v>
      </c>
      <c r="J127" s="56">
        <v>9676</v>
      </c>
      <c r="K127" s="56">
        <v>8055</v>
      </c>
      <c r="L127" s="56">
        <v>18351</v>
      </c>
      <c r="M127" s="56">
        <v>15354</v>
      </c>
    </row>
    <row r="128" spans="1:13" x14ac:dyDescent="0.2">
      <c r="A128" s="47">
        <v>70</v>
      </c>
      <c r="B128" s="9">
        <v>5</v>
      </c>
      <c r="C128" s="9">
        <v>8</v>
      </c>
      <c r="D128" s="56">
        <v>85596</v>
      </c>
      <c r="E128" s="56">
        <v>3715</v>
      </c>
      <c r="F128" s="56">
        <v>17044</v>
      </c>
      <c r="G128" s="56">
        <v>36497</v>
      </c>
      <c r="H128" s="56">
        <v>21632</v>
      </c>
      <c r="I128" s="56">
        <v>10423</v>
      </c>
      <c r="J128" s="56">
        <v>5213</v>
      </c>
      <c r="K128" s="56">
        <v>4170</v>
      </c>
      <c r="L128" s="56">
        <v>9747</v>
      </c>
      <c r="M128" s="56">
        <v>7760</v>
      </c>
    </row>
    <row r="129" spans="1:13" x14ac:dyDescent="0.2">
      <c r="A129" s="47">
        <v>71</v>
      </c>
      <c r="B129" s="9">
        <v>5</v>
      </c>
      <c r="C129" s="9">
        <v>9</v>
      </c>
      <c r="D129" s="56">
        <v>176710</v>
      </c>
      <c r="E129" s="56">
        <v>7243</v>
      </c>
      <c r="F129" s="56">
        <v>36664</v>
      </c>
      <c r="G129" s="56">
        <v>87529</v>
      </c>
      <c r="H129" s="56">
        <v>40679</v>
      </c>
      <c r="I129" s="56">
        <v>11838</v>
      </c>
      <c r="J129" s="56">
        <v>10020</v>
      </c>
      <c r="K129" s="56">
        <v>7939</v>
      </c>
      <c r="L129" s="56">
        <v>19382</v>
      </c>
      <c r="M129" s="56">
        <v>15248</v>
      </c>
    </row>
    <row r="130" spans="1:13" x14ac:dyDescent="0.2">
      <c r="A130" s="47">
        <v>72</v>
      </c>
      <c r="B130" s="9">
        <v>5</v>
      </c>
      <c r="C130" s="9">
        <v>10</v>
      </c>
      <c r="D130" s="56">
        <v>98051</v>
      </c>
      <c r="E130" s="56">
        <v>3715</v>
      </c>
      <c r="F130" s="56">
        <v>19565</v>
      </c>
      <c r="G130" s="56">
        <v>47517</v>
      </c>
      <c r="H130" s="56">
        <v>22266</v>
      </c>
      <c r="I130" s="56">
        <v>8703</v>
      </c>
      <c r="J130" s="56">
        <v>5764</v>
      </c>
      <c r="K130" s="56">
        <v>4625</v>
      </c>
      <c r="L130" s="56">
        <v>10625</v>
      </c>
      <c r="M130" s="56">
        <v>8528</v>
      </c>
    </row>
    <row r="131" spans="1:13" x14ac:dyDescent="0.2">
      <c r="A131" s="47">
        <v>73</v>
      </c>
      <c r="B131" s="9">
        <v>5</v>
      </c>
      <c r="C131" s="9">
        <v>11</v>
      </c>
      <c r="D131" s="56">
        <v>38549</v>
      </c>
      <c r="E131" s="56">
        <v>1888</v>
      </c>
      <c r="F131" s="56">
        <v>8582</v>
      </c>
      <c r="G131" s="56">
        <v>17635</v>
      </c>
      <c r="H131" s="56">
        <v>7642</v>
      </c>
      <c r="I131" s="56">
        <v>4690</v>
      </c>
      <c r="J131" s="56">
        <v>2374</v>
      </c>
      <c r="K131" s="56">
        <v>1870</v>
      </c>
      <c r="L131" s="56">
        <v>4080</v>
      </c>
      <c r="M131" s="56">
        <v>3188</v>
      </c>
    </row>
    <row r="132" spans="1:13" x14ac:dyDescent="0.2">
      <c r="A132" s="47">
        <v>74</v>
      </c>
      <c r="B132" s="9">
        <v>5</v>
      </c>
      <c r="C132" s="9">
        <v>12</v>
      </c>
      <c r="D132" s="56">
        <v>10586</v>
      </c>
      <c r="E132" s="56">
        <v>335</v>
      </c>
      <c r="F132" s="56">
        <v>1918</v>
      </c>
      <c r="G132" s="56">
        <v>5174</v>
      </c>
      <c r="H132" s="56">
        <v>2286</v>
      </c>
      <c r="I132" s="56">
        <v>1208</v>
      </c>
      <c r="J132" s="56">
        <v>649</v>
      </c>
      <c r="K132" s="56">
        <v>539</v>
      </c>
      <c r="L132" s="56">
        <v>1105</v>
      </c>
      <c r="M132" s="56">
        <v>915</v>
      </c>
    </row>
    <row r="133" spans="1:13" x14ac:dyDescent="0.2">
      <c r="A133" s="47">
        <v>75</v>
      </c>
      <c r="B133" s="9">
        <v>5</v>
      </c>
      <c r="C133" s="9">
        <v>13</v>
      </c>
      <c r="D133" s="56">
        <v>7880</v>
      </c>
      <c r="E133" s="56">
        <v>129</v>
      </c>
      <c r="F133" s="56">
        <v>889</v>
      </c>
      <c r="G133" s="56">
        <v>4027</v>
      </c>
      <c r="H133" s="56">
        <v>1828</v>
      </c>
      <c r="I133" s="56">
        <v>1136</v>
      </c>
      <c r="J133" s="56">
        <v>526</v>
      </c>
      <c r="K133" s="56">
        <v>456</v>
      </c>
      <c r="L133" s="56">
        <v>857</v>
      </c>
      <c r="M133" s="56">
        <v>755</v>
      </c>
    </row>
    <row r="134" spans="1:13" x14ac:dyDescent="0.2">
      <c r="A134" s="47">
        <v>76</v>
      </c>
      <c r="B134" s="9">
        <v>5</v>
      </c>
      <c r="C134" s="9">
        <v>14</v>
      </c>
      <c r="D134" s="56">
        <v>42087</v>
      </c>
      <c r="E134" s="56">
        <v>202</v>
      </c>
      <c r="F134" s="56">
        <v>2324</v>
      </c>
      <c r="G134" s="56">
        <v>13884</v>
      </c>
      <c r="H134" s="56">
        <v>8002</v>
      </c>
      <c r="I134" s="56">
        <v>17877</v>
      </c>
      <c r="J134" s="56">
        <v>2988</v>
      </c>
      <c r="K134" s="56">
        <v>2834</v>
      </c>
      <c r="L134" s="56">
        <v>4410</v>
      </c>
      <c r="M134" s="56">
        <v>4172</v>
      </c>
    </row>
    <row r="135" spans="1:13" x14ac:dyDescent="0.2">
      <c r="A135" s="47">
        <v>77</v>
      </c>
      <c r="B135" s="9">
        <v>5</v>
      </c>
      <c r="C135" s="9">
        <v>15</v>
      </c>
      <c r="D135" s="56">
        <v>102609</v>
      </c>
      <c r="E135" s="56">
        <v>457</v>
      </c>
      <c r="F135" s="56">
        <v>5689</v>
      </c>
      <c r="G135" s="56">
        <v>37943</v>
      </c>
      <c r="H135" s="56">
        <v>33762</v>
      </c>
      <c r="I135" s="56">
        <v>25215</v>
      </c>
      <c r="J135" s="56">
        <v>6384</v>
      </c>
      <c r="K135" s="56">
        <v>6048</v>
      </c>
      <c r="L135" s="56">
        <v>10795</v>
      </c>
      <c r="M135" s="56">
        <v>10213</v>
      </c>
    </row>
    <row r="136" spans="1:13" x14ac:dyDescent="0.2">
      <c r="A136" s="47">
        <v>78</v>
      </c>
      <c r="B136" s="9">
        <v>5</v>
      </c>
      <c r="C136" s="9">
        <v>16</v>
      </c>
      <c r="D136" s="56">
        <v>9165</v>
      </c>
      <c r="E136" s="56">
        <v>55</v>
      </c>
      <c r="F136" s="56">
        <v>641</v>
      </c>
      <c r="G136" s="56">
        <v>4394</v>
      </c>
      <c r="H136" s="56">
        <v>2186</v>
      </c>
      <c r="I136" s="56">
        <v>1944</v>
      </c>
      <c r="J136" s="56">
        <v>572</v>
      </c>
      <c r="K136" s="56">
        <v>533</v>
      </c>
      <c r="L136" s="56">
        <v>948</v>
      </c>
      <c r="M136" s="56">
        <v>887</v>
      </c>
    </row>
    <row r="137" spans="1:13" x14ac:dyDescent="0.2">
      <c r="A137" s="47">
        <v>79</v>
      </c>
      <c r="B137" s="9">
        <v>5</v>
      </c>
      <c r="C137" s="9">
        <v>17</v>
      </c>
      <c r="D137" s="56">
        <v>835</v>
      </c>
      <c r="E137" s="56">
        <v>7</v>
      </c>
      <c r="F137" s="56">
        <v>79</v>
      </c>
      <c r="G137" s="56">
        <v>395</v>
      </c>
      <c r="H137" s="56">
        <v>135</v>
      </c>
      <c r="I137" s="56">
        <v>226</v>
      </c>
      <c r="J137" s="56">
        <v>60</v>
      </c>
      <c r="K137" s="56">
        <v>51</v>
      </c>
      <c r="L137" s="56">
        <v>92</v>
      </c>
      <c r="M137" s="56">
        <v>84</v>
      </c>
    </row>
    <row r="138" spans="1:13" x14ac:dyDescent="0.2">
      <c r="A138" s="47">
        <v>80</v>
      </c>
      <c r="B138" s="9">
        <v>5</v>
      </c>
      <c r="C138" s="9">
        <v>18</v>
      </c>
      <c r="D138" s="56">
        <v>3</v>
      </c>
      <c r="E138" s="56">
        <v>0</v>
      </c>
      <c r="F138" s="56">
        <v>1</v>
      </c>
      <c r="G138" s="56">
        <v>2</v>
      </c>
      <c r="H138" s="56">
        <v>0</v>
      </c>
      <c r="I138" s="56">
        <v>0</v>
      </c>
      <c r="J138" s="56">
        <v>1</v>
      </c>
      <c r="K138" s="56">
        <v>1</v>
      </c>
      <c r="L138" s="56">
        <v>0</v>
      </c>
      <c r="M138" s="56">
        <v>0</v>
      </c>
    </row>
    <row r="139" spans="1:13" x14ac:dyDescent="0.2">
      <c r="A139" s="47">
        <v>81</v>
      </c>
      <c r="B139" s="9">
        <v>5</v>
      </c>
      <c r="C139" s="9">
        <v>19</v>
      </c>
      <c r="D139" s="56">
        <v>9</v>
      </c>
      <c r="E139" s="56">
        <v>0</v>
      </c>
      <c r="F139" s="56">
        <v>1</v>
      </c>
      <c r="G139" s="56">
        <v>5</v>
      </c>
      <c r="H139" s="56">
        <v>0</v>
      </c>
      <c r="I139" s="56">
        <v>3</v>
      </c>
      <c r="J139" s="56">
        <v>2</v>
      </c>
      <c r="K139" s="56">
        <v>2</v>
      </c>
      <c r="L139" s="56">
        <v>0</v>
      </c>
      <c r="M139" s="56">
        <v>0</v>
      </c>
    </row>
    <row r="140" spans="1:13" x14ac:dyDescent="0.2">
      <c r="A140" s="47">
        <v>82</v>
      </c>
      <c r="B140" s="9">
        <v>6</v>
      </c>
      <c r="C140" s="9">
        <v>1</v>
      </c>
      <c r="D140" s="56">
        <v>90789</v>
      </c>
      <c r="E140" s="56">
        <v>2755</v>
      </c>
      <c r="F140" s="56">
        <v>8838</v>
      </c>
      <c r="G140" s="56">
        <v>23359</v>
      </c>
      <c r="H140" s="56">
        <v>44369</v>
      </c>
      <c r="I140" s="56">
        <v>14223</v>
      </c>
      <c r="J140" s="56">
        <v>4993</v>
      </c>
      <c r="K140" s="56">
        <v>4553</v>
      </c>
      <c r="L140" s="56">
        <v>9619</v>
      </c>
      <c r="M140" s="56">
        <v>8657</v>
      </c>
    </row>
    <row r="141" spans="1:13" x14ac:dyDescent="0.2">
      <c r="A141" s="47">
        <v>83</v>
      </c>
      <c r="B141" s="9">
        <v>6</v>
      </c>
      <c r="C141" s="9">
        <v>2</v>
      </c>
      <c r="D141" s="56">
        <v>130602</v>
      </c>
      <c r="E141" s="56">
        <v>3578</v>
      </c>
      <c r="F141" s="56">
        <v>12110</v>
      </c>
      <c r="G141" s="56">
        <v>33044</v>
      </c>
      <c r="H141" s="56">
        <v>63391</v>
      </c>
      <c r="I141" s="56">
        <v>22057</v>
      </c>
      <c r="J141" s="56">
        <v>7397</v>
      </c>
      <c r="K141" s="56">
        <v>6699</v>
      </c>
      <c r="L141" s="56">
        <v>14279</v>
      </c>
      <c r="M141" s="56">
        <v>12990</v>
      </c>
    </row>
    <row r="142" spans="1:13" x14ac:dyDescent="0.2">
      <c r="A142" s="47">
        <v>84</v>
      </c>
      <c r="B142" s="9">
        <v>6</v>
      </c>
      <c r="C142" s="9">
        <v>3</v>
      </c>
      <c r="D142" s="56">
        <v>110150</v>
      </c>
      <c r="E142" s="56">
        <v>3431</v>
      </c>
      <c r="F142" s="56">
        <v>12187</v>
      </c>
      <c r="G142" s="56">
        <v>31791</v>
      </c>
      <c r="H142" s="56">
        <v>47506</v>
      </c>
      <c r="I142" s="56">
        <v>18666</v>
      </c>
      <c r="J142" s="56">
        <v>6167</v>
      </c>
      <c r="K142" s="56">
        <v>5484</v>
      </c>
      <c r="L142" s="56">
        <v>11880</v>
      </c>
      <c r="M142" s="56">
        <v>10557</v>
      </c>
    </row>
    <row r="143" spans="1:13" x14ac:dyDescent="0.2">
      <c r="A143" s="47">
        <v>85</v>
      </c>
      <c r="B143" s="9">
        <v>6</v>
      </c>
      <c r="C143" s="9">
        <v>4</v>
      </c>
      <c r="D143" s="56">
        <v>145229</v>
      </c>
      <c r="E143" s="56">
        <v>4513</v>
      </c>
      <c r="F143" s="56">
        <v>17049</v>
      </c>
      <c r="G143" s="56">
        <v>44584</v>
      </c>
      <c r="H143" s="56">
        <v>57847</v>
      </c>
      <c r="I143" s="56">
        <v>25749</v>
      </c>
      <c r="J143" s="56">
        <v>8520</v>
      </c>
      <c r="K143" s="56">
        <v>7511</v>
      </c>
      <c r="L143" s="56">
        <v>16366</v>
      </c>
      <c r="M143" s="56">
        <v>14488</v>
      </c>
    </row>
    <row r="144" spans="1:13" x14ac:dyDescent="0.2">
      <c r="A144" s="47">
        <v>86</v>
      </c>
      <c r="B144" s="9">
        <v>6</v>
      </c>
      <c r="C144" s="9">
        <v>5</v>
      </c>
      <c r="D144" s="56">
        <v>130968</v>
      </c>
      <c r="E144" s="56">
        <v>4496</v>
      </c>
      <c r="F144" s="56">
        <v>17828</v>
      </c>
      <c r="G144" s="56">
        <v>45878</v>
      </c>
      <c r="H144" s="56">
        <v>49812</v>
      </c>
      <c r="I144" s="56">
        <v>17450</v>
      </c>
      <c r="J144" s="56">
        <v>7298</v>
      </c>
      <c r="K144" s="56">
        <v>6295</v>
      </c>
      <c r="L144" s="56">
        <v>14161</v>
      </c>
      <c r="M144" s="56">
        <v>12176</v>
      </c>
    </row>
    <row r="145" spans="1:13" x14ac:dyDescent="0.2">
      <c r="A145" s="47">
        <v>87</v>
      </c>
      <c r="B145" s="9">
        <v>6</v>
      </c>
      <c r="C145" s="9">
        <v>6</v>
      </c>
      <c r="D145" s="56">
        <v>120169</v>
      </c>
      <c r="E145" s="56">
        <v>3780</v>
      </c>
      <c r="F145" s="56">
        <v>15609</v>
      </c>
      <c r="G145" s="56">
        <v>40497</v>
      </c>
      <c r="H145" s="56">
        <v>43224</v>
      </c>
      <c r="I145" s="56">
        <v>20839</v>
      </c>
      <c r="J145" s="56">
        <v>7063</v>
      </c>
      <c r="K145" s="56">
        <v>6134</v>
      </c>
      <c r="L145" s="56">
        <v>12998</v>
      </c>
      <c r="M145" s="56">
        <v>11317</v>
      </c>
    </row>
    <row r="146" spans="1:13" x14ac:dyDescent="0.2">
      <c r="A146" s="47">
        <v>88</v>
      </c>
      <c r="B146" s="9">
        <v>6</v>
      </c>
      <c r="C146" s="9">
        <v>7</v>
      </c>
      <c r="D146" s="56">
        <v>135299</v>
      </c>
      <c r="E146" s="56">
        <v>4478</v>
      </c>
      <c r="F146" s="56">
        <v>18797</v>
      </c>
      <c r="G146" s="56">
        <v>47853</v>
      </c>
      <c r="H146" s="56">
        <v>50368</v>
      </c>
      <c r="I146" s="56">
        <v>18281</v>
      </c>
      <c r="J146" s="56">
        <v>7722</v>
      </c>
      <c r="K146" s="56">
        <v>6676</v>
      </c>
      <c r="L146" s="56">
        <v>14686</v>
      </c>
      <c r="M146" s="56">
        <v>12749</v>
      </c>
    </row>
    <row r="147" spans="1:13" x14ac:dyDescent="0.2">
      <c r="A147" s="47">
        <v>89</v>
      </c>
      <c r="B147" s="9">
        <v>6</v>
      </c>
      <c r="C147" s="9">
        <v>8</v>
      </c>
      <c r="D147" s="56">
        <v>106395</v>
      </c>
      <c r="E147" s="56">
        <v>4267</v>
      </c>
      <c r="F147" s="56">
        <v>19335</v>
      </c>
      <c r="G147" s="56">
        <v>44305</v>
      </c>
      <c r="H147" s="56">
        <v>30168</v>
      </c>
      <c r="I147" s="56">
        <v>12587</v>
      </c>
      <c r="J147" s="56">
        <v>6290</v>
      </c>
      <c r="K147" s="56">
        <v>5128</v>
      </c>
      <c r="L147" s="56">
        <v>11887</v>
      </c>
      <c r="M147" s="56">
        <v>9716</v>
      </c>
    </row>
    <row r="148" spans="1:13" x14ac:dyDescent="0.2">
      <c r="A148" s="47">
        <v>90</v>
      </c>
      <c r="B148" s="9">
        <v>6</v>
      </c>
      <c r="C148" s="9">
        <v>9</v>
      </c>
      <c r="D148" s="56">
        <v>89636</v>
      </c>
      <c r="E148" s="56">
        <v>2973</v>
      </c>
      <c r="F148" s="56">
        <v>15346</v>
      </c>
      <c r="G148" s="56">
        <v>41038</v>
      </c>
      <c r="H148" s="56">
        <v>23809</v>
      </c>
      <c r="I148" s="56">
        <v>9443</v>
      </c>
      <c r="J148" s="56">
        <v>5067</v>
      </c>
      <c r="K148" s="56">
        <v>4196</v>
      </c>
      <c r="L148" s="56">
        <v>9737</v>
      </c>
      <c r="M148" s="56">
        <v>8097</v>
      </c>
    </row>
    <row r="149" spans="1:13" x14ac:dyDescent="0.2">
      <c r="A149" s="47">
        <v>91</v>
      </c>
      <c r="B149" s="9">
        <v>6</v>
      </c>
      <c r="C149" s="9">
        <v>10</v>
      </c>
      <c r="D149" s="56">
        <v>59812</v>
      </c>
      <c r="E149" s="56">
        <v>2043</v>
      </c>
      <c r="F149" s="56">
        <v>11116</v>
      </c>
      <c r="G149" s="56">
        <v>29148</v>
      </c>
      <c r="H149" s="56">
        <v>14218</v>
      </c>
      <c r="I149" s="56">
        <v>5330</v>
      </c>
      <c r="J149" s="56">
        <v>3593</v>
      </c>
      <c r="K149" s="56">
        <v>2915</v>
      </c>
      <c r="L149" s="56">
        <v>6537</v>
      </c>
      <c r="M149" s="56">
        <v>5303</v>
      </c>
    </row>
    <row r="150" spans="1:13" x14ac:dyDescent="0.2">
      <c r="A150" s="47">
        <v>92</v>
      </c>
      <c r="B150" s="9">
        <v>6</v>
      </c>
      <c r="C150" s="9">
        <v>11</v>
      </c>
      <c r="D150" s="56">
        <v>125676</v>
      </c>
      <c r="E150" s="56">
        <v>5711</v>
      </c>
      <c r="F150" s="56">
        <v>27453</v>
      </c>
      <c r="G150" s="56">
        <v>58863</v>
      </c>
      <c r="H150" s="56">
        <v>27436</v>
      </c>
      <c r="I150" s="56">
        <v>11924</v>
      </c>
      <c r="J150" s="56">
        <v>7683</v>
      </c>
      <c r="K150" s="56">
        <v>6018</v>
      </c>
      <c r="L150" s="56">
        <v>13247</v>
      </c>
      <c r="M150" s="56">
        <v>10336</v>
      </c>
    </row>
    <row r="151" spans="1:13" x14ac:dyDescent="0.2">
      <c r="A151" s="47">
        <v>93</v>
      </c>
      <c r="B151" s="9">
        <v>6</v>
      </c>
      <c r="C151" s="9">
        <v>12</v>
      </c>
      <c r="D151" s="56">
        <v>26903</v>
      </c>
      <c r="E151" s="56">
        <v>909</v>
      </c>
      <c r="F151" s="56">
        <v>4870</v>
      </c>
      <c r="G151" s="56">
        <v>12471</v>
      </c>
      <c r="H151" s="56">
        <v>5684</v>
      </c>
      <c r="I151" s="56">
        <v>3878</v>
      </c>
      <c r="J151" s="56">
        <v>1693</v>
      </c>
      <c r="K151" s="56">
        <v>1387</v>
      </c>
      <c r="L151" s="56">
        <v>2889</v>
      </c>
      <c r="M151" s="56">
        <v>2371</v>
      </c>
    </row>
    <row r="152" spans="1:13" x14ac:dyDescent="0.2">
      <c r="A152" s="47">
        <v>94</v>
      </c>
      <c r="B152" s="9">
        <v>6</v>
      </c>
      <c r="C152" s="9">
        <v>13</v>
      </c>
      <c r="D152" s="56">
        <v>4013</v>
      </c>
      <c r="E152" s="56">
        <v>106</v>
      </c>
      <c r="F152" s="56">
        <v>733</v>
      </c>
      <c r="G152" s="56">
        <v>2143</v>
      </c>
      <c r="H152" s="56">
        <v>716</v>
      </c>
      <c r="I152" s="56">
        <v>421</v>
      </c>
      <c r="J152" s="56">
        <v>252</v>
      </c>
      <c r="K152" s="56">
        <v>210</v>
      </c>
      <c r="L152" s="56">
        <v>421</v>
      </c>
      <c r="M152" s="56">
        <v>350</v>
      </c>
    </row>
    <row r="153" spans="1:13" x14ac:dyDescent="0.2">
      <c r="A153" s="47">
        <v>95</v>
      </c>
      <c r="B153" s="9">
        <v>6</v>
      </c>
      <c r="C153" s="9">
        <v>14</v>
      </c>
      <c r="D153" s="56">
        <v>41045</v>
      </c>
      <c r="E153" s="56">
        <v>349</v>
      </c>
      <c r="F153" s="56">
        <v>2763</v>
      </c>
      <c r="G153" s="56">
        <v>14354</v>
      </c>
      <c r="H153" s="56">
        <v>6974</v>
      </c>
      <c r="I153" s="56">
        <v>16954</v>
      </c>
      <c r="J153" s="56">
        <v>2939</v>
      </c>
      <c r="K153" s="56">
        <v>2750</v>
      </c>
      <c r="L153" s="56">
        <v>4224</v>
      </c>
      <c r="M153" s="56">
        <v>3969</v>
      </c>
    </row>
    <row r="154" spans="1:13" x14ac:dyDescent="0.2">
      <c r="A154" s="47">
        <v>96</v>
      </c>
      <c r="B154" s="9">
        <v>6</v>
      </c>
      <c r="C154" s="9">
        <v>15</v>
      </c>
      <c r="D154" s="56">
        <v>123788</v>
      </c>
      <c r="E154" s="56">
        <v>431</v>
      </c>
      <c r="F154" s="56">
        <v>5607</v>
      </c>
      <c r="G154" s="56">
        <v>40974</v>
      </c>
      <c r="H154" s="56">
        <v>35736</v>
      </c>
      <c r="I154" s="56">
        <v>41471</v>
      </c>
      <c r="J154" s="56">
        <v>8350</v>
      </c>
      <c r="K154" s="56">
        <v>7971</v>
      </c>
      <c r="L154" s="56">
        <v>13251</v>
      </c>
      <c r="M154" s="56">
        <v>12683</v>
      </c>
    </row>
    <row r="155" spans="1:13" x14ac:dyDescent="0.2">
      <c r="A155" s="47">
        <v>97</v>
      </c>
      <c r="B155" s="9">
        <v>6</v>
      </c>
      <c r="C155" s="9">
        <v>16</v>
      </c>
      <c r="D155" s="56">
        <v>37406</v>
      </c>
      <c r="E155" s="56">
        <v>175</v>
      </c>
      <c r="F155" s="56">
        <v>2100</v>
      </c>
      <c r="G155" s="56">
        <v>15599</v>
      </c>
      <c r="H155" s="56">
        <v>12383</v>
      </c>
      <c r="I155" s="56">
        <v>7324</v>
      </c>
      <c r="J155" s="56">
        <v>2353</v>
      </c>
      <c r="K155" s="56">
        <v>2235</v>
      </c>
      <c r="L155" s="56">
        <v>4067</v>
      </c>
      <c r="M155" s="56">
        <v>3843</v>
      </c>
    </row>
    <row r="156" spans="1:13" x14ac:dyDescent="0.2">
      <c r="A156" s="47">
        <v>98</v>
      </c>
      <c r="B156" s="9">
        <v>6</v>
      </c>
      <c r="C156" s="9">
        <v>17</v>
      </c>
      <c r="D156" s="56">
        <v>5884</v>
      </c>
      <c r="E156" s="56">
        <v>28</v>
      </c>
      <c r="F156" s="56">
        <v>447</v>
      </c>
      <c r="G156" s="56">
        <v>2736</v>
      </c>
      <c r="H156" s="56">
        <v>1230</v>
      </c>
      <c r="I156" s="56">
        <v>1471</v>
      </c>
      <c r="J156" s="56">
        <v>388</v>
      </c>
      <c r="K156" s="56">
        <v>345</v>
      </c>
      <c r="L156" s="56">
        <v>663</v>
      </c>
      <c r="M156" s="56">
        <v>604</v>
      </c>
    </row>
    <row r="157" spans="1:13" x14ac:dyDescent="0.2">
      <c r="A157" s="47">
        <v>99</v>
      </c>
      <c r="B157" s="9">
        <v>6</v>
      </c>
      <c r="C157" s="9">
        <v>18</v>
      </c>
      <c r="D157" s="56">
        <v>672</v>
      </c>
      <c r="E157" s="56">
        <v>3</v>
      </c>
      <c r="F157" s="56">
        <v>61</v>
      </c>
      <c r="G157" s="56">
        <v>423</v>
      </c>
      <c r="H157" s="56">
        <v>98</v>
      </c>
      <c r="I157" s="56">
        <v>90</v>
      </c>
      <c r="J157" s="56">
        <v>45</v>
      </c>
      <c r="K157" s="56">
        <v>41</v>
      </c>
      <c r="L157" s="56">
        <v>55</v>
      </c>
      <c r="M157" s="56">
        <v>50</v>
      </c>
    </row>
    <row r="158" spans="1:13" x14ac:dyDescent="0.2">
      <c r="A158" s="47">
        <v>100</v>
      </c>
      <c r="B158" s="9">
        <v>6</v>
      </c>
      <c r="C158" s="9">
        <v>19</v>
      </c>
      <c r="D158" s="56">
        <v>469</v>
      </c>
      <c r="E158" s="56">
        <v>1</v>
      </c>
      <c r="F158" s="56">
        <v>34</v>
      </c>
      <c r="G158" s="56">
        <v>216</v>
      </c>
      <c r="H158" s="56">
        <v>89</v>
      </c>
      <c r="I158" s="56">
        <v>130</v>
      </c>
      <c r="J158" s="56">
        <v>24</v>
      </c>
      <c r="K158" s="56">
        <v>23</v>
      </c>
      <c r="L158" s="56">
        <v>63</v>
      </c>
      <c r="M158" s="56">
        <v>59</v>
      </c>
    </row>
    <row r="159" spans="1:13" x14ac:dyDescent="0.2">
      <c r="A159" s="47">
        <v>101</v>
      </c>
      <c r="B159" s="9">
        <v>6</v>
      </c>
      <c r="C159" s="9">
        <v>20</v>
      </c>
      <c r="D159" s="56">
        <v>5</v>
      </c>
      <c r="E159" s="56">
        <v>0</v>
      </c>
      <c r="F159" s="56">
        <v>0</v>
      </c>
      <c r="G159" s="56">
        <v>3</v>
      </c>
      <c r="H159" s="56">
        <v>1</v>
      </c>
      <c r="I159" s="56">
        <v>1</v>
      </c>
      <c r="J159" s="56">
        <v>1</v>
      </c>
      <c r="K159" s="56">
        <v>1</v>
      </c>
      <c r="L159" s="56">
        <v>2</v>
      </c>
      <c r="M159" s="56">
        <v>2</v>
      </c>
    </row>
    <row r="160" spans="1:13" x14ac:dyDescent="0.2">
      <c r="A160" s="47">
        <v>102</v>
      </c>
      <c r="B160" s="9">
        <v>7</v>
      </c>
      <c r="C160" s="9">
        <v>1</v>
      </c>
      <c r="D160" s="56">
        <v>45956</v>
      </c>
      <c r="E160" s="56">
        <v>1255</v>
      </c>
      <c r="F160" s="56">
        <v>3873</v>
      </c>
      <c r="G160" s="56">
        <v>11302</v>
      </c>
      <c r="H160" s="56">
        <v>23492</v>
      </c>
      <c r="I160" s="56">
        <v>7289</v>
      </c>
      <c r="J160" s="56">
        <v>2542</v>
      </c>
      <c r="K160" s="56">
        <v>2328</v>
      </c>
      <c r="L160" s="56">
        <v>4982</v>
      </c>
      <c r="M160" s="56">
        <v>4588</v>
      </c>
    </row>
    <row r="161" spans="1:13" x14ac:dyDescent="0.2">
      <c r="A161" s="47">
        <v>103</v>
      </c>
      <c r="B161" s="9">
        <v>7</v>
      </c>
      <c r="C161" s="9">
        <v>2</v>
      </c>
      <c r="D161" s="56">
        <v>84768</v>
      </c>
      <c r="E161" s="56">
        <v>2175</v>
      </c>
      <c r="F161" s="56">
        <v>7277</v>
      </c>
      <c r="G161" s="56">
        <v>21279</v>
      </c>
      <c r="H161" s="56">
        <v>44294</v>
      </c>
      <c r="I161" s="56">
        <v>11918</v>
      </c>
      <c r="J161" s="56">
        <v>4712</v>
      </c>
      <c r="K161" s="56">
        <v>4308</v>
      </c>
      <c r="L161" s="56">
        <v>9399</v>
      </c>
      <c r="M161" s="56">
        <v>8569</v>
      </c>
    </row>
    <row r="162" spans="1:13" x14ac:dyDescent="0.2">
      <c r="A162" s="47">
        <v>104</v>
      </c>
      <c r="B162" s="9">
        <v>7</v>
      </c>
      <c r="C162" s="9">
        <v>3</v>
      </c>
      <c r="D162" s="56">
        <v>82374</v>
      </c>
      <c r="E162" s="56">
        <v>1886</v>
      </c>
      <c r="F162" s="56">
        <v>7039</v>
      </c>
      <c r="G162" s="56">
        <v>21962</v>
      </c>
      <c r="H162" s="56">
        <v>40795</v>
      </c>
      <c r="I162" s="56">
        <v>12578</v>
      </c>
      <c r="J162" s="56">
        <v>4681</v>
      </c>
      <c r="K162" s="56">
        <v>4332</v>
      </c>
      <c r="L162" s="56">
        <v>9107</v>
      </c>
      <c r="M162" s="56">
        <v>8325</v>
      </c>
    </row>
    <row r="163" spans="1:13" x14ac:dyDescent="0.2">
      <c r="A163" s="47">
        <v>105</v>
      </c>
      <c r="B163" s="9">
        <v>7</v>
      </c>
      <c r="C163" s="9">
        <v>4</v>
      </c>
      <c r="D163" s="56">
        <v>122648</v>
      </c>
      <c r="E163" s="56">
        <v>3192</v>
      </c>
      <c r="F163" s="56">
        <v>11897</v>
      </c>
      <c r="G163" s="56">
        <v>35310</v>
      </c>
      <c r="H163" s="56">
        <v>57103</v>
      </c>
      <c r="I163" s="56">
        <v>18338</v>
      </c>
      <c r="J163" s="56">
        <v>6945</v>
      </c>
      <c r="K163" s="56">
        <v>6308</v>
      </c>
      <c r="L163" s="56">
        <v>13363</v>
      </c>
      <c r="M163" s="56">
        <v>12089</v>
      </c>
    </row>
    <row r="164" spans="1:13" x14ac:dyDescent="0.2">
      <c r="A164" s="47">
        <v>106</v>
      </c>
      <c r="B164" s="9">
        <v>7</v>
      </c>
      <c r="C164" s="9">
        <v>5</v>
      </c>
      <c r="D164" s="56">
        <v>94980</v>
      </c>
      <c r="E164" s="56">
        <v>2567</v>
      </c>
      <c r="F164" s="56">
        <v>10531</v>
      </c>
      <c r="G164" s="56">
        <v>30713</v>
      </c>
      <c r="H164" s="56">
        <v>40425</v>
      </c>
      <c r="I164" s="56">
        <v>13311</v>
      </c>
      <c r="J164" s="56">
        <v>5239</v>
      </c>
      <c r="K164" s="56">
        <v>4643</v>
      </c>
      <c r="L164" s="56">
        <v>10505</v>
      </c>
      <c r="M164" s="56">
        <v>9332</v>
      </c>
    </row>
    <row r="165" spans="1:13" x14ac:dyDescent="0.2">
      <c r="A165" s="47">
        <v>107</v>
      </c>
      <c r="B165" s="9">
        <v>7</v>
      </c>
      <c r="C165" s="9">
        <v>6</v>
      </c>
      <c r="D165" s="56">
        <v>126720</v>
      </c>
      <c r="E165" s="56">
        <v>3235</v>
      </c>
      <c r="F165" s="56">
        <v>13366</v>
      </c>
      <c r="G165" s="56">
        <v>39825</v>
      </c>
      <c r="H165" s="56">
        <v>57551</v>
      </c>
      <c r="I165" s="56">
        <v>15978</v>
      </c>
      <c r="J165" s="56">
        <v>7062</v>
      </c>
      <c r="K165" s="56">
        <v>6332</v>
      </c>
      <c r="L165" s="56">
        <v>13749</v>
      </c>
      <c r="M165" s="56">
        <v>12302</v>
      </c>
    </row>
    <row r="166" spans="1:13" x14ac:dyDescent="0.2">
      <c r="A166" s="47">
        <v>108</v>
      </c>
      <c r="B166" s="9">
        <v>7</v>
      </c>
      <c r="C166" s="9">
        <v>7</v>
      </c>
      <c r="D166" s="56">
        <v>135031</v>
      </c>
      <c r="E166" s="56">
        <v>3643</v>
      </c>
      <c r="F166" s="56">
        <v>15600</v>
      </c>
      <c r="G166" s="56">
        <v>44641</v>
      </c>
      <c r="H166" s="56">
        <v>52763</v>
      </c>
      <c r="I166" s="56">
        <v>22027</v>
      </c>
      <c r="J166" s="56">
        <v>7819</v>
      </c>
      <c r="K166" s="56">
        <v>6882</v>
      </c>
      <c r="L166" s="56">
        <v>14598</v>
      </c>
      <c r="M166" s="56">
        <v>12943</v>
      </c>
    </row>
    <row r="167" spans="1:13" x14ac:dyDescent="0.2">
      <c r="A167" s="47">
        <v>109</v>
      </c>
      <c r="B167" s="9">
        <v>7</v>
      </c>
      <c r="C167" s="9">
        <v>8</v>
      </c>
      <c r="D167" s="56">
        <v>106080</v>
      </c>
      <c r="E167" s="56">
        <v>3352</v>
      </c>
      <c r="F167" s="56">
        <v>15888</v>
      </c>
      <c r="G167" s="56">
        <v>41802</v>
      </c>
      <c r="H167" s="56">
        <v>37179</v>
      </c>
      <c r="I167" s="56">
        <v>11211</v>
      </c>
      <c r="J167" s="56">
        <v>6101</v>
      </c>
      <c r="K167" s="56">
        <v>5200</v>
      </c>
      <c r="L167" s="56">
        <v>12336</v>
      </c>
      <c r="M167" s="56">
        <v>10468</v>
      </c>
    </row>
    <row r="168" spans="1:13" x14ac:dyDescent="0.2">
      <c r="A168" s="47">
        <v>110</v>
      </c>
      <c r="B168" s="9">
        <v>7</v>
      </c>
      <c r="C168" s="9">
        <v>9</v>
      </c>
      <c r="D168" s="56">
        <v>120690</v>
      </c>
      <c r="E168" s="56">
        <v>3230</v>
      </c>
      <c r="F168" s="56">
        <v>15180</v>
      </c>
      <c r="G168" s="56">
        <v>44920</v>
      </c>
      <c r="H168" s="56">
        <v>45177</v>
      </c>
      <c r="I168" s="56">
        <v>15413</v>
      </c>
      <c r="J168" s="56">
        <v>6749</v>
      </c>
      <c r="K168" s="56">
        <v>5846</v>
      </c>
      <c r="L168" s="56">
        <v>13061</v>
      </c>
      <c r="M168" s="56">
        <v>11424</v>
      </c>
    </row>
    <row r="169" spans="1:13" x14ac:dyDescent="0.2">
      <c r="A169" s="47">
        <v>111</v>
      </c>
      <c r="B169" s="9">
        <v>7</v>
      </c>
      <c r="C169" s="9">
        <v>10</v>
      </c>
      <c r="D169" s="56">
        <v>45391</v>
      </c>
      <c r="E169" s="56">
        <v>1402</v>
      </c>
      <c r="F169" s="56">
        <v>7399</v>
      </c>
      <c r="G169" s="56">
        <v>21167</v>
      </c>
      <c r="H169" s="56">
        <v>12260</v>
      </c>
      <c r="I169" s="56">
        <v>4565</v>
      </c>
      <c r="J169" s="56">
        <v>2634</v>
      </c>
      <c r="K169" s="56">
        <v>2194</v>
      </c>
      <c r="L169" s="56">
        <v>4947</v>
      </c>
      <c r="M169" s="56">
        <v>4136</v>
      </c>
    </row>
    <row r="170" spans="1:13" x14ac:dyDescent="0.2">
      <c r="A170" s="47">
        <v>112</v>
      </c>
      <c r="B170" s="9">
        <v>7</v>
      </c>
      <c r="C170" s="9">
        <v>11</v>
      </c>
      <c r="D170" s="56">
        <v>144362</v>
      </c>
      <c r="E170" s="56">
        <v>5598</v>
      </c>
      <c r="F170" s="56">
        <v>29036</v>
      </c>
      <c r="G170" s="56">
        <v>68879</v>
      </c>
      <c r="H170" s="56">
        <v>32297</v>
      </c>
      <c r="I170" s="56">
        <v>14150</v>
      </c>
      <c r="J170" s="56">
        <v>8697</v>
      </c>
      <c r="K170" s="56">
        <v>6940</v>
      </c>
      <c r="L170" s="56">
        <v>15627</v>
      </c>
      <c r="M170" s="56">
        <v>12475</v>
      </c>
    </row>
    <row r="171" spans="1:13" x14ac:dyDescent="0.2">
      <c r="A171" s="47">
        <v>113</v>
      </c>
      <c r="B171" s="9">
        <v>7</v>
      </c>
      <c r="C171" s="9">
        <v>12</v>
      </c>
      <c r="D171" s="56">
        <v>91425</v>
      </c>
      <c r="E171" s="56">
        <v>2883</v>
      </c>
      <c r="F171" s="56">
        <v>15923</v>
      </c>
      <c r="G171" s="56">
        <v>43586</v>
      </c>
      <c r="H171" s="56">
        <v>22774</v>
      </c>
      <c r="I171" s="56">
        <v>9142</v>
      </c>
      <c r="J171" s="56">
        <v>5485</v>
      </c>
      <c r="K171" s="56">
        <v>4469</v>
      </c>
      <c r="L171" s="56">
        <v>9773</v>
      </c>
      <c r="M171" s="56">
        <v>8026</v>
      </c>
    </row>
    <row r="172" spans="1:13" x14ac:dyDescent="0.2">
      <c r="A172" s="47">
        <v>114</v>
      </c>
      <c r="B172" s="9">
        <v>7</v>
      </c>
      <c r="C172" s="9">
        <v>13</v>
      </c>
      <c r="D172" s="56">
        <v>4307</v>
      </c>
      <c r="E172" s="56">
        <v>123</v>
      </c>
      <c r="F172" s="56">
        <v>918</v>
      </c>
      <c r="G172" s="56">
        <v>2401</v>
      </c>
      <c r="H172" s="56">
        <v>641</v>
      </c>
      <c r="I172" s="56">
        <v>347</v>
      </c>
      <c r="J172" s="56">
        <v>261</v>
      </c>
      <c r="K172" s="56">
        <v>208</v>
      </c>
      <c r="L172" s="56">
        <v>454</v>
      </c>
      <c r="M172" s="56">
        <v>362</v>
      </c>
    </row>
    <row r="173" spans="1:13" x14ac:dyDescent="0.2">
      <c r="A173" s="47">
        <v>115</v>
      </c>
      <c r="B173" s="9">
        <v>7</v>
      </c>
      <c r="C173" s="9">
        <v>14</v>
      </c>
      <c r="D173" s="56">
        <v>21803</v>
      </c>
      <c r="E173" s="56">
        <v>342</v>
      </c>
      <c r="F173" s="56">
        <v>2443</v>
      </c>
      <c r="G173" s="56">
        <v>9851</v>
      </c>
      <c r="H173" s="56">
        <v>5034</v>
      </c>
      <c r="I173" s="56">
        <v>4475</v>
      </c>
      <c r="J173" s="56">
        <v>1389</v>
      </c>
      <c r="K173" s="56">
        <v>1225</v>
      </c>
      <c r="L173" s="56">
        <v>2327</v>
      </c>
      <c r="M173" s="56">
        <v>2082</v>
      </c>
    </row>
    <row r="174" spans="1:13" x14ac:dyDescent="0.2">
      <c r="A174" s="47">
        <v>116</v>
      </c>
      <c r="B174" s="9">
        <v>7</v>
      </c>
      <c r="C174" s="9">
        <v>15</v>
      </c>
      <c r="D174" s="56">
        <v>171552</v>
      </c>
      <c r="E174" s="56">
        <v>581</v>
      </c>
      <c r="F174" s="56">
        <v>6001</v>
      </c>
      <c r="G174" s="56">
        <v>54916</v>
      </c>
      <c r="H174" s="56">
        <v>55640</v>
      </c>
      <c r="I174" s="56">
        <v>54995</v>
      </c>
      <c r="J174" s="56">
        <v>11385</v>
      </c>
      <c r="K174" s="56">
        <v>10966</v>
      </c>
      <c r="L174" s="56">
        <v>18052</v>
      </c>
      <c r="M174" s="56">
        <v>17439</v>
      </c>
    </row>
    <row r="175" spans="1:13" x14ac:dyDescent="0.2">
      <c r="A175" s="47">
        <v>117</v>
      </c>
      <c r="B175" s="9">
        <v>7</v>
      </c>
      <c r="C175" s="9">
        <v>16</v>
      </c>
      <c r="D175" s="56">
        <v>64458</v>
      </c>
      <c r="E175" s="56">
        <v>235</v>
      </c>
      <c r="F175" s="56">
        <v>2992</v>
      </c>
      <c r="G175" s="56">
        <v>24176</v>
      </c>
      <c r="H175" s="56">
        <v>21423</v>
      </c>
      <c r="I175" s="56">
        <v>15867</v>
      </c>
      <c r="J175" s="56">
        <v>4052</v>
      </c>
      <c r="K175" s="56">
        <v>3875</v>
      </c>
      <c r="L175" s="56">
        <v>6914</v>
      </c>
      <c r="M175" s="56">
        <v>6606</v>
      </c>
    </row>
    <row r="176" spans="1:13" x14ac:dyDescent="0.2">
      <c r="A176" s="47">
        <v>118</v>
      </c>
      <c r="B176" s="9">
        <v>7</v>
      </c>
      <c r="C176" s="9">
        <v>17</v>
      </c>
      <c r="D176" s="56">
        <v>17538</v>
      </c>
      <c r="E176" s="56">
        <v>49</v>
      </c>
      <c r="F176" s="56">
        <v>851</v>
      </c>
      <c r="G176" s="56">
        <v>6937</v>
      </c>
      <c r="H176" s="56">
        <v>5507</v>
      </c>
      <c r="I176" s="56">
        <v>4243</v>
      </c>
      <c r="J176" s="56">
        <v>1115</v>
      </c>
      <c r="K176" s="56">
        <v>1057</v>
      </c>
      <c r="L176" s="56">
        <v>1918</v>
      </c>
      <c r="M176" s="56">
        <v>1817</v>
      </c>
    </row>
    <row r="177" spans="1:13" x14ac:dyDescent="0.2">
      <c r="A177" s="47">
        <v>119</v>
      </c>
      <c r="B177" s="9">
        <v>7</v>
      </c>
      <c r="C177" s="9">
        <v>18</v>
      </c>
      <c r="D177" s="56">
        <v>3360</v>
      </c>
      <c r="E177" s="56">
        <v>45</v>
      </c>
      <c r="F177" s="56">
        <v>425</v>
      </c>
      <c r="G177" s="56">
        <v>2035</v>
      </c>
      <c r="H177" s="56">
        <v>615</v>
      </c>
      <c r="I177" s="56">
        <v>285</v>
      </c>
      <c r="J177" s="56">
        <v>196</v>
      </c>
      <c r="K177" s="56">
        <v>178</v>
      </c>
      <c r="L177" s="56">
        <v>344</v>
      </c>
      <c r="M177" s="56">
        <v>300</v>
      </c>
    </row>
    <row r="178" spans="1:13" x14ac:dyDescent="0.2">
      <c r="A178" s="47">
        <v>120</v>
      </c>
      <c r="B178" s="9">
        <v>7</v>
      </c>
      <c r="C178" s="9">
        <v>19</v>
      </c>
      <c r="D178" s="56">
        <v>2603</v>
      </c>
      <c r="E178" s="56">
        <v>10</v>
      </c>
      <c r="F178" s="56">
        <v>107</v>
      </c>
      <c r="G178" s="56">
        <v>1205</v>
      </c>
      <c r="H178" s="56">
        <v>497</v>
      </c>
      <c r="I178" s="56">
        <v>794</v>
      </c>
      <c r="J178" s="56">
        <v>164</v>
      </c>
      <c r="K178" s="56">
        <v>156</v>
      </c>
      <c r="L178" s="56">
        <v>278</v>
      </c>
      <c r="M178" s="56">
        <v>269</v>
      </c>
    </row>
    <row r="179" spans="1:13" x14ac:dyDescent="0.2">
      <c r="A179" s="47">
        <v>121</v>
      </c>
      <c r="B179" s="9">
        <v>7</v>
      </c>
      <c r="C179" s="9">
        <v>20</v>
      </c>
      <c r="D179" s="56">
        <v>53</v>
      </c>
      <c r="E179" s="56">
        <v>2</v>
      </c>
      <c r="F179" s="56">
        <v>3</v>
      </c>
      <c r="G179" s="56">
        <v>27</v>
      </c>
      <c r="H179" s="56">
        <v>12</v>
      </c>
      <c r="I179" s="56">
        <v>11</v>
      </c>
      <c r="J179" s="56">
        <v>2</v>
      </c>
      <c r="K179" s="56">
        <v>2</v>
      </c>
      <c r="L179" s="56">
        <v>4</v>
      </c>
      <c r="M179" s="56">
        <v>4</v>
      </c>
    </row>
    <row r="180" spans="1:13" x14ac:dyDescent="0.2">
      <c r="A180" s="47">
        <v>122</v>
      </c>
      <c r="B180" s="9">
        <v>8</v>
      </c>
      <c r="C180" s="9">
        <v>1</v>
      </c>
      <c r="D180" s="56">
        <v>35223</v>
      </c>
      <c r="E180" s="56">
        <v>817</v>
      </c>
      <c r="F180" s="56">
        <v>2568</v>
      </c>
      <c r="G180" s="56">
        <v>8426</v>
      </c>
      <c r="H180" s="56">
        <v>20796</v>
      </c>
      <c r="I180" s="56">
        <v>3433</v>
      </c>
      <c r="J180" s="56">
        <v>1778</v>
      </c>
      <c r="K180" s="56">
        <v>1642</v>
      </c>
      <c r="L180" s="56">
        <v>3888</v>
      </c>
      <c r="M180" s="56">
        <v>3597</v>
      </c>
    </row>
    <row r="181" spans="1:13" x14ac:dyDescent="0.2">
      <c r="A181" s="47">
        <v>123</v>
      </c>
      <c r="B181" s="9">
        <v>8</v>
      </c>
      <c r="C181" s="9">
        <v>2</v>
      </c>
      <c r="D181" s="56">
        <v>64272</v>
      </c>
      <c r="E181" s="56">
        <v>1671</v>
      </c>
      <c r="F181" s="56">
        <v>5464</v>
      </c>
      <c r="G181" s="56">
        <v>16181</v>
      </c>
      <c r="H181" s="56">
        <v>34835</v>
      </c>
      <c r="I181" s="56">
        <v>7792</v>
      </c>
      <c r="J181" s="56">
        <v>3532</v>
      </c>
      <c r="K181" s="56">
        <v>3234</v>
      </c>
      <c r="L181" s="56">
        <v>7215</v>
      </c>
      <c r="M181" s="56">
        <v>6585</v>
      </c>
    </row>
    <row r="182" spans="1:13" x14ac:dyDescent="0.2">
      <c r="A182" s="47">
        <v>124</v>
      </c>
      <c r="B182" s="9">
        <v>8</v>
      </c>
      <c r="C182" s="9">
        <v>3</v>
      </c>
      <c r="D182" s="56">
        <v>66332</v>
      </c>
      <c r="E182" s="56">
        <v>1486</v>
      </c>
      <c r="F182" s="56">
        <v>5370</v>
      </c>
      <c r="G182" s="56">
        <v>17372</v>
      </c>
      <c r="H182" s="56">
        <v>35324</v>
      </c>
      <c r="I182" s="56">
        <v>8266</v>
      </c>
      <c r="J182" s="56">
        <v>3657</v>
      </c>
      <c r="K182" s="56">
        <v>3347</v>
      </c>
      <c r="L182" s="56">
        <v>7388</v>
      </c>
      <c r="M182" s="56">
        <v>6766</v>
      </c>
    </row>
    <row r="183" spans="1:13" x14ac:dyDescent="0.2">
      <c r="A183" s="47">
        <v>125</v>
      </c>
      <c r="B183" s="9">
        <v>8</v>
      </c>
      <c r="C183" s="9">
        <v>4</v>
      </c>
      <c r="D183" s="56">
        <v>88076</v>
      </c>
      <c r="E183" s="56">
        <v>2242</v>
      </c>
      <c r="F183" s="56">
        <v>8162</v>
      </c>
      <c r="G183" s="56">
        <v>25123</v>
      </c>
      <c r="H183" s="56">
        <v>43519</v>
      </c>
      <c r="I183" s="56">
        <v>11272</v>
      </c>
      <c r="J183" s="56">
        <v>4785</v>
      </c>
      <c r="K183" s="56">
        <v>4340</v>
      </c>
      <c r="L183" s="56">
        <v>9867</v>
      </c>
      <c r="M183" s="56">
        <v>8943</v>
      </c>
    </row>
    <row r="184" spans="1:13" x14ac:dyDescent="0.2">
      <c r="A184" s="47">
        <v>126</v>
      </c>
      <c r="B184" s="9">
        <v>8</v>
      </c>
      <c r="C184" s="9">
        <v>5</v>
      </c>
      <c r="D184" s="56">
        <v>93069</v>
      </c>
      <c r="E184" s="56">
        <v>2094</v>
      </c>
      <c r="F184" s="56">
        <v>8446</v>
      </c>
      <c r="G184" s="56">
        <v>27746</v>
      </c>
      <c r="H184" s="56">
        <v>44225</v>
      </c>
      <c r="I184" s="56">
        <v>12652</v>
      </c>
      <c r="J184" s="56">
        <v>5019</v>
      </c>
      <c r="K184" s="56">
        <v>4539</v>
      </c>
      <c r="L184" s="56">
        <v>10417</v>
      </c>
      <c r="M184" s="56">
        <v>9399</v>
      </c>
    </row>
    <row r="185" spans="1:13" x14ac:dyDescent="0.2">
      <c r="A185" s="47">
        <v>127</v>
      </c>
      <c r="B185" s="9">
        <v>8</v>
      </c>
      <c r="C185" s="9">
        <v>6</v>
      </c>
      <c r="D185" s="56">
        <v>97216</v>
      </c>
      <c r="E185" s="56">
        <v>2217</v>
      </c>
      <c r="F185" s="56">
        <v>9298</v>
      </c>
      <c r="G185" s="56">
        <v>30526</v>
      </c>
      <c r="H185" s="56">
        <v>45479</v>
      </c>
      <c r="I185" s="56">
        <v>11913</v>
      </c>
      <c r="J185" s="56">
        <v>5232</v>
      </c>
      <c r="K185" s="56">
        <v>4704</v>
      </c>
      <c r="L185" s="56">
        <v>10798</v>
      </c>
      <c r="M185" s="56">
        <v>9747</v>
      </c>
    </row>
    <row r="186" spans="1:13" x14ac:dyDescent="0.2">
      <c r="A186" s="47">
        <v>128</v>
      </c>
      <c r="B186" s="9">
        <v>8</v>
      </c>
      <c r="C186" s="9">
        <v>7</v>
      </c>
      <c r="D186" s="56">
        <v>125556</v>
      </c>
      <c r="E186" s="56">
        <v>3156</v>
      </c>
      <c r="F186" s="56">
        <v>13252</v>
      </c>
      <c r="G186" s="56">
        <v>41561</v>
      </c>
      <c r="H186" s="56">
        <v>52766</v>
      </c>
      <c r="I186" s="56">
        <v>17977</v>
      </c>
      <c r="J186" s="56">
        <v>7108</v>
      </c>
      <c r="K186" s="56">
        <v>6329</v>
      </c>
      <c r="L186" s="56">
        <v>13802</v>
      </c>
      <c r="M186" s="56">
        <v>12359</v>
      </c>
    </row>
    <row r="187" spans="1:13" x14ac:dyDescent="0.2">
      <c r="A187" s="47">
        <v>129</v>
      </c>
      <c r="B187" s="9">
        <v>8</v>
      </c>
      <c r="C187" s="9">
        <v>8</v>
      </c>
      <c r="D187" s="56">
        <v>105513</v>
      </c>
      <c r="E187" s="56">
        <v>2893</v>
      </c>
      <c r="F187" s="56">
        <v>13252</v>
      </c>
      <c r="G187" s="56">
        <v>39305</v>
      </c>
      <c r="H187" s="56">
        <v>40304</v>
      </c>
      <c r="I187" s="56">
        <v>12652</v>
      </c>
      <c r="J187" s="56">
        <v>6101</v>
      </c>
      <c r="K187" s="56">
        <v>5323</v>
      </c>
      <c r="L187" s="56">
        <v>12194</v>
      </c>
      <c r="M187" s="56">
        <v>10662</v>
      </c>
    </row>
    <row r="188" spans="1:13" x14ac:dyDescent="0.2">
      <c r="A188" s="47">
        <v>130</v>
      </c>
      <c r="B188" s="9">
        <v>8</v>
      </c>
      <c r="C188" s="9">
        <v>9</v>
      </c>
      <c r="D188" s="56">
        <v>158550</v>
      </c>
      <c r="E188" s="56">
        <v>3957</v>
      </c>
      <c r="F188" s="56">
        <v>18035</v>
      </c>
      <c r="G188" s="56">
        <v>58190</v>
      </c>
      <c r="H188" s="56">
        <v>63641</v>
      </c>
      <c r="I188" s="56">
        <v>18684</v>
      </c>
      <c r="J188" s="56">
        <v>8738</v>
      </c>
      <c r="K188" s="56">
        <v>7719</v>
      </c>
      <c r="L188" s="56">
        <v>17252</v>
      </c>
      <c r="M188" s="56">
        <v>15283</v>
      </c>
    </row>
    <row r="189" spans="1:13" x14ac:dyDescent="0.2">
      <c r="A189" s="47">
        <v>131</v>
      </c>
      <c r="B189" s="9">
        <v>8</v>
      </c>
      <c r="C189" s="9">
        <v>10</v>
      </c>
      <c r="D189" s="56">
        <v>55103</v>
      </c>
      <c r="E189" s="56">
        <v>1545</v>
      </c>
      <c r="F189" s="56">
        <v>8029</v>
      </c>
      <c r="G189" s="56">
        <v>23486</v>
      </c>
      <c r="H189" s="56">
        <v>16999</v>
      </c>
      <c r="I189" s="56">
        <v>6589</v>
      </c>
      <c r="J189" s="56">
        <v>3150</v>
      </c>
      <c r="K189" s="56">
        <v>2669</v>
      </c>
      <c r="L189" s="56">
        <v>6154</v>
      </c>
      <c r="M189" s="56">
        <v>5265</v>
      </c>
    </row>
    <row r="190" spans="1:13" x14ac:dyDescent="0.2">
      <c r="A190" s="47">
        <v>132</v>
      </c>
      <c r="B190" s="9">
        <v>8</v>
      </c>
      <c r="C190" s="9">
        <v>11</v>
      </c>
      <c r="D190" s="56">
        <v>124777</v>
      </c>
      <c r="E190" s="56">
        <v>3971</v>
      </c>
      <c r="F190" s="56">
        <v>22013</v>
      </c>
      <c r="G190" s="56">
        <v>59934</v>
      </c>
      <c r="H190" s="56">
        <v>31301</v>
      </c>
      <c r="I190" s="56">
        <v>11529</v>
      </c>
      <c r="J190" s="56">
        <v>7440</v>
      </c>
      <c r="K190" s="56">
        <v>6169</v>
      </c>
      <c r="L190" s="56">
        <v>13838</v>
      </c>
      <c r="M190" s="56">
        <v>11473</v>
      </c>
    </row>
    <row r="191" spans="1:13" x14ac:dyDescent="0.2">
      <c r="A191" s="47">
        <v>133</v>
      </c>
      <c r="B191" s="9">
        <v>8</v>
      </c>
      <c r="C191" s="9">
        <v>12</v>
      </c>
      <c r="D191" s="56">
        <v>136189</v>
      </c>
      <c r="E191" s="56">
        <v>3712</v>
      </c>
      <c r="F191" s="56">
        <v>21760</v>
      </c>
      <c r="G191" s="56">
        <v>64126</v>
      </c>
      <c r="H191" s="56">
        <v>37876</v>
      </c>
      <c r="I191" s="56">
        <v>12427</v>
      </c>
      <c r="J191" s="56">
        <v>8066</v>
      </c>
      <c r="K191" s="56">
        <v>6702</v>
      </c>
      <c r="L191" s="56">
        <v>14642</v>
      </c>
      <c r="M191" s="56">
        <v>12335</v>
      </c>
    </row>
    <row r="192" spans="1:13" x14ac:dyDescent="0.2">
      <c r="A192" s="47">
        <v>134</v>
      </c>
      <c r="B192" s="9">
        <v>8</v>
      </c>
      <c r="C192" s="9">
        <v>13</v>
      </c>
      <c r="D192" s="56">
        <v>22979</v>
      </c>
      <c r="E192" s="56">
        <v>850</v>
      </c>
      <c r="F192" s="56">
        <v>4858</v>
      </c>
      <c r="G192" s="56">
        <v>12582</v>
      </c>
      <c r="H192" s="56">
        <v>2871</v>
      </c>
      <c r="I192" s="56">
        <v>2668</v>
      </c>
      <c r="J192" s="56">
        <v>1544</v>
      </c>
      <c r="K192" s="56">
        <v>1197</v>
      </c>
      <c r="L192" s="56">
        <v>2301</v>
      </c>
      <c r="M192" s="56">
        <v>1814</v>
      </c>
    </row>
    <row r="193" spans="1:13" x14ac:dyDescent="0.2">
      <c r="A193" s="47">
        <v>135</v>
      </c>
      <c r="B193" s="9">
        <v>8</v>
      </c>
      <c r="C193" s="9">
        <v>14</v>
      </c>
      <c r="D193" s="56">
        <v>28859</v>
      </c>
      <c r="E193" s="56">
        <v>360</v>
      </c>
      <c r="F193" s="56">
        <v>2927</v>
      </c>
      <c r="G193" s="56">
        <v>12645</v>
      </c>
      <c r="H193" s="56">
        <v>6257</v>
      </c>
      <c r="I193" s="56">
        <v>7030</v>
      </c>
      <c r="J193" s="56">
        <v>1854</v>
      </c>
      <c r="K193" s="56">
        <v>1647</v>
      </c>
      <c r="L193" s="56">
        <v>2977</v>
      </c>
      <c r="M193" s="56">
        <v>2683</v>
      </c>
    </row>
    <row r="194" spans="1:13" x14ac:dyDescent="0.2">
      <c r="A194" s="47">
        <v>136</v>
      </c>
      <c r="B194" s="9">
        <v>8</v>
      </c>
      <c r="C194" s="9">
        <v>15</v>
      </c>
      <c r="D194" s="56">
        <v>89233</v>
      </c>
      <c r="E194" s="56">
        <v>303</v>
      </c>
      <c r="F194" s="56">
        <v>3018</v>
      </c>
      <c r="G194" s="56">
        <v>25322</v>
      </c>
      <c r="H194" s="56">
        <v>31106</v>
      </c>
      <c r="I194" s="56">
        <v>29787</v>
      </c>
      <c r="J194" s="56">
        <v>5803</v>
      </c>
      <c r="K194" s="56">
        <v>5599</v>
      </c>
      <c r="L194" s="56">
        <v>9602</v>
      </c>
      <c r="M194" s="56">
        <v>9275</v>
      </c>
    </row>
    <row r="195" spans="1:13" x14ac:dyDescent="0.2">
      <c r="A195" s="47">
        <v>137</v>
      </c>
      <c r="B195" s="9">
        <v>8</v>
      </c>
      <c r="C195" s="9">
        <v>16</v>
      </c>
      <c r="D195" s="56">
        <v>116292</v>
      </c>
      <c r="E195" s="56">
        <v>249</v>
      </c>
      <c r="F195" s="56">
        <v>3535</v>
      </c>
      <c r="G195" s="56">
        <v>40230</v>
      </c>
      <c r="H195" s="56">
        <v>52696</v>
      </c>
      <c r="I195" s="56">
        <v>19831</v>
      </c>
      <c r="J195" s="56">
        <v>6729</v>
      </c>
      <c r="K195" s="56">
        <v>6518</v>
      </c>
      <c r="L195" s="56">
        <v>11877</v>
      </c>
      <c r="M195" s="56">
        <v>11565</v>
      </c>
    </row>
    <row r="196" spans="1:13" x14ac:dyDescent="0.2">
      <c r="A196" s="47">
        <v>138</v>
      </c>
      <c r="B196" s="9">
        <v>8</v>
      </c>
      <c r="C196" s="9">
        <v>17</v>
      </c>
      <c r="D196" s="56">
        <v>37930</v>
      </c>
      <c r="E196" s="56">
        <v>122</v>
      </c>
      <c r="F196" s="56">
        <v>1723</v>
      </c>
      <c r="G196" s="56">
        <v>14416</v>
      </c>
      <c r="H196" s="56">
        <v>12861</v>
      </c>
      <c r="I196" s="56">
        <v>8930</v>
      </c>
      <c r="J196" s="56">
        <v>2481</v>
      </c>
      <c r="K196" s="56">
        <v>2354</v>
      </c>
      <c r="L196" s="56">
        <v>4069</v>
      </c>
      <c r="M196" s="56">
        <v>3896</v>
      </c>
    </row>
    <row r="197" spans="1:13" x14ac:dyDescent="0.2">
      <c r="A197" s="47">
        <v>139</v>
      </c>
      <c r="B197" s="9">
        <v>8</v>
      </c>
      <c r="C197" s="9">
        <v>18</v>
      </c>
      <c r="D197" s="56">
        <v>4609</v>
      </c>
      <c r="E197" s="56">
        <v>70</v>
      </c>
      <c r="F197" s="56">
        <v>550</v>
      </c>
      <c r="G197" s="56">
        <v>2734</v>
      </c>
      <c r="H197" s="56">
        <v>791</v>
      </c>
      <c r="I197" s="56">
        <v>534</v>
      </c>
      <c r="J197" s="56">
        <v>283</v>
      </c>
      <c r="K197" s="56">
        <v>252</v>
      </c>
      <c r="L197" s="56">
        <v>515</v>
      </c>
      <c r="M197" s="56">
        <v>461</v>
      </c>
    </row>
    <row r="198" spans="1:13" x14ac:dyDescent="0.2">
      <c r="A198" s="47">
        <v>140</v>
      </c>
      <c r="B198" s="9">
        <v>8</v>
      </c>
      <c r="C198" s="9">
        <v>19</v>
      </c>
      <c r="D198" s="56">
        <v>9812</v>
      </c>
      <c r="E198" s="56">
        <v>19</v>
      </c>
      <c r="F198" s="56">
        <v>301</v>
      </c>
      <c r="G198" s="56">
        <v>4429</v>
      </c>
      <c r="H198" s="56">
        <v>3272</v>
      </c>
      <c r="I198" s="56">
        <v>1810</v>
      </c>
      <c r="J198" s="56">
        <v>589</v>
      </c>
      <c r="K198" s="56">
        <v>568</v>
      </c>
      <c r="L198" s="56">
        <v>1002</v>
      </c>
      <c r="M198" s="56">
        <v>978</v>
      </c>
    </row>
    <row r="199" spans="1:13" x14ac:dyDescent="0.2">
      <c r="A199" s="47">
        <v>141</v>
      </c>
      <c r="B199" s="9">
        <v>8</v>
      </c>
      <c r="C199" s="9">
        <v>20</v>
      </c>
      <c r="D199" s="56">
        <v>315</v>
      </c>
      <c r="E199" s="56">
        <v>0</v>
      </c>
      <c r="F199" s="56">
        <v>12</v>
      </c>
      <c r="G199" s="56">
        <v>156</v>
      </c>
      <c r="H199" s="56">
        <v>86</v>
      </c>
      <c r="I199" s="56">
        <v>61</v>
      </c>
      <c r="J199" s="56">
        <v>12</v>
      </c>
      <c r="K199" s="56">
        <v>11</v>
      </c>
      <c r="L199" s="56">
        <v>27</v>
      </c>
      <c r="M199" s="56">
        <v>27</v>
      </c>
    </row>
    <row r="200" spans="1:13" x14ac:dyDescent="0.2">
      <c r="A200" s="47">
        <v>142</v>
      </c>
      <c r="B200" s="9">
        <v>9</v>
      </c>
      <c r="C200" s="9">
        <v>1</v>
      </c>
      <c r="D200" s="56">
        <v>16522</v>
      </c>
      <c r="E200" s="56">
        <v>411</v>
      </c>
      <c r="F200" s="56">
        <v>1154</v>
      </c>
      <c r="G200" s="56">
        <v>3964</v>
      </c>
      <c r="H200" s="56">
        <v>10018</v>
      </c>
      <c r="I200" s="56">
        <v>1386</v>
      </c>
      <c r="J200" s="56">
        <v>803</v>
      </c>
      <c r="K200" s="56">
        <v>749</v>
      </c>
      <c r="L200" s="56">
        <v>1801</v>
      </c>
      <c r="M200" s="56">
        <v>1672</v>
      </c>
    </row>
    <row r="201" spans="1:13" x14ac:dyDescent="0.2">
      <c r="A201" s="47">
        <v>143</v>
      </c>
      <c r="B201" s="9">
        <v>9</v>
      </c>
      <c r="C201" s="9">
        <v>2</v>
      </c>
      <c r="D201" s="56">
        <v>38476</v>
      </c>
      <c r="E201" s="56">
        <v>999</v>
      </c>
      <c r="F201" s="56">
        <v>3361</v>
      </c>
      <c r="G201" s="56">
        <v>9556</v>
      </c>
      <c r="H201" s="56">
        <v>22226</v>
      </c>
      <c r="I201" s="56">
        <v>3333</v>
      </c>
      <c r="J201" s="56">
        <v>1951</v>
      </c>
      <c r="K201" s="56">
        <v>1791</v>
      </c>
      <c r="L201" s="56">
        <v>4331</v>
      </c>
      <c r="M201" s="56">
        <v>3968</v>
      </c>
    </row>
    <row r="202" spans="1:13" x14ac:dyDescent="0.2">
      <c r="A202" s="47">
        <v>144</v>
      </c>
      <c r="B202" s="9">
        <v>9</v>
      </c>
      <c r="C202" s="9">
        <v>3</v>
      </c>
      <c r="D202" s="56">
        <v>53302</v>
      </c>
      <c r="E202" s="56">
        <v>1066</v>
      </c>
      <c r="F202" s="56">
        <v>3921</v>
      </c>
      <c r="G202" s="56">
        <v>13352</v>
      </c>
      <c r="H202" s="56">
        <v>29703</v>
      </c>
      <c r="I202" s="56">
        <v>6326</v>
      </c>
      <c r="J202" s="56">
        <v>2884</v>
      </c>
      <c r="K202" s="56">
        <v>2653</v>
      </c>
      <c r="L202" s="56">
        <v>5965</v>
      </c>
      <c r="M202" s="56">
        <v>5514</v>
      </c>
    </row>
    <row r="203" spans="1:13" x14ac:dyDescent="0.2">
      <c r="A203" s="47">
        <v>145</v>
      </c>
      <c r="B203" s="9">
        <v>9</v>
      </c>
      <c r="C203" s="9">
        <v>4</v>
      </c>
      <c r="D203" s="56">
        <v>88236</v>
      </c>
      <c r="E203" s="56">
        <v>2023</v>
      </c>
      <c r="F203" s="56">
        <v>7606</v>
      </c>
      <c r="G203" s="56">
        <v>23912</v>
      </c>
      <c r="H203" s="56">
        <v>47576</v>
      </c>
      <c r="I203" s="56">
        <v>9142</v>
      </c>
      <c r="J203" s="56">
        <v>4675</v>
      </c>
      <c r="K203" s="56">
        <v>4262</v>
      </c>
      <c r="L203" s="56">
        <v>10283</v>
      </c>
      <c r="M203" s="56">
        <v>9454</v>
      </c>
    </row>
    <row r="204" spans="1:13" x14ac:dyDescent="0.2">
      <c r="A204" s="47">
        <v>146</v>
      </c>
      <c r="B204" s="9">
        <v>9</v>
      </c>
      <c r="C204" s="9">
        <v>5</v>
      </c>
      <c r="D204" s="56">
        <v>85270</v>
      </c>
      <c r="E204" s="56">
        <v>1657</v>
      </c>
      <c r="F204" s="56">
        <v>6554</v>
      </c>
      <c r="G204" s="56">
        <v>23506</v>
      </c>
      <c r="H204" s="56">
        <v>45118</v>
      </c>
      <c r="I204" s="56">
        <v>10092</v>
      </c>
      <c r="J204" s="56">
        <v>4543</v>
      </c>
      <c r="K204" s="56">
        <v>4166</v>
      </c>
      <c r="L204" s="56">
        <v>9343</v>
      </c>
      <c r="M204" s="56">
        <v>8647</v>
      </c>
    </row>
    <row r="205" spans="1:13" x14ac:dyDescent="0.2">
      <c r="A205" s="47">
        <v>147</v>
      </c>
      <c r="B205" s="9">
        <v>9</v>
      </c>
      <c r="C205" s="9">
        <v>6</v>
      </c>
      <c r="D205" s="56">
        <v>95077</v>
      </c>
      <c r="E205" s="56">
        <v>2019</v>
      </c>
      <c r="F205" s="56">
        <v>8317</v>
      </c>
      <c r="G205" s="56">
        <v>27899</v>
      </c>
      <c r="H205" s="56">
        <v>49025</v>
      </c>
      <c r="I205" s="56">
        <v>9836</v>
      </c>
      <c r="J205" s="56">
        <v>5017</v>
      </c>
      <c r="K205" s="56">
        <v>4563</v>
      </c>
      <c r="L205" s="56">
        <v>10558</v>
      </c>
      <c r="M205" s="56">
        <v>9654</v>
      </c>
    </row>
    <row r="206" spans="1:13" x14ac:dyDescent="0.2">
      <c r="A206" s="47">
        <v>148</v>
      </c>
      <c r="B206" s="9">
        <v>9</v>
      </c>
      <c r="C206" s="9">
        <v>7</v>
      </c>
      <c r="D206" s="56">
        <v>107821</v>
      </c>
      <c r="E206" s="56">
        <v>2206</v>
      </c>
      <c r="F206" s="56">
        <v>9499</v>
      </c>
      <c r="G206" s="56">
        <v>33037</v>
      </c>
      <c r="H206" s="56">
        <v>50695</v>
      </c>
      <c r="I206" s="56">
        <v>14590</v>
      </c>
      <c r="J206" s="56">
        <v>6009</v>
      </c>
      <c r="K206" s="56">
        <v>5497</v>
      </c>
      <c r="L206" s="56">
        <v>12011</v>
      </c>
      <c r="M206" s="56">
        <v>10970</v>
      </c>
    </row>
    <row r="207" spans="1:13" x14ac:dyDescent="0.2">
      <c r="A207" s="47">
        <v>149</v>
      </c>
      <c r="B207" s="9">
        <v>9</v>
      </c>
      <c r="C207" s="9">
        <v>8</v>
      </c>
      <c r="D207" s="56">
        <v>105950</v>
      </c>
      <c r="E207" s="56">
        <v>2391</v>
      </c>
      <c r="F207" s="56">
        <v>11152</v>
      </c>
      <c r="G207" s="56">
        <v>36793</v>
      </c>
      <c r="H207" s="56">
        <v>45078</v>
      </c>
      <c r="I207" s="56">
        <v>12927</v>
      </c>
      <c r="J207" s="56">
        <v>6012</v>
      </c>
      <c r="K207" s="56">
        <v>5356</v>
      </c>
      <c r="L207" s="56">
        <v>12495</v>
      </c>
      <c r="M207" s="56">
        <v>11175</v>
      </c>
    </row>
    <row r="208" spans="1:13" x14ac:dyDescent="0.2">
      <c r="A208" s="47">
        <v>150</v>
      </c>
      <c r="B208" s="9">
        <v>9</v>
      </c>
      <c r="C208" s="9">
        <v>9</v>
      </c>
      <c r="D208" s="56">
        <v>204383</v>
      </c>
      <c r="E208" s="56">
        <v>4154</v>
      </c>
      <c r="F208" s="56">
        <v>19502</v>
      </c>
      <c r="G208" s="56">
        <v>70672</v>
      </c>
      <c r="H208" s="56">
        <v>95330</v>
      </c>
      <c r="I208" s="56">
        <v>18879</v>
      </c>
      <c r="J208" s="56">
        <v>10660</v>
      </c>
      <c r="K208" s="56">
        <v>9604</v>
      </c>
      <c r="L208" s="56">
        <v>22572</v>
      </c>
      <c r="M208" s="56">
        <v>20501</v>
      </c>
    </row>
    <row r="209" spans="1:13" x14ac:dyDescent="0.2">
      <c r="A209" s="47">
        <v>151</v>
      </c>
      <c r="B209" s="9">
        <v>9</v>
      </c>
      <c r="C209" s="9">
        <v>10</v>
      </c>
      <c r="D209" s="56">
        <v>92719</v>
      </c>
      <c r="E209" s="56">
        <v>2270</v>
      </c>
      <c r="F209" s="56">
        <v>10417</v>
      </c>
      <c r="G209" s="56">
        <v>34228</v>
      </c>
      <c r="H209" s="56">
        <v>35015</v>
      </c>
      <c r="I209" s="56">
        <v>13059</v>
      </c>
      <c r="J209" s="56">
        <v>5162</v>
      </c>
      <c r="K209" s="56">
        <v>4588</v>
      </c>
      <c r="L209" s="56">
        <v>9922</v>
      </c>
      <c r="M209" s="56">
        <v>8808</v>
      </c>
    </row>
    <row r="210" spans="1:13" x14ac:dyDescent="0.2">
      <c r="A210" s="47">
        <v>152</v>
      </c>
      <c r="B210" s="9">
        <v>9</v>
      </c>
      <c r="C210" s="9">
        <v>11</v>
      </c>
      <c r="D210" s="56">
        <v>96194</v>
      </c>
      <c r="E210" s="56">
        <v>2488</v>
      </c>
      <c r="F210" s="56">
        <v>14240</v>
      </c>
      <c r="G210" s="56">
        <v>43948</v>
      </c>
      <c r="H210" s="56">
        <v>28760</v>
      </c>
      <c r="I210" s="56">
        <v>9246</v>
      </c>
      <c r="J210" s="56">
        <v>5481</v>
      </c>
      <c r="K210" s="56">
        <v>4638</v>
      </c>
      <c r="L210" s="56">
        <v>10641</v>
      </c>
      <c r="M210" s="56">
        <v>9092</v>
      </c>
    </row>
    <row r="211" spans="1:13" x14ac:dyDescent="0.2">
      <c r="A211" s="47">
        <v>153</v>
      </c>
      <c r="B211" s="9">
        <v>9</v>
      </c>
      <c r="C211" s="9">
        <v>12</v>
      </c>
      <c r="D211" s="56">
        <v>190525</v>
      </c>
      <c r="E211" s="56">
        <v>4313</v>
      </c>
      <c r="F211" s="56">
        <v>26450</v>
      </c>
      <c r="G211" s="56">
        <v>86066</v>
      </c>
      <c r="H211" s="56">
        <v>62750</v>
      </c>
      <c r="I211" s="56">
        <v>15259</v>
      </c>
      <c r="J211" s="56">
        <v>10860</v>
      </c>
      <c r="K211" s="56">
        <v>9334</v>
      </c>
      <c r="L211" s="56">
        <v>21018</v>
      </c>
      <c r="M211" s="56">
        <v>18201</v>
      </c>
    </row>
    <row r="212" spans="1:13" x14ac:dyDescent="0.2">
      <c r="A212" s="47">
        <v>154</v>
      </c>
      <c r="B212" s="9">
        <v>9</v>
      </c>
      <c r="C212" s="9">
        <v>13</v>
      </c>
      <c r="D212" s="56">
        <v>57575</v>
      </c>
      <c r="E212" s="56">
        <v>1683</v>
      </c>
      <c r="F212" s="56">
        <v>10545</v>
      </c>
      <c r="G212" s="56">
        <v>32165</v>
      </c>
      <c r="H212" s="56">
        <v>9494</v>
      </c>
      <c r="I212" s="56">
        <v>5371</v>
      </c>
      <c r="J212" s="56">
        <v>3562</v>
      </c>
      <c r="K212" s="56">
        <v>2899</v>
      </c>
      <c r="L212" s="56">
        <v>6140</v>
      </c>
      <c r="M212" s="56">
        <v>5002</v>
      </c>
    </row>
    <row r="213" spans="1:13" x14ac:dyDescent="0.2">
      <c r="A213" s="47">
        <v>155</v>
      </c>
      <c r="B213" s="9">
        <v>9</v>
      </c>
      <c r="C213" s="9">
        <v>14</v>
      </c>
      <c r="D213" s="56">
        <v>33133</v>
      </c>
      <c r="E213" s="56">
        <v>365</v>
      </c>
      <c r="F213" s="56">
        <v>3055</v>
      </c>
      <c r="G213" s="56">
        <v>15745</v>
      </c>
      <c r="H213" s="56">
        <v>8333</v>
      </c>
      <c r="I213" s="56">
        <v>6000</v>
      </c>
      <c r="J213" s="56">
        <v>2097</v>
      </c>
      <c r="K213" s="56">
        <v>1902</v>
      </c>
      <c r="L213" s="56">
        <v>3486</v>
      </c>
      <c r="M213" s="56">
        <v>3162</v>
      </c>
    </row>
    <row r="214" spans="1:13" x14ac:dyDescent="0.2">
      <c r="A214" s="47">
        <v>156</v>
      </c>
      <c r="B214" s="9">
        <v>9</v>
      </c>
      <c r="C214" s="9">
        <v>15</v>
      </c>
      <c r="D214" s="56">
        <v>83736</v>
      </c>
      <c r="E214" s="56">
        <v>272</v>
      </c>
      <c r="F214" s="56">
        <v>2612</v>
      </c>
      <c r="G214" s="56">
        <v>19793</v>
      </c>
      <c r="H214" s="56">
        <v>33298</v>
      </c>
      <c r="I214" s="56">
        <v>28033</v>
      </c>
      <c r="J214" s="56">
        <v>5282</v>
      </c>
      <c r="K214" s="56">
        <v>5118</v>
      </c>
      <c r="L214" s="56">
        <v>9190</v>
      </c>
      <c r="M214" s="56">
        <v>8896</v>
      </c>
    </row>
    <row r="215" spans="1:13" x14ac:dyDescent="0.2">
      <c r="A215" s="47">
        <v>157</v>
      </c>
      <c r="B215" s="9">
        <v>9</v>
      </c>
      <c r="C215" s="9">
        <v>16</v>
      </c>
      <c r="D215" s="56">
        <v>71799</v>
      </c>
      <c r="E215" s="56">
        <v>196</v>
      </c>
      <c r="F215" s="56">
        <v>2316</v>
      </c>
      <c r="G215" s="56">
        <v>24900</v>
      </c>
      <c r="H215" s="56">
        <v>32268</v>
      </c>
      <c r="I215" s="56">
        <v>12315</v>
      </c>
      <c r="J215" s="56">
        <v>4146</v>
      </c>
      <c r="K215" s="56">
        <v>4010</v>
      </c>
      <c r="L215" s="56">
        <v>7580</v>
      </c>
      <c r="M215" s="56">
        <v>7332</v>
      </c>
    </row>
    <row r="216" spans="1:13" x14ac:dyDescent="0.2">
      <c r="A216" s="47">
        <v>158</v>
      </c>
      <c r="B216" s="9">
        <v>9</v>
      </c>
      <c r="C216" s="9">
        <v>17</v>
      </c>
      <c r="D216" s="56">
        <v>54566</v>
      </c>
      <c r="E216" s="56">
        <v>140</v>
      </c>
      <c r="F216" s="56">
        <v>1976</v>
      </c>
      <c r="G216" s="56">
        <v>19793</v>
      </c>
      <c r="H216" s="56">
        <v>21110</v>
      </c>
      <c r="I216" s="56">
        <v>11687</v>
      </c>
      <c r="J216" s="56">
        <v>3471</v>
      </c>
      <c r="K216" s="56">
        <v>3349</v>
      </c>
      <c r="L216" s="56">
        <v>6027</v>
      </c>
      <c r="M216" s="56">
        <v>5797</v>
      </c>
    </row>
    <row r="217" spans="1:13" x14ac:dyDescent="0.2">
      <c r="A217" s="47">
        <v>159</v>
      </c>
      <c r="B217" s="9">
        <v>9</v>
      </c>
      <c r="C217" s="9">
        <v>18</v>
      </c>
      <c r="D217" s="56">
        <v>22471</v>
      </c>
      <c r="E217" s="56">
        <v>119</v>
      </c>
      <c r="F217" s="56">
        <v>1437</v>
      </c>
      <c r="G217" s="56">
        <v>11558</v>
      </c>
      <c r="H217" s="56">
        <v>6179</v>
      </c>
      <c r="I217" s="56">
        <v>3297</v>
      </c>
      <c r="J217" s="56">
        <v>1337</v>
      </c>
      <c r="K217" s="56">
        <v>1253</v>
      </c>
      <c r="L217" s="56">
        <v>2481</v>
      </c>
      <c r="M217" s="56">
        <v>2334</v>
      </c>
    </row>
    <row r="218" spans="1:13" x14ac:dyDescent="0.2">
      <c r="A218" s="47">
        <v>160</v>
      </c>
      <c r="B218" s="9">
        <v>9</v>
      </c>
      <c r="C218" s="9">
        <v>19</v>
      </c>
      <c r="D218" s="56">
        <v>8205</v>
      </c>
      <c r="E218" s="56">
        <v>9</v>
      </c>
      <c r="F218" s="56">
        <v>214</v>
      </c>
      <c r="G218" s="56">
        <v>3631</v>
      </c>
      <c r="H218" s="56">
        <v>2659</v>
      </c>
      <c r="I218" s="56">
        <v>1701</v>
      </c>
      <c r="J218" s="56">
        <v>535</v>
      </c>
      <c r="K218" s="56">
        <v>521</v>
      </c>
      <c r="L218" s="56">
        <v>831</v>
      </c>
      <c r="M218" s="56">
        <v>803</v>
      </c>
    </row>
    <row r="219" spans="1:13" x14ac:dyDescent="0.2">
      <c r="A219" s="47">
        <v>161</v>
      </c>
      <c r="B219" s="9">
        <v>9</v>
      </c>
      <c r="C219" s="9">
        <v>20</v>
      </c>
      <c r="D219" s="56">
        <v>2575</v>
      </c>
      <c r="E219" s="56">
        <v>3</v>
      </c>
      <c r="F219" s="56">
        <v>97</v>
      </c>
      <c r="G219" s="56">
        <v>1420</v>
      </c>
      <c r="H219" s="56">
        <v>630</v>
      </c>
      <c r="I219" s="56">
        <v>428</v>
      </c>
      <c r="J219" s="56">
        <v>149</v>
      </c>
      <c r="K219" s="56">
        <v>145</v>
      </c>
      <c r="L219" s="56">
        <v>249</v>
      </c>
      <c r="M219" s="56">
        <v>242</v>
      </c>
    </row>
    <row r="220" spans="1:13" x14ac:dyDescent="0.2">
      <c r="A220" s="47">
        <v>162</v>
      </c>
      <c r="B220" s="9">
        <v>10</v>
      </c>
      <c r="C220" s="9">
        <v>1</v>
      </c>
      <c r="D220" s="56">
        <v>18446</v>
      </c>
      <c r="E220" s="56">
        <v>316</v>
      </c>
      <c r="F220" s="56">
        <v>1137</v>
      </c>
      <c r="G220" s="56">
        <v>4094</v>
      </c>
      <c r="H220" s="56">
        <v>12126</v>
      </c>
      <c r="I220" s="56">
        <v>1089</v>
      </c>
      <c r="J220" s="56">
        <v>901</v>
      </c>
      <c r="K220" s="56">
        <v>846</v>
      </c>
      <c r="L220" s="56">
        <v>2139</v>
      </c>
      <c r="M220" s="56">
        <v>2004</v>
      </c>
    </row>
    <row r="221" spans="1:13" x14ac:dyDescent="0.2">
      <c r="A221" s="47">
        <v>163</v>
      </c>
      <c r="B221" s="9">
        <v>10</v>
      </c>
      <c r="C221" s="9">
        <v>2</v>
      </c>
      <c r="D221" s="56">
        <v>36533</v>
      </c>
      <c r="E221" s="56">
        <v>841</v>
      </c>
      <c r="F221" s="56">
        <v>2805</v>
      </c>
      <c r="G221" s="56">
        <v>8682</v>
      </c>
      <c r="H221" s="56">
        <v>22252</v>
      </c>
      <c r="I221" s="56">
        <v>2794</v>
      </c>
      <c r="J221" s="56">
        <v>1747</v>
      </c>
      <c r="K221" s="56">
        <v>1620</v>
      </c>
      <c r="L221" s="56">
        <v>4277</v>
      </c>
      <c r="M221" s="56">
        <v>3943</v>
      </c>
    </row>
    <row r="222" spans="1:13" x14ac:dyDescent="0.2">
      <c r="A222" s="47">
        <v>164</v>
      </c>
      <c r="B222" s="9">
        <v>10</v>
      </c>
      <c r="C222" s="9">
        <v>3</v>
      </c>
      <c r="D222" s="56">
        <v>53450</v>
      </c>
      <c r="E222" s="56">
        <v>991</v>
      </c>
      <c r="F222" s="56">
        <v>3638</v>
      </c>
      <c r="G222" s="56">
        <v>13012</v>
      </c>
      <c r="H222" s="56">
        <v>32558</v>
      </c>
      <c r="I222" s="56">
        <v>4242</v>
      </c>
      <c r="J222" s="56">
        <v>2764</v>
      </c>
      <c r="K222" s="56">
        <v>2544</v>
      </c>
      <c r="L222" s="56">
        <v>6094</v>
      </c>
      <c r="M222" s="56">
        <v>5654</v>
      </c>
    </row>
    <row r="223" spans="1:13" x14ac:dyDescent="0.2">
      <c r="A223" s="47">
        <v>165</v>
      </c>
      <c r="B223" s="9">
        <v>10</v>
      </c>
      <c r="C223" s="9">
        <v>4</v>
      </c>
      <c r="D223" s="56">
        <v>79848</v>
      </c>
      <c r="E223" s="56">
        <v>1788</v>
      </c>
      <c r="F223" s="56">
        <v>6965</v>
      </c>
      <c r="G223" s="56">
        <v>22535</v>
      </c>
      <c r="H223" s="56">
        <v>43566</v>
      </c>
      <c r="I223" s="56">
        <v>6782</v>
      </c>
      <c r="J223" s="56">
        <v>4039</v>
      </c>
      <c r="K223" s="56">
        <v>3703</v>
      </c>
      <c r="L223" s="56">
        <v>9161</v>
      </c>
      <c r="M223" s="56">
        <v>8413</v>
      </c>
    </row>
    <row r="224" spans="1:13" x14ac:dyDescent="0.2">
      <c r="A224" s="47">
        <v>166</v>
      </c>
      <c r="B224" s="9">
        <v>10</v>
      </c>
      <c r="C224" s="9">
        <v>5</v>
      </c>
      <c r="D224" s="56">
        <v>98107</v>
      </c>
      <c r="E224" s="56">
        <v>1520</v>
      </c>
      <c r="F224" s="56">
        <v>6541</v>
      </c>
      <c r="G224" s="56">
        <v>24804</v>
      </c>
      <c r="H224" s="56">
        <v>56113</v>
      </c>
      <c r="I224" s="56">
        <v>10649</v>
      </c>
      <c r="J224" s="56">
        <v>5015</v>
      </c>
      <c r="K224" s="56">
        <v>4653</v>
      </c>
      <c r="L224" s="56">
        <v>11269</v>
      </c>
      <c r="M224" s="56">
        <v>10506</v>
      </c>
    </row>
    <row r="225" spans="1:13" x14ac:dyDescent="0.2">
      <c r="A225" s="47">
        <v>167</v>
      </c>
      <c r="B225" s="9">
        <v>10</v>
      </c>
      <c r="C225" s="9">
        <v>6</v>
      </c>
      <c r="D225" s="56">
        <v>92294</v>
      </c>
      <c r="E225" s="56">
        <v>1836</v>
      </c>
      <c r="F225" s="56">
        <v>7871</v>
      </c>
      <c r="G225" s="56">
        <v>27597</v>
      </c>
      <c r="H225" s="56">
        <v>48846</v>
      </c>
      <c r="I225" s="56">
        <v>7980</v>
      </c>
      <c r="J225" s="56">
        <v>4824</v>
      </c>
      <c r="K225" s="56">
        <v>4413</v>
      </c>
      <c r="L225" s="56">
        <v>10118</v>
      </c>
      <c r="M225" s="56">
        <v>9274</v>
      </c>
    </row>
    <row r="226" spans="1:13" x14ac:dyDescent="0.2">
      <c r="A226" s="47">
        <v>168</v>
      </c>
      <c r="B226" s="9">
        <v>10</v>
      </c>
      <c r="C226" s="9">
        <v>7</v>
      </c>
      <c r="D226" s="56">
        <v>105976</v>
      </c>
      <c r="E226" s="56">
        <v>1822</v>
      </c>
      <c r="F226" s="56">
        <v>8083</v>
      </c>
      <c r="G226" s="56">
        <v>30731</v>
      </c>
      <c r="H226" s="56">
        <v>52580</v>
      </c>
      <c r="I226" s="56">
        <v>14582</v>
      </c>
      <c r="J226" s="56">
        <v>5631</v>
      </c>
      <c r="K226" s="56">
        <v>5200</v>
      </c>
      <c r="L226" s="56">
        <v>11704</v>
      </c>
      <c r="M226" s="56">
        <v>10800</v>
      </c>
    </row>
    <row r="227" spans="1:13" x14ac:dyDescent="0.2">
      <c r="A227" s="47">
        <v>169</v>
      </c>
      <c r="B227" s="9">
        <v>10</v>
      </c>
      <c r="C227" s="9">
        <v>8</v>
      </c>
      <c r="D227" s="56">
        <v>133713</v>
      </c>
      <c r="E227" s="56">
        <v>2446</v>
      </c>
      <c r="F227" s="56">
        <v>10878</v>
      </c>
      <c r="G227" s="56">
        <v>41228</v>
      </c>
      <c r="H227" s="56">
        <v>65445</v>
      </c>
      <c r="I227" s="56">
        <v>16162</v>
      </c>
      <c r="J227" s="56">
        <v>7463</v>
      </c>
      <c r="K227" s="56">
        <v>6865</v>
      </c>
      <c r="L227" s="56">
        <v>16067</v>
      </c>
      <c r="M227" s="56">
        <v>14767</v>
      </c>
    </row>
    <row r="228" spans="1:13" x14ac:dyDescent="0.2">
      <c r="A228" s="47">
        <v>170</v>
      </c>
      <c r="B228" s="9">
        <v>10</v>
      </c>
      <c r="C228" s="9">
        <v>9</v>
      </c>
      <c r="D228" s="56">
        <v>178442</v>
      </c>
      <c r="E228" s="56">
        <v>3488</v>
      </c>
      <c r="F228" s="56">
        <v>16512</v>
      </c>
      <c r="G228" s="56">
        <v>61833</v>
      </c>
      <c r="H228" s="56">
        <v>84081</v>
      </c>
      <c r="I228" s="56">
        <v>16016</v>
      </c>
      <c r="J228" s="56">
        <v>9148</v>
      </c>
      <c r="K228" s="56">
        <v>8239</v>
      </c>
      <c r="L228" s="56">
        <v>19355</v>
      </c>
      <c r="M228" s="56">
        <v>17532</v>
      </c>
    </row>
    <row r="229" spans="1:13" x14ac:dyDescent="0.2">
      <c r="A229" s="47">
        <v>171</v>
      </c>
      <c r="B229" s="9">
        <v>10</v>
      </c>
      <c r="C229" s="9">
        <v>10</v>
      </c>
      <c r="D229" s="56">
        <v>95331</v>
      </c>
      <c r="E229" s="56">
        <v>1949</v>
      </c>
      <c r="F229" s="56">
        <v>9593</v>
      </c>
      <c r="G229" s="56">
        <v>34741</v>
      </c>
      <c r="H229" s="56">
        <v>38741</v>
      </c>
      <c r="I229" s="56">
        <v>12256</v>
      </c>
      <c r="J229" s="56">
        <v>5206</v>
      </c>
      <c r="K229" s="56">
        <v>4677</v>
      </c>
      <c r="L229" s="56">
        <v>10682</v>
      </c>
      <c r="M229" s="56">
        <v>9593</v>
      </c>
    </row>
    <row r="230" spans="1:13" x14ac:dyDescent="0.2">
      <c r="A230" s="47">
        <v>172</v>
      </c>
      <c r="B230" s="9">
        <v>10</v>
      </c>
      <c r="C230" s="9">
        <v>11</v>
      </c>
      <c r="D230" s="56">
        <v>78784</v>
      </c>
      <c r="E230" s="56">
        <v>1509</v>
      </c>
      <c r="F230" s="56">
        <v>8830</v>
      </c>
      <c r="G230" s="56">
        <v>30956</v>
      </c>
      <c r="H230" s="56">
        <v>31504</v>
      </c>
      <c r="I230" s="56">
        <v>7494</v>
      </c>
      <c r="J230" s="56">
        <v>4309</v>
      </c>
      <c r="K230" s="56">
        <v>3785</v>
      </c>
      <c r="L230" s="56">
        <v>9026</v>
      </c>
      <c r="M230" s="56">
        <v>7982</v>
      </c>
    </row>
    <row r="231" spans="1:13" x14ac:dyDescent="0.2">
      <c r="A231" s="47">
        <v>173</v>
      </c>
      <c r="B231" s="9">
        <v>10</v>
      </c>
      <c r="C231" s="9">
        <v>12</v>
      </c>
      <c r="D231" s="56">
        <v>143719</v>
      </c>
      <c r="E231" s="56">
        <v>2830</v>
      </c>
      <c r="F231" s="56">
        <v>17624</v>
      </c>
      <c r="G231" s="56">
        <v>62442</v>
      </c>
      <c r="H231" s="56">
        <v>51766</v>
      </c>
      <c r="I231" s="56">
        <v>11887</v>
      </c>
      <c r="J231" s="56">
        <v>7997</v>
      </c>
      <c r="K231" s="56">
        <v>6939</v>
      </c>
      <c r="L231" s="56">
        <v>15768</v>
      </c>
      <c r="M231" s="56">
        <v>13885</v>
      </c>
    </row>
    <row r="232" spans="1:13" x14ac:dyDescent="0.2">
      <c r="A232" s="47">
        <v>174</v>
      </c>
      <c r="B232" s="9">
        <v>10</v>
      </c>
      <c r="C232" s="9">
        <v>13</v>
      </c>
      <c r="D232" s="56">
        <v>94299</v>
      </c>
      <c r="E232" s="56">
        <v>2264</v>
      </c>
      <c r="F232" s="56">
        <v>15833</v>
      </c>
      <c r="G232" s="56">
        <v>53021</v>
      </c>
      <c r="H232" s="56">
        <v>17953</v>
      </c>
      <c r="I232" s="56">
        <v>7492</v>
      </c>
      <c r="J232" s="56">
        <v>5587</v>
      </c>
      <c r="K232" s="56">
        <v>4613</v>
      </c>
      <c r="L232" s="56">
        <v>10126</v>
      </c>
      <c r="M232" s="56">
        <v>8401</v>
      </c>
    </row>
    <row r="233" spans="1:13" x14ac:dyDescent="0.2">
      <c r="A233" s="47">
        <v>175</v>
      </c>
      <c r="B233" s="9">
        <v>10</v>
      </c>
      <c r="C233" s="9">
        <v>14</v>
      </c>
      <c r="D233" s="56">
        <v>27416</v>
      </c>
      <c r="E233" s="56">
        <v>232</v>
      </c>
      <c r="F233" s="56">
        <v>2413</v>
      </c>
      <c r="G233" s="56">
        <v>13532</v>
      </c>
      <c r="H233" s="56">
        <v>7263</v>
      </c>
      <c r="I233" s="56">
        <v>4208</v>
      </c>
      <c r="J233" s="56">
        <v>1720</v>
      </c>
      <c r="K233" s="56">
        <v>1546</v>
      </c>
      <c r="L233" s="56">
        <v>2944</v>
      </c>
      <c r="M233" s="56">
        <v>2666</v>
      </c>
    </row>
    <row r="234" spans="1:13" x14ac:dyDescent="0.2">
      <c r="A234" s="47">
        <v>176</v>
      </c>
      <c r="B234" s="9">
        <v>10</v>
      </c>
      <c r="C234" s="9">
        <v>15</v>
      </c>
      <c r="D234" s="56">
        <v>80232</v>
      </c>
      <c r="E234" s="56">
        <v>194</v>
      </c>
      <c r="F234" s="56">
        <v>1872</v>
      </c>
      <c r="G234" s="56">
        <v>15315</v>
      </c>
      <c r="H234" s="56">
        <v>35961</v>
      </c>
      <c r="I234" s="56">
        <v>27084</v>
      </c>
      <c r="J234" s="56">
        <v>4857</v>
      </c>
      <c r="K234" s="56">
        <v>4745</v>
      </c>
      <c r="L234" s="56">
        <v>8562</v>
      </c>
      <c r="M234" s="56">
        <v>8346</v>
      </c>
    </row>
    <row r="235" spans="1:13" x14ac:dyDescent="0.2">
      <c r="A235" s="47">
        <v>177</v>
      </c>
      <c r="B235" s="9">
        <v>10</v>
      </c>
      <c r="C235" s="9">
        <v>16</v>
      </c>
      <c r="D235" s="56">
        <v>65226</v>
      </c>
      <c r="E235" s="56">
        <v>134</v>
      </c>
      <c r="F235" s="56">
        <v>2038</v>
      </c>
      <c r="G235" s="56">
        <v>19579</v>
      </c>
      <c r="H235" s="56">
        <v>31903</v>
      </c>
      <c r="I235" s="56">
        <v>11706</v>
      </c>
      <c r="J235" s="56">
        <v>3861</v>
      </c>
      <c r="K235" s="56">
        <v>3735</v>
      </c>
      <c r="L235" s="56">
        <v>6933</v>
      </c>
      <c r="M235" s="56">
        <v>6723</v>
      </c>
    </row>
    <row r="236" spans="1:13" x14ac:dyDescent="0.2">
      <c r="A236" s="47">
        <v>178</v>
      </c>
      <c r="B236" s="9">
        <v>10</v>
      </c>
      <c r="C236" s="9">
        <v>17</v>
      </c>
      <c r="D236" s="56">
        <v>44123</v>
      </c>
      <c r="E236" s="56">
        <v>118</v>
      </c>
      <c r="F236" s="56">
        <v>1714</v>
      </c>
      <c r="G236" s="56">
        <v>15326</v>
      </c>
      <c r="H236" s="56">
        <v>19083</v>
      </c>
      <c r="I236" s="56">
        <v>8000</v>
      </c>
      <c r="J236" s="56">
        <v>2648</v>
      </c>
      <c r="K236" s="56">
        <v>2547</v>
      </c>
      <c r="L236" s="56">
        <v>4703</v>
      </c>
      <c r="M236" s="56">
        <v>4519</v>
      </c>
    </row>
    <row r="237" spans="1:13" x14ac:dyDescent="0.2">
      <c r="A237" s="47">
        <v>179</v>
      </c>
      <c r="B237" s="9">
        <v>10</v>
      </c>
      <c r="C237" s="9">
        <v>18</v>
      </c>
      <c r="D237" s="56">
        <v>45727</v>
      </c>
      <c r="E237" s="56">
        <v>181</v>
      </c>
      <c r="F237" s="56">
        <v>1839</v>
      </c>
      <c r="G237" s="56">
        <v>19168</v>
      </c>
      <c r="H237" s="56">
        <v>17339</v>
      </c>
      <c r="I237" s="56">
        <v>7381</v>
      </c>
      <c r="J237" s="56">
        <v>2738</v>
      </c>
      <c r="K237" s="56">
        <v>2624</v>
      </c>
      <c r="L237" s="56">
        <v>4873</v>
      </c>
      <c r="M237" s="56">
        <v>4693</v>
      </c>
    </row>
    <row r="238" spans="1:13" x14ac:dyDescent="0.2">
      <c r="A238" s="47">
        <v>180</v>
      </c>
      <c r="B238" s="9">
        <v>10</v>
      </c>
      <c r="C238" s="9">
        <v>19</v>
      </c>
      <c r="D238" s="56">
        <v>4587</v>
      </c>
      <c r="E238" s="56">
        <v>5</v>
      </c>
      <c r="F238" s="56">
        <v>169</v>
      </c>
      <c r="G238" s="56">
        <v>1896</v>
      </c>
      <c r="H238" s="56">
        <v>1674</v>
      </c>
      <c r="I238" s="56">
        <v>848</v>
      </c>
      <c r="J238" s="56">
        <v>281</v>
      </c>
      <c r="K238" s="56">
        <v>267</v>
      </c>
      <c r="L238" s="56">
        <v>519</v>
      </c>
      <c r="M238" s="56">
        <v>495</v>
      </c>
    </row>
    <row r="239" spans="1:13" x14ac:dyDescent="0.2">
      <c r="A239" s="47">
        <v>181</v>
      </c>
      <c r="B239" s="9">
        <v>10</v>
      </c>
      <c r="C239" s="9">
        <v>20</v>
      </c>
      <c r="D239" s="56">
        <v>6198</v>
      </c>
      <c r="E239" s="56">
        <v>6</v>
      </c>
      <c r="F239" s="56">
        <v>178</v>
      </c>
      <c r="G239" s="56">
        <v>2978</v>
      </c>
      <c r="H239" s="56">
        <v>2112</v>
      </c>
      <c r="I239" s="56">
        <v>930</v>
      </c>
      <c r="J239" s="56">
        <v>406</v>
      </c>
      <c r="K239" s="56">
        <v>402</v>
      </c>
      <c r="L239" s="56">
        <v>670</v>
      </c>
      <c r="M239" s="56">
        <v>657</v>
      </c>
    </row>
    <row r="240" spans="1:13" x14ac:dyDescent="0.2">
      <c r="A240" s="47">
        <v>182</v>
      </c>
      <c r="B240" s="9">
        <v>11</v>
      </c>
      <c r="C240" s="9">
        <v>1</v>
      </c>
      <c r="D240" s="56">
        <v>12223</v>
      </c>
      <c r="E240" s="56">
        <v>192</v>
      </c>
      <c r="F240" s="56">
        <v>720</v>
      </c>
      <c r="G240" s="56">
        <v>2842</v>
      </c>
      <c r="H240" s="56">
        <v>8117</v>
      </c>
      <c r="I240" s="56">
        <v>544</v>
      </c>
      <c r="J240" s="56">
        <v>493</v>
      </c>
      <c r="K240" s="56">
        <v>469</v>
      </c>
      <c r="L240" s="56">
        <v>1273</v>
      </c>
      <c r="M240" s="56">
        <v>1191</v>
      </c>
    </row>
    <row r="241" spans="1:13" x14ac:dyDescent="0.2">
      <c r="A241" s="47">
        <v>183</v>
      </c>
      <c r="B241" s="9">
        <v>11</v>
      </c>
      <c r="C241" s="9">
        <v>2</v>
      </c>
      <c r="D241" s="56">
        <v>21801</v>
      </c>
      <c r="E241" s="56">
        <v>464</v>
      </c>
      <c r="F241" s="56">
        <v>1682</v>
      </c>
      <c r="G241" s="56">
        <v>5509</v>
      </c>
      <c r="H241" s="56">
        <v>13174</v>
      </c>
      <c r="I241" s="56">
        <v>1436</v>
      </c>
      <c r="J241" s="56">
        <v>1081</v>
      </c>
      <c r="K241" s="56">
        <v>997</v>
      </c>
      <c r="L241" s="56">
        <v>2560</v>
      </c>
      <c r="M241" s="56">
        <v>2359</v>
      </c>
    </row>
    <row r="242" spans="1:13" x14ac:dyDescent="0.2">
      <c r="A242" s="47">
        <v>184</v>
      </c>
      <c r="B242" s="9">
        <v>11</v>
      </c>
      <c r="C242" s="9">
        <v>3</v>
      </c>
      <c r="D242" s="56">
        <v>33325</v>
      </c>
      <c r="E242" s="56">
        <v>630</v>
      </c>
      <c r="F242" s="56">
        <v>2309</v>
      </c>
      <c r="G242" s="56">
        <v>8312</v>
      </c>
      <c r="H242" s="56">
        <v>20226</v>
      </c>
      <c r="I242" s="56">
        <v>2478</v>
      </c>
      <c r="J242" s="56">
        <v>1715</v>
      </c>
      <c r="K242" s="56">
        <v>1594</v>
      </c>
      <c r="L242" s="56">
        <v>4028</v>
      </c>
      <c r="M242" s="56">
        <v>3735</v>
      </c>
    </row>
    <row r="243" spans="1:13" x14ac:dyDescent="0.2">
      <c r="A243" s="47">
        <v>185</v>
      </c>
      <c r="B243" s="9">
        <v>11</v>
      </c>
      <c r="C243" s="9">
        <v>4</v>
      </c>
      <c r="D243" s="56">
        <v>53097</v>
      </c>
      <c r="E243" s="56">
        <v>1094</v>
      </c>
      <c r="F243" s="56">
        <v>4279</v>
      </c>
      <c r="G243" s="56">
        <v>15085</v>
      </c>
      <c r="H243" s="56">
        <v>29875</v>
      </c>
      <c r="I243" s="56">
        <v>3858</v>
      </c>
      <c r="J243" s="56">
        <v>2617</v>
      </c>
      <c r="K243" s="56">
        <v>2391</v>
      </c>
      <c r="L243" s="56">
        <v>6163</v>
      </c>
      <c r="M243" s="56">
        <v>5665</v>
      </c>
    </row>
    <row r="244" spans="1:13" x14ac:dyDescent="0.2">
      <c r="A244" s="47">
        <v>186</v>
      </c>
      <c r="B244" s="9">
        <v>11</v>
      </c>
      <c r="C244" s="9">
        <v>5</v>
      </c>
      <c r="D244" s="56">
        <v>73196</v>
      </c>
      <c r="E244" s="56">
        <v>1124</v>
      </c>
      <c r="F244" s="56">
        <v>4499</v>
      </c>
      <c r="G244" s="56">
        <v>18457</v>
      </c>
      <c r="H244" s="56">
        <v>43903</v>
      </c>
      <c r="I244" s="56">
        <v>6337</v>
      </c>
      <c r="J244" s="56">
        <v>3557</v>
      </c>
      <c r="K244" s="56">
        <v>3318</v>
      </c>
      <c r="L244" s="56">
        <v>8213</v>
      </c>
      <c r="M244" s="56">
        <v>7650</v>
      </c>
    </row>
    <row r="245" spans="1:13" x14ac:dyDescent="0.2">
      <c r="A245" s="47">
        <v>187</v>
      </c>
      <c r="B245" s="9">
        <v>11</v>
      </c>
      <c r="C245" s="9">
        <v>6</v>
      </c>
      <c r="D245" s="56">
        <v>63466</v>
      </c>
      <c r="E245" s="56">
        <v>1025</v>
      </c>
      <c r="F245" s="56">
        <v>4639</v>
      </c>
      <c r="G245" s="56">
        <v>17897</v>
      </c>
      <c r="H245" s="56">
        <v>35380</v>
      </c>
      <c r="I245" s="56">
        <v>5550</v>
      </c>
      <c r="J245" s="56">
        <v>3120</v>
      </c>
      <c r="K245" s="56">
        <v>2902</v>
      </c>
      <c r="L245" s="56">
        <v>7283</v>
      </c>
      <c r="M245" s="56">
        <v>6773</v>
      </c>
    </row>
    <row r="246" spans="1:13" x14ac:dyDescent="0.2">
      <c r="A246" s="47">
        <v>188</v>
      </c>
      <c r="B246" s="9">
        <v>11</v>
      </c>
      <c r="C246" s="9">
        <v>7</v>
      </c>
      <c r="D246" s="56">
        <v>83127</v>
      </c>
      <c r="E246" s="56">
        <v>1241</v>
      </c>
      <c r="F246" s="56">
        <v>5689</v>
      </c>
      <c r="G246" s="56">
        <v>22901</v>
      </c>
      <c r="H246" s="56">
        <v>45001</v>
      </c>
      <c r="I246" s="56">
        <v>9536</v>
      </c>
      <c r="J246" s="56">
        <v>4351</v>
      </c>
      <c r="K246" s="56">
        <v>4045</v>
      </c>
      <c r="L246" s="56">
        <v>9355</v>
      </c>
      <c r="M246" s="56">
        <v>8726</v>
      </c>
    </row>
    <row r="247" spans="1:13" x14ac:dyDescent="0.2">
      <c r="A247" s="47">
        <v>189</v>
      </c>
      <c r="B247" s="9">
        <v>11</v>
      </c>
      <c r="C247" s="9">
        <v>8</v>
      </c>
      <c r="D247" s="56">
        <v>157205</v>
      </c>
      <c r="E247" s="56">
        <v>2275</v>
      </c>
      <c r="F247" s="56">
        <v>10746</v>
      </c>
      <c r="G247" s="56">
        <v>44847</v>
      </c>
      <c r="H247" s="56">
        <v>83578</v>
      </c>
      <c r="I247" s="56">
        <v>18034</v>
      </c>
      <c r="J247" s="56">
        <v>8617</v>
      </c>
      <c r="K247" s="56">
        <v>7986</v>
      </c>
      <c r="L247" s="56">
        <v>19099</v>
      </c>
      <c r="M247" s="56">
        <v>17648</v>
      </c>
    </row>
    <row r="248" spans="1:13" x14ac:dyDescent="0.2">
      <c r="A248" s="47">
        <v>190</v>
      </c>
      <c r="B248" s="9">
        <v>11</v>
      </c>
      <c r="C248" s="9">
        <v>9</v>
      </c>
      <c r="D248" s="56">
        <v>181973</v>
      </c>
      <c r="E248" s="56">
        <v>3009</v>
      </c>
      <c r="F248" s="56">
        <v>15338</v>
      </c>
      <c r="G248" s="56">
        <v>63673</v>
      </c>
      <c r="H248" s="56">
        <v>88129</v>
      </c>
      <c r="I248" s="56">
        <v>14833</v>
      </c>
      <c r="J248" s="56">
        <v>9178</v>
      </c>
      <c r="K248" s="56">
        <v>8414</v>
      </c>
      <c r="L248" s="56">
        <v>20038</v>
      </c>
      <c r="M248" s="56">
        <v>18450</v>
      </c>
    </row>
    <row r="249" spans="1:13" x14ac:dyDescent="0.2">
      <c r="A249" s="47">
        <v>191</v>
      </c>
      <c r="B249" s="9">
        <v>11</v>
      </c>
      <c r="C249" s="9">
        <v>10</v>
      </c>
      <c r="D249" s="56">
        <v>159455</v>
      </c>
      <c r="E249" s="56">
        <v>2558</v>
      </c>
      <c r="F249" s="56">
        <v>12770</v>
      </c>
      <c r="G249" s="56">
        <v>53382</v>
      </c>
      <c r="H249" s="56">
        <v>73815</v>
      </c>
      <c r="I249" s="56">
        <v>19488</v>
      </c>
      <c r="J249" s="56">
        <v>8621</v>
      </c>
      <c r="K249" s="56">
        <v>7895</v>
      </c>
      <c r="L249" s="56">
        <v>17968</v>
      </c>
      <c r="M249" s="56">
        <v>16547</v>
      </c>
    </row>
    <row r="250" spans="1:13" x14ac:dyDescent="0.2">
      <c r="A250" s="47">
        <v>192</v>
      </c>
      <c r="B250" s="9">
        <v>11</v>
      </c>
      <c r="C250" s="9">
        <v>11</v>
      </c>
      <c r="D250" s="56">
        <v>91798</v>
      </c>
      <c r="E250" s="56">
        <v>1273</v>
      </c>
      <c r="F250" s="56">
        <v>6816</v>
      </c>
      <c r="G250" s="56">
        <v>28458</v>
      </c>
      <c r="H250" s="56">
        <v>47699</v>
      </c>
      <c r="I250" s="56">
        <v>8825</v>
      </c>
      <c r="J250" s="56">
        <v>5005</v>
      </c>
      <c r="K250" s="56">
        <v>4590</v>
      </c>
      <c r="L250" s="56">
        <v>10618</v>
      </c>
      <c r="M250" s="56">
        <v>9871</v>
      </c>
    </row>
    <row r="251" spans="1:13" x14ac:dyDescent="0.2">
      <c r="A251" s="47">
        <v>193</v>
      </c>
      <c r="B251" s="9">
        <v>11</v>
      </c>
      <c r="C251" s="9">
        <v>12</v>
      </c>
      <c r="D251" s="56">
        <v>169007</v>
      </c>
      <c r="E251" s="56">
        <v>2515</v>
      </c>
      <c r="F251" s="56">
        <v>15992</v>
      </c>
      <c r="G251" s="56">
        <v>63770</v>
      </c>
      <c r="H251" s="56">
        <v>76453</v>
      </c>
      <c r="I251" s="56">
        <v>12792</v>
      </c>
      <c r="J251" s="56">
        <v>9068</v>
      </c>
      <c r="K251" s="56">
        <v>8143</v>
      </c>
      <c r="L251" s="56">
        <v>18955</v>
      </c>
      <c r="M251" s="56">
        <v>17154</v>
      </c>
    </row>
    <row r="252" spans="1:13" x14ac:dyDescent="0.2">
      <c r="A252" s="47">
        <v>194</v>
      </c>
      <c r="B252" s="9">
        <v>11</v>
      </c>
      <c r="C252" s="9">
        <v>13</v>
      </c>
      <c r="D252" s="56">
        <v>77478</v>
      </c>
      <c r="E252" s="56">
        <v>1477</v>
      </c>
      <c r="F252" s="56">
        <v>11326</v>
      </c>
      <c r="G252" s="56">
        <v>43487</v>
      </c>
      <c r="H252" s="56">
        <v>16534</v>
      </c>
      <c r="I252" s="56">
        <v>6131</v>
      </c>
      <c r="J252" s="56">
        <v>4570</v>
      </c>
      <c r="K252" s="56">
        <v>3893</v>
      </c>
      <c r="L252" s="56">
        <v>8418</v>
      </c>
      <c r="M252" s="56">
        <v>7193</v>
      </c>
    </row>
    <row r="253" spans="1:13" x14ac:dyDescent="0.2">
      <c r="A253" s="47">
        <v>195</v>
      </c>
      <c r="B253" s="9">
        <v>11</v>
      </c>
      <c r="C253" s="9">
        <v>14</v>
      </c>
      <c r="D253" s="56">
        <v>21410</v>
      </c>
      <c r="E253" s="56">
        <v>158</v>
      </c>
      <c r="F253" s="56">
        <v>1296</v>
      </c>
      <c r="G253" s="56">
        <v>8364</v>
      </c>
      <c r="H253" s="56">
        <v>8066</v>
      </c>
      <c r="I253" s="56">
        <v>3684</v>
      </c>
      <c r="J253" s="56">
        <v>1249</v>
      </c>
      <c r="K253" s="56">
        <v>1175</v>
      </c>
      <c r="L253" s="56">
        <v>2394</v>
      </c>
      <c r="M253" s="56">
        <v>2243</v>
      </c>
    </row>
    <row r="254" spans="1:13" x14ac:dyDescent="0.2">
      <c r="A254" s="47">
        <v>196</v>
      </c>
      <c r="B254" s="9">
        <v>11</v>
      </c>
      <c r="C254" s="9">
        <v>15</v>
      </c>
      <c r="D254" s="56">
        <v>98009</v>
      </c>
      <c r="E254" s="56">
        <v>207</v>
      </c>
      <c r="F254" s="56">
        <v>2037</v>
      </c>
      <c r="G254" s="56">
        <v>17931</v>
      </c>
      <c r="H254" s="56">
        <v>48480</v>
      </c>
      <c r="I254" s="56">
        <v>29561</v>
      </c>
      <c r="J254" s="56">
        <v>5817</v>
      </c>
      <c r="K254" s="56">
        <v>5696</v>
      </c>
      <c r="L254" s="56">
        <v>10860</v>
      </c>
      <c r="M254" s="56">
        <v>10630</v>
      </c>
    </row>
    <row r="255" spans="1:13" x14ac:dyDescent="0.2">
      <c r="A255" s="47">
        <v>197</v>
      </c>
      <c r="B255" s="9">
        <v>11</v>
      </c>
      <c r="C255" s="9">
        <v>16</v>
      </c>
      <c r="D255" s="56">
        <v>72073</v>
      </c>
      <c r="E255" s="56">
        <v>157</v>
      </c>
      <c r="F255" s="56">
        <v>1765</v>
      </c>
      <c r="G255" s="56">
        <v>16292</v>
      </c>
      <c r="H255" s="56">
        <v>36542</v>
      </c>
      <c r="I255" s="56">
        <v>17474</v>
      </c>
      <c r="J255" s="56">
        <v>4187</v>
      </c>
      <c r="K255" s="56">
        <v>4084</v>
      </c>
      <c r="L255" s="56">
        <v>7701</v>
      </c>
      <c r="M255" s="56">
        <v>7502</v>
      </c>
    </row>
    <row r="256" spans="1:13" x14ac:dyDescent="0.2">
      <c r="A256" s="47">
        <v>198</v>
      </c>
      <c r="B256" s="9">
        <v>11</v>
      </c>
      <c r="C256" s="9">
        <v>17</v>
      </c>
      <c r="D256" s="56">
        <v>58663</v>
      </c>
      <c r="E256" s="56">
        <v>149</v>
      </c>
      <c r="F256" s="56">
        <v>2116</v>
      </c>
      <c r="G256" s="56">
        <v>16766</v>
      </c>
      <c r="H256" s="56">
        <v>29646</v>
      </c>
      <c r="I256" s="56">
        <v>10135</v>
      </c>
      <c r="J256" s="56">
        <v>3446</v>
      </c>
      <c r="K256" s="56">
        <v>3306</v>
      </c>
      <c r="L256" s="56">
        <v>6342</v>
      </c>
      <c r="M256" s="56">
        <v>6136</v>
      </c>
    </row>
    <row r="257" spans="1:13" x14ac:dyDescent="0.2">
      <c r="A257" s="47">
        <v>199</v>
      </c>
      <c r="B257" s="9">
        <v>11</v>
      </c>
      <c r="C257" s="9">
        <v>18</v>
      </c>
      <c r="D257" s="56">
        <v>52772</v>
      </c>
      <c r="E257" s="56">
        <v>236</v>
      </c>
      <c r="F257" s="56">
        <v>2472</v>
      </c>
      <c r="G257" s="56">
        <v>23394</v>
      </c>
      <c r="H257" s="56">
        <v>20352</v>
      </c>
      <c r="I257" s="56">
        <v>6554</v>
      </c>
      <c r="J257" s="56">
        <v>2984</v>
      </c>
      <c r="K257" s="56">
        <v>2818</v>
      </c>
      <c r="L257" s="56">
        <v>5574</v>
      </c>
      <c r="M257" s="56">
        <v>5294</v>
      </c>
    </row>
    <row r="258" spans="1:13" x14ac:dyDescent="0.2">
      <c r="A258" s="47">
        <v>200</v>
      </c>
      <c r="B258" s="9">
        <v>11</v>
      </c>
      <c r="C258" s="9">
        <v>19</v>
      </c>
      <c r="D258" s="56">
        <v>4742</v>
      </c>
      <c r="E258" s="56">
        <v>16</v>
      </c>
      <c r="F258" s="56">
        <v>249</v>
      </c>
      <c r="G258" s="56">
        <v>2158</v>
      </c>
      <c r="H258" s="56">
        <v>1362</v>
      </c>
      <c r="I258" s="56">
        <v>973</v>
      </c>
      <c r="J258" s="56">
        <v>303</v>
      </c>
      <c r="K258" s="56">
        <v>290</v>
      </c>
      <c r="L258" s="56">
        <v>492</v>
      </c>
      <c r="M258" s="56">
        <v>471</v>
      </c>
    </row>
    <row r="259" spans="1:13" x14ac:dyDescent="0.2">
      <c r="A259" s="47">
        <v>201</v>
      </c>
      <c r="B259" s="9">
        <v>11</v>
      </c>
      <c r="C259" s="9">
        <v>20</v>
      </c>
      <c r="D259" s="56">
        <v>4752</v>
      </c>
      <c r="E259" s="56">
        <v>3</v>
      </c>
      <c r="F259" s="56">
        <v>137</v>
      </c>
      <c r="G259" s="56">
        <v>2197</v>
      </c>
      <c r="H259" s="56">
        <v>1716</v>
      </c>
      <c r="I259" s="56">
        <v>702</v>
      </c>
      <c r="J259" s="56">
        <v>256</v>
      </c>
      <c r="K259" s="56">
        <v>249</v>
      </c>
      <c r="L259" s="56">
        <v>533</v>
      </c>
      <c r="M259" s="56">
        <v>517</v>
      </c>
    </row>
    <row r="260" spans="1:13" x14ac:dyDescent="0.2">
      <c r="A260" s="47">
        <v>202</v>
      </c>
      <c r="B260" s="9">
        <v>12</v>
      </c>
      <c r="C260" s="9">
        <v>1</v>
      </c>
      <c r="D260" s="56">
        <v>7909</v>
      </c>
      <c r="E260" s="56">
        <v>102</v>
      </c>
      <c r="F260" s="56">
        <v>419</v>
      </c>
      <c r="G260" s="56">
        <v>1749</v>
      </c>
      <c r="H260" s="56">
        <v>5460</v>
      </c>
      <c r="I260" s="56">
        <v>281</v>
      </c>
      <c r="J260" s="56">
        <v>304</v>
      </c>
      <c r="K260" s="56">
        <v>288</v>
      </c>
      <c r="L260" s="56">
        <v>823</v>
      </c>
      <c r="M260" s="56">
        <v>779</v>
      </c>
    </row>
    <row r="261" spans="1:13" x14ac:dyDescent="0.2">
      <c r="A261" s="47">
        <v>203</v>
      </c>
      <c r="B261" s="9">
        <v>12</v>
      </c>
      <c r="C261" s="9">
        <v>2</v>
      </c>
      <c r="D261" s="56">
        <v>15195</v>
      </c>
      <c r="E261" s="56">
        <v>313</v>
      </c>
      <c r="F261" s="56">
        <v>1117</v>
      </c>
      <c r="G261" s="56">
        <v>3914</v>
      </c>
      <c r="H261" s="56">
        <v>9206</v>
      </c>
      <c r="I261" s="56">
        <v>958</v>
      </c>
      <c r="J261" s="56">
        <v>764</v>
      </c>
      <c r="K261" s="56">
        <v>713</v>
      </c>
      <c r="L261" s="56">
        <v>1754</v>
      </c>
      <c r="M261" s="56">
        <v>1625</v>
      </c>
    </row>
    <row r="262" spans="1:13" x14ac:dyDescent="0.2">
      <c r="A262" s="47">
        <v>204</v>
      </c>
      <c r="B262" s="9">
        <v>12</v>
      </c>
      <c r="C262" s="9">
        <v>3</v>
      </c>
      <c r="D262" s="56">
        <v>28773</v>
      </c>
      <c r="E262" s="56">
        <v>544</v>
      </c>
      <c r="F262" s="56">
        <v>2093</v>
      </c>
      <c r="G262" s="56">
        <v>7571</v>
      </c>
      <c r="H262" s="56">
        <v>17442</v>
      </c>
      <c r="I262" s="56">
        <v>1667</v>
      </c>
      <c r="J262" s="56">
        <v>1421</v>
      </c>
      <c r="K262" s="56">
        <v>1325</v>
      </c>
      <c r="L262" s="56">
        <v>3422</v>
      </c>
      <c r="M262" s="56">
        <v>3177</v>
      </c>
    </row>
    <row r="263" spans="1:13" x14ac:dyDescent="0.2">
      <c r="A263" s="47">
        <v>205</v>
      </c>
      <c r="B263" s="9">
        <v>12</v>
      </c>
      <c r="C263" s="9">
        <v>4</v>
      </c>
      <c r="D263" s="56">
        <v>46975</v>
      </c>
      <c r="E263" s="56">
        <v>959</v>
      </c>
      <c r="F263" s="56">
        <v>3634</v>
      </c>
      <c r="G263" s="56">
        <v>13393</v>
      </c>
      <c r="H263" s="56">
        <v>26541</v>
      </c>
      <c r="I263" s="56">
        <v>3407</v>
      </c>
      <c r="J263" s="56">
        <v>2340</v>
      </c>
      <c r="K263" s="56">
        <v>2164</v>
      </c>
      <c r="L263" s="56">
        <v>5577</v>
      </c>
      <c r="M263" s="56">
        <v>5160</v>
      </c>
    </row>
    <row r="264" spans="1:13" x14ac:dyDescent="0.2">
      <c r="A264" s="47">
        <v>206</v>
      </c>
      <c r="B264" s="9">
        <v>12</v>
      </c>
      <c r="C264" s="9">
        <v>5</v>
      </c>
      <c r="D264" s="56">
        <v>60993</v>
      </c>
      <c r="E264" s="56">
        <v>934</v>
      </c>
      <c r="F264" s="56">
        <v>3876</v>
      </c>
      <c r="G264" s="56">
        <v>15908</v>
      </c>
      <c r="H264" s="56">
        <v>36768</v>
      </c>
      <c r="I264" s="56">
        <v>4441</v>
      </c>
      <c r="J264" s="56">
        <v>2943</v>
      </c>
      <c r="K264" s="56">
        <v>2757</v>
      </c>
      <c r="L264" s="56">
        <v>6907</v>
      </c>
      <c r="M264" s="56">
        <v>6449</v>
      </c>
    </row>
    <row r="265" spans="1:13" x14ac:dyDescent="0.2">
      <c r="A265" s="47">
        <v>207</v>
      </c>
      <c r="B265" s="9">
        <v>12</v>
      </c>
      <c r="C265" s="9">
        <v>6</v>
      </c>
      <c r="D265" s="56">
        <v>43254</v>
      </c>
      <c r="E265" s="56">
        <v>680</v>
      </c>
      <c r="F265" s="56">
        <v>3198</v>
      </c>
      <c r="G265" s="56">
        <v>13043</v>
      </c>
      <c r="H265" s="56">
        <v>23772</v>
      </c>
      <c r="I265" s="56">
        <v>3241</v>
      </c>
      <c r="J265" s="56">
        <v>2191</v>
      </c>
      <c r="K265" s="56">
        <v>2027</v>
      </c>
      <c r="L265" s="56">
        <v>5109</v>
      </c>
      <c r="M265" s="56">
        <v>4747</v>
      </c>
    </row>
    <row r="266" spans="1:13" x14ac:dyDescent="0.2">
      <c r="A266" s="47">
        <v>208</v>
      </c>
      <c r="B266" s="9">
        <v>12</v>
      </c>
      <c r="C266" s="9">
        <v>7</v>
      </c>
      <c r="D266" s="56">
        <v>62426</v>
      </c>
      <c r="E266" s="56">
        <v>824</v>
      </c>
      <c r="F266" s="56">
        <v>3666</v>
      </c>
      <c r="G266" s="56">
        <v>15838</v>
      </c>
      <c r="H266" s="56">
        <v>36784</v>
      </c>
      <c r="I266" s="56">
        <v>6138</v>
      </c>
      <c r="J266" s="56">
        <v>3292</v>
      </c>
      <c r="K266" s="56">
        <v>3099</v>
      </c>
      <c r="L266" s="56">
        <v>7364</v>
      </c>
      <c r="M266" s="56">
        <v>6989</v>
      </c>
    </row>
    <row r="267" spans="1:13" x14ac:dyDescent="0.2">
      <c r="A267" s="47">
        <v>209</v>
      </c>
      <c r="B267" s="9">
        <v>12</v>
      </c>
      <c r="C267" s="9">
        <v>8</v>
      </c>
      <c r="D267" s="56">
        <v>152379</v>
      </c>
      <c r="E267" s="56">
        <v>2200</v>
      </c>
      <c r="F267" s="56">
        <v>9709</v>
      </c>
      <c r="G267" s="56">
        <v>42841</v>
      </c>
      <c r="H267" s="56">
        <v>84232</v>
      </c>
      <c r="I267" s="56">
        <v>15597</v>
      </c>
      <c r="J267" s="56">
        <v>8045</v>
      </c>
      <c r="K267" s="56">
        <v>7480</v>
      </c>
      <c r="L267" s="56">
        <v>18200</v>
      </c>
      <c r="M267" s="56">
        <v>16994</v>
      </c>
    </row>
    <row r="268" spans="1:13" x14ac:dyDescent="0.2">
      <c r="A268" s="47">
        <v>210</v>
      </c>
      <c r="B268" s="9">
        <v>12</v>
      </c>
      <c r="C268" s="9">
        <v>9</v>
      </c>
      <c r="D268" s="56">
        <v>130892</v>
      </c>
      <c r="E268" s="56">
        <v>1923</v>
      </c>
      <c r="F268" s="56">
        <v>10063</v>
      </c>
      <c r="G268" s="56">
        <v>45330</v>
      </c>
      <c r="H268" s="56">
        <v>65755</v>
      </c>
      <c r="I268" s="56">
        <v>9744</v>
      </c>
      <c r="J268" s="56">
        <v>6298</v>
      </c>
      <c r="K268" s="56">
        <v>5802</v>
      </c>
      <c r="L268" s="56">
        <v>14590</v>
      </c>
      <c r="M268" s="56">
        <v>13578</v>
      </c>
    </row>
    <row r="269" spans="1:13" x14ac:dyDescent="0.2">
      <c r="A269" s="47">
        <v>211</v>
      </c>
      <c r="B269" s="9">
        <v>12</v>
      </c>
      <c r="C269" s="9">
        <v>10</v>
      </c>
      <c r="D269" s="56">
        <v>126597</v>
      </c>
      <c r="E269" s="56">
        <v>1789</v>
      </c>
      <c r="F269" s="56">
        <v>9405</v>
      </c>
      <c r="G269" s="56">
        <v>42739</v>
      </c>
      <c r="H269" s="56">
        <v>59704</v>
      </c>
      <c r="I269" s="56">
        <v>14749</v>
      </c>
      <c r="J269" s="56">
        <v>6727</v>
      </c>
      <c r="K269" s="56">
        <v>6260</v>
      </c>
      <c r="L269" s="56">
        <v>14353</v>
      </c>
      <c r="M269" s="56">
        <v>13283</v>
      </c>
    </row>
    <row r="270" spans="1:13" x14ac:dyDescent="0.2">
      <c r="A270" s="47">
        <v>212</v>
      </c>
      <c r="B270" s="9">
        <v>12</v>
      </c>
      <c r="C270" s="9">
        <v>11</v>
      </c>
      <c r="D270" s="56">
        <v>148928</v>
      </c>
      <c r="E270" s="56">
        <v>2436</v>
      </c>
      <c r="F270" s="56">
        <v>12041</v>
      </c>
      <c r="G270" s="56">
        <v>48752</v>
      </c>
      <c r="H270" s="56">
        <v>76055</v>
      </c>
      <c r="I270" s="56">
        <v>12080</v>
      </c>
      <c r="J270" s="56">
        <v>7661</v>
      </c>
      <c r="K270" s="56">
        <v>7006</v>
      </c>
      <c r="L270" s="56">
        <v>16423</v>
      </c>
      <c r="M270" s="56">
        <v>15141</v>
      </c>
    </row>
    <row r="271" spans="1:13" x14ac:dyDescent="0.2">
      <c r="A271" s="47">
        <v>213</v>
      </c>
      <c r="B271" s="9">
        <v>12</v>
      </c>
      <c r="C271" s="9">
        <v>12</v>
      </c>
      <c r="D271" s="56">
        <v>184023</v>
      </c>
      <c r="E271" s="56">
        <v>2753</v>
      </c>
      <c r="F271" s="56">
        <v>15412</v>
      </c>
      <c r="G271" s="56">
        <v>66050</v>
      </c>
      <c r="H271" s="56">
        <v>87789</v>
      </c>
      <c r="I271" s="56">
        <v>14772</v>
      </c>
      <c r="J271" s="56">
        <v>9906</v>
      </c>
      <c r="K271" s="56">
        <v>9029</v>
      </c>
      <c r="L271" s="56">
        <v>21225</v>
      </c>
      <c r="M271" s="56">
        <v>19560</v>
      </c>
    </row>
    <row r="272" spans="1:13" x14ac:dyDescent="0.2">
      <c r="A272" s="47">
        <v>214</v>
      </c>
      <c r="B272" s="9">
        <v>12</v>
      </c>
      <c r="C272" s="9">
        <v>13</v>
      </c>
      <c r="D272" s="56">
        <v>49383</v>
      </c>
      <c r="E272" s="56">
        <v>810</v>
      </c>
      <c r="F272" s="56">
        <v>6246</v>
      </c>
      <c r="G272" s="56">
        <v>26398</v>
      </c>
      <c r="H272" s="56">
        <v>13104</v>
      </c>
      <c r="I272" s="56">
        <v>3635</v>
      </c>
      <c r="J272" s="56">
        <v>2809</v>
      </c>
      <c r="K272" s="56">
        <v>2452</v>
      </c>
      <c r="L272" s="56">
        <v>5444</v>
      </c>
      <c r="M272" s="56">
        <v>4740</v>
      </c>
    </row>
    <row r="273" spans="1:13" x14ac:dyDescent="0.2">
      <c r="A273" s="47">
        <v>215</v>
      </c>
      <c r="B273" s="9">
        <v>12</v>
      </c>
      <c r="C273" s="9">
        <v>14</v>
      </c>
      <c r="D273" s="56">
        <v>30078</v>
      </c>
      <c r="E273" s="56">
        <v>245</v>
      </c>
      <c r="F273" s="56">
        <v>1605</v>
      </c>
      <c r="G273" s="56">
        <v>10315</v>
      </c>
      <c r="H273" s="56">
        <v>14106</v>
      </c>
      <c r="I273" s="56">
        <v>4052</v>
      </c>
      <c r="J273" s="56">
        <v>1656</v>
      </c>
      <c r="K273" s="56">
        <v>1563</v>
      </c>
      <c r="L273" s="56">
        <v>3357</v>
      </c>
      <c r="M273" s="56">
        <v>3183</v>
      </c>
    </row>
    <row r="274" spans="1:13" x14ac:dyDescent="0.2">
      <c r="A274" s="47">
        <v>216</v>
      </c>
      <c r="B274" s="9">
        <v>12</v>
      </c>
      <c r="C274" s="9">
        <v>15</v>
      </c>
      <c r="D274" s="56">
        <v>108655</v>
      </c>
      <c r="E274" s="56">
        <v>185</v>
      </c>
      <c r="F274" s="56">
        <v>1732</v>
      </c>
      <c r="G274" s="56">
        <v>18231</v>
      </c>
      <c r="H274" s="56">
        <v>46695</v>
      </c>
      <c r="I274" s="56">
        <v>41997</v>
      </c>
      <c r="J274" s="56">
        <v>6864</v>
      </c>
      <c r="K274" s="56">
        <v>6744</v>
      </c>
      <c r="L274" s="56">
        <v>11963</v>
      </c>
      <c r="M274" s="56">
        <v>11765</v>
      </c>
    </row>
    <row r="275" spans="1:13" x14ac:dyDescent="0.2">
      <c r="A275" s="47">
        <v>217</v>
      </c>
      <c r="B275" s="9">
        <v>12</v>
      </c>
      <c r="C275" s="9">
        <v>16</v>
      </c>
      <c r="D275" s="56">
        <v>119033</v>
      </c>
      <c r="E275" s="56">
        <v>238</v>
      </c>
      <c r="F275" s="56">
        <v>2229</v>
      </c>
      <c r="G275" s="56">
        <v>21982</v>
      </c>
      <c r="H275" s="56">
        <v>60898</v>
      </c>
      <c r="I275" s="56">
        <v>33924</v>
      </c>
      <c r="J275" s="56">
        <v>6809</v>
      </c>
      <c r="K275" s="56">
        <v>6665</v>
      </c>
      <c r="L275" s="56">
        <v>12548</v>
      </c>
      <c r="M275" s="56">
        <v>12302</v>
      </c>
    </row>
    <row r="276" spans="1:13" x14ac:dyDescent="0.2">
      <c r="A276" s="47">
        <v>218</v>
      </c>
      <c r="B276" s="9">
        <v>12</v>
      </c>
      <c r="C276" s="9">
        <v>17</v>
      </c>
      <c r="D276" s="56">
        <v>90706</v>
      </c>
      <c r="E276" s="56">
        <v>200</v>
      </c>
      <c r="F276" s="56">
        <v>2681</v>
      </c>
      <c r="G276" s="56">
        <v>22715</v>
      </c>
      <c r="H276" s="56">
        <v>46750</v>
      </c>
      <c r="I276" s="56">
        <v>18560</v>
      </c>
      <c r="J276" s="56">
        <v>5040</v>
      </c>
      <c r="K276" s="56">
        <v>4867</v>
      </c>
      <c r="L276" s="56">
        <v>9659</v>
      </c>
      <c r="M276" s="56">
        <v>9373</v>
      </c>
    </row>
    <row r="277" spans="1:13" x14ac:dyDescent="0.2">
      <c r="A277" s="47">
        <v>219</v>
      </c>
      <c r="B277" s="9">
        <v>12</v>
      </c>
      <c r="C277" s="9">
        <v>18</v>
      </c>
      <c r="D277" s="56">
        <v>43290</v>
      </c>
      <c r="E277" s="56">
        <v>185</v>
      </c>
      <c r="F277" s="56">
        <v>2186</v>
      </c>
      <c r="G277" s="56">
        <v>18862</v>
      </c>
      <c r="H277" s="56">
        <v>17362</v>
      </c>
      <c r="I277" s="56">
        <v>4880</v>
      </c>
      <c r="J277" s="56">
        <v>2432</v>
      </c>
      <c r="K277" s="56">
        <v>2303</v>
      </c>
      <c r="L277" s="56">
        <v>4730</v>
      </c>
      <c r="M277" s="56">
        <v>4508</v>
      </c>
    </row>
    <row r="278" spans="1:13" x14ac:dyDescent="0.2">
      <c r="A278" s="47">
        <v>220</v>
      </c>
      <c r="B278" s="9">
        <v>12</v>
      </c>
      <c r="C278" s="9">
        <v>19</v>
      </c>
      <c r="D278" s="56">
        <v>29078</v>
      </c>
      <c r="E278" s="56">
        <v>65</v>
      </c>
      <c r="F278" s="56">
        <v>1569</v>
      </c>
      <c r="G278" s="56">
        <v>12667</v>
      </c>
      <c r="H278" s="56">
        <v>8806</v>
      </c>
      <c r="I278" s="56">
        <v>6036</v>
      </c>
      <c r="J278" s="56">
        <v>1882</v>
      </c>
      <c r="K278" s="56">
        <v>1784</v>
      </c>
      <c r="L278" s="56">
        <v>3144</v>
      </c>
      <c r="M278" s="56">
        <v>2972</v>
      </c>
    </row>
    <row r="279" spans="1:13" x14ac:dyDescent="0.2">
      <c r="A279" s="47">
        <v>221</v>
      </c>
      <c r="B279" s="9">
        <v>12</v>
      </c>
      <c r="C279" s="9">
        <v>20</v>
      </c>
      <c r="D279" s="56">
        <v>6645</v>
      </c>
      <c r="E279" s="56">
        <v>16</v>
      </c>
      <c r="F279" s="56">
        <v>336</v>
      </c>
      <c r="G279" s="56">
        <v>3357</v>
      </c>
      <c r="H279" s="56">
        <v>1606</v>
      </c>
      <c r="I279" s="56">
        <v>1346</v>
      </c>
      <c r="J279" s="56">
        <v>410</v>
      </c>
      <c r="K279" s="56">
        <v>389</v>
      </c>
      <c r="L279" s="56">
        <v>672</v>
      </c>
      <c r="M279" s="56">
        <v>647</v>
      </c>
    </row>
    <row r="280" spans="1:13" x14ac:dyDescent="0.2">
      <c r="A280" s="47">
        <v>222</v>
      </c>
      <c r="B280" s="9">
        <v>13</v>
      </c>
      <c r="C280" s="9">
        <v>1</v>
      </c>
      <c r="D280" s="56">
        <v>4513</v>
      </c>
      <c r="E280" s="56">
        <v>68</v>
      </c>
      <c r="F280" s="56">
        <v>217</v>
      </c>
      <c r="G280" s="56">
        <v>996</v>
      </c>
      <c r="H280" s="56">
        <v>3194</v>
      </c>
      <c r="I280" s="56">
        <v>106</v>
      </c>
      <c r="J280" s="56">
        <v>168</v>
      </c>
      <c r="K280" s="56">
        <v>160</v>
      </c>
      <c r="L280" s="56">
        <v>464</v>
      </c>
      <c r="M280" s="56">
        <v>437</v>
      </c>
    </row>
    <row r="281" spans="1:13" x14ac:dyDescent="0.2">
      <c r="A281" s="47">
        <v>223</v>
      </c>
      <c r="B281" s="9">
        <v>13</v>
      </c>
      <c r="C281" s="9">
        <v>2</v>
      </c>
      <c r="D281" s="56">
        <v>9253</v>
      </c>
      <c r="E281" s="56">
        <v>142</v>
      </c>
      <c r="F281" s="56">
        <v>535</v>
      </c>
      <c r="G281" s="56">
        <v>2214</v>
      </c>
      <c r="H281" s="56">
        <v>6103</v>
      </c>
      <c r="I281" s="56">
        <v>401</v>
      </c>
      <c r="J281" s="56">
        <v>451</v>
      </c>
      <c r="K281" s="56">
        <v>430</v>
      </c>
      <c r="L281" s="56">
        <v>1070</v>
      </c>
      <c r="M281" s="56">
        <v>1020</v>
      </c>
    </row>
    <row r="282" spans="1:13" x14ac:dyDescent="0.2">
      <c r="A282" s="47">
        <v>224</v>
      </c>
      <c r="B282" s="9">
        <v>13</v>
      </c>
      <c r="C282" s="9">
        <v>3</v>
      </c>
      <c r="D282" s="56">
        <v>17395</v>
      </c>
      <c r="E282" s="56">
        <v>267</v>
      </c>
      <c r="F282" s="56">
        <v>1096</v>
      </c>
      <c r="G282" s="56">
        <v>4736</v>
      </c>
      <c r="H282" s="56">
        <v>10800</v>
      </c>
      <c r="I282" s="56">
        <v>763</v>
      </c>
      <c r="J282" s="56">
        <v>829</v>
      </c>
      <c r="K282" s="56">
        <v>787</v>
      </c>
      <c r="L282" s="56">
        <v>2171</v>
      </c>
      <c r="M282" s="56">
        <v>2044</v>
      </c>
    </row>
    <row r="283" spans="1:13" x14ac:dyDescent="0.2">
      <c r="A283" s="47">
        <v>225</v>
      </c>
      <c r="B283" s="9">
        <v>13</v>
      </c>
      <c r="C283" s="9">
        <v>4</v>
      </c>
      <c r="D283" s="56">
        <v>29868</v>
      </c>
      <c r="E283" s="56">
        <v>494</v>
      </c>
      <c r="F283" s="56">
        <v>2038</v>
      </c>
      <c r="G283" s="56">
        <v>8289</v>
      </c>
      <c r="H283" s="56">
        <v>17890</v>
      </c>
      <c r="I283" s="56">
        <v>1651</v>
      </c>
      <c r="J283" s="56">
        <v>1333</v>
      </c>
      <c r="K283" s="56">
        <v>1255</v>
      </c>
      <c r="L283" s="56">
        <v>3259</v>
      </c>
      <c r="M283" s="56">
        <v>3045</v>
      </c>
    </row>
    <row r="284" spans="1:13" x14ac:dyDescent="0.2">
      <c r="A284" s="47">
        <v>226</v>
      </c>
      <c r="B284" s="9">
        <v>13</v>
      </c>
      <c r="C284" s="9">
        <v>5</v>
      </c>
      <c r="D284" s="56">
        <v>40465</v>
      </c>
      <c r="E284" s="56">
        <v>504</v>
      </c>
      <c r="F284" s="56">
        <v>2180</v>
      </c>
      <c r="G284" s="56">
        <v>10076</v>
      </c>
      <c r="H284" s="56">
        <v>25676</v>
      </c>
      <c r="I284" s="56">
        <v>2533</v>
      </c>
      <c r="J284" s="56">
        <v>1935</v>
      </c>
      <c r="K284" s="56">
        <v>1827</v>
      </c>
      <c r="L284" s="56">
        <v>4837</v>
      </c>
      <c r="M284" s="56">
        <v>4595</v>
      </c>
    </row>
    <row r="285" spans="1:13" x14ac:dyDescent="0.2">
      <c r="A285" s="47">
        <v>227</v>
      </c>
      <c r="B285" s="9">
        <v>13</v>
      </c>
      <c r="C285" s="9">
        <v>6</v>
      </c>
      <c r="D285" s="56">
        <v>24754</v>
      </c>
      <c r="E285" s="56">
        <v>362</v>
      </c>
      <c r="F285" s="56">
        <v>1642</v>
      </c>
      <c r="G285" s="56">
        <v>7445</v>
      </c>
      <c r="H285" s="56">
        <v>14010</v>
      </c>
      <c r="I285" s="56">
        <v>1657</v>
      </c>
      <c r="J285" s="56">
        <v>1196</v>
      </c>
      <c r="K285" s="56">
        <v>1123</v>
      </c>
      <c r="L285" s="56">
        <v>2863</v>
      </c>
      <c r="M285" s="56">
        <v>2666</v>
      </c>
    </row>
    <row r="286" spans="1:13" x14ac:dyDescent="0.2">
      <c r="A286" s="47">
        <v>228</v>
      </c>
      <c r="B286" s="9">
        <v>13</v>
      </c>
      <c r="C286" s="9">
        <v>7</v>
      </c>
      <c r="D286" s="56">
        <v>45362</v>
      </c>
      <c r="E286" s="56">
        <v>557</v>
      </c>
      <c r="F286" s="56">
        <v>2349</v>
      </c>
      <c r="G286" s="56">
        <v>10811</v>
      </c>
      <c r="H286" s="56">
        <v>28415</v>
      </c>
      <c r="I286" s="56">
        <v>3787</v>
      </c>
      <c r="J286" s="56">
        <v>2296</v>
      </c>
      <c r="K286" s="56">
        <v>2152</v>
      </c>
      <c r="L286" s="56">
        <v>5299</v>
      </c>
      <c r="M286" s="56">
        <v>5002</v>
      </c>
    </row>
    <row r="287" spans="1:13" x14ac:dyDescent="0.2">
      <c r="A287" s="47">
        <v>229</v>
      </c>
      <c r="B287" s="9">
        <v>13</v>
      </c>
      <c r="C287" s="9">
        <v>8</v>
      </c>
      <c r="D287" s="56">
        <v>122961</v>
      </c>
      <c r="E287" s="56">
        <v>1441</v>
      </c>
      <c r="F287" s="56">
        <v>7107</v>
      </c>
      <c r="G287" s="56">
        <v>34625</v>
      </c>
      <c r="H287" s="56">
        <v>70704</v>
      </c>
      <c r="I287" s="56">
        <v>10525</v>
      </c>
      <c r="J287" s="56">
        <v>6289</v>
      </c>
      <c r="K287" s="56">
        <v>5883</v>
      </c>
      <c r="L287" s="56">
        <v>15210</v>
      </c>
      <c r="M287" s="56">
        <v>14291</v>
      </c>
    </row>
    <row r="288" spans="1:13" x14ac:dyDescent="0.2">
      <c r="A288" s="47">
        <v>230</v>
      </c>
      <c r="B288" s="9">
        <v>13</v>
      </c>
      <c r="C288" s="9">
        <v>9</v>
      </c>
      <c r="D288" s="56">
        <v>72862</v>
      </c>
      <c r="E288" s="56">
        <v>992</v>
      </c>
      <c r="F288" s="56">
        <v>4922</v>
      </c>
      <c r="G288" s="56">
        <v>24215</v>
      </c>
      <c r="H288" s="56">
        <v>38409</v>
      </c>
      <c r="I288" s="56">
        <v>5316</v>
      </c>
      <c r="J288" s="56">
        <v>3369</v>
      </c>
      <c r="K288" s="56">
        <v>3157</v>
      </c>
      <c r="L288" s="56">
        <v>8108</v>
      </c>
      <c r="M288" s="56">
        <v>7604</v>
      </c>
    </row>
    <row r="289" spans="1:13" x14ac:dyDescent="0.2">
      <c r="A289" s="47">
        <v>231</v>
      </c>
      <c r="B289" s="9">
        <v>13</v>
      </c>
      <c r="C289" s="9">
        <v>10</v>
      </c>
      <c r="D289" s="56">
        <v>89945</v>
      </c>
      <c r="E289" s="56">
        <v>1093</v>
      </c>
      <c r="F289" s="56">
        <v>5694</v>
      </c>
      <c r="G289" s="56">
        <v>28290</v>
      </c>
      <c r="H289" s="56">
        <v>46791</v>
      </c>
      <c r="I289" s="56">
        <v>9170</v>
      </c>
      <c r="J289" s="56">
        <v>4597</v>
      </c>
      <c r="K289" s="56">
        <v>4316</v>
      </c>
      <c r="L289" s="56">
        <v>10377</v>
      </c>
      <c r="M289" s="56">
        <v>9746</v>
      </c>
    </row>
    <row r="290" spans="1:13" x14ac:dyDescent="0.2">
      <c r="A290" s="47">
        <v>232</v>
      </c>
      <c r="B290" s="9">
        <v>13</v>
      </c>
      <c r="C290" s="9">
        <v>11</v>
      </c>
      <c r="D290" s="56">
        <v>150413</v>
      </c>
      <c r="E290" s="56">
        <v>2139</v>
      </c>
      <c r="F290" s="56">
        <v>10990</v>
      </c>
      <c r="G290" s="56">
        <v>49787</v>
      </c>
      <c r="H290" s="56">
        <v>78611</v>
      </c>
      <c r="I290" s="56">
        <v>11025</v>
      </c>
      <c r="J290" s="56">
        <v>7806</v>
      </c>
      <c r="K290" s="56">
        <v>7197</v>
      </c>
      <c r="L290" s="56">
        <v>17199</v>
      </c>
      <c r="M290" s="56">
        <v>15934</v>
      </c>
    </row>
    <row r="291" spans="1:13" x14ac:dyDescent="0.2">
      <c r="A291" s="47">
        <v>233</v>
      </c>
      <c r="B291" s="9">
        <v>13</v>
      </c>
      <c r="C291" s="9">
        <v>12</v>
      </c>
      <c r="D291" s="56">
        <v>213324</v>
      </c>
      <c r="E291" s="56">
        <v>3104</v>
      </c>
      <c r="F291" s="56">
        <v>17043</v>
      </c>
      <c r="G291" s="56">
        <v>79100</v>
      </c>
      <c r="H291" s="56">
        <v>101368</v>
      </c>
      <c r="I291" s="56">
        <v>15813</v>
      </c>
      <c r="J291" s="56">
        <v>11037</v>
      </c>
      <c r="K291" s="56">
        <v>10154</v>
      </c>
      <c r="L291" s="56">
        <v>24094</v>
      </c>
      <c r="M291" s="56">
        <v>22234</v>
      </c>
    </row>
    <row r="292" spans="1:13" x14ac:dyDescent="0.2">
      <c r="A292" s="47">
        <v>234</v>
      </c>
      <c r="B292" s="9">
        <v>13</v>
      </c>
      <c r="C292" s="9">
        <v>13</v>
      </c>
      <c r="D292" s="56">
        <v>39785</v>
      </c>
      <c r="E292" s="56">
        <v>669</v>
      </c>
      <c r="F292" s="56">
        <v>4091</v>
      </c>
      <c r="G292" s="56">
        <v>18331</v>
      </c>
      <c r="H292" s="56">
        <v>13515</v>
      </c>
      <c r="I292" s="56">
        <v>3848</v>
      </c>
      <c r="J292" s="56">
        <v>2191</v>
      </c>
      <c r="K292" s="56">
        <v>1963</v>
      </c>
      <c r="L292" s="56">
        <v>4314</v>
      </c>
      <c r="M292" s="56">
        <v>3879</v>
      </c>
    </row>
    <row r="293" spans="1:13" x14ac:dyDescent="0.2">
      <c r="A293" s="47">
        <v>235</v>
      </c>
      <c r="B293" s="9">
        <v>13</v>
      </c>
      <c r="C293" s="9">
        <v>14</v>
      </c>
      <c r="D293" s="56">
        <v>50872</v>
      </c>
      <c r="E293" s="56">
        <v>359</v>
      </c>
      <c r="F293" s="56">
        <v>2116</v>
      </c>
      <c r="G293" s="56">
        <v>16643</v>
      </c>
      <c r="H293" s="56">
        <v>26348</v>
      </c>
      <c r="I293" s="56">
        <v>5765</v>
      </c>
      <c r="J293" s="56">
        <v>2731</v>
      </c>
      <c r="K293" s="56">
        <v>2615</v>
      </c>
      <c r="L293" s="56">
        <v>5751</v>
      </c>
      <c r="M293" s="56">
        <v>5519</v>
      </c>
    </row>
    <row r="294" spans="1:13" x14ac:dyDescent="0.2">
      <c r="A294" s="47">
        <v>236</v>
      </c>
      <c r="B294" s="9">
        <v>13</v>
      </c>
      <c r="C294" s="9">
        <v>15</v>
      </c>
      <c r="D294" s="56">
        <v>59260</v>
      </c>
      <c r="E294" s="56">
        <v>96</v>
      </c>
      <c r="F294" s="56">
        <v>745</v>
      </c>
      <c r="G294" s="56">
        <v>9282</v>
      </c>
      <c r="H294" s="56">
        <v>28529</v>
      </c>
      <c r="I294" s="56">
        <v>20704</v>
      </c>
      <c r="J294" s="56">
        <v>3655</v>
      </c>
      <c r="K294" s="56">
        <v>3612</v>
      </c>
      <c r="L294" s="56">
        <v>6622</v>
      </c>
      <c r="M294" s="56">
        <v>6543</v>
      </c>
    </row>
    <row r="295" spans="1:13" x14ac:dyDescent="0.2">
      <c r="A295" s="47">
        <v>237</v>
      </c>
      <c r="B295" s="9">
        <v>13</v>
      </c>
      <c r="C295" s="9">
        <v>16</v>
      </c>
      <c r="D295" s="56">
        <v>142908</v>
      </c>
      <c r="E295" s="56">
        <v>216</v>
      </c>
      <c r="F295" s="56">
        <v>1924</v>
      </c>
      <c r="G295" s="56">
        <v>23757</v>
      </c>
      <c r="H295" s="56">
        <v>76625</v>
      </c>
      <c r="I295" s="56">
        <v>40602</v>
      </c>
      <c r="J295" s="56">
        <v>8263</v>
      </c>
      <c r="K295" s="56">
        <v>8153</v>
      </c>
      <c r="L295" s="56">
        <v>15149</v>
      </c>
      <c r="M295" s="56">
        <v>14956</v>
      </c>
    </row>
    <row r="296" spans="1:13" x14ac:dyDescent="0.2">
      <c r="A296" s="47">
        <v>238</v>
      </c>
      <c r="B296" s="9">
        <v>13</v>
      </c>
      <c r="C296" s="9">
        <v>17</v>
      </c>
      <c r="D296" s="56">
        <v>194806</v>
      </c>
      <c r="E296" s="56">
        <v>305</v>
      </c>
      <c r="F296" s="56">
        <v>3477</v>
      </c>
      <c r="G296" s="56">
        <v>38184</v>
      </c>
      <c r="H296" s="56">
        <v>92939</v>
      </c>
      <c r="I296" s="56">
        <v>60206</v>
      </c>
      <c r="J296" s="56">
        <v>11862</v>
      </c>
      <c r="K296" s="56">
        <v>11644</v>
      </c>
      <c r="L296" s="56">
        <v>20577</v>
      </c>
      <c r="M296" s="56">
        <v>20219</v>
      </c>
    </row>
    <row r="297" spans="1:13" x14ac:dyDescent="0.2">
      <c r="A297" s="47">
        <v>239</v>
      </c>
      <c r="B297" s="9">
        <v>13</v>
      </c>
      <c r="C297" s="9">
        <v>18</v>
      </c>
      <c r="D297" s="56">
        <v>56176</v>
      </c>
      <c r="E297" s="56">
        <v>204</v>
      </c>
      <c r="F297" s="56">
        <v>1701</v>
      </c>
      <c r="G297" s="56">
        <v>16305</v>
      </c>
      <c r="H297" s="56">
        <v>22668</v>
      </c>
      <c r="I297" s="56">
        <v>15502</v>
      </c>
      <c r="J297" s="56">
        <v>3333</v>
      </c>
      <c r="K297" s="56">
        <v>3221</v>
      </c>
      <c r="L297" s="56">
        <v>6277</v>
      </c>
      <c r="M297" s="56">
        <v>6086</v>
      </c>
    </row>
    <row r="298" spans="1:13" x14ac:dyDescent="0.2">
      <c r="A298" s="47">
        <v>240</v>
      </c>
      <c r="B298" s="9">
        <v>13</v>
      </c>
      <c r="C298" s="9">
        <v>19</v>
      </c>
      <c r="D298" s="56">
        <v>83068</v>
      </c>
      <c r="E298" s="56">
        <v>177</v>
      </c>
      <c r="F298" s="56">
        <v>3180</v>
      </c>
      <c r="G298" s="56">
        <v>32429</v>
      </c>
      <c r="H298" s="56">
        <v>31701</v>
      </c>
      <c r="I298" s="56">
        <v>15758</v>
      </c>
      <c r="J298" s="56">
        <v>5147</v>
      </c>
      <c r="K298" s="56">
        <v>4931</v>
      </c>
      <c r="L298" s="56">
        <v>8960</v>
      </c>
      <c r="M298" s="56">
        <v>8654</v>
      </c>
    </row>
    <row r="299" spans="1:13" x14ac:dyDescent="0.2">
      <c r="A299" s="47">
        <v>241</v>
      </c>
      <c r="B299" s="9">
        <v>13</v>
      </c>
      <c r="C299" s="9">
        <v>20</v>
      </c>
      <c r="D299" s="56">
        <v>37437</v>
      </c>
      <c r="E299" s="56">
        <v>101</v>
      </c>
      <c r="F299" s="56">
        <v>1914</v>
      </c>
      <c r="G299" s="56">
        <v>19389</v>
      </c>
      <c r="H299" s="56">
        <v>9212</v>
      </c>
      <c r="I299" s="56">
        <v>6922</v>
      </c>
      <c r="J299" s="56">
        <v>2318</v>
      </c>
      <c r="K299" s="56">
        <v>2214</v>
      </c>
      <c r="L299" s="56">
        <v>3987</v>
      </c>
      <c r="M299" s="56">
        <v>3798</v>
      </c>
    </row>
    <row r="300" spans="1:13" x14ac:dyDescent="0.2">
      <c r="A300" s="47">
        <v>242</v>
      </c>
      <c r="B300" s="9">
        <v>14</v>
      </c>
      <c r="C300" s="9">
        <v>1</v>
      </c>
      <c r="D300" s="56">
        <v>3165</v>
      </c>
      <c r="E300" s="56">
        <v>38</v>
      </c>
      <c r="F300" s="56">
        <v>105</v>
      </c>
      <c r="G300" s="56">
        <v>623</v>
      </c>
      <c r="H300" s="56">
        <v>2333</v>
      </c>
      <c r="I300" s="56">
        <v>104</v>
      </c>
      <c r="J300" s="56">
        <v>123</v>
      </c>
      <c r="K300" s="56">
        <v>120</v>
      </c>
      <c r="L300" s="56">
        <v>355</v>
      </c>
      <c r="M300" s="56">
        <v>346</v>
      </c>
    </row>
    <row r="301" spans="1:13" x14ac:dyDescent="0.2">
      <c r="A301" s="47">
        <v>243</v>
      </c>
      <c r="B301" s="9">
        <v>14</v>
      </c>
      <c r="C301" s="9">
        <v>2</v>
      </c>
      <c r="D301" s="56">
        <v>7452</v>
      </c>
      <c r="E301" s="56">
        <v>74</v>
      </c>
      <c r="F301" s="56">
        <v>301</v>
      </c>
      <c r="G301" s="56">
        <v>1438</v>
      </c>
      <c r="H301" s="56">
        <v>5318</v>
      </c>
      <c r="I301" s="56">
        <v>395</v>
      </c>
      <c r="J301" s="56">
        <v>358</v>
      </c>
      <c r="K301" s="56">
        <v>335</v>
      </c>
      <c r="L301" s="56">
        <v>862</v>
      </c>
      <c r="M301" s="56">
        <v>828</v>
      </c>
    </row>
    <row r="302" spans="1:13" x14ac:dyDescent="0.2">
      <c r="A302" s="47">
        <v>244</v>
      </c>
      <c r="B302" s="9">
        <v>14</v>
      </c>
      <c r="C302" s="9">
        <v>3</v>
      </c>
      <c r="D302" s="56">
        <v>11516</v>
      </c>
      <c r="E302" s="56">
        <v>154</v>
      </c>
      <c r="F302" s="56">
        <v>626</v>
      </c>
      <c r="G302" s="56">
        <v>2853</v>
      </c>
      <c r="H302" s="56">
        <v>7605</v>
      </c>
      <c r="I302" s="56">
        <v>432</v>
      </c>
      <c r="J302" s="56">
        <v>599</v>
      </c>
      <c r="K302" s="56">
        <v>563</v>
      </c>
      <c r="L302" s="56">
        <v>1607</v>
      </c>
      <c r="M302" s="56">
        <v>1521</v>
      </c>
    </row>
    <row r="303" spans="1:13" x14ac:dyDescent="0.2">
      <c r="A303" s="47">
        <v>245</v>
      </c>
      <c r="B303" s="9">
        <v>14</v>
      </c>
      <c r="C303" s="9">
        <v>4</v>
      </c>
      <c r="D303" s="56">
        <v>23192</v>
      </c>
      <c r="E303" s="56">
        <v>277</v>
      </c>
      <c r="F303" s="56">
        <v>1204</v>
      </c>
      <c r="G303" s="56">
        <v>5446</v>
      </c>
      <c r="H303" s="56">
        <v>15331</v>
      </c>
      <c r="I303" s="56">
        <v>1211</v>
      </c>
      <c r="J303" s="56">
        <v>1129</v>
      </c>
      <c r="K303" s="56">
        <v>1066</v>
      </c>
      <c r="L303" s="56">
        <v>2650</v>
      </c>
      <c r="M303" s="56">
        <v>2496</v>
      </c>
    </row>
    <row r="304" spans="1:13" x14ac:dyDescent="0.2">
      <c r="A304" s="47">
        <v>246</v>
      </c>
      <c r="B304" s="9">
        <v>14</v>
      </c>
      <c r="C304" s="9">
        <v>5</v>
      </c>
      <c r="D304" s="56">
        <v>24970</v>
      </c>
      <c r="E304" s="56">
        <v>231</v>
      </c>
      <c r="F304" s="56">
        <v>1113</v>
      </c>
      <c r="G304" s="56">
        <v>5974</v>
      </c>
      <c r="H304" s="56">
        <v>16583</v>
      </c>
      <c r="I304" s="56">
        <v>1300</v>
      </c>
      <c r="J304" s="56">
        <v>1191</v>
      </c>
      <c r="K304" s="56">
        <v>1134</v>
      </c>
      <c r="L304" s="56">
        <v>3149</v>
      </c>
      <c r="M304" s="56">
        <v>3000</v>
      </c>
    </row>
    <row r="305" spans="1:13" x14ac:dyDescent="0.2">
      <c r="A305" s="47">
        <v>247</v>
      </c>
      <c r="B305" s="9">
        <v>14</v>
      </c>
      <c r="C305" s="9">
        <v>6</v>
      </c>
      <c r="D305" s="56">
        <v>20813</v>
      </c>
      <c r="E305" s="56">
        <v>181</v>
      </c>
      <c r="F305" s="56">
        <v>902</v>
      </c>
      <c r="G305" s="56">
        <v>4890</v>
      </c>
      <c r="H305" s="56">
        <v>13440</v>
      </c>
      <c r="I305" s="56">
        <v>1581</v>
      </c>
      <c r="J305" s="56">
        <v>1080</v>
      </c>
      <c r="K305" s="56">
        <v>1034</v>
      </c>
      <c r="L305" s="56">
        <v>2802</v>
      </c>
      <c r="M305" s="56">
        <v>2682</v>
      </c>
    </row>
    <row r="306" spans="1:13" x14ac:dyDescent="0.2">
      <c r="A306" s="47">
        <v>248</v>
      </c>
      <c r="B306" s="9">
        <v>14</v>
      </c>
      <c r="C306" s="9">
        <v>7</v>
      </c>
      <c r="D306" s="56">
        <v>33109</v>
      </c>
      <c r="E306" s="56">
        <v>351</v>
      </c>
      <c r="F306" s="56">
        <v>1421</v>
      </c>
      <c r="G306" s="56">
        <v>7045</v>
      </c>
      <c r="H306" s="56">
        <v>21873</v>
      </c>
      <c r="I306" s="56">
        <v>2770</v>
      </c>
      <c r="J306" s="56">
        <v>1649</v>
      </c>
      <c r="K306" s="56">
        <v>1566</v>
      </c>
      <c r="L306" s="56">
        <v>3787</v>
      </c>
      <c r="M306" s="56">
        <v>3613</v>
      </c>
    </row>
    <row r="307" spans="1:13" x14ac:dyDescent="0.2">
      <c r="A307" s="47">
        <v>249</v>
      </c>
      <c r="B307" s="9">
        <v>14</v>
      </c>
      <c r="C307" s="9">
        <v>8</v>
      </c>
      <c r="D307" s="56">
        <v>73521</v>
      </c>
      <c r="E307" s="56">
        <v>759</v>
      </c>
      <c r="F307" s="56">
        <v>3832</v>
      </c>
      <c r="G307" s="56">
        <v>20199</v>
      </c>
      <c r="H307" s="56">
        <v>44101</v>
      </c>
      <c r="I307" s="56">
        <v>5389</v>
      </c>
      <c r="J307" s="56">
        <v>3750</v>
      </c>
      <c r="K307" s="56">
        <v>3554</v>
      </c>
      <c r="L307" s="56">
        <v>9415</v>
      </c>
      <c r="M307" s="56">
        <v>8917</v>
      </c>
    </row>
    <row r="308" spans="1:13" x14ac:dyDescent="0.2">
      <c r="A308" s="47">
        <v>250</v>
      </c>
      <c r="B308" s="9">
        <v>14</v>
      </c>
      <c r="C308" s="9">
        <v>9</v>
      </c>
      <c r="D308" s="56">
        <v>49796</v>
      </c>
      <c r="E308" s="56">
        <v>522</v>
      </c>
      <c r="F308" s="56">
        <v>2539</v>
      </c>
      <c r="G308" s="56">
        <v>13658</v>
      </c>
      <c r="H308" s="56">
        <v>29836</v>
      </c>
      <c r="I308" s="56">
        <v>3763</v>
      </c>
      <c r="J308" s="56">
        <v>2506</v>
      </c>
      <c r="K308" s="56">
        <v>2361</v>
      </c>
      <c r="L308" s="56">
        <v>6008</v>
      </c>
      <c r="M308" s="56">
        <v>5723</v>
      </c>
    </row>
    <row r="309" spans="1:13" x14ac:dyDescent="0.2">
      <c r="A309" s="47">
        <v>251</v>
      </c>
      <c r="B309" s="9">
        <v>14</v>
      </c>
      <c r="C309" s="9">
        <v>10</v>
      </c>
      <c r="D309" s="56">
        <v>63281</v>
      </c>
      <c r="E309" s="56">
        <v>752</v>
      </c>
      <c r="F309" s="56">
        <v>3878</v>
      </c>
      <c r="G309" s="56">
        <v>19933</v>
      </c>
      <c r="H309" s="56">
        <v>33682</v>
      </c>
      <c r="I309" s="56">
        <v>5788</v>
      </c>
      <c r="J309" s="56">
        <v>3178</v>
      </c>
      <c r="K309" s="56">
        <v>2970</v>
      </c>
      <c r="L309" s="56">
        <v>7333</v>
      </c>
      <c r="M309" s="56">
        <v>6890</v>
      </c>
    </row>
    <row r="310" spans="1:13" x14ac:dyDescent="0.2">
      <c r="A310" s="47">
        <v>252</v>
      </c>
      <c r="B310" s="9">
        <v>14</v>
      </c>
      <c r="C310" s="9">
        <v>11</v>
      </c>
      <c r="D310" s="56">
        <v>112098</v>
      </c>
      <c r="E310" s="56">
        <v>1412</v>
      </c>
      <c r="F310" s="56">
        <v>7551</v>
      </c>
      <c r="G310" s="56">
        <v>36963</v>
      </c>
      <c r="H310" s="56">
        <v>59659</v>
      </c>
      <c r="I310" s="56">
        <v>7925</v>
      </c>
      <c r="J310" s="56">
        <v>5696</v>
      </c>
      <c r="K310" s="56">
        <v>5304</v>
      </c>
      <c r="L310" s="56">
        <v>12837</v>
      </c>
      <c r="M310" s="56">
        <v>11963</v>
      </c>
    </row>
    <row r="311" spans="1:13" x14ac:dyDescent="0.2">
      <c r="A311" s="47">
        <v>253</v>
      </c>
      <c r="B311" s="9">
        <v>14</v>
      </c>
      <c r="C311" s="9">
        <v>12</v>
      </c>
      <c r="D311" s="56">
        <v>258875</v>
      </c>
      <c r="E311" s="56">
        <v>3472</v>
      </c>
      <c r="F311" s="56">
        <v>19988</v>
      </c>
      <c r="G311" s="56">
        <v>99834</v>
      </c>
      <c r="H311" s="56">
        <v>122037</v>
      </c>
      <c r="I311" s="56">
        <v>17016</v>
      </c>
      <c r="J311" s="56">
        <v>13314</v>
      </c>
      <c r="K311" s="56">
        <v>12265</v>
      </c>
      <c r="L311" s="56">
        <v>29457</v>
      </c>
      <c r="M311" s="56">
        <v>27276</v>
      </c>
    </row>
    <row r="312" spans="1:13" x14ac:dyDescent="0.2">
      <c r="A312" s="47">
        <v>254</v>
      </c>
      <c r="B312" s="9">
        <v>14</v>
      </c>
      <c r="C312" s="9">
        <v>13</v>
      </c>
      <c r="D312" s="56">
        <v>54193</v>
      </c>
      <c r="E312" s="56">
        <v>868</v>
      </c>
      <c r="F312" s="56">
        <v>4940</v>
      </c>
      <c r="G312" s="56">
        <v>24213</v>
      </c>
      <c r="H312" s="56">
        <v>20552</v>
      </c>
      <c r="I312" s="56">
        <v>4488</v>
      </c>
      <c r="J312" s="56">
        <v>2961</v>
      </c>
      <c r="K312" s="56">
        <v>2712</v>
      </c>
      <c r="L312" s="56">
        <v>5993</v>
      </c>
      <c r="M312" s="56">
        <v>5448</v>
      </c>
    </row>
    <row r="313" spans="1:13" x14ac:dyDescent="0.2">
      <c r="A313" s="47">
        <v>255</v>
      </c>
      <c r="B313" s="9">
        <v>14</v>
      </c>
      <c r="C313" s="9">
        <v>14</v>
      </c>
      <c r="D313" s="56">
        <v>70710</v>
      </c>
      <c r="E313" s="56">
        <v>393</v>
      </c>
      <c r="F313" s="56">
        <v>2561</v>
      </c>
      <c r="G313" s="56">
        <v>21904</v>
      </c>
      <c r="H313" s="56">
        <v>39557</v>
      </c>
      <c r="I313" s="56">
        <v>6688</v>
      </c>
      <c r="J313" s="56">
        <v>3591</v>
      </c>
      <c r="K313" s="56">
        <v>3463</v>
      </c>
      <c r="L313" s="56">
        <v>8030</v>
      </c>
      <c r="M313" s="56">
        <v>7697</v>
      </c>
    </row>
    <row r="314" spans="1:13" x14ac:dyDescent="0.2">
      <c r="A314" s="47">
        <v>256</v>
      </c>
      <c r="B314" s="9">
        <v>14</v>
      </c>
      <c r="C314" s="9">
        <v>15</v>
      </c>
      <c r="D314" s="56">
        <v>37838</v>
      </c>
      <c r="E314" s="56">
        <v>45</v>
      </c>
      <c r="F314" s="56">
        <v>427</v>
      </c>
      <c r="G314" s="56">
        <v>5051</v>
      </c>
      <c r="H314" s="56">
        <v>20755</v>
      </c>
      <c r="I314" s="56">
        <v>11605</v>
      </c>
      <c r="J314" s="56">
        <v>2117</v>
      </c>
      <c r="K314" s="56">
        <v>2093</v>
      </c>
      <c r="L314" s="56">
        <v>4190</v>
      </c>
      <c r="M314" s="56">
        <v>4144</v>
      </c>
    </row>
    <row r="315" spans="1:13" x14ac:dyDescent="0.2">
      <c r="A315" s="47">
        <v>257</v>
      </c>
      <c r="B315" s="9">
        <v>14</v>
      </c>
      <c r="C315" s="9">
        <v>16</v>
      </c>
      <c r="D315" s="56">
        <v>81099</v>
      </c>
      <c r="E315" s="56">
        <v>133</v>
      </c>
      <c r="F315" s="56">
        <v>1071</v>
      </c>
      <c r="G315" s="56">
        <v>12449</v>
      </c>
      <c r="H315" s="56">
        <v>49595</v>
      </c>
      <c r="I315" s="56">
        <v>17984</v>
      </c>
      <c r="J315" s="56">
        <v>4322</v>
      </c>
      <c r="K315" s="56">
        <v>4268</v>
      </c>
      <c r="L315" s="56">
        <v>8750</v>
      </c>
      <c r="M315" s="56">
        <v>8624</v>
      </c>
    </row>
    <row r="316" spans="1:13" x14ac:dyDescent="0.2">
      <c r="A316" s="47">
        <v>258</v>
      </c>
      <c r="B316" s="9">
        <v>14</v>
      </c>
      <c r="C316" s="9">
        <v>17</v>
      </c>
      <c r="D316" s="56">
        <v>204719</v>
      </c>
      <c r="E316" s="56">
        <v>377</v>
      </c>
      <c r="F316" s="56">
        <v>3077</v>
      </c>
      <c r="G316" s="56">
        <v>38804</v>
      </c>
      <c r="H316" s="56">
        <v>102588</v>
      </c>
      <c r="I316" s="56">
        <v>60250</v>
      </c>
      <c r="J316" s="56">
        <v>11987</v>
      </c>
      <c r="K316" s="56">
        <v>11793</v>
      </c>
      <c r="L316" s="56">
        <v>22469</v>
      </c>
      <c r="M316" s="56">
        <v>22114</v>
      </c>
    </row>
    <row r="317" spans="1:13" x14ac:dyDescent="0.2">
      <c r="A317" s="47">
        <v>259</v>
      </c>
      <c r="B317" s="9">
        <v>14</v>
      </c>
      <c r="C317" s="9">
        <v>18</v>
      </c>
      <c r="D317" s="56">
        <v>164101</v>
      </c>
      <c r="E317" s="56">
        <v>409</v>
      </c>
      <c r="F317" s="56">
        <v>3007</v>
      </c>
      <c r="G317" s="56">
        <v>34724</v>
      </c>
      <c r="H317" s="56">
        <v>82422</v>
      </c>
      <c r="I317" s="56">
        <v>43948</v>
      </c>
      <c r="J317" s="56">
        <v>9373</v>
      </c>
      <c r="K317" s="56">
        <v>9195</v>
      </c>
      <c r="L317" s="56">
        <v>17923</v>
      </c>
      <c r="M317" s="56">
        <v>17572</v>
      </c>
    </row>
    <row r="318" spans="1:13" x14ac:dyDescent="0.2">
      <c r="A318" s="47">
        <v>260</v>
      </c>
      <c r="B318" s="9">
        <v>14</v>
      </c>
      <c r="C318" s="9">
        <v>19</v>
      </c>
      <c r="D318" s="56">
        <v>113710</v>
      </c>
      <c r="E318" s="56">
        <v>99</v>
      </c>
      <c r="F318" s="56">
        <v>1896</v>
      </c>
      <c r="G318" s="56">
        <v>25046</v>
      </c>
      <c r="H318" s="56">
        <v>70322</v>
      </c>
      <c r="I318" s="56">
        <v>16446</v>
      </c>
      <c r="J318" s="56">
        <v>6102</v>
      </c>
      <c r="K318" s="56">
        <v>5986</v>
      </c>
      <c r="L318" s="56">
        <v>12645</v>
      </c>
      <c r="M318" s="56">
        <v>12430</v>
      </c>
    </row>
    <row r="319" spans="1:13" x14ac:dyDescent="0.2">
      <c r="A319" s="47">
        <v>261</v>
      </c>
      <c r="B319" s="9">
        <v>14</v>
      </c>
      <c r="C319" s="9">
        <v>20</v>
      </c>
      <c r="D319" s="56">
        <v>77049</v>
      </c>
      <c r="E319" s="56">
        <v>200</v>
      </c>
      <c r="F319" s="56">
        <v>3245</v>
      </c>
      <c r="G319" s="56">
        <v>38364</v>
      </c>
      <c r="H319" s="56">
        <v>24324</v>
      </c>
      <c r="I319" s="56">
        <v>11116</v>
      </c>
      <c r="J319" s="56">
        <v>4559</v>
      </c>
      <c r="K319" s="56">
        <v>4381</v>
      </c>
      <c r="L319" s="56">
        <v>8215</v>
      </c>
      <c r="M319" s="56">
        <v>7891</v>
      </c>
    </row>
    <row r="320" spans="1:13" x14ac:dyDescent="0.2">
      <c r="A320" s="47">
        <v>262</v>
      </c>
      <c r="B320" s="9">
        <v>15</v>
      </c>
      <c r="C320" s="9">
        <v>1</v>
      </c>
      <c r="D320" s="56">
        <v>1483</v>
      </c>
      <c r="E320" s="56">
        <v>15</v>
      </c>
      <c r="F320" s="56">
        <v>59</v>
      </c>
      <c r="G320" s="56">
        <v>286</v>
      </c>
      <c r="H320" s="56">
        <v>1070</v>
      </c>
      <c r="I320" s="56">
        <v>68</v>
      </c>
      <c r="J320" s="56">
        <v>73</v>
      </c>
      <c r="K320" s="56">
        <v>71</v>
      </c>
      <c r="L320" s="56">
        <v>219</v>
      </c>
      <c r="M320" s="56">
        <v>204</v>
      </c>
    </row>
    <row r="321" spans="1:13" x14ac:dyDescent="0.2">
      <c r="A321" s="47">
        <v>263</v>
      </c>
      <c r="B321" s="9">
        <v>15</v>
      </c>
      <c r="C321" s="9">
        <v>2</v>
      </c>
      <c r="D321" s="56">
        <v>3478</v>
      </c>
      <c r="E321" s="56">
        <v>40</v>
      </c>
      <c r="F321" s="56">
        <v>134</v>
      </c>
      <c r="G321" s="56">
        <v>658</v>
      </c>
      <c r="H321" s="56">
        <v>2487</v>
      </c>
      <c r="I321" s="56">
        <v>199</v>
      </c>
      <c r="J321" s="56">
        <v>146</v>
      </c>
      <c r="K321" s="56">
        <v>140</v>
      </c>
      <c r="L321" s="56">
        <v>421</v>
      </c>
      <c r="M321" s="56">
        <v>403</v>
      </c>
    </row>
    <row r="322" spans="1:13" x14ac:dyDescent="0.2">
      <c r="A322" s="47">
        <v>264</v>
      </c>
      <c r="B322" s="9">
        <v>15</v>
      </c>
      <c r="C322" s="9">
        <v>3</v>
      </c>
      <c r="D322" s="56">
        <v>6184</v>
      </c>
      <c r="E322" s="56">
        <v>75</v>
      </c>
      <c r="F322" s="56">
        <v>318</v>
      </c>
      <c r="G322" s="56">
        <v>1356</v>
      </c>
      <c r="H322" s="56">
        <v>4181</v>
      </c>
      <c r="I322" s="56">
        <v>329</v>
      </c>
      <c r="J322" s="56">
        <v>317</v>
      </c>
      <c r="K322" s="56">
        <v>304</v>
      </c>
      <c r="L322" s="56">
        <v>879</v>
      </c>
      <c r="M322" s="56">
        <v>833</v>
      </c>
    </row>
    <row r="323" spans="1:13" x14ac:dyDescent="0.2">
      <c r="A323" s="47">
        <v>265</v>
      </c>
      <c r="B323" s="9">
        <v>15</v>
      </c>
      <c r="C323" s="9">
        <v>4</v>
      </c>
      <c r="D323" s="56">
        <v>11030</v>
      </c>
      <c r="E323" s="56">
        <v>104</v>
      </c>
      <c r="F323" s="56">
        <v>484</v>
      </c>
      <c r="G323" s="56">
        <v>2287</v>
      </c>
      <c r="H323" s="56">
        <v>7569</v>
      </c>
      <c r="I323" s="56">
        <v>690</v>
      </c>
      <c r="J323" s="56">
        <v>522</v>
      </c>
      <c r="K323" s="56">
        <v>501</v>
      </c>
      <c r="L323" s="56">
        <v>1321</v>
      </c>
      <c r="M323" s="56">
        <v>1257</v>
      </c>
    </row>
    <row r="324" spans="1:13" x14ac:dyDescent="0.2">
      <c r="A324" s="47">
        <v>266</v>
      </c>
      <c r="B324" s="9">
        <v>15</v>
      </c>
      <c r="C324" s="9">
        <v>5</v>
      </c>
      <c r="D324" s="56">
        <v>14300</v>
      </c>
      <c r="E324" s="56">
        <v>134</v>
      </c>
      <c r="F324" s="56">
        <v>543</v>
      </c>
      <c r="G324" s="56">
        <v>3106</v>
      </c>
      <c r="H324" s="56">
        <v>9897</v>
      </c>
      <c r="I324" s="56">
        <v>754</v>
      </c>
      <c r="J324" s="56">
        <v>695</v>
      </c>
      <c r="K324" s="56">
        <v>671</v>
      </c>
      <c r="L324" s="56">
        <v>1798</v>
      </c>
      <c r="M324" s="56">
        <v>1720</v>
      </c>
    </row>
    <row r="325" spans="1:13" x14ac:dyDescent="0.2">
      <c r="A325" s="47">
        <v>267</v>
      </c>
      <c r="B325" s="9">
        <v>15</v>
      </c>
      <c r="C325" s="9">
        <v>6</v>
      </c>
      <c r="D325" s="56">
        <v>9691</v>
      </c>
      <c r="E325" s="56">
        <v>77</v>
      </c>
      <c r="F325" s="56">
        <v>358</v>
      </c>
      <c r="G325" s="56">
        <v>2122</v>
      </c>
      <c r="H325" s="56">
        <v>6527</v>
      </c>
      <c r="I325" s="56">
        <v>684</v>
      </c>
      <c r="J325" s="56">
        <v>495</v>
      </c>
      <c r="K325" s="56">
        <v>474</v>
      </c>
      <c r="L325" s="56">
        <v>1330</v>
      </c>
      <c r="M325" s="56">
        <v>1281</v>
      </c>
    </row>
    <row r="326" spans="1:13" x14ac:dyDescent="0.2">
      <c r="A326" s="47">
        <v>268</v>
      </c>
      <c r="B326" s="9">
        <v>15</v>
      </c>
      <c r="C326" s="9">
        <v>7</v>
      </c>
      <c r="D326" s="56">
        <v>29776</v>
      </c>
      <c r="E326" s="56">
        <v>265</v>
      </c>
      <c r="F326" s="56">
        <v>1196</v>
      </c>
      <c r="G326" s="56">
        <v>6387</v>
      </c>
      <c r="H326" s="56">
        <v>19691</v>
      </c>
      <c r="I326" s="56">
        <v>2502</v>
      </c>
      <c r="J326" s="56">
        <v>1466</v>
      </c>
      <c r="K326" s="56">
        <v>1399</v>
      </c>
      <c r="L326" s="56">
        <v>3517</v>
      </c>
      <c r="M326" s="56">
        <v>3397</v>
      </c>
    </row>
    <row r="327" spans="1:13" x14ac:dyDescent="0.2">
      <c r="A327" s="47">
        <v>269</v>
      </c>
      <c r="B327" s="9">
        <v>15</v>
      </c>
      <c r="C327" s="9">
        <v>8</v>
      </c>
      <c r="D327" s="56">
        <v>57673</v>
      </c>
      <c r="E327" s="56">
        <v>574</v>
      </c>
      <c r="F327" s="56">
        <v>2695</v>
      </c>
      <c r="G327" s="56">
        <v>14687</v>
      </c>
      <c r="H327" s="56">
        <v>35492</v>
      </c>
      <c r="I327" s="56">
        <v>4799</v>
      </c>
      <c r="J327" s="56">
        <v>3003</v>
      </c>
      <c r="K327" s="56">
        <v>2844</v>
      </c>
      <c r="L327" s="56">
        <v>7594</v>
      </c>
      <c r="M327" s="56">
        <v>7195</v>
      </c>
    </row>
    <row r="328" spans="1:13" x14ac:dyDescent="0.2">
      <c r="A328" s="47">
        <v>270</v>
      </c>
      <c r="B328" s="9">
        <v>15</v>
      </c>
      <c r="C328" s="9">
        <v>9</v>
      </c>
      <c r="D328" s="56">
        <v>38960</v>
      </c>
      <c r="E328" s="56">
        <v>260</v>
      </c>
      <c r="F328" s="56">
        <v>1435</v>
      </c>
      <c r="G328" s="56">
        <v>9180</v>
      </c>
      <c r="H328" s="56">
        <v>24525</v>
      </c>
      <c r="I328" s="56">
        <v>3820</v>
      </c>
      <c r="J328" s="56">
        <v>2057</v>
      </c>
      <c r="K328" s="56">
        <v>1997</v>
      </c>
      <c r="L328" s="56">
        <v>4927</v>
      </c>
      <c r="M328" s="56">
        <v>4774</v>
      </c>
    </row>
    <row r="329" spans="1:13" x14ac:dyDescent="0.2">
      <c r="A329" s="47">
        <v>271</v>
      </c>
      <c r="B329" s="9">
        <v>15</v>
      </c>
      <c r="C329" s="9">
        <v>10</v>
      </c>
      <c r="D329" s="56">
        <v>53278</v>
      </c>
      <c r="E329" s="56">
        <v>538</v>
      </c>
      <c r="F329" s="56">
        <v>2781</v>
      </c>
      <c r="G329" s="56">
        <v>14960</v>
      </c>
      <c r="H329" s="56">
        <v>31005</v>
      </c>
      <c r="I329" s="56">
        <v>4532</v>
      </c>
      <c r="J329" s="56">
        <v>2654</v>
      </c>
      <c r="K329" s="56">
        <v>2491</v>
      </c>
      <c r="L329" s="56">
        <v>6323</v>
      </c>
      <c r="M329" s="56">
        <v>5996</v>
      </c>
    </row>
    <row r="330" spans="1:13" x14ac:dyDescent="0.2">
      <c r="A330" s="47">
        <v>272</v>
      </c>
      <c r="B330" s="9">
        <v>15</v>
      </c>
      <c r="C330" s="9">
        <v>11</v>
      </c>
      <c r="D330" s="56">
        <v>88499</v>
      </c>
      <c r="E330" s="56">
        <v>857</v>
      </c>
      <c r="F330" s="56">
        <v>4739</v>
      </c>
      <c r="G330" s="56">
        <v>25614</v>
      </c>
      <c r="H330" s="56">
        <v>53137</v>
      </c>
      <c r="I330" s="56">
        <v>5009</v>
      </c>
      <c r="J330" s="56">
        <v>4405</v>
      </c>
      <c r="K330" s="56">
        <v>4143</v>
      </c>
      <c r="L330" s="56">
        <v>10815</v>
      </c>
      <c r="M330" s="56">
        <v>10206</v>
      </c>
    </row>
    <row r="331" spans="1:13" x14ac:dyDescent="0.2">
      <c r="A331" s="47">
        <v>273</v>
      </c>
      <c r="B331" s="9">
        <v>15</v>
      </c>
      <c r="C331" s="9">
        <v>12</v>
      </c>
      <c r="D331" s="56">
        <v>297890</v>
      </c>
      <c r="E331" s="56">
        <v>3396</v>
      </c>
      <c r="F331" s="56">
        <v>19577</v>
      </c>
      <c r="G331" s="56">
        <v>107944</v>
      </c>
      <c r="H331" s="56">
        <v>153229</v>
      </c>
      <c r="I331" s="56">
        <v>17140</v>
      </c>
      <c r="J331" s="56">
        <v>15070</v>
      </c>
      <c r="K331" s="56">
        <v>14096</v>
      </c>
      <c r="L331" s="56">
        <v>34772</v>
      </c>
      <c r="M331" s="56">
        <v>32622</v>
      </c>
    </row>
    <row r="332" spans="1:13" x14ac:dyDescent="0.2">
      <c r="A332" s="47">
        <v>274</v>
      </c>
      <c r="B332" s="9">
        <v>15</v>
      </c>
      <c r="C332" s="9">
        <v>13</v>
      </c>
      <c r="D332" s="56">
        <v>116299</v>
      </c>
      <c r="E332" s="56">
        <v>1576</v>
      </c>
      <c r="F332" s="56">
        <v>9495</v>
      </c>
      <c r="G332" s="56">
        <v>50507</v>
      </c>
      <c r="H332" s="56">
        <v>48535</v>
      </c>
      <c r="I332" s="56">
        <v>7762</v>
      </c>
      <c r="J332" s="56">
        <v>5912</v>
      </c>
      <c r="K332" s="56">
        <v>5427</v>
      </c>
      <c r="L332" s="56">
        <v>12746</v>
      </c>
      <c r="M332" s="56">
        <v>11730</v>
      </c>
    </row>
    <row r="333" spans="1:13" x14ac:dyDescent="0.2">
      <c r="A333" s="47">
        <v>275</v>
      </c>
      <c r="B333" s="9">
        <v>15</v>
      </c>
      <c r="C333" s="9">
        <v>14</v>
      </c>
      <c r="D333" s="56">
        <v>116013</v>
      </c>
      <c r="E333" s="56">
        <v>499</v>
      </c>
      <c r="F333" s="56">
        <v>3200</v>
      </c>
      <c r="G333" s="56">
        <v>31197</v>
      </c>
      <c r="H333" s="56">
        <v>72491</v>
      </c>
      <c r="I333" s="56">
        <v>9125</v>
      </c>
      <c r="J333" s="56">
        <v>5694</v>
      </c>
      <c r="K333" s="56">
        <v>5538</v>
      </c>
      <c r="L333" s="56">
        <v>13256</v>
      </c>
      <c r="M333" s="56">
        <v>12897</v>
      </c>
    </row>
    <row r="334" spans="1:13" x14ac:dyDescent="0.2">
      <c r="A334" s="47">
        <v>276</v>
      </c>
      <c r="B334" s="9">
        <v>15</v>
      </c>
      <c r="C334" s="9">
        <v>15</v>
      </c>
      <c r="D334" s="56">
        <v>21621</v>
      </c>
      <c r="E334" s="56">
        <v>26</v>
      </c>
      <c r="F334" s="56">
        <v>214</v>
      </c>
      <c r="G334" s="56">
        <v>3208</v>
      </c>
      <c r="H334" s="56">
        <v>13827</v>
      </c>
      <c r="I334" s="56">
        <v>4372</v>
      </c>
      <c r="J334" s="56">
        <v>1188</v>
      </c>
      <c r="K334" s="56">
        <v>1176</v>
      </c>
      <c r="L334" s="56">
        <v>2481</v>
      </c>
      <c r="M334" s="56">
        <v>2455</v>
      </c>
    </row>
    <row r="335" spans="1:13" x14ac:dyDescent="0.2">
      <c r="A335" s="47">
        <v>277</v>
      </c>
      <c r="B335" s="9">
        <v>15</v>
      </c>
      <c r="C335" s="9">
        <v>16</v>
      </c>
      <c r="D335" s="56">
        <v>60763</v>
      </c>
      <c r="E335" s="56">
        <v>77</v>
      </c>
      <c r="F335" s="56">
        <v>663</v>
      </c>
      <c r="G335" s="56">
        <v>8363</v>
      </c>
      <c r="H335" s="56">
        <v>39009</v>
      </c>
      <c r="I335" s="56">
        <v>12728</v>
      </c>
      <c r="J335" s="56">
        <v>3398</v>
      </c>
      <c r="K335" s="56">
        <v>3359</v>
      </c>
      <c r="L335" s="56">
        <v>6660</v>
      </c>
      <c r="M335" s="56">
        <v>6584</v>
      </c>
    </row>
    <row r="336" spans="1:13" x14ac:dyDescent="0.2">
      <c r="A336" s="47">
        <v>278</v>
      </c>
      <c r="B336" s="9">
        <v>15</v>
      </c>
      <c r="C336" s="9">
        <v>17</v>
      </c>
      <c r="D336" s="56">
        <v>156785</v>
      </c>
      <c r="E336" s="56">
        <v>198</v>
      </c>
      <c r="F336" s="56">
        <v>1805</v>
      </c>
      <c r="G336" s="56">
        <v>24858</v>
      </c>
      <c r="H336" s="56">
        <v>88898</v>
      </c>
      <c r="I336" s="56">
        <v>41224</v>
      </c>
      <c r="J336" s="56">
        <v>8897</v>
      </c>
      <c r="K336" s="56">
        <v>8797</v>
      </c>
      <c r="L336" s="56">
        <v>17498</v>
      </c>
      <c r="M336" s="56">
        <v>17311</v>
      </c>
    </row>
    <row r="337" spans="1:13" x14ac:dyDescent="0.2">
      <c r="A337" s="47">
        <v>279</v>
      </c>
      <c r="B337" s="9">
        <v>15</v>
      </c>
      <c r="C337" s="9">
        <v>18</v>
      </c>
      <c r="D337" s="56">
        <v>206882</v>
      </c>
      <c r="E337" s="56">
        <v>460</v>
      </c>
      <c r="F337" s="56">
        <v>3055</v>
      </c>
      <c r="G337" s="56">
        <v>41310</v>
      </c>
      <c r="H337" s="56">
        <v>118301</v>
      </c>
      <c r="I337" s="56">
        <v>44216</v>
      </c>
      <c r="J337" s="56">
        <v>11245</v>
      </c>
      <c r="K337" s="56">
        <v>11073</v>
      </c>
      <c r="L337" s="56">
        <v>22861</v>
      </c>
      <c r="M337" s="56">
        <v>22511</v>
      </c>
    </row>
    <row r="338" spans="1:13" x14ac:dyDescent="0.2">
      <c r="A338" s="47">
        <v>280</v>
      </c>
      <c r="B338" s="9">
        <v>15</v>
      </c>
      <c r="C338" s="9">
        <v>19</v>
      </c>
      <c r="D338" s="56">
        <v>117237</v>
      </c>
      <c r="E338" s="56">
        <v>74</v>
      </c>
      <c r="F338" s="56">
        <v>1040</v>
      </c>
      <c r="G338" s="56">
        <v>16564</v>
      </c>
      <c r="H338" s="56">
        <v>86133</v>
      </c>
      <c r="I338" s="56">
        <v>13500</v>
      </c>
      <c r="J338" s="56">
        <v>6082</v>
      </c>
      <c r="K338" s="56">
        <v>6018</v>
      </c>
      <c r="L338" s="56">
        <v>13241</v>
      </c>
      <c r="M338" s="56">
        <v>13121</v>
      </c>
    </row>
    <row r="339" spans="1:13" x14ac:dyDescent="0.2">
      <c r="A339" s="47">
        <v>281</v>
      </c>
      <c r="B339" s="9">
        <v>15</v>
      </c>
      <c r="C339" s="9">
        <v>20</v>
      </c>
      <c r="D339" s="56">
        <v>82925</v>
      </c>
      <c r="E339" s="56">
        <v>158</v>
      </c>
      <c r="F339" s="56">
        <v>3147</v>
      </c>
      <c r="G339" s="56">
        <v>39318</v>
      </c>
      <c r="H339" s="56">
        <v>30095</v>
      </c>
      <c r="I339" s="56">
        <v>10365</v>
      </c>
      <c r="J339" s="56">
        <v>4737</v>
      </c>
      <c r="K339" s="56">
        <v>4527</v>
      </c>
      <c r="L339" s="56">
        <v>8952</v>
      </c>
      <c r="M339" s="56">
        <v>8623</v>
      </c>
    </row>
    <row r="340" spans="1:13" x14ac:dyDescent="0.2">
      <c r="A340" s="47">
        <v>282</v>
      </c>
      <c r="B340" s="9">
        <v>16</v>
      </c>
      <c r="C340" s="9">
        <v>1</v>
      </c>
      <c r="D340" s="56">
        <v>990</v>
      </c>
      <c r="E340" s="56">
        <v>17</v>
      </c>
      <c r="F340" s="56">
        <v>60</v>
      </c>
      <c r="G340" s="56">
        <v>188</v>
      </c>
      <c r="H340" s="56">
        <v>707</v>
      </c>
      <c r="I340" s="56">
        <v>35</v>
      </c>
      <c r="J340" s="56">
        <v>48</v>
      </c>
      <c r="K340" s="56">
        <v>46</v>
      </c>
      <c r="L340" s="56">
        <v>92</v>
      </c>
      <c r="M340" s="56">
        <v>87</v>
      </c>
    </row>
    <row r="341" spans="1:13" x14ac:dyDescent="0.2">
      <c r="A341" s="47">
        <v>283</v>
      </c>
      <c r="B341" s="9">
        <v>16</v>
      </c>
      <c r="C341" s="9">
        <v>2</v>
      </c>
      <c r="D341" s="56">
        <v>3567</v>
      </c>
      <c r="E341" s="56">
        <v>40</v>
      </c>
      <c r="F341" s="56">
        <v>163</v>
      </c>
      <c r="G341" s="56">
        <v>872</v>
      </c>
      <c r="H341" s="56">
        <v>2440</v>
      </c>
      <c r="I341" s="56">
        <v>92</v>
      </c>
      <c r="J341" s="56">
        <v>131</v>
      </c>
      <c r="K341" s="56">
        <v>129</v>
      </c>
      <c r="L341" s="56">
        <v>360</v>
      </c>
      <c r="M341" s="56">
        <v>348</v>
      </c>
    </row>
    <row r="342" spans="1:13" x14ac:dyDescent="0.2">
      <c r="A342" s="47">
        <v>284</v>
      </c>
      <c r="B342" s="9">
        <v>16</v>
      </c>
      <c r="C342" s="9">
        <v>3</v>
      </c>
      <c r="D342" s="56">
        <v>7290</v>
      </c>
      <c r="E342" s="56">
        <v>57</v>
      </c>
      <c r="F342" s="56">
        <v>290</v>
      </c>
      <c r="G342" s="56">
        <v>1472</v>
      </c>
      <c r="H342" s="56">
        <v>5152</v>
      </c>
      <c r="I342" s="56">
        <v>376</v>
      </c>
      <c r="J342" s="56">
        <v>321</v>
      </c>
      <c r="K342" s="56">
        <v>312</v>
      </c>
      <c r="L342" s="56">
        <v>903</v>
      </c>
      <c r="M342" s="56">
        <v>869</v>
      </c>
    </row>
    <row r="343" spans="1:13" x14ac:dyDescent="0.2">
      <c r="A343" s="47">
        <v>285</v>
      </c>
      <c r="B343" s="9">
        <v>16</v>
      </c>
      <c r="C343" s="9">
        <v>4</v>
      </c>
      <c r="D343" s="56">
        <v>14172</v>
      </c>
      <c r="E343" s="56">
        <v>139</v>
      </c>
      <c r="F343" s="56">
        <v>621</v>
      </c>
      <c r="G343" s="56">
        <v>3335</v>
      </c>
      <c r="H343" s="56">
        <v>9582</v>
      </c>
      <c r="I343" s="56">
        <v>634</v>
      </c>
      <c r="J343" s="56">
        <v>580</v>
      </c>
      <c r="K343" s="56">
        <v>557</v>
      </c>
      <c r="L343" s="56">
        <v>1573</v>
      </c>
      <c r="M343" s="56">
        <v>1511</v>
      </c>
    </row>
    <row r="344" spans="1:13" x14ac:dyDescent="0.2">
      <c r="A344" s="47">
        <v>286</v>
      </c>
      <c r="B344" s="9">
        <v>16</v>
      </c>
      <c r="C344" s="9">
        <v>5</v>
      </c>
      <c r="D344" s="56">
        <v>17576</v>
      </c>
      <c r="E344" s="56">
        <v>112</v>
      </c>
      <c r="F344" s="56">
        <v>470</v>
      </c>
      <c r="G344" s="56">
        <v>3327</v>
      </c>
      <c r="H344" s="56">
        <v>12731</v>
      </c>
      <c r="I344" s="56">
        <v>1048</v>
      </c>
      <c r="J344" s="56">
        <v>843</v>
      </c>
      <c r="K344" s="56">
        <v>819</v>
      </c>
      <c r="L344" s="56">
        <v>2189</v>
      </c>
      <c r="M344" s="56">
        <v>2125</v>
      </c>
    </row>
    <row r="345" spans="1:13" x14ac:dyDescent="0.2">
      <c r="A345" s="47">
        <v>287</v>
      </c>
      <c r="B345" s="9">
        <v>16</v>
      </c>
      <c r="C345" s="9">
        <v>6</v>
      </c>
      <c r="D345" s="56">
        <v>13602</v>
      </c>
      <c r="E345" s="56">
        <v>104</v>
      </c>
      <c r="F345" s="56">
        <v>559</v>
      </c>
      <c r="G345" s="56">
        <v>3159</v>
      </c>
      <c r="H345" s="56">
        <v>9110</v>
      </c>
      <c r="I345" s="56">
        <v>774</v>
      </c>
      <c r="J345" s="56">
        <v>614</v>
      </c>
      <c r="K345" s="56">
        <v>588</v>
      </c>
      <c r="L345" s="56">
        <v>1746</v>
      </c>
      <c r="M345" s="56">
        <v>1694</v>
      </c>
    </row>
    <row r="346" spans="1:13" x14ac:dyDescent="0.2">
      <c r="A346" s="47">
        <v>288</v>
      </c>
      <c r="B346" s="9">
        <v>16</v>
      </c>
      <c r="C346" s="9">
        <v>7</v>
      </c>
      <c r="D346" s="56">
        <v>24134</v>
      </c>
      <c r="E346" s="56">
        <v>154</v>
      </c>
      <c r="F346" s="56">
        <v>718</v>
      </c>
      <c r="G346" s="56">
        <v>4406</v>
      </c>
      <c r="H346" s="56">
        <v>17711</v>
      </c>
      <c r="I346" s="56">
        <v>1299</v>
      </c>
      <c r="J346" s="56">
        <v>1081</v>
      </c>
      <c r="K346" s="56">
        <v>1051</v>
      </c>
      <c r="L346" s="56">
        <v>2899</v>
      </c>
      <c r="M346" s="56">
        <v>2816</v>
      </c>
    </row>
    <row r="347" spans="1:13" x14ac:dyDescent="0.2">
      <c r="A347" s="47">
        <v>289</v>
      </c>
      <c r="B347" s="9">
        <v>16</v>
      </c>
      <c r="C347" s="9">
        <v>8</v>
      </c>
      <c r="D347" s="56">
        <v>50204</v>
      </c>
      <c r="E347" s="56">
        <v>339</v>
      </c>
      <c r="F347" s="56">
        <v>1631</v>
      </c>
      <c r="G347" s="56">
        <v>10965</v>
      </c>
      <c r="H347" s="56">
        <v>34300</v>
      </c>
      <c r="I347" s="56">
        <v>3308</v>
      </c>
      <c r="J347" s="56">
        <v>2544</v>
      </c>
      <c r="K347" s="56">
        <v>2453</v>
      </c>
      <c r="L347" s="56">
        <v>6745</v>
      </c>
      <c r="M347" s="56">
        <v>6530</v>
      </c>
    </row>
    <row r="348" spans="1:13" x14ac:dyDescent="0.2">
      <c r="A348" s="47">
        <v>290</v>
      </c>
      <c r="B348" s="9">
        <v>16</v>
      </c>
      <c r="C348" s="9">
        <v>9</v>
      </c>
      <c r="D348" s="56">
        <v>45981</v>
      </c>
      <c r="E348" s="56">
        <v>283</v>
      </c>
      <c r="F348" s="56">
        <v>1691</v>
      </c>
      <c r="G348" s="56">
        <v>10820</v>
      </c>
      <c r="H348" s="56">
        <v>29609</v>
      </c>
      <c r="I348" s="56">
        <v>3861</v>
      </c>
      <c r="J348" s="56">
        <v>2143</v>
      </c>
      <c r="K348" s="56">
        <v>2073</v>
      </c>
      <c r="L348" s="56">
        <v>5718</v>
      </c>
      <c r="M348" s="56">
        <v>5540</v>
      </c>
    </row>
    <row r="349" spans="1:13" x14ac:dyDescent="0.2">
      <c r="A349" s="47">
        <v>291</v>
      </c>
      <c r="B349" s="9">
        <v>16</v>
      </c>
      <c r="C349" s="9">
        <v>10</v>
      </c>
      <c r="D349" s="56">
        <v>53952</v>
      </c>
      <c r="E349" s="56">
        <v>395</v>
      </c>
      <c r="F349" s="56">
        <v>2089</v>
      </c>
      <c r="G349" s="56">
        <v>12938</v>
      </c>
      <c r="H349" s="56">
        <v>32054</v>
      </c>
      <c r="I349" s="56">
        <v>6871</v>
      </c>
      <c r="J349" s="56">
        <v>2810</v>
      </c>
      <c r="K349" s="56">
        <v>2723</v>
      </c>
      <c r="L349" s="56">
        <v>7043</v>
      </c>
      <c r="M349" s="56">
        <v>6776</v>
      </c>
    </row>
    <row r="350" spans="1:13" x14ac:dyDescent="0.2">
      <c r="A350" s="47">
        <v>292</v>
      </c>
      <c r="B350" s="9">
        <v>16</v>
      </c>
      <c r="C350" s="9">
        <v>11</v>
      </c>
      <c r="D350" s="56">
        <v>86851</v>
      </c>
      <c r="E350" s="56">
        <v>582</v>
      </c>
      <c r="F350" s="56">
        <v>3385</v>
      </c>
      <c r="G350" s="56">
        <v>21942</v>
      </c>
      <c r="H350" s="56">
        <v>57377</v>
      </c>
      <c r="I350" s="56">
        <v>4147</v>
      </c>
      <c r="J350" s="56">
        <v>4222</v>
      </c>
      <c r="K350" s="56">
        <v>4041</v>
      </c>
      <c r="L350" s="56">
        <v>11213</v>
      </c>
      <c r="M350" s="56">
        <v>10777</v>
      </c>
    </row>
    <row r="351" spans="1:13" x14ac:dyDescent="0.2">
      <c r="A351" s="47">
        <v>293</v>
      </c>
      <c r="B351" s="9">
        <v>16</v>
      </c>
      <c r="C351" s="9">
        <v>12</v>
      </c>
      <c r="D351" s="56">
        <v>287891</v>
      </c>
      <c r="E351" s="56">
        <v>2405</v>
      </c>
      <c r="F351" s="56">
        <v>14145</v>
      </c>
      <c r="G351" s="56">
        <v>90786</v>
      </c>
      <c r="H351" s="56">
        <v>168207</v>
      </c>
      <c r="I351" s="56">
        <v>14753</v>
      </c>
      <c r="J351" s="56">
        <v>14604</v>
      </c>
      <c r="K351" s="56">
        <v>13859</v>
      </c>
      <c r="L351" s="56">
        <v>35767</v>
      </c>
      <c r="M351" s="56">
        <v>34147</v>
      </c>
    </row>
    <row r="352" spans="1:13" x14ac:dyDescent="0.2">
      <c r="A352" s="47">
        <v>294</v>
      </c>
      <c r="B352" s="9">
        <v>16</v>
      </c>
      <c r="C352" s="9">
        <v>13</v>
      </c>
      <c r="D352" s="56">
        <v>130927</v>
      </c>
      <c r="E352" s="56">
        <v>1511</v>
      </c>
      <c r="F352" s="56">
        <v>9369</v>
      </c>
      <c r="G352" s="56">
        <v>54807</v>
      </c>
      <c r="H352" s="56">
        <v>58941</v>
      </c>
      <c r="I352" s="56">
        <v>7810</v>
      </c>
      <c r="J352" s="56">
        <v>6498</v>
      </c>
      <c r="K352" s="56">
        <v>6003</v>
      </c>
      <c r="L352" s="56">
        <v>14551</v>
      </c>
      <c r="M352" s="56">
        <v>13490</v>
      </c>
    </row>
    <row r="353" spans="1:13" x14ac:dyDescent="0.2">
      <c r="A353" s="47">
        <v>295</v>
      </c>
      <c r="B353" s="9">
        <v>16</v>
      </c>
      <c r="C353" s="9">
        <v>14</v>
      </c>
      <c r="D353" s="56">
        <v>136870</v>
      </c>
      <c r="E353" s="56">
        <v>429</v>
      </c>
      <c r="F353" s="56">
        <v>2708</v>
      </c>
      <c r="G353" s="56">
        <v>31301</v>
      </c>
      <c r="H353" s="56">
        <v>91649</v>
      </c>
      <c r="I353" s="56">
        <v>11212</v>
      </c>
      <c r="J353" s="56">
        <v>6719</v>
      </c>
      <c r="K353" s="56">
        <v>6592</v>
      </c>
      <c r="L353" s="56">
        <v>16520</v>
      </c>
      <c r="M353" s="56">
        <v>16216</v>
      </c>
    </row>
    <row r="354" spans="1:13" x14ac:dyDescent="0.2">
      <c r="A354" s="47">
        <v>296</v>
      </c>
      <c r="B354" s="9">
        <v>16</v>
      </c>
      <c r="C354" s="9">
        <v>15</v>
      </c>
      <c r="D354" s="56">
        <v>19947</v>
      </c>
      <c r="E354" s="56">
        <v>28</v>
      </c>
      <c r="F354" s="56">
        <v>185</v>
      </c>
      <c r="G354" s="56">
        <v>2252</v>
      </c>
      <c r="H354" s="56">
        <v>11936</v>
      </c>
      <c r="I354" s="56">
        <v>5574</v>
      </c>
      <c r="J354" s="56">
        <v>1111</v>
      </c>
      <c r="K354" s="56">
        <v>1105</v>
      </c>
      <c r="L354" s="56">
        <v>2279</v>
      </c>
      <c r="M354" s="56">
        <v>2259</v>
      </c>
    </row>
    <row r="355" spans="1:13" x14ac:dyDescent="0.2">
      <c r="A355" s="47">
        <v>297</v>
      </c>
      <c r="B355" s="9">
        <v>16</v>
      </c>
      <c r="C355" s="9">
        <v>16</v>
      </c>
      <c r="D355" s="56">
        <v>36124</v>
      </c>
      <c r="E355" s="56">
        <v>46</v>
      </c>
      <c r="F355" s="56">
        <v>375</v>
      </c>
      <c r="G355" s="56">
        <v>4679</v>
      </c>
      <c r="H355" s="56">
        <v>25653</v>
      </c>
      <c r="I355" s="56">
        <v>5417</v>
      </c>
      <c r="J355" s="56">
        <v>1775</v>
      </c>
      <c r="K355" s="56">
        <v>1761</v>
      </c>
      <c r="L355" s="56">
        <v>3914</v>
      </c>
      <c r="M355" s="56">
        <v>3877</v>
      </c>
    </row>
    <row r="356" spans="1:13" x14ac:dyDescent="0.2">
      <c r="A356" s="47">
        <v>298</v>
      </c>
      <c r="B356" s="9">
        <v>16</v>
      </c>
      <c r="C356" s="9">
        <v>17</v>
      </c>
      <c r="D356" s="56">
        <v>124320</v>
      </c>
      <c r="E356" s="56">
        <v>161</v>
      </c>
      <c r="F356" s="56">
        <v>1496</v>
      </c>
      <c r="G356" s="56">
        <v>19293</v>
      </c>
      <c r="H356" s="56">
        <v>77487</v>
      </c>
      <c r="I356" s="56">
        <v>26044</v>
      </c>
      <c r="J356" s="56">
        <v>6865</v>
      </c>
      <c r="K356" s="56">
        <v>6794</v>
      </c>
      <c r="L356" s="56">
        <v>13780</v>
      </c>
      <c r="M356" s="56">
        <v>13612</v>
      </c>
    </row>
    <row r="357" spans="1:13" x14ac:dyDescent="0.2">
      <c r="A357" s="47">
        <v>299</v>
      </c>
      <c r="B357" s="9">
        <v>16</v>
      </c>
      <c r="C357" s="9">
        <v>18</v>
      </c>
      <c r="D357" s="56">
        <v>227921</v>
      </c>
      <c r="E357" s="56">
        <v>402</v>
      </c>
      <c r="F357" s="56">
        <v>2990</v>
      </c>
      <c r="G357" s="56">
        <v>40832</v>
      </c>
      <c r="H357" s="56">
        <v>132567</v>
      </c>
      <c r="I357" s="56">
        <v>51532</v>
      </c>
      <c r="J357" s="56">
        <v>12158</v>
      </c>
      <c r="K357" s="56">
        <v>12014</v>
      </c>
      <c r="L357" s="56">
        <v>25190</v>
      </c>
      <c r="M357" s="56">
        <v>24836</v>
      </c>
    </row>
    <row r="358" spans="1:13" x14ac:dyDescent="0.2">
      <c r="A358" s="47">
        <v>300</v>
      </c>
      <c r="B358" s="9">
        <v>16</v>
      </c>
      <c r="C358" s="9">
        <v>19</v>
      </c>
      <c r="D358" s="56">
        <v>132101</v>
      </c>
      <c r="E358" s="56">
        <v>60</v>
      </c>
      <c r="F358" s="56">
        <v>860</v>
      </c>
      <c r="G358" s="56">
        <v>15269</v>
      </c>
      <c r="H358" s="56">
        <v>104404</v>
      </c>
      <c r="I358" s="56">
        <v>11568</v>
      </c>
      <c r="J358" s="56">
        <v>6694</v>
      </c>
      <c r="K358" s="56">
        <v>6649</v>
      </c>
      <c r="L358" s="56">
        <v>14724</v>
      </c>
      <c r="M358" s="56">
        <v>14622</v>
      </c>
    </row>
    <row r="359" spans="1:13" x14ac:dyDescent="0.2">
      <c r="A359" s="47">
        <v>301</v>
      </c>
      <c r="B359" s="9">
        <v>16</v>
      </c>
      <c r="C359" s="9">
        <v>20</v>
      </c>
      <c r="D359" s="56">
        <v>65546</v>
      </c>
      <c r="E359" s="56">
        <v>159</v>
      </c>
      <c r="F359" s="56">
        <v>2340</v>
      </c>
      <c r="G359" s="56">
        <v>29836</v>
      </c>
      <c r="H359" s="56">
        <v>25867</v>
      </c>
      <c r="I359" s="56">
        <v>7503</v>
      </c>
      <c r="J359" s="56">
        <v>3623</v>
      </c>
      <c r="K359" s="56">
        <v>3475</v>
      </c>
      <c r="L359" s="56">
        <v>6983</v>
      </c>
      <c r="M359" s="56">
        <v>6720</v>
      </c>
    </row>
    <row r="360" spans="1:13" x14ac:dyDescent="0.2">
      <c r="A360" s="47">
        <v>302</v>
      </c>
      <c r="B360" s="9">
        <v>17</v>
      </c>
      <c r="C360" s="9">
        <v>1</v>
      </c>
      <c r="D360" s="56">
        <v>855</v>
      </c>
      <c r="E360" s="56">
        <v>7</v>
      </c>
      <c r="F360" s="56">
        <v>29</v>
      </c>
      <c r="G360" s="56">
        <v>170</v>
      </c>
      <c r="H360" s="56">
        <v>628</v>
      </c>
      <c r="I360" s="56">
        <v>28</v>
      </c>
      <c r="J360" s="56">
        <v>35</v>
      </c>
      <c r="K360" s="56">
        <v>35</v>
      </c>
      <c r="L360" s="56">
        <v>82</v>
      </c>
      <c r="M360" s="56">
        <v>82</v>
      </c>
    </row>
    <row r="361" spans="1:13" x14ac:dyDescent="0.2">
      <c r="A361" s="47">
        <v>303</v>
      </c>
      <c r="B361" s="9">
        <v>17</v>
      </c>
      <c r="C361" s="9">
        <v>2</v>
      </c>
      <c r="D361" s="56">
        <v>2548</v>
      </c>
      <c r="E361" s="56">
        <v>23</v>
      </c>
      <c r="F361" s="56">
        <v>96</v>
      </c>
      <c r="G361" s="56">
        <v>507</v>
      </c>
      <c r="H361" s="56">
        <v>1891</v>
      </c>
      <c r="I361" s="56">
        <v>54</v>
      </c>
      <c r="J361" s="56">
        <v>97</v>
      </c>
      <c r="K361" s="56">
        <v>93</v>
      </c>
      <c r="L361" s="56">
        <v>276</v>
      </c>
      <c r="M361" s="56">
        <v>264</v>
      </c>
    </row>
    <row r="362" spans="1:13" x14ac:dyDescent="0.2">
      <c r="A362" s="47">
        <v>304</v>
      </c>
      <c r="B362" s="9">
        <v>17</v>
      </c>
      <c r="C362" s="9">
        <v>3</v>
      </c>
      <c r="D362" s="56">
        <v>7000</v>
      </c>
      <c r="E362" s="56">
        <v>73</v>
      </c>
      <c r="F362" s="56">
        <v>275</v>
      </c>
      <c r="G362" s="56">
        <v>1586</v>
      </c>
      <c r="H362" s="56">
        <v>4880</v>
      </c>
      <c r="I362" s="56">
        <v>259</v>
      </c>
      <c r="J362" s="56">
        <v>280</v>
      </c>
      <c r="K362" s="56">
        <v>265</v>
      </c>
      <c r="L362" s="56">
        <v>722</v>
      </c>
      <c r="M362" s="56">
        <v>696</v>
      </c>
    </row>
    <row r="363" spans="1:13" x14ac:dyDescent="0.2">
      <c r="A363" s="47">
        <v>305</v>
      </c>
      <c r="B363" s="9">
        <v>17</v>
      </c>
      <c r="C363" s="9">
        <v>4</v>
      </c>
      <c r="D363" s="56">
        <v>10575</v>
      </c>
      <c r="E363" s="56">
        <v>93</v>
      </c>
      <c r="F363" s="56">
        <v>454</v>
      </c>
      <c r="G363" s="56">
        <v>2781</v>
      </c>
      <c r="H363" s="56">
        <v>6968</v>
      </c>
      <c r="I363" s="56">
        <v>372</v>
      </c>
      <c r="J363" s="56">
        <v>442</v>
      </c>
      <c r="K363" s="56">
        <v>430</v>
      </c>
      <c r="L363" s="56">
        <v>1139</v>
      </c>
      <c r="M363" s="56">
        <v>1100</v>
      </c>
    </row>
    <row r="364" spans="1:13" x14ac:dyDescent="0.2">
      <c r="A364" s="47">
        <v>306</v>
      </c>
      <c r="B364" s="9">
        <v>17</v>
      </c>
      <c r="C364" s="9">
        <v>5</v>
      </c>
      <c r="D364" s="56">
        <v>20109</v>
      </c>
      <c r="E364" s="56">
        <v>109</v>
      </c>
      <c r="F364" s="56">
        <v>490</v>
      </c>
      <c r="G364" s="56">
        <v>3628</v>
      </c>
      <c r="H364" s="56">
        <v>15043</v>
      </c>
      <c r="I364" s="56">
        <v>948</v>
      </c>
      <c r="J364" s="56">
        <v>859</v>
      </c>
      <c r="K364" s="56">
        <v>844</v>
      </c>
      <c r="L364" s="56">
        <v>2204</v>
      </c>
      <c r="M364" s="56">
        <v>2151</v>
      </c>
    </row>
    <row r="365" spans="1:13" x14ac:dyDescent="0.2">
      <c r="A365" s="47">
        <v>307</v>
      </c>
      <c r="B365" s="9">
        <v>17</v>
      </c>
      <c r="C365" s="9">
        <v>6</v>
      </c>
      <c r="D365" s="56">
        <v>12377</v>
      </c>
      <c r="E365" s="56">
        <v>96</v>
      </c>
      <c r="F365" s="56">
        <v>434</v>
      </c>
      <c r="G365" s="56">
        <v>2786</v>
      </c>
      <c r="H365" s="56">
        <v>7678</v>
      </c>
      <c r="I365" s="56">
        <v>1479</v>
      </c>
      <c r="J365" s="56">
        <v>566</v>
      </c>
      <c r="K365" s="56">
        <v>549</v>
      </c>
      <c r="L365" s="56">
        <v>1453</v>
      </c>
      <c r="M365" s="56">
        <v>1404</v>
      </c>
    </row>
    <row r="366" spans="1:13" x14ac:dyDescent="0.2">
      <c r="A366" s="47">
        <v>308</v>
      </c>
      <c r="B366" s="9">
        <v>17</v>
      </c>
      <c r="C366" s="9">
        <v>7</v>
      </c>
      <c r="D366" s="56">
        <v>17418</v>
      </c>
      <c r="E366" s="56">
        <v>106</v>
      </c>
      <c r="F366" s="56">
        <v>490</v>
      </c>
      <c r="G366" s="56">
        <v>3200</v>
      </c>
      <c r="H366" s="56">
        <v>11972</v>
      </c>
      <c r="I366" s="56">
        <v>1756</v>
      </c>
      <c r="J366" s="56">
        <v>857</v>
      </c>
      <c r="K366" s="56">
        <v>837</v>
      </c>
      <c r="L366" s="56">
        <v>2362</v>
      </c>
      <c r="M366" s="56">
        <v>2306</v>
      </c>
    </row>
    <row r="367" spans="1:13" x14ac:dyDescent="0.2">
      <c r="A367" s="47">
        <v>309</v>
      </c>
      <c r="B367" s="9">
        <v>17</v>
      </c>
      <c r="C367" s="9">
        <v>8</v>
      </c>
      <c r="D367" s="56">
        <v>72287</v>
      </c>
      <c r="E367" s="56">
        <v>283</v>
      </c>
      <c r="F367" s="56">
        <v>1445</v>
      </c>
      <c r="G367" s="56">
        <v>11510</v>
      </c>
      <c r="H367" s="56">
        <v>49935</v>
      </c>
      <c r="I367" s="56">
        <v>9397</v>
      </c>
      <c r="J367" s="56">
        <v>3666</v>
      </c>
      <c r="K367" s="56">
        <v>3596</v>
      </c>
      <c r="L367" s="56">
        <v>9513</v>
      </c>
      <c r="M367" s="56">
        <v>9319</v>
      </c>
    </row>
    <row r="368" spans="1:13" x14ac:dyDescent="0.2">
      <c r="A368" s="47">
        <v>310</v>
      </c>
      <c r="B368" s="9">
        <v>17</v>
      </c>
      <c r="C368" s="9">
        <v>9</v>
      </c>
      <c r="D368" s="56">
        <v>39201</v>
      </c>
      <c r="E368" s="56">
        <v>239</v>
      </c>
      <c r="F368" s="56">
        <v>1246</v>
      </c>
      <c r="G368" s="56">
        <v>9193</v>
      </c>
      <c r="H368" s="56">
        <v>26412</v>
      </c>
      <c r="I368" s="56">
        <v>2350</v>
      </c>
      <c r="J368" s="56">
        <v>1736</v>
      </c>
      <c r="K368" s="56">
        <v>1675</v>
      </c>
      <c r="L368" s="56">
        <v>4376</v>
      </c>
      <c r="M368" s="56">
        <v>4245</v>
      </c>
    </row>
    <row r="369" spans="1:13" x14ac:dyDescent="0.2">
      <c r="A369" s="47">
        <v>311</v>
      </c>
      <c r="B369" s="9">
        <v>17</v>
      </c>
      <c r="C369" s="9">
        <v>10</v>
      </c>
      <c r="D369" s="56">
        <v>53750</v>
      </c>
      <c r="E369" s="56">
        <v>284</v>
      </c>
      <c r="F369" s="56">
        <v>1504</v>
      </c>
      <c r="G369" s="56">
        <v>10682</v>
      </c>
      <c r="H369" s="56">
        <v>33725</v>
      </c>
      <c r="I369" s="56">
        <v>7839</v>
      </c>
      <c r="J369" s="56">
        <v>2705</v>
      </c>
      <c r="K369" s="56">
        <v>2636</v>
      </c>
      <c r="L369" s="56">
        <v>7070</v>
      </c>
      <c r="M369" s="56">
        <v>6898</v>
      </c>
    </row>
    <row r="370" spans="1:13" x14ac:dyDescent="0.2">
      <c r="A370" s="47">
        <v>312</v>
      </c>
      <c r="B370" s="9">
        <v>17</v>
      </c>
      <c r="C370" s="9">
        <v>11</v>
      </c>
      <c r="D370" s="56">
        <v>109951</v>
      </c>
      <c r="E370" s="56">
        <v>338</v>
      </c>
      <c r="F370" s="56">
        <v>2082</v>
      </c>
      <c r="G370" s="56">
        <v>18078</v>
      </c>
      <c r="H370" s="56">
        <v>86205</v>
      </c>
      <c r="I370" s="56">
        <v>3586</v>
      </c>
      <c r="J370" s="56">
        <v>5554</v>
      </c>
      <c r="K370" s="56">
        <v>5435</v>
      </c>
      <c r="L370" s="56">
        <v>15487</v>
      </c>
      <c r="M370" s="56">
        <v>15220</v>
      </c>
    </row>
    <row r="371" spans="1:13" x14ac:dyDescent="0.2">
      <c r="A371" s="47">
        <v>313</v>
      </c>
      <c r="B371" s="9">
        <v>17</v>
      </c>
      <c r="C371" s="9">
        <v>12</v>
      </c>
      <c r="D371" s="56">
        <v>240501</v>
      </c>
      <c r="E371" s="56">
        <v>1450</v>
      </c>
      <c r="F371" s="56">
        <v>8439</v>
      </c>
      <c r="G371" s="56">
        <v>63890</v>
      </c>
      <c r="H371" s="56">
        <v>157847</v>
      </c>
      <c r="I371" s="56">
        <v>10325</v>
      </c>
      <c r="J371" s="56">
        <v>12093</v>
      </c>
      <c r="K371" s="56">
        <v>11663</v>
      </c>
      <c r="L371" s="56">
        <v>32202</v>
      </c>
      <c r="M371" s="56">
        <v>31162</v>
      </c>
    </row>
    <row r="372" spans="1:13" x14ac:dyDescent="0.2">
      <c r="A372" s="47">
        <v>314</v>
      </c>
      <c r="B372" s="9">
        <v>17</v>
      </c>
      <c r="C372" s="9">
        <v>13</v>
      </c>
      <c r="D372" s="56">
        <v>92832</v>
      </c>
      <c r="E372" s="56">
        <v>806</v>
      </c>
      <c r="F372" s="56">
        <v>5292</v>
      </c>
      <c r="G372" s="56">
        <v>36158</v>
      </c>
      <c r="H372" s="56">
        <v>46783</v>
      </c>
      <c r="I372" s="56">
        <v>4599</v>
      </c>
      <c r="J372" s="56">
        <v>4577</v>
      </c>
      <c r="K372" s="56">
        <v>4320</v>
      </c>
      <c r="L372" s="56">
        <v>11425</v>
      </c>
      <c r="M372" s="56">
        <v>10819</v>
      </c>
    </row>
    <row r="373" spans="1:13" x14ac:dyDescent="0.2">
      <c r="A373" s="47">
        <v>315</v>
      </c>
      <c r="B373" s="9">
        <v>17</v>
      </c>
      <c r="C373" s="9">
        <v>14</v>
      </c>
      <c r="D373" s="56">
        <v>140506</v>
      </c>
      <c r="E373" s="56">
        <v>291</v>
      </c>
      <c r="F373" s="56">
        <v>1795</v>
      </c>
      <c r="G373" s="56">
        <v>25548</v>
      </c>
      <c r="H373" s="56">
        <v>99071</v>
      </c>
      <c r="I373" s="56">
        <v>14092</v>
      </c>
      <c r="J373" s="56">
        <v>7247</v>
      </c>
      <c r="K373" s="56">
        <v>7158</v>
      </c>
      <c r="L373" s="56">
        <v>18231</v>
      </c>
      <c r="M373" s="56">
        <v>17990</v>
      </c>
    </row>
    <row r="374" spans="1:13" x14ac:dyDescent="0.2">
      <c r="A374" s="47">
        <v>316</v>
      </c>
      <c r="B374" s="9">
        <v>17</v>
      </c>
      <c r="C374" s="9">
        <v>15</v>
      </c>
      <c r="D374" s="56">
        <v>71571</v>
      </c>
      <c r="E374" s="56">
        <v>22</v>
      </c>
      <c r="F374" s="56">
        <v>131</v>
      </c>
      <c r="G374" s="56">
        <v>1746</v>
      </c>
      <c r="H374" s="56">
        <v>38370</v>
      </c>
      <c r="I374" s="56">
        <v>31324</v>
      </c>
      <c r="J374" s="56">
        <v>4589</v>
      </c>
      <c r="K374" s="56">
        <v>4583</v>
      </c>
      <c r="L374" s="56">
        <v>7656</v>
      </c>
      <c r="M374" s="56">
        <v>7645</v>
      </c>
    </row>
    <row r="375" spans="1:13" x14ac:dyDescent="0.2">
      <c r="A375" s="47">
        <v>317</v>
      </c>
      <c r="B375" s="9">
        <v>17</v>
      </c>
      <c r="C375" s="9">
        <v>16</v>
      </c>
      <c r="D375" s="56">
        <v>21623</v>
      </c>
      <c r="E375" s="56">
        <v>26</v>
      </c>
      <c r="F375" s="56">
        <v>201</v>
      </c>
      <c r="G375" s="56">
        <v>2701</v>
      </c>
      <c r="H375" s="56">
        <v>15938</v>
      </c>
      <c r="I375" s="56">
        <v>2783</v>
      </c>
      <c r="J375" s="56">
        <v>1020</v>
      </c>
      <c r="K375" s="56">
        <v>1008</v>
      </c>
      <c r="L375" s="56">
        <v>2357</v>
      </c>
      <c r="M375" s="56">
        <v>2336</v>
      </c>
    </row>
    <row r="376" spans="1:13" x14ac:dyDescent="0.2">
      <c r="A376" s="47">
        <v>318</v>
      </c>
      <c r="B376" s="9">
        <v>17</v>
      </c>
      <c r="C376" s="9">
        <v>17</v>
      </c>
      <c r="D376" s="56">
        <v>103060</v>
      </c>
      <c r="E376" s="56">
        <v>122</v>
      </c>
      <c r="F376" s="56">
        <v>1085</v>
      </c>
      <c r="G376" s="56">
        <v>15671</v>
      </c>
      <c r="H376" s="56">
        <v>73500</v>
      </c>
      <c r="I376" s="56">
        <v>12804</v>
      </c>
      <c r="J376" s="56">
        <v>5071</v>
      </c>
      <c r="K376" s="56">
        <v>5008</v>
      </c>
      <c r="L376" s="56">
        <v>11404</v>
      </c>
      <c r="M376" s="56">
        <v>11295</v>
      </c>
    </row>
    <row r="377" spans="1:13" x14ac:dyDescent="0.2">
      <c r="A377" s="47">
        <v>319</v>
      </c>
      <c r="B377" s="9">
        <v>17</v>
      </c>
      <c r="C377" s="9">
        <v>18</v>
      </c>
      <c r="D377" s="56">
        <v>160487</v>
      </c>
      <c r="E377" s="56">
        <v>273</v>
      </c>
      <c r="F377" s="56">
        <v>2170</v>
      </c>
      <c r="G377" s="56">
        <v>30195</v>
      </c>
      <c r="H377" s="56">
        <v>103112</v>
      </c>
      <c r="I377" s="56">
        <v>25010</v>
      </c>
      <c r="J377" s="56">
        <v>7987</v>
      </c>
      <c r="K377" s="56">
        <v>7880</v>
      </c>
      <c r="L377" s="56">
        <v>17797</v>
      </c>
      <c r="M377" s="56">
        <v>17542</v>
      </c>
    </row>
    <row r="378" spans="1:13" x14ac:dyDescent="0.2">
      <c r="A378" s="47">
        <v>320</v>
      </c>
      <c r="B378" s="9">
        <v>17</v>
      </c>
      <c r="C378" s="9">
        <v>19</v>
      </c>
      <c r="D378" s="56">
        <v>183530</v>
      </c>
      <c r="E378" s="56">
        <v>216</v>
      </c>
      <c r="F378" s="56">
        <v>1960</v>
      </c>
      <c r="G378" s="56">
        <v>29412</v>
      </c>
      <c r="H378" s="56">
        <v>135176</v>
      </c>
      <c r="I378" s="56">
        <v>16982</v>
      </c>
      <c r="J378" s="56">
        <v>9091</v>
      </c>
      <c r="K378" s="56">
        <v>8971</v>
      </c>
      <c r="L378" s="56">
        <v>20620</v>
      </c>
      <c r="M378" s="56">
        <v>20406</v>
      </c>
    </row>
    <row r="379" spans="1:13" x14ac:dyDescent="0.2">
      <c r="A379" s="47">
        <v>321</v>
      </c>
      <c r="B379" s="9">
        <v>17</v>
      </c>
      <c r="C379" s="9">
        <v>20</v>
      </c>
      <c r="D379" s="56">
        <v>125437</v>
      </c>
      <c r="E379" s="56">
        <v>205</v>
      </c>
      <c r="F379" s="56">
        <v>2524</v>
      </c>
      <c r="G379" s="56">
        <v>37963</v>
      </c>
      <c r="H379" s="56">
        <v>69631</v>
      </c>
      <c r="I379" s="56">
        <v>15319</v>
      </c>
      <c r="J379" s="56">
        <v>6668</v>
      </c>
      <c r="K379" s="56">
        <v>6541</v>
      </c>
      <c r="L379" s="56">
        <v>13685</v>
      </c>
      <c r="M379" s="56">
        <v>13434</v>
      </c>
    </row>
    <row r="380" spans="1:13" x14ac:dyDescent="0.2">
      <c r="A380" s="47">
        <v>322</v>
      </c>
      <c r="B380" s="9">
        <v>18</v>
      </c>
      <c r="C380" s="9">
        <v>1</v>
      </c>
      <c r="D380" s="56">
        <v>109</v>
      </c>
      <c r="E380" s="56">
        <v>3</v>
      </c>
      <c r="F380" s="56">
        <v>5</v>
      </c>
      <c r="G380" s="56">
        <v>20</v>
      </c>
      <c r="H380" s="56">
        <v>77</v>
      </c>
      <c r="I380" s="56">
        <v>7</v>
      </c>
      <c r="J380" s="56">
        <v>2</v>
      </c>
      <c r="K380" s="56">
        <v>2</v>
      </c>
      <c r="L380" s="56">
        <v>8</v>
      </c>
      <c r="M380" s="56">
        <v>8</v>
      </c>
    </row>
    <row r="381" spans="1:13" x14ac:dyDescent="0.2">
      <c r="A381" s="47">
        <v>323</v>
      </c>
      <c r="B381" s="9">
        <v>18</v>
      </c>
      <c r="C381" s="9">
        <v>2</v>
      </c>
      <c r="D381" s="56">
        <v>334</v>
      </c>
      <c r="E381" s="56">
        <v>2</v>
      </c>
      <c r="F381" s="56">
        <v>7</v>
      </c>
      <c r="G381" s="56">
        <v>36</v>
      </c>
      <c r="H381" s="56">
        <v>270</v>
      </c>
      <c r="I381" s="56">
        <v>21</v>
      </c>
      <c r="J381" s="56">
        <v>14</v>
      </c>
      <c r="K381" s="56">
        <v>13</v>
      </c>
      <c r="L381" s="56">
        <v>48</v>
      </c>
      <c r="M381" s="56">
        <v>47</v>
      </c>
    </row>
    <row r="382" spans="1:13" x14ac:dyDescent="0.2">
      <c r="A382" s="47">
        <v>324</v>
      </c>
      <c r="B382" s="9">
        <v>18</v>
      </c>
      <c r="C382" s="9">
        <v>3</v>
      </c>
      <c r="D382" s="56">
        <v>1710</v>
      </c>
      <c r="E382" s="56">
        <v>14</v>
      </c>
      <c r="F382" s="56">
        <v>73</v>
      </c>
      <c r="G382" s="56">
        <v>395</v>
      </c>
      <c r="H382" s="56">
        <v>1190</v>
      </c>
      <c r="I382" s="56">
        <v>52</v>
      </c>
      <c r="J382" s="56">
        <v>61</v>
      </c>
      <c r="K382" s="56">
        <v>57</v>
      </c>
      <c r="L382" s="56">
        <v>194</v>
      </c>
      <c r="M382" s="56">
        <v>181</v>
      </c>
    </row>
    <row r="383" spans="1:13" x14ac:dyDescent="0.2">
      <c r="A383" s="47">
        <v>325</v>
      </c>
      <c r="B383" s="9">
        <v>18</v>
      </c>
      <c r="C383" s="9">
        <v>4</v>
      </c>
      <c r="D383" s="56">
        <v>2237</v>
      </c>
      <c r="E383" s="56">
        <v>22</v>
      </c>
      <c r="F383" s="56">
        <v>86</v>
      </c>
      <c r="G383" s="56">
        <v>472</v>
      </c>
      <c r="H383" s="56">
        <v>1553</v>
      </c>
      <c r="I383" s="56">
        <v>126</v>
      </c>
      <c r="J383" s="56">
        <v>121</v>
      </c>
      <c r="K383" s="56">
        <v>120</v>
      </c>
      <c r="L383" s="56">
        <v>296</v>
      </c>
      <c r="M383" s="56">
        <v>294</v>
      </c>
    </row>
    <row r="384" spans="1:13" x14ac:dyDescent="0.2">
      <c r="A384" s="47">
        <v>326</v>
      </c>
      <c r="B384" s="9">
        <v>18</v>
      </c>
      <c r="C384" s="9">
        <v>5</v>
      </c>
      <c r="D384" s="56">
        <v>4554</v>
      </c>
      <c r="E384" s="56">
        <v>24</v>
      </c>
      <c r="F384" s="56">
        <v>92</v>
      </c>
      <c r="G384" s="56">
        <v>752</v>
      </c>
      <c r="H384" s="56">
        <v>3508</v>
      </c>
      <c r="I384" s="56">
        <v>202</v>
      </c>
      <c r="J384" s="56">
        <v>175</v>
      </c>
      <c r="K384" s="56">
        <v>171</v>
      </c>
      <c r="L384" s="56">
        <v>519</v>
      </c>
      <c r="M384" s="56">
        <v>510</v>
      </c>
    </row>
    <row r="385" spans="1:13" x14ac:dyDescent="0.2">
      <c r="A385" s="47">
        <v>327</v>
      </c>
      <c r="B385" s="9">
        <v>18</v>
      </c>
      <c r="C385" s="9">
        <v>6</v>
      </c>
      <c r="D385" s="56">
        <v>2574</v>
      </c>
      <c r="E385" s="56">
        <v>12</v>
      </c>
      <c r="F385" s="56">
        <v>62</v>
      </c>
      <c r="G385" s="56">
        <v>539</v>
      </c>
      <c r="H385" s="56">
        <v>1864</v>
      </c>
      <c r="I385" s="56">
        <v>109</v>
      </c>
      <c r="J385" s="56">
        <v>115</v>
      </c>
      <c r="K385" s="56">
        <v>112</v>
      </c>
      <c r="L385" s="56">
        <v>354</v>
      </c>
      <c r="M385" s="56">
        <v>342</v>
      </c>
    </row>
    <row r="386" spans="1:13" x14ac:dyDescent="0.2">
      <c r="A386" s="47">
        <v>328</v>
      </c>
      <c r="B386" s="9">
        <v>18</v>
      </c>
      <c r="C386" s="9">
        <v>7</v>
      </c>
      <c r="D386" s="56">
        <v>6132</v>
      </c>
      <c r="E386" s="56">
        <v>32</v>
      </c>
      <c r="F386" s="56">
        <v>162</v>
      </c>
      <c r="G386" s="56">
        <v>1123</v>
      </c>
      <c r="H386" s="56">
        <v>4462</v>
      </c>
      <c r="I386" s="56">
        <v>385</v>
      </c>
      <c r="J386" s="56">
        <v>330</v>
      </c>
      <c r="K386" s="56">
        <v>323</v>
      </c>
      <c r="L386" s="56">
        <v>909</v>
      </c>
      <c r="M386" s="56">
        <v>883</v>
      </c>
    </row>
    <row r="387" spans="1:13" x14ac:dyDescent="0.2">
      <c r="A387" s="47">
        <v>329</v>
      </c>
      <c r="B387" s="9">
        <v>18</v>
      </c>
      <c r="C387" s="9">
        <v>8</v>
      </c>
      <c r="D387" s="56">
        <v>25745</v>
      </c>
      <c r="E387" s="56">
        <v>105</v>
      </c>
      <c r="F387" s="56">
        <v>566</v>
      </c>
      <c r="G387" s="56">
        <v>5035</v>
      </c>
      <c r="H387" s="56">
        <v>18221</v>
      </c>
      <c r="I387" s="56">
        <v>1923</v>
      </c>
      <c r="J387" s="56">
        <v>1093</v>
      </c>
      <c r="K387" s="56">
        <v>1068</v>
      </c>
      <c r="L387" s="56">
        <v>2885</v>
      </c>
      <c r="M387" s="56">
        <v>2825</v>
      </c>
    </row>
    <row r="388" spans="1:13" x14ac:dyDescent="0.2">
      <c r="A388" s="47">
        <v>330</v>
      </c>
      <c r="B388" s="9">
        <v>18</v>
      </c>
      <c r="C388" s="9">
        <v>9</v>
      </c>
      <c r="D388" s="56">
        <v>11918</v>
      </c>
      <c r="E388" s="56">
        <v>52</v>
      </c>
      <c r="F388" s="56">
        <v>273</v>
      </c>
      <c r="G388" s="56">
        <v>2154</v>
      </c>
      <c r="H388" s="56">
        <v>9003</v>
      </c>
      <c r="I388" s="56">
        <v>488</v>
      </c>
      <c r="J388" s="56">
        <v>572</v>
      </c>
      <c r="K388" s="56">
        <v>559</v>
      </c>
      <c r="L388" s="56">
        <v>1475</v>
      </c>
      <c r="M388" s="56">
        <v>1440</v>
      </c>
    </row>
    <row r="389" spans="1:13" x14ac:dyDescent="0.2">
      <c r="A389" s="47">
        <v>331</v>
      </c>
      <c r="B389" s="9">
        <v>18</v>
      </c>
      <c r="C389" s="9">
        <v>10</v>
      </c>
      <c r="D389" s="56">
        <v>22701</v>
      </c>
      <c r="E389" s="56">
        <v>102</v>
      </c>
      <c r="F389" s="56">
        <v>570</v>
      </c>
      <c r="G389" s="56">
        <v>4361</v>
      </c>
      <c r="H389" s="56">
        <v>15941</v>
      </c>
      <c r="I389" s="56">
        <v>1829</v>
      </c>
      <c r="J389" s="56">
        <v>1189</v>
      </c>
      <c r="K389" s="56">
        <v>1167</v>
      </c>
      <c r="L389" s="56">
        <v>3209</v>
      </c>
      <c r="M389" s="56">
        <v>3130</v>
      </c>
    </row>
    <row r="390" spans="1:13" x14ac:dyDescent="0.2">
      <c r="A390" s="47">
        <v>332</v>
      </c>
      <c r="B390" s="9">
        <v>18</v>
      </c>
      <c r="C390" s="9">
        <v>11</v>
      </c>
      <c r="D390" s="56">
        <v>54503</v>
      </c>
      <c r="E390" s="56">
        <v>179</v>
      </c>
      <c r="F390" s="56">
        <v>899</v>
      </c>
      <c r="G390" s="56">
        <v>8799</v>
      </c>
      <c r="H390" s="56">
        <v>42881</v>
      </c>
      <c r="I390" s="56">
        <v>1924</v>
      </c>
      <c r="J390" s="56">
        <v>2512</v>
      </c>
      <c r="K390" s="56">
        <v>2464</v>
      </c>
      <c r="L390" s="56">
        <v>7042</v>
      </c>
      <c r="M390" s="56">
        <v>6907</v>
      </c>
    </row>
    <row r="391" spans="1:13" x14ac:dyDescent="0.2">
      <c r="A391" s="47">
        <v>333</v>
      </c>
      <c r="B391" s="9">
        <v>18</v>
      </c>
      <c r="C391" s="9">
        <v>12</v>
      </c>
      <c r="D391" s="56">
        <v>143255</v>
      </c>
      <c r="E391" s="56">
        <v>629</v>
      </c>
      <c r="F391" s="56">
        <v>3862</v>
      </c>
      <c r="G391" s="56">
        <v>34448</v>
      </c>
      <c r="H391" s="56">
        <v>99184</v>
      </c>
      <c r="I391" s="56">
        <v>5761</v>
      </c>
      <c r="J391" s="56">
        <v>7576</v>
      </c>
      <c r="K391" s="56">
        <v>7371</v>
      </c>
      <c r="L391" s="56">
        <v>21721</v>
      </c>
      <c r="M391" s="56">
        <v>21116</v>
      </c>
    </row>
    <row r="392" spans="1:13" x14ac:dyDescent="0.2">
      <c r="A392" s="47">
        <v>334</v>
      </c>
      <c r="B392" s="9">
        <v>18</v>
      </c>
      <c r="C392" s="9">
        <v>13</v>
      </c>
      <c r="D392" s="56">
        <v>45224</v>
      </c>
      <c r="E392" s="56">
        <v>247</v>
      </c>
      <c r="F392" s="56">
        <v>1680</v>
      </c>
      <c r="G392" s="56">
        <v>14037</v>
      </c>
      <c r="H392" s="56">
        <v>27859</v>
      </c>
      <c r="I392" s="56">
        <v>1648</v>
      </c>
      <c r="J392" s="56">
        <v>2429</v>
      </c>
      <c r="K392" s="56">
        <v>2333</v>
      </c>
      <c r="L392" s="56">
        <v>6739</v>
      </c>
      <c r="M392" s="56">
        <v>6486</v>
      </c>
    </row>
    <row r="393" spans="1:13" x14ac:dyDescent="0.2">
      <c r="A393" s="47">
        <v>335</v>
      </c>
      <c r="B393" s="9">
        <v>18</v>
      </c>
      <c r="C393" s="9">
        <v>14</v>
      </c>
      <c r="D393" s="56">
        <v>167910</v>
      </c>
      <c r="E393" s="56">
        <v>238</v>
      </c>
      <c r="F393" s="56">
        <v>1551</v>
      </c>
      <c r="G393" s="56">
        <v>23127</v>
      </c>
      <c r="H393" s="56">
        <v>122001</v>
      </c>
      <c r="I393" s="56">
        <v>21231</v>
      </c>
      <c r="J393" s="56">
        <v>9591</v>
      </c>
      <c r="K393" s="56">
        <v>9508</v>
      </c>
      <c r="L393" s="56">
        <v>25354</v>
      </c>
      <c r="M393" s="56">
        <v>25113</v>
      </c>
    </row>
    <row r="394" spans="1:13" x14ac:dyDescent="0.2">
      <c r="A394" s="47">
        <v>336</v>
      </c>
      <c r="B394" s="9">
        <v>18</v>
      </c>
      <c r="C394" s="9">
        <v>15</v>
      </c>
      <c r="D394" s="56">
        <v>169167</v>
      </c>
      <c r="E394" s="56">
        <v>45</v>
      </c>
      <c r="F394" s="56">
        <v>191</v>
      </c>
      <c r="G394" s="56">
        <v>2184</v>
      </c>
      <c r="H394" s="56">
        <v>96094</v>
      </c>
      <c r="I394" s="56">
        <v>70698</v>
      </c>
      <c r="J394" s="56">
        <v>10717</v>
      </c>
      <c r="K394" s="56">
        <v>10707</v>
      </c>
      <c r="L394" s="56">
        <v>18651</v>
      </c>
      <c r="M394" s="56">
        <v>18624</v>
      </c>
    </row>
    <row r="395" spans="1:13" x14ac:dyDescent="0.2">
      <c r="A395" s="47">
        <v>337</v>
      </c>
      <c r="B395" s="9">
        <v>18</v>
      </c>
      <c r="C395" s="9">
        <v>16</v>
      </c>
      <c r="D395" s="56">
        <v>36776</v>
      </c>
      <c r="E395" s="56">
        <v>7</v>
      </c>
      <c r="F395" s="56">
        <v>82</v>
      </c>
      <c r="G395" s="56">
        <v>1505</v>
      </c>
      <c r="H395" s="56">
        <v>20111</v>
      </c>
      <c r="I395" s="56">
        <v>15078</v>
      </c>
      <c r="J395" s="56">
        <v>2123</v>
      </c>
      <c r="K395" s="56">
        <v>2121</v>
      </c>
      <c r="L395" s="56">
        <v>3850</v>
      </c>
      <c r="M395" s="56">
        <v>3844</v>
      </c>
    </row>
    <row r="396" spans="1:13" x14ac:dyDescent="0.2">
      <c r="A396" s="47">
        <v>338</v>
      </c>
      <c r="B396" s="9">
        <v>18</v>
      </c>
      <c r="C396" s="9">
        <v>17</v>
      </c>
      <c r="D396" s="56">
        <v>58622</v>
      </c>
      <c r="E396" s="56">
        <v>36</v>
      </c>
      <c r="F396" s="56">
        <v>350</v>
      </c>
      <c r="G396" s="56">
        <v>6110</v>
      </c>
      <c r="H396" s="56">
        <v>44675</v>
      </c>
      <c r="I396" s="56">
        <v>7487</v>
      </c>
      <c r="J396" s="56">
        <v>2686</v>
      </c>
      <c r="K396" s="56">
        <v>2671</v>
      </c>
      <c r="L396" s="56">
        <v>6610</v>
      </c>
      <c r="M396" s="56">
        <v>6577</v>
      </c>
    </row>
    <row r="397" spans="1:13" x14ac:dyDescent="0.2">
      <c r="A397" s="47">
        <v>339</v>
      </c>
      <c r="B397" s="9">
        <v>18</v>
      </c>
      <c r="C397" s="9">
        <v>18</v>
      </c>
      <c r="D397" s="56">
        <v>64774</v>
      </c>
      <c r="E397" s="56">
        <v>79</v>
      </c>
      <c r="F397" s="56">
        <v>677</v>
      </c>
      <c r="G397" s="56">
        <v>10555</v>
      </c>
      <c r="H397" s="56">
        <v>44812</v>
      </c>
      <c r="I397" s="56">
        <v>8730</v>
      </c>
      <c r="J397" s="56">
        <v>3214</v>
      </c>
      <c r="K397" s="56">
        <v>3180</v>
      </c>
      <c r="L397" s="56">
        <v>7649</v>
      </c>
      <c r="M397" s="56">
        <v>7574</v>
      </c>
    </row>
    <row r="398" spans="1:13" x14ac:dyDescent="0.2">
      <c r="A398" s="47">
        <v>340</v>
      </c>
      <c r="B398" s="9">
        <v>18</v>
      </c>
      <c r="C398" s="9">
        <v>19</v>
      </c>
      <c r="D398" s="56">
        <v>173397</v>
      </c>
      <c r="E398" s="56">
        <v>183</v>
      </c>
      <c r="F398" s="56">
        <v>1736</v>
      </c>
      <c r="G398" s="56">
        <v>28845</v>
      </c>
      <c r="H398" s="56">
        <v>128406</v>
      </c>
      <c r="I398" s="56">
        <v>14410</v>
      </c>
      <c r="J398" s="56">
        <v>8565</v>
      </c>
      <c r="K398" s="56">
        <v>8469</v>
      </c>
      <c r="L398" s="56">
        <v>20766</v>
      </c>
      <c r="M398" s="56">
        <v>20588</v>
      </c>
    </row>
    <row r="399" spans="1:13" x14ac:dyDescent="0.2">
      <c r="A399" s="47">
        <v>341</v>
      </c>
      <c r="B399" s="9">
        <v>18</v>
      </c>
      <c r="C399" s="9">
        <v>20</v>
      </c>
      <c r="D399" s="56">
        <v>498862</v>
      </c>
      <c r="E399" s="56">
        <v>740</v>
      </c>
      <c r="F399" s="56">
        <v>7374</v>
      </c>
      <c r="G399" s="56">
        <v>130376</v>
      </c>
      <c r="H399" s="56">
        <v>322936</v>
      </c>
      <c r="I399" s="56">
        <v>38176</v>
      </c>
      <c r="J399" s="56">
        <v>24038</v>
      </c>
      <c r="K399" s="56">
        <v>23641</v>
      </c>
      <c r="L399" s="56">
        <v>54163</v>
      </c>
      <c r="M399" s="56">
        <v>53347</v>
      </c>
    </row>
    <row r="400" spans="1:13" x14ac:dyDescent="0.2">
      <c r="A400" s="47">
        <v>342</v>
      </c>
      <c r="B400" s="9">
        <v>19</v>
      </c>
      <c r="C400" s="9">
        <v>1</v>
      </c>
      <c r="D400" s="56">
        <v>53</v>
      </c>
      <c r="E400" s="56">
        <v>1</v>
      </c>
      <c r="F400" s="56">
        <v>5</v>
      </c>
      <c r="G400" s="56">
        <v>11</v>
      </c>
      <c r="H400" s="56">
        <v>35</v>
      </c>
      <c r="I400" s="56">
        <v>2</v>
      </c>
      <c r="J400" s="56">
        <v>1</v>
      </c>
      <c r="K400" s="56">
        <v>0</v>
      </c>
      <c r="L400" s="56">
        <v>0</v>
      </c>
      <c r="M400" s="56">
        <v>0</v>
      </c>
    </row>
    <row r="401" spans="1:13" x14ac:dyDescent="0.2">
      <c r="A401" s="47">
        <v>343</v>
      </c>
      <c r="B401" s="9">
        <v>19</v>
      </c>
      <c r="C401" s="9">
        <v>2</v>
      </c>
      <c r="D401" s="56">
        <v>55</v>
      </c>
      <c r="E401" s="56">
        <v>0</v>
      </c>
      <c r="F401" s="56">
        <v>1</v>
      </c>
      <c r="G401" s="56">
        <v>10</v>
      </c>
      <c r="H401" s="56">
        <v>40</v>
      </c>
      <c r="I401" s="56">
        <v>4</v>
      </c>
      <c r="J401" s="56">
        <v>3</v>
      </c>
      <c r="K401" s="56">
        <v>3</v>
      </c>
      <c r="L401" s="56">
        <v>5</v>
      </c>
      <c r="M401" s="56">
        <v>4</v>
      </c>
    </row>
    <row r="402" spans="1:13" x14ac:dyDescent="0.2">
      <c r="A402" s="47">
        <v>344</v>
      </c>
      <c r="B402" s="9">
        <v>19</v>
      </c>
      <c r="C402" s="9">
        <v>3</v>
      </c>
      <c r="D402" s="56">
        <v>177</v>
      </c>
      <c r="E402" s="56">
        <v>2</v>
      </c>
      <c r="F402" s="56">
        <v>4</v>
      </c>
      <c r="G402" s="56">
        <v>23</v>
      </c>
      <c r="H402" s="56">
        <v>137</v>
      </c>
      <c r="I402" s="56">
        <v>13</v>
      </c>
      <c r="J402" s="56">
        <v>8</v>
      </c>
      <c r="K402" s="56">
        <v>8</v>
      </c>
      <c r="L402" s="56">
        <v>26</v>
      </c>
      <c r="M402" s="56">
        <v>26</v>
      </c>
    </row>
    <row r="403" spans="1:13" x14ac:dyDescent="0.2">
      <c r="A403" s="47">
        <v>345</v>
      </c>
      <c r="B403" s="9">
        <v>19</v>
      </c>
      <c r="C403" s="9">
        <v>4</v>
      </c>
      <c r="D403" s="56">
        <v>316</v>
      </c>
      <c r="E403" s="56">
        <v>1</v>
      </c>
      <c r="F403" s="56">
        <v>6</v>
      </c>
      <c r="G403" s="56">
        <v>43</v>
      </c>
      <c r="H403" s="56">
        <v>233</v>
      </c>
      <c r="I403" s="56">
        <v>34</v>
      </c>
      <c r="J403" s="56">
        <v>14</v>
      </c>
      <c r="K403" s="56">
        <v>14</v>
      </c>
      <c r="L403" s="56">
        <v>34</v>
      </c>
      <c r="M403" s="56">
        <v>34</v>
      </c>
    </row>
    <row r="404" spans="1:13" x14ac:dyDescent="0.2">
      <c r="A404" s="47">
        <v>346</v>
      </c>
      <c r="B404" s="9">
        <v>19</v>
      </c>
      <c r="C404" s="9">
        <v>5</v>
      </c>
      <c r="D404" s="56">
        <v>500</v>
      </c>
      <c r="E404" s="56">
        <v>3</v>
      </c>
      <c r="F404" s="56">
        <v>11</v>
      </c>
      <c r="G404" s="56">
        <v>64</v>
      </c>
      <c r="H404" s="56">
        <v>386</v>
      </c>
      <c r="I404" s="56">
        <v>39</v>
      </c>
      <c r="J404" s="56">
        <v>30</v>
      </c>
      <c r="K404" s="56">
        <v>30</v>
      </c>
      <c r="L404" s="56">
        <v>49</v>
      </c>
      <c r="M404" s="56">
        <v>48</v>
      </c>
    </row>
    <row r="405" spans="1:13" x14ac:dyDescent="0.2">
      <c r="A405" s="47">
        <v>347</v>
      </c>
      <c r="B405" s="9">
        <v>19</v>
      </c>
      <c r="C405" s="9">
        <v>6</v>
      </c>
      <c r="D405" s="56">
        <v>194</v>
      </c>
      <c r="E405" s="56">
        <v>1</v>
      </c>
      <c r="F405" s="56">
        <v>4</v>
      </c>
      <c r="G405" s="56">
        <v>27</v>
      </c>
      <c r="H405" s="56">
        <v>145</v>
      </c>
      <c r="I405" s="56">
        <v>18</v>
      </c>
      <c r="J405" s="56">
        <v>13</v>
      </c>
      <c r="K405" s="56">
        <v>12</v>
      </c>
      <c r="L405" s="56">
        <v>20</v>
      </c>
      <c r="M405" s="56">
        <v>20</v>
      </c>
    </row>
    <row r="406" spans="1:13" x14ac:dyDescent="0.2">
      <c r="A406" s="47">
        <v>348</v>
      </c>
      <c r="B406" s="9">
        <v>19</v>
      </c>
      <c r="C406" s="9">
        <v>7</v>
      </c>
      <c r="D406" s="56">
        <v>1059</v>
      </c>
      <c r="E406" s="56">
        <v>10</v>
      </c>
      <c r="F406" s="56">
        <v>42</v>
      </c>
      <c r="G406" s="56">
        <v>243</v>
      </c>
      <c r="H406" s="56">
        <v>739</v>
      </c>
      <c r="I406" s="56">
        <v>35</v>
      </c>
      <c r="J406" s="56">
        <v>54</v>
      </c>
      <c r="K406" s="56">
        <v>52</v>
      </c>
      <c r="L406" s="56">
        <v>138</v>
      </c>
      <c r="M406" s="56">
        <v>129</v>
      </c>
    </row>
    <row r="407" spans="1:13" x14ac:dyDescent="0.2">
      <c r="A407" s="47">
        <v>349</v>
      </c>
      <c r="B407" s="9">
        <v>19</v>
      </c>
      <c r="C407" s="9">
        <v>8</v>
      </c>
      <c r="D407" s="56">
        <v>3139</v>
      </c>
      <c r="E407" s="56">
        <v>10</v>
      </c>
      <c r="F407" s="56">
        <v>54</v>
      </c>
      <c r="G407" s="56">
        <v>331</v>
      </c>
      <c r="H407" s="56">
        <v>2435</v>
      </c>
      <c r="I407" s="56">
        <v>319</v>
      </c>
      <c r="J407" s="56">
        <v>132</v>
      </c>
      <c r="K407" s="56">
        <v>130</v>
      </c>
      <c r="L407" s="56">
        <v>334</v>
      </c>
      <c r="M407" s="56">
        <v>328</v>
      </c>
    </row>
    <row r="408" spans="1:13" x14ac:dyDescent="0.2">
      <c r="A408" s="47">
        <v>350</v>
      </c>
      <c r="B408" s="9">
        <v>19</v>
      </c>
      <c r="C408" s="9">
        <v>9</v>
      </c>
      <c r="D408" s="56">
        <v>1993</v>
      </c>
      <c r="E408" s="56">
        <v>8</v>
      </c>
      <c r="F408" s="56">
        <v>36</v>
      </c>
      <c r="G408" s="56">
        <v>274</v>
      </c>
      <c r="H408" s="56">
        <v>1554</v>
      </c>
      <c r="I408" s="56">
        <v>129</v>
      </c>
      <c r="J408" s="56">
        <v>105</v>
      </c>
      <c r="K408" s="56">
        <v>101</v>
      </c>
      <c r="L408" s="56">
        <v>293</v>
      </c>
      <c r="M408" s="56">
        <v>288</v>
      </c>
    </row>
    <row r="409" spans="1:13" x14ac:dyDescent="0.2">
      <c r="A409" s="47">
        <v>351</v>
      </c>
      <c r="B409" s="9">
        <v>19</v>
      </c>
      <c r="C409" s="9">
        <v>10</v>
      </c>
      <c r="D409" s="56">
        <v>5867</v>
      </c>
      <c r="E409" s="56">
        <v>26</v>
      </c>
      <c r="F409" s="56">
        <v>94</v>
      </c>
      <c r="G409" s="56">
        <v>823</v>
      </c>
      <c r="H409" s="56">
        <v>4563</v>
      </c>
      <c r="I409" s="56">
        <v>387</v>
      </c>
      <c r="J409" s="56">
        <v>275</v>
      </c>
      <c r="K409" s="56">
        <v>268</v>
      </c>
      <c r="L409" s="56">
        <v>817</v>
      </c>
      <c r="M409" s="56">
        <v>807</v>
      </c>
    </row>
    <row r="410" spans="1:13" x14ac:dyDescent="0.2">
      <c r="A410" s="47">
        <v>352</v>
      </c>
      <c r="B410" s="9">
        <v>19</v>
      </c>
      <c r="C410" s="9">
        <v>11</v>
      </c>
      <c r="D410" s="56">
        <v>6497</v>
      </c>
      <c r="E410" s="56">
        <v>14</v>
      </c>
      <c r="F410" s="56">
        <v>114</v>
      </c>
      <c r="G410" s="56">
        <v>1122</v>
      </c>
      <c r="H410" s="56">
        <v>5100</v>
      </c>
      <c r="I410" s="56">
        <v>161</v>
      </c>
      <c r="J410" s="56">
        <v>313</v>
      </c>
      <c r="K410" s="56">
        <v>308</v>
      </c>
      <c r="L410" s="56">
        <v>901</v>
      </c>
      <c r="M410" s="56">
        <v>887</v>
      </c>
    </row>
    <row r="411" spans="1:13" x14ac:dyDescent="0.2">
      <c r="A411" s="47">
        <v>353</v>
      </c>
      <c r="B411" s="9">
        <v>19</v>
      </c>
      <c r="C411" s="9">
        <v>12</v>
      </c>
      <c r="D411" s="56">
        <v>61862</v>
      </c>
      <c r="E411" s="56">
        <v>226</v>
      </c>
      <c r="F411" s="56">
        <v>1224</v>
      </c>
      <c r="G411" s="56">
        <v>12728</v>
      </c>
      <c r="H411" s="56">
        <v>46215</v>
      </c>
      <c r="I411" s="56">
        <v>1695</v>
      </c>
      <c r="J411" s="56">
        <v>3381</v>
      </c>
      <c r="K411" s="56">
        <v>3322</v>
      </c>
      <c r="L411" s="56">
        <v>9986</v>
      </c>
      <c r="M411" s="56">
        <v>9812</v>
      </c>
    </row>
    <row r="412" spans="1:13" x14ac:dyDescent="0.2">
      <c r="A412" s="47">
        <v>354</v>
      </c>
      <c r="B412" s="9">
        <v>19</v>
      </c>
      <c r="C412" s="9">
        <v>13</v>
      </c>
      <c r="D412" s="56">
        <v>21338</v>
      </c>
      <c r="E412" s="56">
        <v>105</v>
      </c>
      <c r="F412" s="56">
        <v>633</v>
      </c>
      <c r="G412" s="56">
        <v>5900</v>
      </c>
      <c r="H412" s="56">
        <v>14255</v>
      </c>
      <c r="I412" s="56">
        <v>550</v>
      </c>
      <c r="J412" s="56">
        <v>1157</v>
      </c>
      <c r="K412" s="56">
        <v>1127</v>
      </c>
      <c r="L412" s="56">
        <v>3326</v>
      </c>
      <c r="M412" s="56">
        <v>3234</v>
      </c>
    </row>
    <row r="413" spans="1:13" x14ac:dyDescent="0.2">
      <c r="A413" s="47">
        <v>355</v>
      </c>
      <c r="B413" s="9">
        <v>19</v>
      </c>
      <c r="C413" s="9">
        <v>14</v>
      </c>
      <c r="D413" s="56">
        <v>165419</v>
      </c>
      <c r="E413" s="56">
        <v>181</v>
      </c>
      <c r="F413" s="56">
        <v>907</v>
      </c>
      <c r="G413" s="56">
        <v>14518</v>
      </c>
      <c r="H413" s="56">
        <v>124099</v>
      </c>
      <c r="I413" s="56">
        <v>25895</v>
      </c>
      <c r="J413" s="56">
        <v>9753</v>
      </c>
      <c r="K413" s="56">
        <v>9696</v>
      </c>
      <c r="L413" s="56">
        <v>24972</v>
      </c>
      <c r="M413" s="56">
        <v>24836</v>
      </c>
    </row>
    <row r="414" spans="1:13" x14ac:dyDescent="0.2">
      <c r="A414" s="47">
        <v>356</v>
      </c>
      <c r="B414" s="9">
        <v>19</v>
      </c>
      <c r="C414" s="9">
        <v>15</v>
      </c>
      <c r="D414" s="56">
        <v>216636</v>
      </c>
      <c r="E414" s="56">
        <v>113</v>
      </c>
      <c r="F414" s="56">
        <v>410</v>
      </c>
      <c r="G414" s="56">
        <v>2979</v>
      </c>
      <c r="H414" s="56">
        <v>127168</v>
      </c>
      <c r="I414" s="56">
        <v>86079</v>
      </c>
      <c r="J414" s="56">
        <v>13617</v>
      </c>
      <c r="K414" s="56">
        <v>13600</v>
      </c>
      <c r="L414" s="56">
        <v>22933</v>
      </c>
      <c r="M414" s="56">
        <v>22892</v>
      </c>
    </row>
    <row r="415" spans="1:13" x14ac:dyDescent="0.2">
      <c r="A415" s="47">
        <v>357</v>
      </c>
      <c r="B415" s="9">
        <v>19</v>
      </c>
      <c r="C415" s="9">
        <v>16</v>
      </c>
      <c r="D415" s="56">
        <v>200028</v>
      </c>
      <c r="E415" s="56">
        <v>40</v>
      </c>
      <c r="F415" s="56">
        <v>200</v>
      </c>
      <c r="G415" s="56">
        <v>1841</v>
      </c>
      <c r="H415" s="56">
        <v>130926</v>
      </c>
      <c r="I415" s="56">
        <v>67061</v>
      </c>
      <c r="J415" s="56">
        <v>12302</v>
      </c>
      <c r="K415" s="56">
        <v>12292</v>
      </c>
      <c r="L415" s="56">
        <v>21163</v>
      </c>
      <c r="M415" s="56">
        <v>21138</v>
      </c>
    </row>
    <row r="416" spans="1:13" x14ac:dyDescent="0.2">
      <c r="A416" s="47">
        <v>358</v>
      </c>
      <c r="B416" s="9">
        <v>19</v>
      </c>
      <c r="C416" s="9">
        <v>17</v>
      </c>
      <c r="D416" s="56">
        <v>289400</v>
      </c>
      <c r="E416" s="56">
        <v>45</v>
      </c>
      <c r="F416" s="56">
        <v>212</v>
      </c>
      <c r="G416" s="56">
        <v>2852</v>
      </c>
      <c r="H416" s="56">
        <v>123824</v>
      </c>
      <c r="I416" s="56">
        <v>162512</v>
      </c>
      <c r="J416" s="56">
        <v>19876</v>
      </c>
      <c r="K416" s="56">
        <v>19869</v>
      </c>
      <c r="L416" s="56">
        <v>31395</v>
      </c>
      <c r="M416" s="56">
        <v>31363</v>
      </c>
    </row>
    <row r="417" spans="1:13" x14ac:dyDescent="0.2">
      <c r="A417" s="47">
        <v>359</v>
      </c>
      <c r="B417" s="9">
        <v>19</v>
      </c>
      <c r="C417" s="9">
        <v>18</v>
      </c>
      <c r="D417" s="56">
        <v>147520</v>
      </c>
      <c r="E417" s="56">
        <v>47</v>
      </c>
      <c r="F417" s="56">
        <v>279</v>
      </c>
      <c r="G417" s="56">
        <v>4712</v>
      </c>
      <c r="H417" s="56">
        <v>88209</v>
      </c>
      <c r="I417" s="56">
        <v>54320</v>
      </c>
      <c r="J417" s="56">
        <v>8622</v>
      </c>
      <c r="K417" s="56">
        <v>8613</v>
      </c>
      <c r="L417" s="56">
        <v>15412</v>
      </c>
      <c r="M417" s="56">
        <v>15385</v>
      </c>
    </row>
    <row r="418" spans="1:13" x14ac:dyDescent="0.2">
      <c r="A418" s="47">
        <v>360</v>
      </c>
      <c r="B418" s="9">
        <v>19</v>
      </c>
      <c r="C418" s="9">
        <v>19</v>
      </c>
      <c r="D418" s="56">
        <v>117941</v>
      </c>
      <c r="E418" s="56">
        <v>71</v>
      </c>
      <c r="F418" s="56">
        <v>555</v>
      </c>
      <c r="G418" s="56">
        <v>12437</v>
      </c>
      <c r="H418" s="56">
        <v>92912</v>
      </c>
      <c r="I418" s="56">
        <v>12037</v>
      </c>
      <c r="J418" s="56">
        <v>5852</v>
      </c>
      <c r="K418" s="56">
        <v>5835</v>
      </c>
      <c r="L418" s="56">
        <v>14283</v>
      </c>
      <c r="M418" s="56">
        <v>14217</v>
      </c>
    </row>
    <row r="419" spans="1:13" x14ac:dyDescent="0.2">
      <c r="A419" s="47">
        <v>361</v>
      </c>
      <c r="B419" s="9">
        <v>19</v>
      </c>
      <c r="C419" s="9">
        <v>20</v>
      </c>
      <c r="D419" s="56">
        <v>237679</v>
      </c>
      <c r="E419" s="56">
        <v>227</v>
      </c>
      <c r="F419" s="56">
        <v>2302</v>
      </c>
      <c r="G419" s="56">
        <v>45888</v>
      </c>
      <c r="H419" s="56">
        <v>174681</v>
      </c>
      <c r="I419" s="56">
        <v>14808</v>
      </c>
      <c r="J419" s="56">
        <v>10743</v>
      </c>
      <c r="K419" s="56">
        <v>10636</v>
      </c>
      <c r="L419" s="56">
        <v>27421</v>
      </c>
      <c r="M419" s="56">
        <v>27161</v>
      </c>
    </row>
    <row r="420" spans="1:13" x14ac:dyDescent="0.2">
      <c r="A420" s="47">
        <v>362</v>
      </c>
      <c r="B420" s="9">
        <v>20</v>
      </c>
      <c r="C420" s="9">
        <v>1</v>
      </c>
      <c r="D420" s="56">
        <v>7</v>
      </c>
      <c r="E420" s="56">
        <v>0</v>
      </c>
      <c r="F420" s="56">
        <v>0</v>
      </c>
      <c r="G420" s="56">
        <v>0</v>
      </c>
      <c r="H420" s="56">
        <v>7</v>
      </c>
      <c r="I420" s="56">
        <v>0</v>
      </c>
      <c r="J420" s="56">
        <v>1</v>
      </c>
      <c r="K420" s="56">
        <v>1</v>
      </c>
      <c r="L420" s="56">
        <v>2</v>
      </c>
      <c r="M420" s="56">
        <v>2</v>
      </c>
    </row>
    <row r="421" spans="1:13" x14ac:dyDescent="0.2">
      <c r="A421" s="47">
        <v>363</v>
      </c>
      <c r="B421" s="9">
        <v>20</v>
      </c>
      <c r="C421" s="9">
        <v>2</v>
      </c>
      <c r="D421" s="56">
        <v>22</v>
      </c>
      <c r="E421" s="56">
        <v>1</v>
      </c>
      <c r="F421" s="56">
        <v>1</v>
      </c>
      <c r="G421" s="56">
        <v>5</v>
      </c>
      <c r="H421" s="56">
        <v>15</v>
      </c>
      <c r="I421" s="56">
        <v>1</v>
      </c>
      <c r="J421" s="56">
        <v>0</v>
      </c>
      <c r="K421" s="56">
        <v>0</v>
      </c>
      <c r="L421" s="56">
        <v>0</v>
      </c>
      <c r="M421" s="56">
        <v>0</v>
      </c>
    </row>
    <row r="422" spans="1:13" x14ac:dyDescent="0.2">
      <c r="A422" s="47">
        <v>364</v>
      </c>
      <c r="B422" s="9">
        <v>20</v>
      </c>
      <c r="C422" s="9">
        <v>3</v>
      </c>
      <c r="D422" s="56">
        <v>76</v>
      </c>
      <c r="E422" s="56">
        <v>0</v>
      </c>
      <c r="F422" s="56">
        <v>2</v>
      </c>
      <c r="G422" s="56">
        <v>8</v>
      </c>
      <c r="H422" s="56">
        <v>62</v>
      </c>
      <c r="I422" s="56">
        <v>4</v>
      </c>
      <c r="J422" s="56">
        <v>6</v>
      </c>
      <c r="K422" s="56">
        <v>5</v>
      </c>
      <c r="L422" s="56">
        <v>6</v>
      </c>
      <c r="M422" s="56">
        <v>5</v>
      </c>
    </row>
    <row r="423" spans="1:13" x14ac:dyDescent="0.2">
      <c r="A423" s="47">
        <v>365</v>
      </c>
      <c r="B423" s="9">
        <v>20</v>
      </c>
      <c r="C423" s="9">
        <v>4</v>
      </c>
      <c r="D423" s="56">
        <v>165</v>
      </c>
      <c r="E423" s="56">
        <v>1</v>
      </c>
      <c r="F423" s="56">
        <v>3</v>
      </c>
      <c r="G423" s="56">
        <v>18</v>
      </c>
      <c r="H423" s="56">
        <v>135</v>
      </c>
      <c r="I423" s="56">
        <v>9</v>
      </c>
      <c r="J423" s="56">
        <v>9</v>
      </c>
      <c r="K423" s="56">
        <v>9</v>
      </c>
      <c r="L423" s="56">
        <v>17</v>
      </c>
      <c r="M423" s="56">
        <v>17</v>
      </c>
    </row>
    <row r="424" spans="1:13" x14ac:dyDescent="0.2">
      <c r="A424" s="47">
        <v>366</v>
      </c>
      <c r="B424" s="9">
        <v>20</v>
      </c>
      <c r="C424" s="9">
        <v>5</v>
      </c>
      <c r="D424" s="56">
        <v>228</v>
      </c>
      <c r="E424" s="56">
        <v>0</v>
      </c>
      <c r="F424" s="56">
        <v>5</v>
      </c>
      <c r="G424" s="56">
        <v>27</v>
      </c>
      <c r="H424" s="56">
        <v>174</v>
      </c>
      <c r="I424" s="56">
        <v>22</v>
      </c>
      <c r="J424" s="56">
        <v>16</v>
      </c>
      <c r="K424" s="56">
        <v>15</v>
      </c>
      <c r="L424" s="56">
        <v>26</v>
      </c>
      <c r="M424" s="56">
        <v>25</v>
      </c>
    </row>
    <row r="425" spans="1:13" x14ac:dyDescent="0.2">
      <c r="A425" s="47">
        <v>367</v>
      </c>
      <c r="B425" s="9">
        <v>20</v>
      </c>
      <c r="C425" s="9">
        <v>6</v>
      </c>
      <c r="D425" s="56">
        <v>122</v>
      </c>
      <c r="E425" s="56">
        <v>0</v>
      </c>
      <c r="F425" s="56">
        <v>0</v>
      </c>
      <c r="G425" s="56">
        <v>12</v>
      </c>
      <c r="H425" s="56">
        <v>98</v>
      </c>
      <c r="I425" s="56">
        <v>12</v>
      </c>
      <c r="J425" s="56">
        <v>11</v>
      </c>
      <c r="K425" s="56">
        <v>11</v>
      </c>
      <c r="L425" s="56">
        <v>14</v>
      </c>
      <c r="M425" s="56">
        <v>14</v>
      </c>
    </row>
    <row r="426" spans="1:13" x14ac:dyDescent="0.2">
      <c r="A426" s="47">
        <v>368</v>
      </c>
      <c r="B426" s="9">
        <v>20</v>
      </c>
      <c r="C426" s="9">
        <v>7</v>
      </c>
      <c r="D426" s="56">
        <v>242</v>
      </c>
      <c r="E426" s="56">
        <v>2</v>
      </c>
      <c r="F426" s="56">
        <v>4</v>
      </c>
      <c r="G426" s="56">
        <v>27</v>
      </c>
      <c r="H426" s="56">
        <v>188</v>
      </c>
      <c r="I426" s="56">
        <v>23</v>
      </c>
      <c r="J426" s="56">
        <v>11</v>
      </c>
      <c r="K426" s="56">
        <v>11</v>
      </c>
      <c r="L426" s="56">
        <v>25</v>
      </c>
      <c r="M426" s="56">
        <v>24</v>
      </c>
    </row>
    <row r="427" spans="1:13" x14ac:dyDescent="0.2">
      <c r="A427" s="47">
        <v>369</v>
      </c>
      <c r="B427" s="9">
        <v>20</v>
      </c>
      <c r="C427" s="9">
        <v>8</v>
      </c>
      <c r="D427" s="56">
        <v>2144</v>
      </c>
      <c r="E427" s="56">
        <v>0</v>
      </c>
      <c r="F427" s="56">
        <v>10</v>
      </c>
      <c r="G427" s="56">
        <v>104</v>
      </c>
      <c r="H427" s="56">
        <v>1690</v>
      </c>
      <c r="I427" s="56">
        <v>340</v>
      </c>
      <c r="J427" s="56">
        <v>124</v>
      </c>
      <c r="K427" s="56">
        <v>124</v>
      </c>
      <c r="L427" s="56">
        <v>276</v>
      </c>
      <c r="M427" s="56">
        <v>275</v>
      </c>
    </row>
    <row r="428" spans="1:13" x14ac:dyDescent="0.2">
      <c r="A428" s="47">
        <v>370</v>
      </c>
      <c r="B428" s="9">
        <v>20</v>
      </c>
      <c r="C428" s="9">
        <v>9</v>
      </c>
      <c r="D428" s="56">
        <v>891</v>
      </c>
      <c r="E428" s="56">
        <v>1</v>
      </c>
      <c r="F428" s="56">
        <v>4</v>
      </c>
      <c r="G428" s="56">
        <v>51</v>
      </c>
      <c r="H428" s="56">
        <v>696</v>
      </c>
      <c r="I428" s="56">
        <v>140</v>
      </c>
      <c r="J428" s="56">
        <v>46</v>
      </c>
      <c r="K428" s="56">
        <v>46</v>
      </c>
      <c r="L428" s="56">
        <v>99</v>
      </c>
      <c r="M428" s="56">
        <v>99</v>
      </c>
    </row>
    <row r="429" spans="1:13" x14ac:dyDescent="0.2">
      <c r="A429" s="47">
        <v>371</v>
      </c>
      <c r="B429" s="9">
        <v>20</v>
      </c>
      <c r="C429" s="9">
        <v>10</v>
      </c>
      <c r="D429" s="56">
        <v>1856</v>
      </c>
      <c r="E429" s="56">
        <v>3</v>
      </c>
      <c r="F429" s="56">
        <v>5</v>
      </c>
      <c r="G429" s="56">
        <v>61</v>
      </c>
      <c r="H429" s="56">
        <v>1462</v>
      </c>
      <c r="I429" s="56">
        <v>328</v>
      </c>
      <c r="J429" s="56">
        <v>85</v>
      </c>
      <c r="K429" s="56">
        <v>85</v>
      </c>
      <c r="L429" s="56">
        <v>196</v>
      </c>
      <c r="M429" s="56">
        <v>196</v>
      </c>
    </row>
    <row r="430" spans="1:13" x14ac:dyDescent="0.2">
      <c r="A430" s="47">
        <v>372</v>
      </c>
      <c r="B430" s="9">
        <v>20</v>
      </c>
      <c r="C430" s="9">
        <v>11</v>
      </c>
      <c r="D430" s="56">
        <v>635</v>
      </c>
      <c r="E430" s="56">
        <v>2</v>
      </c>
      <c r="F430" s="56">
        <v>7</v>
      </c>
      <c r="G430" s="56">
        <v>109</v>
      </c>
      <c r="H430" s="56">
        <v>491</v>
      </c>
      <c r="I430" s="56">
        <v>28</v>
      </c>
      <c r="J430" s="56">
        <v>30</v>
      </c>
      <c r="K430" s="56">
        <v>29</v>
      </c>
      <c r="L430" s="56">
        <v>76</v>
      </c>
      <c r="M430" s="56">
        <v>76</v>
      </c>
    </row>
    <row r="431" spans="1:13" x14ac:dyDescent="0.2">
      <c r="A431" s="47">
        <v>373</v>
      </c>
      <c r="B431" s="9">
        <v>20</v>
      </c>
      <c r="C431" s="9">
        <v>12</v>
      </c>
      <c r="D431" s="56">
        <v>1389</v>
      </c>
      <c r="E431" s="56">
        <v>8</v>
      </c>
      <c r="F431" s="56">
        <v>42</v>
      </c>
      <c r="G431" s="56">
        <v>307</v>
      </c>
      <c r="H431" s="56">
        <v>967</v>
      </c>
      <c r="I431" s="56">
        <v>73</v>
      </c>
      <c r="J431" s="56">
        <v>78</v>
      </c>
      <c r="K431" s="56">
        <v>75</v>
      </c>
      <c r="L431" s="56">
        <v>219</v>
      </c>
      <c r="M431" s="56">
        <v>210</v>
      </c>
    </row>
    <row r="432" spans="1:13" x14ac:dyDescent="0.2">
      <c r="A432" s="47">
        <v>374</v>
      </c>
      <c r="B432" s="9">
        <v>20</v>
      </c>
      <c r="C432" s="9">
        <v>13</v>
      </c>
      <c r="D432" s="56">
        <v>351</v>
      </c>
      <c r="E432" s="56">
        <v>2</v>
      </c>
      <c r="F432" s="56">
        <v>12</v>
      </c>
      <c r="G432" s="56">
        <v>100</v>
      </c>
      <c r="H432" s="56">
        <v>215</v>
      </c>
      <c r="I432" s="56">
        <v>24</v>
      </c>
      <c r="J432" s="56">
        <v>17</v>
      </c>
      <c r="K432" s="56">
        <v>17</v>
      </c>
      <c r="L432" s="56">
        <v>49</v>
      </c>
      <c r="M432" s="56">
        <v>48</v>
      </c>
    </row>
    <row r="433" spans="1:13" x14ac:dyDescent="0.2">
      <c r="A433" s="47">
        <v>375</v>
      </c>
      <c r="B433" s="9">
        <v>20</v>
      </c>
      <c r="C433" s="9">
        <v>14</v>
      </c>
      <c r="D433" s="56">
        <v>5667</v>
      </c>
      <c r="E433" s="56">
        <v>14</v>
      </c>
      <c r="F433" s="56">
        <v>40</v>
      </c>
      <c r="G433" s="56">
        <v>370</v>
      </c>
      <c r="H433" s="56">
        <v>4421</v>
      </c>
      <c r="I433" s="56">
        <v>836</v>
      </c>
      <c r="J433" s="56">
        <v>274</v>
      </c>
      <c r="K433" s="56">
        <v>272</v>
      </c>
      <c r="L433" s="56">
        <v>618</v>
      </c>
      <c r="M433" s="56">
        <v>617</v>
      </c>
    </row>
    <row r="434" spans="1:13" x14ac:dyDescent="0.2">
      <c r="A434" s="47">
        <v>376</v>
      </c>
      <c r="B434" s="9">
        <v>20</v>
      </c>
      <c r="C434" s="9">
        <v>15</v>
      </c>
      <c r="D434" s="56">
        <v>65079</v>
      </c>
      <c r="E434" s="56">
        <v>47</v>
      </c>
      <c r="F434" s="56">
        <v>203</v>
      </c>
      <c r="G434" s="56">
        <v>2121</v>
      </c>
      <c r="H434" s="56">
        <v>50994</v>
      </c>
      <c r="I434" s="56">
        <v>11761</v>
      </c>
      <c r="J434" s="56">
        <v>3287</v>
      </c>
      <c r="K434" s="56">
        <v>3273</v>
      </c>
      <c r="L434" s="56">
        <v>6294</v>
      </c>
      <c r="M434" s="56">
        <v>6271</v>
      </c>
    </row>
    <row r="435" spans="1:13" x14ac:dyDescent="0.2">
      <c r="A435" s="47">
        <v>377</v>
      </c>
      <c r="B435" s="9">
        <v>20</v>
      </c>
      <c r="C435" s="9">
        <v>16</v>
      </c>
      <c r="D435" s="56">
        <v>111357</v>
      </c>
      <c r="E435" s="56">
        <v>54</v>
      </c>
      <c r="F435" s="56">
        <v>176</v>
      </c>
      <c r="G435" s="56">
        <v>1697</v>
      </c>
      <c r="H435" s="56">
        <v>67650</v>
      </c>
      <c r="I435" s="56">
        <v>41834</v>
      </c>
      <c r="J435" s="56">
        <v>6501</v>
      </c>
      <c r="K435" s="56">
        <v>6493</v>
      </c>
      <c r="L435" s="56">
        <v>10999</v>
      </c>
      <c r="M435" s="56">
        <v>10987</v>
      </c>
    </row>
    <row r="436" spans="1:13" x14ac:dyDescent="0.2">
      <c r="A436" s="47">
        <v>378</v>
      </c>
      <c r="B436" s="9">
        <v>20</v>
      </c>
      <c r="C436" s="9">
        <v>17</v>
      </c>
      <c r="D436" s="56">
        <v>402244</v>
      </c>
      <c r="E436" s="56">
        <v>152</v>
      </c>
      <c r="F436" s="56">
        <v>511</v>
      </c>
      <c r="G436" s="56">
        <v>5075</v>
      </c>
      <c r="H436" s="56">
        <v>283796</v>
      </c>
      <c r="I436" s="56">
        <v>112862</v>
      </c>
      <c r="J436" s="56">
        <v>22858</v>
      </c>
      <c r="K436" s="56">
        <v>22833</v>
      </c>
      <c r="L436" s="56">
        <v>41820</v>
      </c>
      <c r="M436" s="56">
        <v>41763</v>
      </c>
    </row>
    <row r="437" spans="1:13" x14ac:dyDescent="0.2">
      <c r="A437" s="47">
        <v>379</v>
      </c>
      <c r="B437" s="9">
        <v>20</v>
      </c>
      <c r="C437" s="9">
        <v>18</v>
      </c>
      <c r="D437" s="56">
        <v>440631</v>
      </c>
      <c r="E437" s="56">
        <v>60</v>
      </c>
      <c r="F437" s="56">
        <v>293</v>
      </c>
      <c r="G437" s="56">
        <v>3638</v>
      </c>
      <c r="H437" s="56">
        <v>353515</v>
      </c>
      <c r="I437" s="56">
        <v>83185</v>
      </c>
      <c r="J437" s="56">
        <v>24256</v>
      </c>
      <c r="K437" s="56">
        <v>24245</v>
      </c>
      <c r="L437" s="56">
        <v>47006</v>
      </c>
      <c r="M437" s="56">
        <v>46969</v>
      </c>
    </row>
    <row r="438" spans="1:13" x14ac:dyDescent="0.2">
      <c r="A438" s="47">
        <v>380</v>
      </c>
      <c r="B438" s="9">
        <v>20</v>
      </c>
      <c r="C438" s="9">
        <v>19</v>
      </c>
      <c r="D438" s="56">
        <v>189824</v>
      </c>
      <c r="E438" s="56">
        <v>44</v>
      </c>
      <c r="F438" s="56">
        <v>203</v>
      </c>
      <c r="G438" s="56">
        <v>3587</v>
      </c>
      <c r="H438" s="56">
        <v>111358</v>
      </c>
      <c r="I438" s="56">
        <v>74676</v>
      </c>
      <c r="J438" s="56">
        <v>11401</v>
      </c>
      <c r="K438" s="56">
        <v>11390</v>
      </c>
      <c r="L438" s="56">
        <v>20249</v>
      </c>
      <c r="M438" s="56">
        <v>20217</v>
      </c>
    </row>
    <row r="439" spans="1:13" x14ac:dyDescent="0.2">
      <c r="A439" s="47">
        <v>381</v>
      </c>
      <c r="B439" s="9">
        <v>20</v>
      </c>
      <c r="C439" s="9">
        <v>20</v>
      </c>
      <c r="D439" s="56">
        <v>264131</v>
      </c>
      <c r="E439" s="56">
        <v>76</v>
      </c>
      <c r="F439" s="56">
        <v>562</v>
      </c>
      <c r="G439" s="56">
        <v>13689</v>
      </c>
      <c r="H439" s="56">
        <v>199182</v>
      </c>
      <c r="I439" s="56">
        <v>50698</v>
      </c>
      <c r="J439" s="56">
        <v>14348</v>
      </c>
      <c r="K439" s="56">
        <v>14324</v>
      </c>
      <c r="L439" s="56">
        <v>31355</v>
      </c>
      <c r="M439" s="56">
        <v>31302</v>
      </c>
    </row>
  </sheetData>
  <mergeCells count="1">
    <mergeCell ref="D2:F2"/>
  </mergeCells>
  <conditionalFormatting sqref="D32:W51">
    <cfRule type="colorScale" priority="1">
      <colorScale>
        <cfvo type="min"/>
        <cfvo type="max"/>
        <color rgb="FFFCFCFF"/>
        <color theme="4"/>
      </colorScale>
    </cfRule>
  </conditionalFormatting>
  <dataValidations count="1">
    <dataValidation type="list" allowBlank="1" showInputMessage="1" showErrorMessage="1" sqref="D2">
      <formula1>$D$58:$M$58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0"/>
  <sheetViews>
    <sheetView zoomScaleNormal="100" workbookViewId="0">
      <selection activeCell="O19" sqref="O19"/>
    </sheetView>
  </sheetViews>
  <sheetFormatPr defaultRowHeight="12.75" x14ac:dyDescent="0.2"/>
  <cols>
    <col min="2" max="2" width="10.85546875" bestFit="1" customWidth="1"/>
    <col min="3" max="3" width="14" customWidth="1"/>
    <col min="4" max="4" width="8.85546875" customWidth="1"/>
    <col min="5" max="5" width="13.7109375" customWidth="1"/>
    <col min="6" max="6" width="9.28515625" style="47" customWidth="1"/>
    <col min="7" max="8" width="9.140625" customWidth="1"/>
    <col min="9" max="9" width="12.7109375" customWidth="1"/>
    <col min="10" max="10" width="9.5703125" customWidth="1"/>
    <col min="11" max="11" width="14.42578125" customWidth="1"/>
    <col min="12" max="12" width="9.140625" customWidth="1"/>
    <col min="13" max="13" width="16" bestFit="1" customWidth="1"/>
    <col min="14" max="14" width="9.140625" customWidth="1"/>
    <col min="15" max="15" width="16" bestFit="1" customWidth="1"/>
  </cols>
  <sheetData>
    <row r="4" spans="1:17" x14ac:dyDescent="0.2"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</row>
    <row r="5" spans="1:17" x14ac:dyDescent="0.2">
      <c r="A5" s="47"/>
      <c r="B5" s="47"/>
      <c r="C5" s="47"/>
      <c r="D5" s="70"/>
      <c r="E5" s="70"/>
      <c r="F5" s="70"/>
      <c r="G5" s="70"/>
      <c r="H5" s="70"/>
      <c r="I5" s="70"/>
      <c r="J5" s="70"/>
      <c r="K5" s="105" t="s">
        <v>894</v>
      </c>
      <c r="L5" s="70"/>
      <c r="M5" s="70"/>
      <c r="N5" s="70"/>
      <c r="O5" s="70"/>
      <c r="P5" s="70"/>
      <c r="Q5" s="70"/>
    </row>
    <row r="6" spans="1:17" x14ac:dyDescent="0.2">
      <c r="A6" s="47"/>
      <c r="B6" s="47"/>
      <c r="C6" s="47"/>
      <c r="D6" s="70"/>
      <c r="E6" s="70"/>
      <c r="F6" s="70"/>
      <c r="G6" s="70"/>
      <c r="H6" s="70"/>
      <c r="I6" s="70"/>
      <c r="J6" s="70"/>
      <c r="K6" s="106">
        <v>29705346</v>
      </c>
      <c r="L6" s="70"/>
      <c r="M6" s="70"/>
      <c r="N6" s="70"/>
      <c r="O6" s="70"/>
      <c r="P6" s="70"/>
      <c r="Q6" s="70"/>
    </row>
    <row r="7" spans="1:17" x14ac:dyDescent="0.2">
      <c r="A7" s="47"/>
      <c r="B7" s="47"/>
      <c r="C7" s="47"/>
      <c r="D7" s="70"/>
      <c r="E7" s="70"/>
      <c r="F7" s="70"/>
      <c r="G7" s="70"/>
      <c r="H7" s="70"/>
      <c r="I7" s="70"/>
      <c r="J7" s="104"/>
      <c r="K7" s="103" t="s">
        <v>895</v>
      </c>
      <c r="L7" s="104"/>
      <c r="M7" s="70"/>
      <c r="N7" s="70"/>
      <c r="O7" s="70"/>
      <c r="P7" s="70"/>
      <c r="Q7" s="70"/>
    </row>
    <row r="8" spans="1:17" x14ac:dyDescent="0.2">
      <c r="A8" s="47"/>
      <c r="B8" s="47"/>
      <c r="C8" s="47"/>
      <c r="D8" s="70"/>
      <c r="E8" s="70"/>
      <c r="F8" s="70"/>
      <c r="G8" s="70"/>
      <c r="H8" s="104"/>
      <c r="J8" s="101" t="s">
        <v>61</v>
      </c>
      <c r="K8" s="101"/>
      <c r="L8" s="101" t="s">
        <v>62</v>
      </c>
      <c r="M8" s="70"/>
      <c r="N8" s="70"/>
      <c r="O8" s="70"/>
      <c r="P8" s="70"/>
      <c r="Q8" s="70"/>
    </row>
    <row r="9" spans="1:17" x14ac:dyDescent="0.2">
      <c r="A9" s="47"/>
      <c r="B9" s="47"/>
      <c r="C9" s="47"/>
      <c r="D9" s="70"/>
      <c r="E9" s="70"/>
      <c r="F9" s="70"/>
      <c r="G9" s="70"/>
      <c r="H9" s="103"/>
      <c r="J9" s="103" t="s">
        <v>897</v>
      </c>
      <c r="K9" s="70"/>
      <c r="L9" s="70"/>
      <c r="M9" s="107" t="s">
        <v>896</v>
      </c>
      <c r="P9" s="70"/>
      <c r="Q9" s="70"/>
    </row>
    <row r="10" spans="1:17" x14ac:dyDescent="0.2">
      <c r="A10" s="47"/>
      <c r="B10" s="47"/>
      <c r="C10" s="47"/>
      <c r="D10" s="70"/>
      <c r="E10" s="70"/>
      <c r="F10" s="70"/>
      <c r="G10" s="70"/>
      <c r="H10" s="101" t="s">
        <v>61</v>
      </c>
      <c r="I10" s="101"/>
      <c r="J10" s="101" t="s">
        <v>62</v>
      </c>
      <c r="K10" s="70"/>
      <c r="L10" s="70"/>
      <c r="M10" s="106">
        <v>4516450</v>
      </c>
      <c r="P10" s="70"/>
      <c r="Q10" s="70"/>
    </row>
    <row r="11" spans="1:17" x14ac:dyDescent="0.2">
      <c r="A11" s="47"/>
      <c r="B11" s="47"/>
      <c r="C11" s="47"/>
      <c r="D11" s="70"/>
      <c r="E11" s="70"/>
      <c r="F11" s="70"/>
      <c r="G11" s="70"/>
      <c r="H11" s="103" t="s">
        <v>898</v>
      </c>
      <c r="I11" s="70"/>
      <c r="J11" s="70"/>
      <c r="K11" s="107" t="s">
        <v>900</v>
      </c>
      <c r="L11" s="70"/>
      <c r="M11" s="70"/>
      <c r="P11" s="70"/>
      <c r="Q11" s="70"/>
    </row>
    <row r="12" spans="1:17" x14ac:dyDescent="0.2">
      <c r="A12" s="47"/>
      <c r="B12" s="47"/>
      <c r="C12" s="70"/>
      <c r="D12" s="70"/>
      <c r="E12" s="70"/>
      <c r="F12" s="101" t="s">
        <v>61</v>
      </c>
      <c r="G12" s="101"/>
      <c r="H12" s="101" t="s">
        <v>62</v>
      </c>
      <c r="I12" s="70"/>
      <c r="K12" s="106">
        <v>13632532</v>
      </c>
      <c r="L12" s="70"/>
      <c r="M12" s="70"/>
      <c r="N12" s="70"/>
      <c r="O12" s="70"/>
      <c r="P12" s="70"/>
      <c r="Q12" s="70"/>
    </row>
    <row r="13" spans="1:17" x14ac:dyDescent="0.2">
      <c r="A13" s="47"/>
      <c r="B13" s="47"/>
      <c r="C13" s="70"/>
      <c r="D13" s="70"/>
      <c r="E13" s="107" t="s">
        <v>901</v>
      </c>
      <c r="F13" s="70"/>
      <c r="G13" s="70"/>
      <c r="H13" s="70"/>
      <c r="I13" s="107" t="s">
        <v>902</v>
      </c>
      <c r="K13" s="70"/>
      <c r="L13" s="70"/>
      <c r="M13" s="70"/>
      <c r="N13" s="70"/>
      <c r="O13" s="70"/>
      <c r="P13" s="70"/>
      <c r="Q13" s="70"/>
    </row>
    <row r="14" spans="1:17" x14ac:dyDescent="0.2">
      <c r="A14" s="47"/>
      <c r="B14" s="47"/>
      <c r="C14" s="70"/>
      <c r="D14" s="70"/>
      <c r="E14" s="106">
        <v>2877822</v>
      </c>
      <c r="F14" s="70"/>
      <c r="G14" s="70"/>
      <c r="H14" s="70"/>
      <c r="I14" s="106">
        <v>8678542</v>
      </c>
      <c r="K14" s="70"/>
      <c r="L14" s="70"/>
      <c r="M14" s="70"/>
      <c r="N14" s="70"/>
      <c r="O14" s="70"/>
      <c r="P14" s="70"/>
      <c r="Q14" s="70"/>
    </row>
    <row r="15" spans="1:17" x14ac:dyDescent="0.2">
      <c r="A15" s="47"/>
      <c r="B15" s="47"/>
      <c r="C15" s="70"/>
      <c r="D15" s="70"/>
      <c r="E15" s="103" t="s">
        <v>899</v>
      </c>
      <c r="F15" s="70"/>
      <c r="G15" s="70"/>
      <c r="H15" s="70"/>
      <c r="I15" s="70"/>
      <c r="K15" s="70"/>
      <c r="L15" s="70"/>
      <c r="M15" s="70"/>
      <c r="N15" s="70"/>
      <c r="O15" s="70"/>
      <c r="P15" s="70"/>
      <c r="Q15" s="70"/>
    </row>
    <row r="16" spans="1:17" x14ac:dyDescent="0.2">
      <c r="A16" s="47"/>
      <c r="B16" s="47"/>
      <c r="C16" s="70"/>
      <c r="D16" s="101" t="s">
        <v>61</v>
      </c>
      <c r="E16" s="70"/>
      <c r="F16" s="70"/>
      <c r="G16" s="70"/>
      <c r="H16" s="70"/>
      <c r="I16" s="70"/>
      <c r="K16" s="70"/>
      <c r="L16" s="70"/>
      <c r="M16" s="70"/>
      <c r="N16" s="70"/>
      <c r="O16" s="70"/>
      <c r="P16" s="70"/>
      <c r="Q16" s="70"/>
    </row>
    <row r="17" spans="1:17" x14ac:dyDescent="0.2">
      <c r="A17" s="47"/>
      <c r="B17" s="47"/>
      <c r="C17" s="107" t="s">
        <v>903</v>
      </c>
      <c r="D17" s="70"/>
      <c r="E17" s="70"/>
      <c r="F17" s="70"/>
      <c r="G17" s="70"/>
      <c r="H17" s="70"/>
      <c r="I17" s="70"/>
      <c r="K17" s="70"/>
      <c r="L17" s="70"/>
      <c r="M17" s="70"/>
      <c r="N17" s="70"/>
      <c r="O17" s="70"/>
      <c r="P17" s="70"/>
      <c r="Q17" s="70"/>
    </row>
    <row r="18" spans="1:17" x14ac:dyDescent="0.2">
      <c r="A18" s="47"/>
      <c r="B18" s="47"/>
      <c r="C18" s="106">
        <v>698169</v>
      </c>
      <c r="D18" s="70"/>
      <c r="E18" s="70"/>
      <c r="F18" s="70"/>
      <c r="G18" s="70"/>
      <c r="H18" s="70"/>
      <c r="I18" s="70"/>
      <c r="K18" s="70"/>
      <c r="L18" s="70"/>
      <c r="M18" s="70"/>
      <c r="N18" s="70"/>
      <c r="O18" s="70"/>
      <c r="P18" s="70"/>
      <c r="Q18" s="70"/>
    </row>
    <row r="19" spans="1:17" x14ac:dyDescent="0.2">
      <c r="A19" s="47"/>
      <c r="B19" s="47"/>
      <c r="C19" s="47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</row>
    <row r="20" spans="1:17" x14ac:dyDescent="0.2"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1"/>
  <sheetViews>
    <sheetView zoomScale="80" zoomScaleNormal="8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E65" sqref="E65:E66"/>
    </sheetView>
  </sheetViews>
  <sheetFormatPr defaultRowHeight="12.75" x14ac:dyDescent="0.2"/>
  <cols>
    <col min="3" max="3" width="18.140625" bestFit="1" customWidth="1"/>
    <col min="4" max="4" width="29.42578125" customWidth="1"/>
    <col min="5" max="14" width="10.85546875" customWidth="1"/>
  </cols>
  <sheetData>
    <row r="3" spans="2:14" x14ac:dyDescent="0.2">
      <c r="B3" s="47"/>
      <c r="C3" s="47"/>
      <c r="D3" s="59" t="s">
        <v>868</v>
      </c>
      <c r="E3" s="60">
        <v>29705346</v>
      </c>
      <c r="F3" s="60">
        <v>698169</v>
      </c>
      <c r="G3" s="60">
        <v>2877822</v>
      </c>
      <c r="H3" s="60">
        <v>8678542</v>
      </c>
      <c r="I3" s="60">
        <v>13632532</v>
      </c>
      <c r="J3" s="60">
        <v>4516450</v>
      </c>
      <c r="K3" s="60">
        <v>1674056</v>
      </c>
      <c r="L3" s="60">
        <v>1505162</v>
      </c>
      <c r="M3" s="60">
        <v>3327821</v>
      </c>
      <c r="N3" s="60">
        <v>3013164</v>
      </c>
    </row>
    <row r="4" spans="2:14" ht="25.5" x14ac:dyDescent="0.2">
      <c r="B4" s="80" t="s">
        <v>380</v>
      </c>
      <c r="C4" s="95" t="s">
        <v>825</v>
      </c>
      <c r="D4" s="96" t="s">
        <v>824</v>
      </c>
      <c r="E4" s="97" t="s">
        <v>894</v>
      </c>
      <c r="F4" s="94" t="s">
        <v>857</v>
      </c>
      <c r="G4" s="98" t="s">
        <v>858</v>
      </c>
      <c r="H4" s="98" t="s">
        <v>859</v>
      </c>
      <c r="I4" s="98" t="s">
        <v>870</v>
      </c>
      <c r="J4" s="98" t="s">
        <v>94</v>
      </c>
      <c r="K4" s="94" t="s">
        <v>871</v>
      </c>
      <c r="L4" s="94" t="s">
        <v>860</v>
      </c>
      <c r="M4" s="94" t="s">
        <v>861</v>
      </c>
      <c r="N4" s="94" t="s">
        <v>862</v>
      </c>
    </row>
    <row r="5" spans="2:14" x14ac:dyDescent="0.2">
      <c r="B5" s="47">
        <v>1</v>
      </c>
      <c r="C5" s="47" t="s">
        <v>818</v>
      </c>
      <c r="D5" s="10" t="s">
        <v>886</v>
      </c>
      <c r="E5" s="99">
        <v>0.59490756310328785</v>
      </c>
      <c r="F5" s="99">
        <v>0.63043475147134864</v>
      </c>
      <c r="G5" s="100">
        <v>0.56881384602661322</v>
      </c>
      <c r="H5" s="100">
        <v>0.5068429697062018</v>
      </c>
      <c r="I5" s="100">
        <v>0.59549209200462538</v>
      </c>
      <c r="J5" s="100">
        <v>0.77898947181968137</v>
      </c>
      <c r="K5" s="99">
        <v>0.6178287942577787</v>
      </c>
      <c r="L5" s="99">
        <v>0.62180482898186373</v>
      </c>
      <c r="M5" s="99">
        <v>0.58640834347760895</v>
      </c>
      <c r="N5" s="99">
        <v>0.58910998538413439</v>
      </c>
    </row>
    <row r="6" spans="2:14" x14ac:dyDescent="0.2">
      <c r="B6" s="47">
        <v>2</v>
      </c>
      <c r="C6" s="47" t="s">
        <v>818</v>
      </c>
      <c r="D6" s="10" t="s">
        <v>887</v>
      </c>
      <c r="E6" s="99">
        <v>0.34036516524668659</v>
      </c>
      <c r="F6" s="99">
        <v>0.32813258680921092</v>
      </c>
      <c r="G6" s="100">
        <v>0.38128661188913004</v>
      </c>
      <c r="H6" s="100">
        <v>0.41877368341364252</v>
      </c>
      <c r="I6" s="100">
        <v>0.3278961677845319</v>
      </c>
      <c r="J6" s="100">
        <v>0.20126205316122175</v>
      </c>
      <c r="K6" s="99">
        <v>0.32524957349097045</v>
      </c>
      <c r="L6" s="99">
        <v>0.31995094215772124</v>
      </c>
      <c r="M6" s="99">
        <v>0.34466877875943447</v>
      </c>
      <c r="N6" s="99">
        <v>0.34037510072468674</v>
      </c>
    </row>
    <row r="7" spans="2:14" s="47" customFormat="1" x14ac:dyDescent="0.2">
      <c r="D7" s="10" t="s">
        <v>94</v>
      </c>
      <c r="E7" s="118">
        <v>6.4727271650025564E-2</v>
      </c>
      <c r="F7" s="118">
        <v>4.1432661719440413E-2</v>
      </c>
      <c r="G7" s="118">
        <v>4.989954208425678E-2</v>
      </c>
      <c r="H7" s="118">
        <v>7.438334688015566E-2</v>
      </c>
      <c r="I7" s="118">
        <v>7.6611740210842716E-2</v>
      </c>
      <c r="J7" s="118">
        <v>1.9748475019096857E-2</v>
      </c>
      <c r="K7" s="118">
        <v>5.6921632251250853E-2</v>
      </c>
      <c r="L7" s="118">
        <v>5.8244228860415019E-2</v>
      </c>
      <c r="M7" s="118">
        <v>6.8922877762956608E-2</v>
      </c>
      <c r="N7" s="118">
        <v>7.0514913891178838E-2</v>
      </c>
    </row>
    <row r="8" spans="2:14" x14ac:dyDescent="0.2">
      <c r="B8" s="47">
        <v>3</v>
      </c>
      <c r="C8" s="47" t="s">
        <v>818</v>
      </c>
      <c r="D8" s="10" t="s">
        <v>892</v>
      </c>
      <c r="E8" s="99">
        <v>2.8396774102547064E-2</v>
      </c>
      <c r="F8" s="99">
        <v>1.3979423320141685E-2</v>
      </c>
      <c r="G8" s="100">
        <v>1.8616509290706653E-2</v>
      </c>
      <c r="H8" s="100">
        <v>3.3934501901356239E-2</v>
      </c>
      <c r="I8" s="100">
        <v>3.452315387926469E-2</v>
      </c>
      <c r="J8" s="100">
        <v>5.4956879850324922E-3</v>
      </c>
      <c r="K8" s="99">
        <v>2.4149729758144292E-2</v>
      </c>
      <c r="L8" s="99">
        <v>2.501790504942325E-2</v>
      </c>
      <c r="M8" s="99">
        <v>3.112156573325308E-2</v>
      </c>
      <c r="N8" s="99">
        <v>3.2204022084426867E-2</v>
      </c>
    </row>
    <row r="9" spans="2:14" x14ac:dyDescent="0.2">
      <c r="B9" s="47">
        <v>4</v>
      </c>
      <c r="C9" s="47" t="s">
        <v>818</v>
      </c>
      <c r="D9" s="10" t="s">
        <v>891</v>
      </c>
      <c r="E9" s="99">
        <v>1.6845721978798026E-2</v>
      </c>
      <c r="F9" s="99">
        <v>7.3334679712218674E-3</v>
      </c>
      <c r="G9" s="100">
        <v>7.9348201521845345E-3</v>
      </c>
      <c r="H9" s="100">
        <v>1.4073792579444796E-2</v>
      </c>
      <c r="I9" s="100">
        <v>2.4683309014055497E-2</v>
      </c>
      <c r="J9" s="100">
        <v>4.192894862115157E-3</v>
      </c>
      <c r="K9" s="99">
        <v>1.4325685640145849E-2</v>
      </c>
      <c r="L9" s="99">
        <v>1.5185076423667353E-2</v>
      </c>
      <c r="M9" s="99">
        <v>1.8023204974065614E-2</v>
      </c>
      <c r="N9" s="99">
        <v>1.9005271535170339E-2</v>
      </c>
    </row>
    <row r="10" spans="2:14" x14ac:dyDescent="0.2">
      <c r="B10" s="47">
        <v>5</v>
      </c>
      <c r="C10" s="47" t="s">
        <v>818</v>
      </c>
      <c r="D10" s="10" t="s">
        <v>888</v>
      </c>
      <c r="E10" s="99">
        <v>1.0452933286823186E-2</v>
      </c>
      <c r="F10" s="99">
        <v>1.0686524322907492E-2</v>
      </c>
      <c r="G10" s="100">
        <v>1.3520294166908168E-2</v>
      </c>
      <c r="H10" s="100">
        <v>1.5441072935983947E-2</v>
      </c>
      <c r="I10" s="100">
        <v>8.4631380289442934E-3</v>
      </c>
      <c r="J10" s="100">
        <v>4.9195717875765259E-3</v>
      </c>
      <c r="K10" s="99">
        <v>9.9178283163765136E-3</v>
      </c>
      <c r="L10" s="99">
        <v>9.6288638698027191E-3</v>
      </c>
      <c r="M10" s="99">
        <v>1.0572383550677756E-2</v>
      </c>
      <c r="N10" s="99">
        <v>1.0214843931495266E-2</v>
      </c>
    </row>
    <row r="11" spans="2:14" x14ac:dyDescent="0.2">
      <c r="B11" s="47">
        <v>6</v>
      </c>
      <c r="C11" s="47" t="s">
        <v>818</v>
      </c>
      <c r="D11" s="10" t="s">
        <v>889</v>
      </c>
      <c r="E11" s="99">
        <v>6.9813359521212108E-3</v>
      </c>
      <c r="F11" s="99">
        <v>8.2444221957720838E-3</v>
      </c>
      <c r="G11" s="100">
        <v>8.2830001299593926E-3</v>
      </c>
      <c r="H11" s="100">
        <v>8.3183327337702576E-3</v>
      </c>
      <c r="I11" s="100">
        <v>6.5984073978333588E-3</v>
      </c>
      <c r="J11" s="100">
        <v>4.7386775011347406E-3</v>
      </c>
      <c r="K11" s="99">
        <v>6.8020424645292635E-3</v>
      </c>
      <c r="L11" s="99">
        <v>6.6464606467609467E-3</v>
      </c>
      <c r="M11" s="99">
        <v>7.0163028600396474E-3</v>
      </c>
      <c r="N11" s="99">
        <v>6.8343442308483708E-3</v>
      </c>
    </row>
    <row r="12" spans="2:14" x14ac:dyDescent="0.2">
      <c r="B12" s="47">
        <v>7</v>
      </c>
      <c r="C12" s="47" t="s">
        <v>818</v>
      </c>
      <c r="D12" s="10" t="s">
        <v>890</v>
      </c>
      <c r="E12" s="99">
        <v>1.4424003006058236E-3</v>
      </c>
      <c r="F12" s="99">
        <v>8.2215051083620158E-4</v>
      </c>
      <c r="G12" s="100">
        <v>1.1922210616222963E-3</v>
      </c>
      <c r="H12" s="100">
        <v>1.9996446407703045E-3</v>
      </c>
      <c r="I12" s="100">
        <v>1.5330240926630504E-3</v>
      </c>
      <c r="J12" s="100">
        <v>2.5750312745629863E-4</v>
      </c>
      <c r="K12" s="99">
        <v>1.1970925703799634E-3</v>
      </c>
      <c r="L12" s="99">
        <v>1.2131584507182615E-3</v>
      </c>
      <c r="M12" s="99">
        <v>1.5328348489897744E-3</v>
      </c>
      <c r="N12" s="99">
        <v>1.5701103557589299E-3</v>
      </c>
    </row>
    <row r="13" spans="2:14" x14ac:dyDescent="0.2">
      <c r="B13" s="47">
        <v>8</v>
      </c>
      <c r="C13" s="47" t="s">
        <v>818</v>
      </c>
      <c r="D13" s="10" t="s">
        <v>893</v>
      </c>
      <c r="E13" s="99">
        <v>6.0810602913024473E-4</v>
      </c>
      <c r="F13" s="99">
        <v>3.6667339856109339E-4</v>
      </c>
      <c r="G13" s="100">
        <v>3.5269728287573034E-4</v>
      </c>
      <c r="H13" s="100">
        <v>6.1600208883012841E-4</v>
      </c>
      <c r="I13" s="100">
        <v>8.1070779808182364E-4</v>
      </c>
      <c r="J13" s="100">
        <v>1.4413975578164267E-4</v>
      </c>
      <c r="K13" s="99">
        <v>5.2925350167497384E-4</v>
      </c>
      <c r="L13" s="99">
        <v>5.5276442004249381E-4</v>
      </c>
      <c r="M13" s="99">
        <v>6.5658579593073061E-4</v>
      </c>
      <c r="N13" s="99">
        <v>6.8632175347906716E-4</v>
      </c>
    </row>
    <row r="14" spans="2:14" x14ac:dyDescent="0.2">
      <c r="B14" s="47">
        <v>9</v>
      </c>
      <c r="C14" s="47" t="s">
        <v>826</v>
      </c>
      <c r="D14" s="10" t="s">
        <v>863</v>
      </c>
      <c r="E14" s="99">
        <v>0.10108840341398481</v>
      </c>
      <c r="F14" s="99">
        <v>3.3272746283492965E-3</v>
      </c>
      <c r="G14" s="100">
        <v>3.1770554259436478E-3</v>
      </c>
      <c r="H14" s="100">
        <v>5.1729887347436929E-3</v>
      </c>
      <c r="I14" s="100">
        <v>0.12229349617517861</v>
      </c>
      <c r="J14" s="100">
        <v>0.28377575308040609</v>
      </c>
      <c r="K14" s="99">
        <v>0.11139949918043363</v>
      </c>
      <c r="L14" s="99">
        <v>0.12358071755731277</v>
      </c>
      <c r="M14" s="99">
        <v>9.6526225418975362E-2</v>
      </c>
      <c r="N14" s="99">
        <v>0.10624546158124815</v>
      </c>
    </row>
    <row r="15" spans="2:14" x14ac:dyDescent="0.2">
      <c r="B15" s="47">
        <v>10</v>
      </c>
      <c r="C15" s="47" t="s">
        <v>826</v>
      </c>
      <c r="D15" s="10" t="s">
        <v>838</v>
      </c>
      <c r="E15" s="99">
        <v>2.6933502137965335E-2</v>
      </c>
      <c r="F15" s="99">
        <v>6.8335890020897521E-3</v>
      </c>
      <c r="G15" s="100">
        <v>8.8685123680338814E-3</v>
      </c>
      <c r="H15" s="100">
        <v>1.3579585142296943E-2</v>
      </c>
      <c r="I15" s="100">
        <v>2.0839415597924141E-2</v>
      </c>
      <c r="J15" s="100">
        <v>8.2498865259219081E-2</v>
      </c>
      <c r="K15" s="99">
        <v>3.2344198760375996E-2</v>
      </c>
      <c r="L15" s="99">
        <v>3.4745761585796078E-2</v>
      </c>
      <c r="M15" s="99">
        <v>2.5884505206259591E-2</v>
      </c>
      <c r="N15" s="99">
        <v>2.7682197185417055E-2</v>
      </c>
    </row>
    <row r="16" spans="2:14" x14ac:dyDescent="0.2">
      <c r="B16" s="47">
        <v>11</v>
      </c>
      <c r="C16" s="47" t="s">
        <v>826</v>
      </c>
      <c r="D16" s="10" t="s">
        <v>839</v>
      </c>
      <c r="E16" s="99">
        <v>0.15043181116287957</v>
      </c>
      <c r="F16" s="99">
        <v>0.33723926441878688</v>
      </c>
      <c r="G16" s="100">
        <v>0.29718412049112142</v>
      </c>
      <c r="H16" s="100">
        <v>0.19587426090695881</v>
      </c>
      <c r="I16" s="100">
        <v>8.0211878468357894E-2</v>
      </c>
      <c r="J16" s="100">
        <v>0.18155675364500881</v>
      </c>
      <c r="K16" s="99">
        <v>0.16816163855928357</v>
      </c>
      <c r="L16" s="99">
        <v>0.15169862114509933</v>
      </c>
      <c r="M16" s="99">
        <v>0.14224893706722808</v>
      </c>
      <c r="N16" s="99">
        <v>0.1270010527140242</v>
      </c>
    </row>
    <row r="17" spans="2:14" s="34" customFormat="1" x14ac:dyDescent="0.2">
      <c r="D17" s="20"/>
      <c r="E17" s="118">
        <f>SUM(E15:E16)</f>
        <v>0.1773653133008449</v>
      </c>
      <c r="F17" s="118">
        <f t="shared" ref="F17:N17" si="0">SUM(F15:F16)</f>
        <v>0.34407285342087662</v>
      </c>
      <c r="G17" s="118">
        <f t="shared" si="0"/>
        <v>0.30605263285915529</v>
      </c>
      <c r="H17" s="118">
        <f t="shared" si="0"/>
        <v>0.20945384604925577</v>
      </c>
      <c r="I17" s="118">
        <f t="shared" si="0"/>
        <v>0.10105129406628204</v>
      </c>
      <c r="J17" s="118">
        <f t="shared" si="0"/>
        <v>0.26405561890422791</v>
      </c>
      <c r="K17" s="118">
        <f t="shared" si="0"/>
        <v>0.20050583731965957</v>
      </c>
      <c r="L17" s="118">
        <f t="shared" si="0"/>
        <v>0.18644438273089542</v>
      </c>
      <c r="M17" s="118">
        <f t="shared" si="0"/>
        <v>0.16813344227348767</v>
      </c>
      <c r="N17" s="118">
        <f t="shared" si="0"/>
        <v>0.15468324989944127</v>
      </c>
    </row>
    <row r="18" spans="2:14" x14ac:dyDescent="0.2">
      <c r="B18" s="47">
        <v>12</v>
      </c>
      <c r="C18" s="47" t="s">
        <v>826</v>
      </c>
      <c r="D18" s="10" t="s">
        <v>840</v>
      </c>
      <c r="E18" s="99">
        <v>0.18501450883622092</v>
      </c>
      <c r="F18" s="99">
        <v>0.32958782185975027</v>
      </c>
      <c r="G18" s="100">
        <v>0.35167150713282475</v>
      </c>
      <c r="H18" s="100">
        <v>0.28518995471820036</v>
      </c>
      <c r="I18" s="100">
        <v>9.8207801749520929E-2</v>
      </c>
      <c r="J18" s="100">
        <v>0.14835058508341728</v>
      </c>
      <c r="K18" s="99">
        <v>0.1975949430604472</v>
      </c>
      <c r="L18" s="99">
        <v>0.17935943107785077</v>
      </c>
      <c r="M18" s="99">
        <v>0.17826229235286392</v>
      </c>
      <c r="N18" s="99">
        <v>0.16043567492509536</v>
      </c>
    </row>
    <row r="19" spans="2:14" x14ac:dyDescent="0.2">
      <c r="B19" s="47">
        <v>13</v>
      </c>
      <c r="C19" s="47" t="s">
        <v>826</v>
      </c>
      <c r="D19" s="10" t="s">
        <v>841</v>
      </c>
      <c r="E19" s="99">
        <v>0.20230156551618689</v>
      </c>
      <c r="F19" s="99">
        <v>0.21139294354232285</v>
      </c>
      <c r="G19" s="100">
        <v>0.21905072655640273</v>
      </c>
      <c r="H19" s="100">
        <v>0.25666776746600983</v>
      </c>
      <c r="I19" s="100">
        <v>0.18666686423329137</v>
      </c>
      <c r="J19" s="100">
        <v>0.13435441552546801</v>
      </c>
      <c r="K19" s="99">
        <v>0.1936625775959705</v>
      </c>
      <c r="L19" s="99">
        <v>0.19232281973634732</v>
      </c>
      <c r="M19" s="99">
        <v>0.19934125062616048</v>
      </c>
      <c r="N19" s="99">
        <v>0.1969046490665626</v>
      </c>
    </row>
    <row r="20" spans="2:14" x14ac:dyDescent="0.2">
      <c r="B20" s="47">
        <v>14</v>
      </c>
      <c r="C20" s="47" t="s">
        <v>826</v>
      </c>
      <c r="D20" s="10" t="s">
        <v>843</v>
      </c>
      <c r="E20" s="99">
        <v>0.19046241710162204</v>
      </c>
      <c r="F20" s="99">
        <v>9.7515071565767025E-2</v>
      </c>
      <c r="G20" s="100">
        <v>0.10222035970258063</v>
      </c>
      <c r="H20" s="100">
        <v>0.17771498945329758</v>
      </c>
      <c r="I20" s="100">
        <v>0.24705615948673365</v>
      </c>
      <c r="J20" s="100">
        <v>0.10036023868303645</v>
      </c>
      <c r="K20" s="99">
        <v>0.17003911458159104</v>
      </c>
      <c r="L20" s="99">
        <v>0.17897010421469584</v>
      </c>
      <c r="M20" s="99">
        <v>0.19871231054795316</v>
      </c>
      <c r="N20" s="99">
        <v>0.20816955200579856</v>
      </c>
    </row>
    <row r="21" spans="2:14" x14ac:dyDescent="0.2">
      <c r="B21" s="47">
        <v>15</v>
      </c>
      <c r="C21" s="47" t="s">
        <v>826</v>
      </c>
      <c r="D21" s="10" t="s">
        <v>842</v>
      </c>
      <c r="E21" s="99">
        <v>0.14376779183114044</v>
      </c>
      <c r="F21" s="99">
        <v>1.4104034982933932E-2</v>
      </c>
      <c r="G21" s="100">
        <v>1.7827718323092951E-2</v>
      </c>
      <c r="H21" s="100">
        <v>6.580045357849279E-2</v>
      </c>
      <c r="I21" s="100">
        <v>0.24472438428899343</v>
      </c>
      <c r="J21" s="100">
        <v>6.9103388723444292E-2</v>
      </c>
      <c r="K21" s="99">
        <v>0.12679802826189804</v>
      </c>
      <c r="L21" s="99">
        <v>0.13932254468289793</v>
      </c>
      <c r="M21" s="99">
        <v>0.15902447878055942</v>
      </c>
      <c r="N21" s="99">
        <v>0.17356141252185411</v>
      </c>
    </row>
    <row r="22" spans="2:14" x14ac:dyDescent="0.2">
      <c r="B22" s="47">
        <v>16</v>
      </c>
      <c r="C22" s="47" t="s">
        <v>827</v>
      </c>
      <c r="D22" s="10" t="s">
        <v>844</v>
      </c>
      <c r="E22" s="99">
        <v>8.5318043425584064E-2</v>
      </c>
      <c r="F22" s="99">
        <v>1.2117409968073632E-3</v>
      </c>
      <c r="G22" s="100">
        <v>1.112299509837648E-3</v>
      </c>
      <c r="H22" s="100">
        <v>2.7897543158747172E-3</v>
      </c>
      <c r="I22" s="100">
        <v>0.11650154204662788</v>
      </c>
      <c r="J22" s="100">
        <v>0.20342946340599363</v>
      </c>
      <c r="K22" s="99">
        <v>9.2046502625957552E-2</v>
      </c>
      <c r="L22" s="99">
        <v>0.1022660683700492</v>
      </c>
      <c r="M22" s="99">
        <v>8.008934374775567E-2</v>
      </c>
      <c r="N22" s="99">
        <v>8.8334720579430787E-2</v>
      </c>
    </row>
    <row r="23" spans="2:14" x14ac:dyDescent="0.2">
      <c r="B23" s="47">
        <v>17</v>
      </c>
      <c r="C23" s="47" t="s">
        <v>827</v>
      </c>
      <c r="D23" s="10" t="s">
        <v>845</v>
      </c>
      <c r="E23" s="99">
        <v>0.21646686088086636</v>
      </c>
      <c r="F23" s="99">
        <v>0.30424438782014096</v>
      </c>
      <c r="G23" s="100">
        <v>0.26786820032649689</v>
      </c>
      <c r="H23" s="100">
        <v>0.21726610299287599</v>
      </c>
      <c r="I23" s="100">
        <v>0.19478164437831505</v>
      </c>
      <c r="J23" s="100">
        <v>0.24763387173554452</v>
      </c>
      <c r="K23" s="99">
        <v>0.22739920289404894</v>
      </c>
      <c r="L23" s="99">
        <v>0.22193425026674871</v>
      </c>
      <c r="M23" s="99">
        <v>0.21277105950109695</v>
      </c>
      <c r="N23" s="99">
        <v>0.20754064498314728</v>
      </c>
    </row>
    <row r="24" spans="2:14" x14ac:dyDescent="0.2">
      <c r="B24" s="47">
        <v>18</v>
      </c>
      <c r="C24" s="47" t="s">
        <v>827</v>
      </c>
      <c r="D24" s="10" t="s">
        <v>846</v>
      </c>
      <c r="E24" s="99">
        <v>0.46718146289223494</v>
      </c>
      <c r="F24" s="99">
        <v>0.52484856818334813</v>
      </c>
      <c r="G24" s="100">
        <v>0.5310331910729712</v>
      </c>
      <c r="H24" s="100">
        <v>0.51073440677016946</v>
      </c>
      <c r="I24" s="100">
        <v>0.45724088525887929</v>
      </c>
      <c r="J24" s="100">
        <v>0.37281205371475384</v>
      </c>
      <c r="K24" s="99">
        <v>0.46122471410753285</v>
      </c>
      <c r="L24" s="99">
        <v>0.45395113615677252</v>
      </c>
      <c r="M24" s="99">
        <v>0.47530110543806292</v>
      </c>
      <c r="N24" s="99">
        <v>0.46940226287052417</v>
      </c>
    </row>
    <row r="25" spans="2:14" s="47" customFormat="1" x14ac:dyDescent="0.2">
      <c r="D25" s="10"/>
      <c r="E25" s="118">
        <f>SUM(E26:E27)</f>
        <v>0.23103363280131461</v>
      </c>
      <c r="F25" s="118">
        <f t="shared" ref="F25:N25" si="1">SUM(F26:F27)</f>
        <v>0.16969530299970351</v>
      </c>
      <c r="G25" s="118">
        <f t="shared" si="1"/>
        <v>0.19998630909069429</v>
      </c>
      <c r="H25" s="118">
        <f t="shared" si="1"/>
        <v>0.26920973592107983</v>
      </c>
      <c r="I25" s="118">
        <f t="shared" si="1"/>
        <v>0.2314759283161778</v>
      </c>
      <c r="J25" s="118">
        <f t="shared" si="1"/>
        <v>0.176124611143708</v>
      </c>
      <c r="K25" s="118">
        <f t="shared" si="1"/>
        <v>0.21932958037246064</v>
      </c>
      <c r="L25" s="118">
        <f t="shared" si="1"/>
        <v>0.2218485452064296</v>
      </c>
      <c r="M25" s="118">
        <f t="shared" si="1"/>
        <v>0.23183849131308445</v>
      </c>
      <c r="N25" s="118">
        <f t="shared" si="1"/>
        <v>0.23472237156689776</v>
      </c>
    </row>
    <row r="26" spans="2:14" x14ac:dyDescent="0.2">
      <c r="B26" s="47">
        <v>19</v>
      </c>
      <c r="C26" s="47" t="s">
        <v>827</v>
      </c>
      <c r="D26" s="10" t="s">
        <v>848</v>
      </c>
      <c r="E26" s="99">
        <v>0.19294385596451225</v>
      </c>
      <c r="F26" s="99">
        <v>0.15259772347382941</v>
      </c>
      <c r="G26" s="100">
        <v>0.17788348271713816</v>
      </c>
      <c r="H26" s="100">
        <v>0.23322143281671046</v>
      </c>
      <c r="I26" s="100">
        <v>0.18817883574379285</v>
      </c>
      <c r="J26" s="100">
        <v>0.139527947835136</v>
      </c>
      <c r="K26" s="99">
        <v>0.18429729949296797</v>
      </c>
      <c r="L26" s="99">
        <v>0.1852292311392395</v>
      </c>
      <c r="M26" s="99">
        <v>0.19279943242139527</v>
      </c>
      <c r="N26" s="99">
        <v>0.19398579035193569</v>
      </c>
    </row>
    <row r="27" spans="2:14" x14ac:dyDescent="0.2">
      <c r="B27" s="47">
        <v>20</v>
      </c>
      <c r="C27" s="47" t="s">
        <v>827</v>
      </c>
      <c r="D27" s="10" t="s">
        <v>849</v>
      </c>
      <c r="E27" s="99">
        <v>3.8089776836802369E-2</v>
      </c>
      <c r="F27" s="99">
        <v>1.7097579525874106E-2</v>
      </c>
      <c r="G27" s="100">
        <v>2.2102826373556112E-2</v>
      </c>
      <c r="H27" s="100">
        <v>3.5988303104369374E-2</v>
      </c>
      <c r="I27" s="100">
        <v>4.329709257238494E-2</v>
      </c>
      <c r="J27" s="100">
        <v>3.6596663308571996E-2</v>
      </c>
      <c r="K27" s="99">
        <v>3.5032280879492679E-2</v>
      </c>
      <c r="L27" s="99">
        <v>3.6619314067190108E-2</v>
      </c>
      <c r="M27" s="99">
        <v>3.9039058891689189E-2</v>
      </c>
      <c r="N27" s="99">
        <v>4.0736581214962077E-2</v>
      </c>
    </row>
    <row r="28" spans="2:14" x14ac:dyDescent="0.2">
      <c r="B28" s="47">
        <v>21</v>
      </c>
      <c r="C28" s="47" t="s">
        <v>832</v>
      </c>
      <c r="D28" s="10" t="s">
        <v>73</v>
      </c>
      <c r="E28" s="99">
        <v>0.96738805870162226</v>
      </c>
      <c r="F28" s="99">
        <v>0.98399957603388288</v>
      </c>
      <c r="G28" s="100">
        <v>0.97789682614143614</v>
      </c>
      <c r="H28" s="100">
        <v>0.96005596331734067</v>
      </c>
      <c r="I28" s="100">
        <v>0.97145181834159644</v>
      </c>
      <c r="J28" s="100">
        <v>0.96251480698336078</v>
      </c>
      <c r="K28" s="99">
        <v>0.96571739535594991</v>
      </c>
      <c r="L28" s="99">
        <v>0.96451677626727228</v>
      </c>
      <c r="M28" s="99">
        <v>0.96731194376139817</v>
      </c>
      <c r="N28" s="99">
        <v>0.96618836545239484</v>
      </c>
    </row>
    <row r="29" spans="2:14" x14ac:dyDescent="0.2">
      <c r="B29" s="47">
        <v>22</v>
      </c>
      <c r="C29" s="47" t="s">
        <v>832</v>
      </c>
      <c r="D29" s="10" t="s">
        <v>108</v>
      </c>
      <c r="E29" s="99">
        <v>3.2611941298377738E-2</v>
      </c>
      <c r="F29" s="99">
        <v>1.6000423966117085E-2</v>
      </c>
      <c r="G29" s="100">
        <v>2.2103173858563873E-2</v>
      </c>
      <c r="H29" s="100">
        <v>3.9944036682659369E-2</v>
      </c>
      <c r="I29" s="100">
        <v>2.8548181658403591E-2</v>
      </c>
      <c r="J29" s="100">
        <v>3.7485193016639176E-2</v>
      </c>
      <c r="K29" s="99">
        <v>3.4282604644050141E-2</v>
      </c>
      <c r="L29" s="99">
        <v>3.5483223732727776E-2</v>
      </c>
      <c r="M29" s="99">
        <v>3.2688056238601777E-2</v>
      </c>
      <c r="N29" s="99">
        <v>3.3811634547605107E-2</v>
      </c>
    </row>
    <row r="30" spans="2:14" x14ac:dyDescent="0.2">
      <c r="B30" s="47">
        <v>23</v>
      </c>
      <c r="C30" s="47" t="s">
        <v>869</v>
      </c>
      <c r="D30" s="10" t="s">
        <v>62</v>
      </c>
      <c r="E30" s="99">
        <v>0.30999416737983798</v>
      </c>
      <c r="F30" s="99">
        <v>2.0992052067622596E-2</v>
      </c>
      <c r="G30" s="100">
        <v>5.4538814422851724E-2</v>
      </c>
      <c r="H30" s="100">
        <v>0.19001083361698312</v>
      </c>
      <c r="I30" s="100">
        <v>0.37895814218517881</v>
      </c>
      <c r="J30" s="100">
        <v>0.49515770129194392</v>
      </c>
      <c r="K30" s="99">
        <v>0.31492375404407019</v>
      </c>
      <c r="L30" s="99">
        <v>0.34393307829987735</v>
      </c>
      <c r="M30" s="99">
        <v>0.30065379117446522</v>
      </c>
      <c r="N30" s="99">
        <v>0.32651491920121173</v>
      </c>
    </row>
    <row r="31" spans="2:14" x14ac:dyDescent="0.2">
      <c r="B31" s="47">
        <v>24</v>
      </c>
      <c r="C31" s="47" t="s">
        <v>869</v>
      </c>
      <c r="D31" s="10" t="s">
        <v>61</v>
      </c>
      <c r="E31" s="99">
        <v>0.69000583262016202</v>
      </c>
      <c r="F31" s="99">
        <v>0.97900794793237744</v>
      </c>
      <c r="G31" s="100">
        <v>0.94546118557714831</v>
      </c>
      <c r="H31" s="100">
        <v>0.80998916638301688</v>
      </c>
      <c r="I31" s="100">
        <v>0.62104185781482124</v>
      </c>
      <c r="J31" s="100">
        <v>0.50484229870805608</v>
      </c>
      <c r="K31" s="99">
        <v>0.68507624595592975</v>
      </c>
      <c r="L31" s="99">
        <v>0.6560669217001226</v>
      </c>
      <c r="M31" s="99">
        <v>0.69934620882553478</v>
      </c>
      <c r="N31" s="99">
        <v>0.67348508079878822</v>
      </c>
    </row>
    <row r="32" spans="2:14" x14ac:dyDescent="0.2">
      <c r="B32" s="47">
        <v>25</v>
      </c>
      <c r="C32" s="47" t="s">
        <v>833</v>
      </c>
      <c r="D32" s="10" t="s">
        <v>819</v>
      </c>
      <c r="E32" s="99">
        <v>3.7030371570154408E-7</v>
      </c>
      <c r="F32" s="99">
        <v>0</v>
      </c>
      <c r="G32" s="100">
        <v>0</v>
      </c>
      <c r="H32" s="100">
        <v>0</v>
      </c>
      <c r="I32" s="100">
        <v>8.0689339295150749E-7</v>
      </c>
      <c r="J32" s="100">
        <v>0</v>
      </c>
      <c r="K32" s="99">
        <v>0</v>
      </c>
      <c r="L32" s="99">
        <v>0</v>
      </c>
      <c r="M32" s="99">
        <v>0</v>
      </c>
      <c r="N32" s="99">
        <v>0</v>
      </c>
    </row>
    <row r="33" spans="2:14" x14ac:dyDescent="0.2">
      <c r="B33" s="47">
        <v>26</v>
      </c>
      <c r="C33" s="47" t="s">
        <v>833</v>
      </c>
      <c r="D33" s="10" t="s">
        <v>394</v>
      </c>
      <c r="E33" s="99">
        <v>4.1847214976051789E-2</v>
      </c>
      <c r="F33" s="99">
        <v>3.4580452583829989E-2</v>
      </c>
      <c r="G33" s="100">
        <v>3.3197327701296325E-2</v>
      </c>
      <c r="H33" s="100">
        <v>2.7187170379540711E-2</v>
      </c>
      <c r="I33" s="100">
        <v>1.7818626796548141E-2</v>
      </c>
      <c r="J33" s="100">
        <v>0.14805699166380676</v>
      </c>
      <c r="K33" s="99">
        <v>5.1907463071725196E-2</v>
      </c>
      <c r="L33" s="99">
        <v>5.3358376041914422E-2</v>
      </c>
      <c r="M33" s="99">
        <v>3.9494612240261719E-2</v>
      </c>
      <c r="N33" s="99">
        <v>4.025237258907912E-2</v>
      </c>
    </row>
    <row r="34" spans="2:14" x14ac:dyDescent="0.2">
      <c r="B34" s="47">
        <v>27</v>
      </c>
      <c r="C34" s="47" t="s">
        <v>833</v>
      </c>
      <c r="D34" s="10" t="s">
        <v>395</v>
      </c>
      <c r="E34" s="99">
        <v>3.4519813369620407E-2</v>
      </c>
      <c r="F34" s="99">
        <v>4.3453662365415827E-2</v>
      </c>
      <c r="G34" s="100">
        <v>3.8530180115378919E-2</v>
      </c>
      <c r="H34" s="100">
        <v>3.2679567604788913E-2</v>
      </c>
      <c r="I34" s="100">
        <v>1.4160172152906004E-2</v>
      </c>
      <c r="J34" s="100">
        <v>9.6954466450420135E-2</v>
      </c>
      <c r="K34" s="99">
        <v>4.6492470980660144E-2</v>
      </c>
      <c r="L34" s="99">
        <v>4.6077432196667205E-2</v>
      </c>
      <c r="M34" s="99">
        <v>3.4690267295025785E-2</v>
      </c>
      <c r="N34" s="99">
        <v>3.4156122932571878E-2</v>
      </c>
    </row>
    <row r="35" spans="2:14" x14ac:dyDescent="0.2">
      <c r="B35" s="47">
        <v>28</v>
      </c>
      <c r="C35" s="47" t="s">
        <v>833</v>
      </c>
      <c r="D35" s="10" t="s">
        <v>396</v>
      </c>
      <c r="E35" s="99">
        <v>4.9070325590551953E-2</v>
      </c>
      <c r="F35" s="99">
        <v>7.1343757743468988E-2</v>
      </c>
      <c r="G35" s="100">
        <v>5.9742054929040084E-2</v>
      </c>
      <c r="H35" s="100">
        <v>4.5397602500512182E-2</v>
      </c>
      <c r="I35" s="100">
        <v>1.8257136678644877E-2</v>
      </c>
      <c r="J35" s="100">
        <v>0.14233479834826024</v>
      </c>
      <c r="K35" s="99">
        <v>6.369978065249908E-2</v>
      </c>
      <c r="L35" s="99">
        <v>6.2752713661386614E-2</v>
      </c>
      <c r="M35" s="99">
        <v>4.4809801969516991E-2</v>
      </c>
      <c r="N35" s="99">
        <v>4.3877465680593558E-2</v>
      </c>
    </row>
    <row r="36" spans="2:14" x14ac:dyDescent="0.2">
      <c r="B36" s="47">
        <v>29</v>
      </c>
      <c r="C36" s="47" t="s">
        <v>833</v>
      </c>
      <c r="D36" s="10" t="s">
        <v>397</v>
      </c>
      <c r="E36" s="99">
        <v>3.7168090888421226E-2</v>
      </c>
      <c r="F36" s="99">
        <v>4.7740590029061732E-2</v>
      </c>
      <c r="G36" s="100">
        <v>4.3039145576064121E-2</v>
      </c>
      <c r="H36" s="100">
        <v>3.5596647455298364E-2</v>
      </c>
      <c r="I36" s="100">
        <v>1.6631319845792403E-2</v>
      </c>
      <c r="J36" s="100">
        <v>9.8435275492920318E-2</v>
      </c>
      <c r="K36" s="99">
        <v>4.575354707369407E-2</v>
      </c>
      <c r="L36" s="99">
        <v>4.5340634430048064E-2</v>
      </c>
      <c r="M36" s="99">
        <v>3.7030837896629656E-2</v>
      </c>
      <c r="N36" s="99">
        <v>3.6358459081550158E-2</v>
      </c>
    </row>
    <row r="37" spans="2:14" x14ac:dyDescent="0.2">
      <c r="B37" s="47">
        <v>30</v>
      </c>
      <c r="C37" s="47" t="s">
        <v>833</v>
      </c>
      <c r="D37" s="10" t="s">
        <v>398</v>
      </c>
      <c r="E37" s="99">
        <v>4.1073010898442321E-2</v>
      </c>
      <c r="F37" s="99">
        <v>6.3649345645538549E-2</v>
      </c>
      <c r="G37" s="100">
        <v>5.4921047931387003E-2</v>
      </c>
      <c r="H37" s="100">
        <v>4.3319488457853862E-2</v>
      </c>
      <c r="I37" s="100">
        <v>1.6162001306873879E-2</v>
      </c>
      <c r="J37" s="100">
        <v>0.1031243565189474</v>
      </c>
      <c r="K37" s="99">
        <v>5.2606961774277566E-2</v>
      </c>
      <c r="L37" s="99">
        <v>5.1029723046422913E-2</v>
      </c>
      <c r="M37" s="99">
        <v>4.1939154780260113E-2</v>
      </c>
      <c r="N37" s="99">
        <v>4.0473070831856479E-2</v>
      </c>
    </row>
    <row r="38" spans="2:14" x14ac:dyDescent="0.2">
      <c r="B38" s="47">
        <v>31</v>
      </c>
      <c r="C38" s="47" t="s">
        <v>833</v>
      </c>
      <c r="D38" s="10" t="s">
        <v>399</v>
      </c>
      <c r="E38" s="99">
        <v>7.4407347418205469E-2</v>
      </c>
      <c r="F38" s="99">
        <v>0.10329877150088303</v>
      </c>
      <c r="G38" s="100">
        <v>9.4733100240390125E-2</v>
      </c>
      <c r="H38" s="100">
        <v>8.0415581326909513E-2</v>
      </c>
      <c r="I38" s="100">
        <v>6.2777773050523553E-2</v>
      </c>
      <c r="J38" s="100">
        <v>8.5013893655415201E-2</v>
      </c>
      <c r="K38" s="99">
        <v>7.3249043042765596E-2</v>
      </c>
      <c r="L38" s="99">
        <v>7.1456095755805693E-2</v>
      </c>
      <c r="M38" s="99">
        <v>6.7269543644324623E-2</v>
      </c>
      <c r="N38" s="99">
        <v>6.5104654111093854E-2</v>
      </c>
    </row>
    <row r="39" spans="2:14" x14ac:dyDescent="0.2">
      <c r="B39" s="47">
        <v>32</v>
      </c>
      <c r="C39" s="47" t="s">
        <v>833</v>
      </c>
      <c r="D39" s="10" t="s">
        <v>400</v>
      </c>
      <c r="E39" s="99">
        <v>3.4489987088519351E-2</v>
      </c>
      <c r="F39" s="99">
        <v>4.2949486442394318E-2</v>
      </c>
      <c r="G39" s="100">
        <v>4.0660958182959193E-2</v>
      </c>
      <c r="H39" s="100">
        <v>3.7669806748645104E-2</v>
      </c>
      <c r="I39" s="100">
        <v>3.3783305991872972E-2</v>
      </c>
      <c r="J39" s="100">
        <v>2.65808322908479E-2</v>
      </c>
      <c r="K39" s="99">
        <v>3.3545472791830143E-2</v>
      </c>
      <c r="L39" s="99">
        <v>3.296987301034706E-2</v>
      </c>
      <c r="M39" s="99">
        <v>3.1721057112146359E-2</v>
      </c>
      <c r="N39" s="99">
        <v>3.1033491705064843E-2</v>
      </c>
    </row>
    <row r="40" spans="2:14" x14ac:dyDescent="0.2">
      <c r="B40" s="47">
        <v>33</v>
      </c>
      <c r="C40" s="47" t="s">
        <v>833</v>
      </c>
      <c r="D40" s="10" t="s">
        <v>401</v>
      </c>
      <c r="E40" s="99">
        <v>3.7859245941791082E-2</v>
      </c>
      <c r="F40" s="99">
        <v>5.2457213081646421E-2</v>
      </c>
      <c r="G40" s="100">
        <v>5.0035756207298436E-2</v>
      </c>
      <c r="H40" s="100">
        <v>4.7016653258116395E-2</v>
      </c>
      <c r="I40" s="100">
        <v>3.6492340527790434E-2</v>
      </c>
      <c r="J40" s="100">
        <v>1.6630096646702609E-2</v>
      </c>
      <c r="K40" s="99">
        <v>3.7574609212595041E-2</v>
      </c>
      <c r="L40" s="99">
        <v>3.621736397809671E-2</v>
      </c>
      <c r="M40" s="99">
        <v>3.3252088979545472E-2</v>
      </c>
      <c r="N40" s="99">
        <v>3.204505297421581E-2</v>
      </c>
    </row>
    <row r="41" spans="2:14" x14ac:dyDescent="0.2">
      <c r="B41" s="47">
        <v>34</v>
      </c>
      <c r="C41" s="47" t="s">
        <v>833</v>
      </c>
      <c r="D41" s="10" t="s">
        <v>402</v>
      </c>
      <c r="E41" s="99">
        <v>6.9682507653672843E-2</v>
      </c>
      <c r="F41" s="99">
        <v>8.9125985255718881E-2</v>
      </c>
      <c r="G41" s="100">
        <v>8.6778125957755553E-2</v>
      </c>
      <c r="H41" s="100">
        <v>7.650559275970549E-2</v>
      </c>
      <c r="I41" s="100">
        <v>7.3924785212314187E-2</v>
      </c>
      <c r="J41" s="100">
        <v>3.2873606482967818E-2</v>
      </c>
      <c r="K41" s="99">
        <v>7.0658926583101161E-2</v>
      </c>
      <c r="L41" s="99">
        <v>6.8818505914977929E-2</v>
      </c>
      <c r="M41" s="99">
        <v>6.6450689505234806E-2</v>
      </c>
      <c r="N41" s="99">
        <v>6.4458157604431757E-2</v>
      </c>
    </row>
    <row r="42" spans="2:14" x14ac:dyDescent="0.2">
      <c r="B42" s="47">
        <v>35</v>
      </c>
      <c r="C42" s="47" t="s">
        <v>833</v>
      </c>
      <c r="D42" s="10" t="s">
        <v>403</v>
      </c>
      <c r="E42" s="99">
        <v>6.8096429511374817E-2</v>
      </c>
      <c r="F42" s="99">
        <v>8.3362337772086695E-2</v>
      </c>
      <c r="G42" s="100">
        <v>8.307775811012634E-2</v>
      </c>
      <c r="H42" s="100">
        <v>7.4789636323705069E-2</v>
      </c>
      <c r="I42" s="100">
        <v>7.2872669581850236E-2</v>
      </c>
      <c r="J42" s="100">
        <v>3.1272570270898602E-2</v>
      </c>
      <c r="K42" s="99">
        <v>6.5328758416683785E-2</v>
      </c>
      <c r="L42" s="99">
        <v>6.3791140089903942E-2</v>
      </c>
      <c r="M42" s="99">
        <v>6.5602687163762718E-2</v>
      </c>
      <c r="N42" s="99">
        <v>6.3837215631143876E-2</v>
      </c>
    </row>
    <row r="43" spans="2:14" x14ac:dyDescent="0.2">
      <c r="B43" s="47">
        <v>36</v>
      </c>
      <c r="C43" s="47" t="s">
        <v>833</v>
      </c>
      <c r="D43" s="10" t="s">
        <v>404</v>
      </c>
      <c r="E43" s="99">
        <v>6.6808513188164845E-2</v>
      </c>
      <c r="F43" s="99">
        <v>7.8930745994164733E-2</v>
      </c>
      <c r="G43" s="100">
        <v>8.0163053865040995E-2</v>
      </c>
      <c r="H43" s="100">
        <v>7.3708003026314792E-2</v>
      </c>
      <c r="I43" s="100">
        <v>7.1828842947150237E-2</v>
      </c>
      <c r="J43" s="100">
        <v>2.9888075811754806E-2</v>
      </c>
      <c r="K43" s="99">
        <v>6.1373096240508081E-2</v>
      </c>
      <c r="L43" s="99">
        <v>6.0013473632738533E-2</v>
      </c>
      <c r="M43" s="99">
        <v>6.5491503299005563E-2</v>
      </c>
      <c r="N43" s="99">
        <v>6.3895294116085286E-2</v>
      </c>
    </row>
    <row r="44" spans="2:14" x14ac:dyDescent="0.2">
      <c r="B44" s="47">
        <v>37</v>
      </c>
      <c r="C44" s="47" t="s">
        <v>833</v>
      </c>
      <c r="D44" s="10" t="s">
        <v>405</v>
      </c>
      <c r="E44" s="99">
        <v>5.1014453761959212E-2</v>
      </c>
      <c r="F44" s="99">
        <v>5.362025526770739E-2</v>
      </c>
      <c r="G44" s="100">
        <v>5.6795382063240883E-2</v>
      </c>
      <c r="H44" s="100">
        <v>5.4777173400785521E-2</v>
      </c>
      <c r="I44" s="100">
        <v>5.6525963041935273E-2</v>
      </c>
      <c r="J44" s="100">
        <v>2.3464668046806674E-2</v>
      </c>
      <c r="K44" s="99">
        <v>4.6484108058511782E-2</v>
      </c>
      <c r="L44" s="99">
        <v>4.5843570326649222E-2</v>
      </c>
      <c r="M44" s="99">
        <v>5.0905682727526512E-2</v>
      </c>
      <c r="N44" s="99">
        <v>5.0152597070720346E-2</v>
      </c>
    </row>
    <row r="45" spans="2:14" x14ac:dyDescent="0.2">
      <c r="B45" s="47">
        <v>38</v>
      </c>
      <c r="C45" s="47" t="s">
        <v>833</v>
      </c>
      <c r="D45" s="10" t="s">
        <v>406</v>
      </c>
      <c r="E45" s="99">
        <v>4.4923630918151908E-2</v>
      </c>
      <c r="F45" s="99">
        <v>4.4562276468877879E-2</v>
      </c>
      <c r="G45" s="100">
        <v>4.8411958766039043E-2</v>
      </c>
      <c r="H45" s="100">
        <v>4.9439525671477996E-2</v>
      </c>
      <c r="I45" s="100">
        <v>4.9329134162311154E-2</v>
      </c>
      <c r="J45" s="100">
        <v>2.0725791274120161E-2</v>
      </c>
      <c r="K45" s="99">
        <v>4.0984889394381073E-2</v>
      </c>
      <c r="L45" s="99">
        <v>4.0590315195307883E-2</v>
      </c>
      <c r="M45" s="99">
        <v>4.3955789689409379E-2</v>
      </c>
      <c r="N45" s="99">
        <v>4.3500121467002793E-2</v>
      </c>
    </row>
    <row r="46" spans="2:14" x14ac:dyDescent="0.2">
      <c r="B46" s="47">
        <v>39</v>
      </c>
      <c r="C46" s="47" t="s">
        <v>833</v>
      </c>
      <c r="D46" s="10" t="s">
        <v>407</v>
      </c>
      <c r="E46" s="99">
        <v>7.9640950824137857E-2</v>
      </c>
      <c r="F46" s="99">
        <v>7.0312488810015908E-2</v>
      </c>
      <c r="G46" s="100">
        <v>8.0090429498419297E-2</v>
      </c>
      <c r="H46" s="100">
        <v>8.8080117605007849E-2</v>
      </c>
      <c r="I46" s="100">
        <v>8.8947306340450921E-2</v>
      </c>
      <c r="J46" s="100">
        <v>3.5047880525634074E-2</v>
      </c>
      <c r="K46" s="99">
        <v>7.1940245726546781E-2</v>
      </c>
      <c r="L46" s="99">
        <v>7.1735135487077134E-2</v>
      </c>
      <c r="M46" s="99">
        <v>7.8982914044956137E-2</v>
      </c>
      <c r="N46" s="99">
        <v>7.8703980267917709E-2</v>
      </c>
    </row>
    <row r="47" spans="2:14" x14ac:dyDescent="0.2">
      <c r="B47" s="47">
        <v>40</v>
      </c>
      <c r="C47" s="47" t="s">
        <v>833</v>
      </c>
      <c r="D47" s="10" t="s">
        <v>408</v>
      </c>
      <c r="E47" s="99">
        <v>3.075268000581444E-2</v>
      </c>
      <c r="F47" s="99">
        <v>2.3229332726030515E-2</v>
      </c>
      <c r="G47" s="100">
        <v>2.7709844458760825E-2</v>
      </c>
      <c r="H47" s="100">
        <v>3.304137953126228E-2</v>
      </c>
      <c r="I47" s="100">
        <v>3.5875067082182535E-2</v>
      </c>
      <c r="J47" s="100">
        <v>1.2832202282766332E-2</v>
      </c>
      <c r="K47" s="99">
        <v>2.759883779276201E-2</v>
      </c>
      <c r="L47" s="99">
        <v>2.7871418491830117E-2</v>
      </c>
      <c r="M47" s="99">
        <v>3.0359806011200724E-2</v>
      </c>
      <c r="N47" s="99">
        <v>3.0593090850680547E-2</v>
      </c>
    </row>
    <row r="48" spans="2:14" x14ac:dyDescent="0.2">
      <c r="B48" s="47">
        <v>41</v>
      </c>
      <c r="C48" s="47" t="s">
        <v>833</v>
      </c>
      <c r="D48" s="10" t="s">
        <v>409</v>
      </c>
      <c r="E48" s="99">
        <v>5.0351475454956829E-2</v>
      </c>
      <c r="F48" s="99">
        <v>3.2881723479558672E-2</v>
      </c>
      <c r="G48" s="100">
        <v>4.0166139531909895E-2</v>
      </c>
      <c r="H48" s="100">
        <v>5.273627759132813E-2</v>
      </c>
      <c r="I48" s="100">
        <v>6.0751003555318997E-2</v>
      </c>
      <c r="J48" s="100">
        <v>2.0868823965725293E-2</v>
      </c>
      <c r="K48" s="99">
        <v>4.3288874446255086E-2</v>
      </c>
      <c r="L48" s="99">
        <v>4.4147407388706331E-2</v>
      </c>
      <c r="M48" s="99">
        <v>4.9450676583866739E-2</v>
      </c>
      <c r="N48" s="99">
        <v>5.04101336668034E-2</v>
      </c>
    </row>
    <row r="49" spans="2:14" x14ac:dyDescent="0.2">
      <c r="B49" s="47">
        <v>42</v>
      </c>
      <c r="C49" s="47" t="s">
        <v>833</v>
      </c>
      <c r="D49" s="10" t="s">
        <v>410</v>
      </c>
      <c r="E49" s="99">
        <v>5.0124714925050863E-2</v>
      </c>
      <c r="F49" s="99">
        <v>2.625152362823328E-2</v>
      </c>
      <c r="G49" s="100">
        <v>3.3311302783841389E-2</v>
      </c>
      <c r="H49" s="100">
        <v>5.015969272257944E-2</v>
      </c>
      <c r="I49" s="100">
        <v>6.3188555141480682E-2</v>
      </c>
      <c r="J49" s="100">
        <v>2.1338662002236268E-2</v>
      </c>
      <c r="K49" s="99">
        <v>4.2232756849233243E-2</v>
      </c>
      <c r="L49" s="99">
        <v>4.3768710610552222E-2</v>
      </c>
      <c r="M49" s="99">
        <v>4.9432346271028403E-2</v>
      </c>
      <c r="N49" s="99">
        <v>5.1021783082500653E-2</v>
      </c>
    </row>
    <row r="50" spans="2:14" x14ac:dyDescent="0.2">
      <c r="B50" s="47">
        <v>43</v>
      </c>
      <c r="C50" s="47" t="s">
        <v>833</v>
      </c>
      <c r="D50" s="10" t="s">
        <v>411</v>
      </c>
      <c r="E50" s="99">
        <v>3.6446436274467225E-2</v>
      </c>
      <c r="F50" s="99">
        <v>1.5457575458091092E-2</v>
      </c>
      <c r="G50" s="100">
        <v>1.9672863714295045E-2</v>
      </c>
      <c r="H50" s="100">
        <v>3.3250400816173961E-2</v>
      </c>
      <c r="I50" s="100">
        <v>4.9502836303630171E-2</v>
      </c>
      <c r="J50" s="100">
        <v>1.3865978810791662E-2</v>
      </c>
      <c r="K50" s="99">
        <v>3.2451722045140664E-2</v>
      </c>
      <c r="L50" s="99">
        <v>3.4031552749803677E-2</v>
      </c>
      <c r="M50" s="99">
        <v>4.1061102745610416E-2</v>
      </c>
      <c r="N50" s="99">
        <v>4.28088215576716E-2</v>
      </c>
    </row>
    <row r="51" spans="2:14" x14ac:dyDescent="0.2">
      <c r="B51" s="47">
        <v>44</v>
      </c>
      <c r="C51" s="47" t="s">
        <v>833</v>
      </c>
      <c r="D51" s="10" t="s">
        <v>412</v>
      </c>
      <c r="E51" s="99">
        <v>3.5880376549056188E-2</v>
      </c>
      <c r="F51" s="99">
        <v>1.1964151946018801E-2</v>
      </c>
      <c r="G51" s="100">
        <v>1.4997105449885365E-2</v>
      </c>
      <c r="H51" s="100">
        <v>2.8658039564710292E-2</v>
      </c>
      <c r="I51" s="100">
        <v>5.2321681694933855E-2</v>
      </c>
      <c r="J51" s="100">
        <v>1.3438209212988076E-2</v>
      </c>
      <c r="K51" s="99">
        <v>3.223249401453715E-2</v>
      </c>
      <c r="L51" s="99">
        <v>3.4231531223881548E-2</v>
      </c>
      <c r="M51" s="99">
        <v>4.33626087460834E-2</v>
      </c>
      <c r="N51" s="99">
        <v>4.5757549207411215E-2</v>
      </c>
    </row>
    <row r="52" spans="2:14" x14ac:dyDescent="0.2">
      <c r="B52" s="47">
        <v>45</v>
      </c>
      <c r="C52" s="47" t="s">
        <v>833</v>
      </c>
      <c r="D52" s="10" t="s">
        <v>413</v>
      </c>
      <c r="E52" s="99">
        <v>6.584242445787368E-2</v>
      </c>
      <c r="F52" s="99">
        <v>1.0828323801257289E-2</v>
      </c>
      <c r="G52" s="100">
        <v>1.3966464916871162E-2</v>
      </c>
      <c r="H52" s="100">
        <v>3.5571643255284127E-2</v>
      </c>
      <c r="I52" s="100">
        <v>0.10884867169209653</v>
      </c>
      <c r="J52" s="100">
        <v>2.725282024598966E-2</v>
      </c>
      <c r="K52" s="99">
        <v>6.0595941832292347E-2</v>
      </c>
      <c r="L52" s="99">
        <v>6.5955026767882799E-2</v>
      </c>
      <c r="M52" s="99">
        <v>8.4736829294604493E-2</v>
      </c>
      <c r="N52" s="99">
        <v>9.1560565571605135E-2</v>
      </c>
    </row>
    <row r="53" spans="2:14" x14ac:dyDescent="0.2">
      <c r="B53" s="47">
        <v>46</v>
      </c>
      <c r="C53" s="47" t="s">
        <v>834</v>
      </c>
      <c r="D53" s="10" t="s">
        <v>417</v>
      </c>
      <c r="E53" s="99">
        <v>0.11074730454242142</v>
      </c>
      <c r="F53" s="99">
        <v>2.6495017681965254E-2</v>
      </c>
      <c r="G53" s="100">
        <v>2.4480666281653279E-2</v>
      </c>
      <c r="H53" s="100">
        <v>2.7253886655154748E-2</v>
      </c>
      <c r="I53" s="100">
        <v>0.13869133041462878</v>
      </c>
      <c r="J53" s="100">
        <v>0.2418045146077118</v>
      </c>
      <c r="K53" s="99">
        <v>0.11995178178029886</v>
      </c>
      <c r="L53" s="99">
        <v>0.130380650056273</v>
      </c>
      <c r="M53" s="99">
        <v>0.10479439849679414</v>
      </c>
      <c r="N53" s="99">
        <v>0.11321023349542209</v>
      </c>
    </row>
    <row r="54" spans="2:14" x14ac:dyDescent="0.2">
      <c r="B54" s="47">
        <v>47</v>
      </c>
      <c r="C54" s="47" t="s">
        <v>834</v>
      </c>
      <c r="D54" s="10" t="s">
        <v>418</v>
      </c>
      <c r="E54" s="99">
        <v>0.12727971591376178</v>
      </c>
      <c r="F54" s="99">
        <v>0.17819611011087574</v>
      </c>
      <c r="G54" s="100">
        <v>0.15870960747398555</v>
      </c>
      <c r="H54" s="100">
        <v>0.1317180927395408</v>
      </c>
      <c r="I54" s="100">
        <v>0.11472674335185863</v>
      </c>
      <c r="J54" s="100">
        <v>0.13661459774823145</v>
      </c>
      <c r="K54" s="99">
        <v>0.13330975785756272</v>
      </c>
      <c r="L54" s="99">
        <v>0.12988568672342246</v>
      </c>
      <c r="M54" s="99">
        <v>0.12638780751729134</v>
      </c>
      <c r="N54" s="99">
        <v>0.12320205604474234</v>
      </c>
    </row>
    <row r="55" spans="2:14" x14ac:dyDescent="0.2">
      <c r="B55" s="47">
        <v>48</v>
      </c>
      <c r="C55" s="47" t="s">
        <v>834</v>
      </c>
      <c r="D55" s="10" t="s">
        <v>419</v>
      </c>
      <c r="E55" s="99">
        <v>9.3705119610456647E-2</v>
      </c>
      <c r="F55" s="99">
        <v>0.13042973835847768</v>
      </c>
      <c r="G55" s="100">
        <v>0.12069683253516027</v>
      </c>
      <c r="H55" s="100">
        <v>0.10151486274998726</v>
      </c>
      <c r="I55" s="100">
        <v>8.4317425405639981E-2</v>
      </c>
      <c r="J55" s="100">
        <v>8.9835600969788224E-2</v>
      </c>
      <c r="K55" s="99">
        <v>9.6395222143106321E-2</v>
      </c>
      <c r="L55" s="99">
        <v>9.3506878329375848E-2</v>
      </c>
      <c r="M55" s="99">
        <v>9.39052911800244E-2</v>
      </c>
      <c r="N55" s="99">
        <v>9.1262208097534686E-2</v>
      </c>
    </row>
    <row r="56" spans="2:14" x14ac:dyDescent="0.2">
      <c r="B56" s="47">
        <v>49</v>
      </c>
      <c r="C56" s="47" t="s">
        <v>834</v>
      </c>
      <c r="D56" s="10" t="s">
        <v>420</v>
      </c>
      <c r="E56" s="99">
        <v>6.813568170523919E-2</v>
      </c>
      <c r="F56" s="99">
        <v>9.0294756713632379E-2</v>
      </c>
      <c r="G56" s="100">
        <v>8.6156127793866333E-2</v>
      </c>
      <c r="H56" s="100">
        <v>7.520825502716931E-2</v>
      </c>
      <c r="I56" s="100">
        <v>6.300245618348814E-2</v>
      </c>
      <c r="J56" s="100">
        <v>5.8557273965171762E-2</v>
      </c>
      <c r="K56" s="99">
        <v>6.9342363696316009E-2</v>
      </c>
      <c r="L56" s="99">
        <v>6.7392745764243311E-2</v>
      </c>
      <c r="M56" s="99">
        <v>6.8795767560815319E-2</v>
      </c>
      <c r="N56" s="99">
        <v>6.695851935042367E-2</v>
      </c>
    </row>
    <row r="57" spans="2:14" x14ac:dyDescent="0.2">
      <c r="B57" s="47">
        <v>50</v>
      </c>
      <c r="C57" s="47" t="s">
        <v>834</v>
      </c>
      <c r="D57" s="10" t="s">
        <v>421</v>
      </c>
      <c r="E57" s="99">
        <v>0.10161568224116965</v>
      </c>
      <c r="F57" s="99">
        <v>0.12504422281711161</v>
      </c>
      <c r="G57" s="100">
        <v>0.1233484906293718</v>
      </c>
      <c r="H57" s="100">
        <v>0.11284257194353614</v>
      </c>
      <c r="I57" s="100">
        <v>9.5541092439761013E-2</v>
      </c>
      <c r="J57" s="100">
        <v>8.45305494359508E-2</v>
      </c>
      <c r="K57" s="99">
        <v>0.10223254180266371</v>
      </c>
      <c r="L57" s="99">
        <v>9.9769991535794814E-2</v>
      </c>
      <c r="M57" s="99">
        <v>0.10292590857501049</v>
      </c>
      <c r="N57" s="99">
        <v>0.10078475648852833</v>
      </c>
    </row>
    <row r="58" spans="2:14" x14ac:dyDescent="0.2">
      <c r="B58" s="47">
        <v>51</v>
      </c>
      <c r="C58" s="47" t="s">
        <v>834</v>
      </c>
      <c r="D58" s="10" t="s">
        <v>422</v>
      </c>
      <c r="E58" s="99">
        <v>0.14974186801257927</v>
      </c>
      <c r="F58" s="99">
        <v>0.16548428818810346</v>
      </c>
      <c r="G58" s="100">
        <v>0.17046884762156936</v>
      </c>
      <c r="H58" s="100">
        <v>0.16736417246122678</v>
      </c>
      <c r="I58" s="100">
        <v>0.14474347098543397</v>
      </c>
      <c r="J58" s="100">
        <v>0.11776018775808433</v>
      </c>
      <c r="K58" s="99">
        <v>0.14804403197981431</v>
      </c>
      <c r="L58" s="99">
        <v>0.14560359615775578</v>
      </c>
      <c r="M58" s="99">
        <v>0.15261908618282052</v>
      </c>
      <c r="N58" s="99">
        <v>0.150661895602098</v>
      </c>
    </row>
    <row r="59" spans="2:14" x14ac:dyDescent="0.2">
      <c r="B59" s="47">
        <v>52</v>
      </c>
      <c r="C59" s="47" t="s">
        <v>834</v>
      </c>
      <c r="D59" s="10" t="s">
        <v>423</v>
      </c>
      <c r="E59" s="99">
        <v>8.1809786023027645E-2</v>
      </c>
      <c r="F59" s="99">
        <v>8.1222454735171576E-2</v>
      </c>
      <c r="G59" s="100">
        <v>8.6113039652904178E-2</v>
      </c>
      <c r="H59" s="100">
        <v>9.1318103893488101E-2</v>
      </c>
      <c r="I59" s="100">
        <v>8.1159244665627781E-2</v>
      </c>
      <c r="J59" s="100">
        <v>6.2760796643381411E-2</v>
      </c>
      <c r="K59" s="99">
        <v>7.9865309165284795E-2</v>
      </c>
      <c r="L59" s="99">
        <v>7.9345611967349697E-2</v>
      </c>
      <c r="M59" s="99">
        <v>8.3430268635242097E-2</v>
      </c>
      <c r="N59" s="99">
        <v>8.306484479437562E-2</v>
      </c>
    </row>
    <row r="60" spans="2:14" x14ac:dyDescent="0.2">
      <c r="B60" s="47">
        <v>53</v>
      </c>
      <c r="C60" s="47" t="s">
        <v>834</v>
      </c>
      <c r="D60" s="10" t="s">
        <v>424</v>
      </c>
      <c r="E60" s="99">
        <v>5.036039640810782E-2</v>
      </c>
      <c r="F60" s="99">
        <v>4.5676619844192454E-2</v>
      </c>
      <c r="G60" s="100">
        <v>4.9833867417790258E-2</v>
      </c>
      <c r="H60" s="100">
        <v>5.587367094611053E-2</v>
      </c>
      <c r="I60" s="100">
        <v>5.112916661409634E-2</v>
      </c>
      <c r="J60" s="100">
        <v>3.7781443390273332E-2</v>
      </c>
      <c r="K60" s="99">
        <v>4.8607095581031934E-2</v>
      </c>
      <c r="L60" s="99">
        <v>4.8654563429052819E-2</v>
      </c>
      <c r="M60" s="99">
        <v>5.1438163290633721E-2</v>
      </c>
      <c r="N60" s="99">
        <v>5.1588960972585626E-2</v>
      </c>
    </row>
    <row r="61" spans="2:14" x14ac:dyDescent="0.2">
      <c r="B61" s="47">
        <v>54</v>
      </c>
      <c r="C61" s="47" t="s">
        <v>834</v>
      </c>
      <c r="D61" s="10" t="s">
        <v>425</v>
      </c>
      <c r="E61" s="99">
        <v>0.1167873284492293</v>
      </c>
      <c r="F61" s="99">
        <v>9.189895283233715E-2</v>
      </c>
      <c r="G61" s="100">
        <v>0.10386709115435215</v>
      </c>
      <c r="H61" s="100">
        <v>0.12751635009659457</v>
      </c>
      <c r="I61" s="100">
        <v>0.12181500839315837</v>
      </c>
      <c r="J61" s="100">
        <v>8.9228044149719354E-2</v>
      </c>
      <c r="K61" s="99">
        <v>0.11061816331114371</v>
      </c>
      <c r="L61" s="99">
        <v>0.11171422079483803</v>
      </c>
      <c r="M61" s="99">
        <v>0.11862687326031057</v>
      </c>
      <c r="N61" s="99">
        <v>0.1199642634785229</v>
      </c>
    </row>
    <row r="62" spans="2:14" x14ac:dyDescent="0.2">
      <c r="B62" s="47">
        <v>55</v>
      </c>
      <c r="C62" s="47" t="s">
        <v>834</v>
      </c>
      <c r="D62" s="10" t="s">
        <v>426</v>
      </c>
      <c r="E62" s="99">
        <v>9.9817117094007257E-2</v>
      </c>
      <c r="F62" s="99">
        <v>6.5257838718132719E-2</v>
      </c>
      <c r="G62" s="100">
        <v>7.6325429439346837E-2</v>
      </c>
      <c r="H62" s="100">
        <v>0.10939003348719174</v>
      </c>
      <c r="I62" s="100">
        <v>0.10487406154630703</v>
      </c>
      <c r="J62" s="100">
        <v>8.1126991331687492E-2</v>
      </c>
      <c r="K62" s="99">
        <v>9.1633732682777636E-2</v>
      </c>
      <c r="L62" s="99">
        <v>9.3746055241894222E-2</v>
      </c>
      <c r="M62" s="99">
        <v>9.7076435301057362E-2</v>
      </c>
      <c r="N62" s="99">
        <v>9.9302261675766737E-2</v>
      </c>
    </row>
    <row r="63" spans="2:14" x14ac:dyDescent="0.2">
      <c r="B63" s="47">
        <v>56</v>
      </c>
      <c r="C63" s="47" t="s">
        <v>836</v>
      </c>
      <c r="D63" s="10" t="s">
        <v>820</v>
      </c>
      <c r="E63" s="99">
        <v>0.60342825160158042</v>
      </c>
      <c r="F63" s="99">
        <v>0.66474736059607342</v>
      </c>
      <c r="G63" s="100">
        <v>0.67824451964020016</v>
      </c>
      <c r="H63" s="100">
        <v>0.65974722482186521</v>
      </c>
      <c r="I63" s="100">
        <v>0.5525832618621398</v>
      </c>
      <c r="J63" s="100">
        <v>0.60100853546480093</v>
      </c>
      <c r="K63" s="99">
        <v>0.61101958357426511</v>
      </c>
      <c r="L63" s="99">
        <v>0.60304073581448381</v>
      </c>
      <c r="M63" s="99">
        <v>0.59728723389869831</v>
      </c>
      <c r="N63" s="99">
        <v>0.58915545254091717</v>
      </c>
    </row>
    <row r="64" spans="2:14" x14ac:dyDescent="0.2">
      <c r="B64" s="47">
        <v>57</v>
      </c>
      <c r="C64" s="47" t="s">
        <v>836</v>
      </c>
      <c r="D64" s="10" t="s">
        <v>821</v>
      </c>
      <c r="E64" s="99">
        <v>0.29830364541116605</v>
      </c>
      <c r="F64" s="99">
        <v>0.27510244654231281</v>
      </c>
      <c r="G64" s="100">
        <v>0.26836788376765486</v>
      </c>
      <c r="H64" s="100">
        <v>0.27550180663987106</v>
      </c>
      <c r="I64" s="100">
        <v>0.31959844290114264</v>
      </c>
      <c r="J64" s="100">
        <v>0.29691638344274818</v>
      </c>
      <c r="K64" s="99">
        <v>0.2942619601733753</v>
      </c>
      <c r="L64" s="99">
        <v>0.2974689767613054</v>
      </c>
      <c r="M64" s="99">
        <v>0.30218332055720543</v>
      </c>
      <c r="N64" s="99">
        <v>0.30548984389830758</v>
      </c>
    </row>
    <row r="65" spans="2:14" x14ac:dyDescent="0.2">
      <c r="B65" s="47">
        <v>58</v>
      </c>
      <c r="C65" s="47" t="s">
        <v>836</v>
      </c>
      <c r="D65" s="10" t="s">
        <v>823</v>
      </c>
      <c r="E65" s="99">
        <v>8.5842292495094993E-2</v>
      </c>
      <c r="F65" s="99">
        <v>5.5168590985850134E-2</v>
      </c>
      <c r="G65" s="100">
        <v>4.9654217668778679E-2</v>
      </c>
      <c r="H65" s="100">
        <v>5.9909141420298476E-2</v>
      </c>
      <c r="I65" s="100">
        <v>0.10973808827296352</v>
      </c>
      <c r="J65" s="100">
        <v>8.6604966289895821E-2</v>
      </c>
      <c r="K65" s="99">
        <v>8.2968550633909496E-2</v>
      </c>
      <c r="L65" s="99">
        <v>8.6818561722924181E-2</v>
      </c>
      <c r="M65" s="99">
        <v>8.8338285021940785E-2</v>
      </c>
      <c r="N65" s="99">
        <v>9.2288703834242009E-2</v>
      </c>
    </row>
    <row r="66" spans="2:14" x14ac:dyDescent="0.2">
      <c r="B66" s="47">
        <v>59</v>
      </c>
      <c r="C66" s="47" t="s">
        <v>836</v>
      </c>
      <c r="D66" s="10" t="s">
        <v>822</v>
      </c>
      <c r="E66" s="99">
        <v>1.2425810492158549E-2</v>
      </c>
      <c r="F66" s="99">
        <v>4.9816018757636044E-3</v>
      </c>
      <c r="G66" s="100">
        <v>3.7333789233663516E-3</v>
      </c>
      <c r="H66" s="100">
        <v>4.841827117965207E-3</v>
      </c>
      <c r="I66" s="100">
        <v>1.8080206963754054E-2</v>
      </c>
      <c r="J66" s="100">
        <v>1.5470114802555104E-2</v>
      </c>
      <c r="K66" s="99">
        <v>1.1749905618450039E-2</v>
      </c>
      <c r="L66" s="99">
        <v>1.2671725701286638E-2</v>
      </c>
      <c r="M66" s="99">
        <v>1.2191160522155488E-2</v>
      </c>
      <c r="N66" s="99">
        <v>1.3065999726533306E-2</v>
      </c>
    </row>
    <row r="67" spans="2:14" x14ac:dyDescent="0.2">
      <c r="B67" s="47">
        <v>60</v>
      </c>
      <c r="C67" s="47" t="s">
        <v>835</v>
      </c>
      <c r="D67" s="10" t="s">
        <v>820</v>
      </c>
      <c r="E67" s="99">
        <v>0.82439935222434368</v>
      </c>
      <c r="F67" s="99">
        <v>0.77990858946759312</v>
      </c>
      <c r="G67" s="100">
        <v>0.80898714374968295</v>
      </c>
      <c r="H67" s="100">
        <v>0.83743190964565251</v>
      </c>
      <c r="I67" s="100">
        <v>0.82151092695032735</v>
      </c>
      <c r="J67" s="100">
        <v>0.81789569241328919</v>
      </c>
      <c r="K67" s="99">
        <v>0.82455306154632824</v>
      </c>
      <c r="L67" s="99">
        <v>0.8262525894222682</v>
      </c>
      <c r="M67" s="99">
        <v>0.82505128731383093</v>
      </c>
      <c r="N67" s="99">
        <v>0.82679303217481692</v>
      </c>
    </row>
    <row r="68" spans="2:14" x14ac:dyDescent="0.2">
      <c r="B68" s="47">
        <v>61</v>
      </c>
      <c r="C68" s="47" t="s">
        <v>835</v>
      </c>
      <c r="D68" s="10" t="s">
        <v>821</v>
      </c>
      <c r="E68" s="99">
        <v>0.12358196400068863</v>
      </c>
      <c r="F68" s="99">
        <v>0.18839851096224552</v>
      </c>
      <c r="G68" s="100">
        <v>0.1652596998702491</v>
      </c>
      <c r="H68" s="100">
        <v>0.13261720689949993</v>
      </c>
      <c r="I68" s="100">
        <v>0.106169198795939</v>
      </c>
      <c r="J68" s="100">
        <v>0.13222287416001505</v>
      </c>
      <c r="K68" s="99">
        <v>0.12544263752228121</v>
      </c>
      <c r="L68" s="99">
        <v>0.12097701111242511</v>
      </c>
      <c r="M68" s="99">
        <v>0.12180162334452484</v>
      </c>
      <c r="N68" s="99">
        <v>0.11721466206286814</v>
      </c>
    </row>
    <row r="69" spans="2:14" x14ac:dyDescent="0.2">
      <c r="B69" s="47">
        <v>62</v>
      </c>
      <c r="C69" s="47" t="s">
        <v>835</v>
      </c>
      <c r="D69" s="10" t="s">
        <v>823</v>
      </c>
      <c r="E69" s="99">
        <v>3.0494342668151382E-2</v>
      </c>
      <c r="F69" s="99">
        <v>2.7408836542441729E-2</v>
      </c>
      <c r="G69" s="100">
        <v>2.1885995728714285E-2</v>
      </c>
      <c r="H69" s="100">
        <v>2.0854539852431433E-2</v>
      </c>
      <c r="I69" s="100">
        <v>3.8525418462248981E-2</v>
      </c>
      <c r="J69" s="100">
        <v>3.0261599264909386E-2</v>
      </c>
      <c r="K69" s="99">
        <v>2.9671647782391987E-2</v>
      </c>
      <c r="L69" s="99">
        <v>3.0591391491414214E-2</v>
      </c>
      <c r="M69" s="99">
        <v>3.0822270789204107E-2</v>
      </c>
      <c r="N69" s="99">
        <v>3.1741053590179626E-2</v>
      </c>
    </row>
    <row r="70" spans="2:14" x14ac:dyDescent="0.2">
      <c r="B70" s="47">
        <v>63</v>
      </c>
      <c r="C70" s="47" t="s">
        <v>835</v>
      </c>
      <c r="D70" s="10" t="s">
        <v>822</v>
      </c>
      <c r="E70" s="99">
        <v>2.152434110681626E-2</v>
      </c>
      <c r="F70" s="99">
        <v>4.2840630277196498E-3</v>
      </c>
      <c r="G70" s="100">
        <v>3.8671606513536972E-3</v>
      </c>
      <c r="H70" s="100">
        <v>9.0963436024161654E-3</v>
      </c>
      <c r="I70" s="100">
        <v>3.3794455791484664E-2</v>
      </c>
      <c r="J70" s="100">
        <v>1.9619834161786358E-2</v>
      </c>
      <c r="K70" s="99">
        <v>2.0332653148998601E-2</v>
      </c>
      <c r="L70" s="99">
        <v>2.2179007973892512E-2</v>
      </c>
      <c r="M70" s="99">
        <v>2.232481855244017E-2</v>
      </c>
      <c r="N70" s="99">
        <v>2.4251252172135338E-2</v>
      </c>
    </row>
    <row r="71" spans="2:14" x14ac:dyDescent="0.2">
      <c r="B71" s="47">
        <v>64</v>
      </c>
      <c r="C71" s="47" t="s">
        <v>837</v>
      </c>
      <c r="D71" s="10" t="s">
        <v>820</v>
      </c>
      <c r="E71" s="99">
        <v>0.43018438499251954</v>
      </c>
      <c r="F71" s="99">
        <v>0.19341592078708736</v>
      </c>
      <c r="G71" s="100">
        <v>0.23634123305749974</v>
      </c>
      <c r="H71" s="100">
        <v>0.36083699312626477</v>
      </c>
      <c r="I71" s="100">
        <v>0.49179536127257945</v>
      </c>
      <c r="J71" s="100">
        <v>0.50098484429142354</v>
      </c>
      <c r="K71" s="99">
        <v>0.42807050660192969</v>
      </c>
      <c r="L71" s="99">
        <v>0.44905066697139578</v>
      </c>
      <c r="M71" s="99">
        <v>0.43210377000445638</v>
      </c>
      <c r="N71" s="99">
        <v>0.45276061973394083</v>
      </c>
    </row>
    <row r="72" spans="2:14" x14ac:dyDescent="0.2">
      <c r="B72" s="47">
        <v>65</v>
      </c>
      <c r="C72" s="47" t="s">
        <v>837</v>
      </c>
      <c r="D72" s="10" t="s">
        <v>821</v>
      </c>
      <c r="E72" s="99">
        <v>0.26276721368604827</v>
      </c>
      <c r="F72" s="99">
        <v>0.29219143216040816</v>
      </c>
      <c r="G72" s="100">
        <v>0.31853846415796389</v>
      </c>
      <c r="H72" s="100">
        <v>0.30668365723182534</v>
      </c>
      <c r="I72" s="100">
        <v>0.23183470246026197</v>
      </c>
      <c r="J72" s="100">
        <v>0.23621051932380521</v>
      </c>
      <c r="K72" s="99">
        <v>0.26534596214224615</v>
      </c>
      <c r="L72" s="99">
        <v>0.25900534294647354</v>
      </c>
      <c r="M72" s="99">
        <v>0.26267909241512688</v>
      </c>
      <c r="N72" s="99">
        <v>0.25684297303432541</v>
      </c>
    </row>
    <row r="73" spans="2:14" x14ac:dyDescent="0.2">
      <c r="B73" s="47">
        <v>66</v>
      </c>
      <c r="C73" s="47" t="s">
        <v>837</v>
      </c>
      <c r="D73" s="10" t="s">
        <v>823</v>
      </c>
      <c r="E73" s="99">
        <v>0.22154231093622004</v>
      </c>
      <c r="F73" s="99">
        <v>0.34416881872440624</v>
      </c>
      <c r="G73" s="100">
        <v>0.31785704605774784</v>
      </c>
      <c r="H73" s="100">
        <v>0.24927378354566931</v>
      </c>
      <c r="I73" s="100">
        <v>0.19493964877544392</v>
      </c>
      <c r="J73" s="100">
        <v>0.1871826323771989</v>
      </c>
      <c r="K73" s="99">
        <v>0.222009896921011</v>
      </c>
      <c r="L73" s="99">
        <v>0.21153935589657458</v>
      </c>
      <c r="M73" s="99">
        <v>0.22116063333935329</v>
      </c>
      <c r="N73" s="99">
        <v>0.21084846360835321</v>
      </c>
    </row>
    <row r="74" spans="2:14" x14ac:dyDescent="0.2">
      <c r="B74" s="47">
        <v>67</v>
      </c>
      <c r="C74" s="47" t="s">
        <v>837</v>
      </c>
      <c r="D74" s="10" t="s">
        <v>822</v>
      </c>
      <c r="E74" s="99">
        <v>8.5506090385212147E-2</v>
      </c>
      <c r="F74" s="99">
        <v>0.17022382832809821</v>
      </c>
      <c r="G74" s="100">
        <v>0.12726325672678851</v>
      </c>
      <c r="H74" s="100">
        <v>8.3205566096240594E-2</v>
      </c>
      <c r="I74" s="100">
        <v>8.1430287491714673E-2</v>
      </c>
      <c r="J74" s="100">
        <v>7.5622004007572324E-2</v>
      </c>
      <c r="K74" s="99">
        <v>8.4573634334813172E-2</v>
      </c>
      <c r="L74" s="99">
        <v>8.0404634185556101E-2</v>
      </c>
      <c r="M74" s="99">
        <v>8.4056504241063451E-2</v>
      </c>
      <c r="N74" s="99">
        <v>7.9547943623380607E-2</v>
      </c>
    </row>
    <row r="75" spans="2:14" x14ac:dyDescent="0.2">
      <c r="B75" s="47">
        <v>68</v>
      </c>
      <c r="C75" s="47" t="s">
        <v>828</v>
      </c>
      <c r="D75" s="10" t="s">
        <v>863</v>
      </c>
      <c r="E75" s="99">
        <v>0.26920740125363291</v>
      </c>
      <c r="F75" s="99">
        <v>0.28865933606333138</v>
      </c>
      <c r="G75" s="100">
        <v>0.26853954136148794</v>
      </c>
      <c r="H75" s="100">
        <v>0.22878186220680846</v>
      </c>
      <c r="I75" s="100">
        <v>0.24758386776572394</v>
      </c>
      <c r="J75" s="100">
        <v>0.41258112012753378</v>
      </c>
      <c r="K75" s="99">
        <v>0.28209271374434308</v>
      </c>
      <c r="L75" s="99">
        <v>0.28318612880208244</v>
      </c>
      <c r="M75" s="99">
        <v>0.25822061943836522</v>
      </c>
      <c r="N75" s="99">
        <v>0.25794115421530323</v>
      </c>
    </row>
    <row r="76" spans="2:14" x14ac:dyDescent="0.2">
      <c r="B76" s="47">
        <v>69</v>
      </c>
      <c r="C76" s="47" t="s">
        <v>828</v>
      </c>
      <c r="D76" s="10" t="s">
        <v>69</v>
      </c>
      <c r="E76" s="99">
        <v>0.31901224109626597</v>
      </c>
      <c r="F76" s="99">
        <v>0.31589342981427132</v>
      </c>
      <c r="G76" s="100">
        <v>0.33681756550613623</v>
      </c>
      <c r="H76" s="100">
        <v>0.34464959667188338</v>
      </c>
      <c r="I76" s="100">
        <v>0.32196924239752378</v>
      </c>
      <c r="J76" s="100">
        <v>0.24947824065361068</v>
      </c>
      <c r="K76" s="99">
        <v>0.31367409453447198</v>
      </c>
      <c r="L76" s="99">
        <v>0.31128941602299287</v>
      </c>
      <c r="M76" s="99">
        <v>0.32316942527858317</v>
      </c>
      <c r="N76" s="99">
        <v>0.32134294714791495</v>
      </c>
    </row>
    <row r="77" spans="2:14" x14ac:dyDescent="0.2">
      <c r="B77" s="47">
        <v>70</v>
      </c>
      <c r="C77" s="47" t="s">
        <v>828</v>
      </c>
      <c r="D77" s="10" t="s">
        <v>78</v>
      </c>
      <c r="E77" s="99">
        <v>0.38237692972840648</v>
      </c>
      <c r="F77" s="99">
        <v>0.36512076588906123</v>
      </c>
      <c r="G77" s="100">
        <v>0.36304121658671035</v>
      </c>
      <c r="H77" s="100">
        <v>0.39298525028743309</v>
      </c>
      <c r="I77" s="100">
        <v>0.40207842534314242</v>
      </c>
      <c r="J77" s="100">
        <v>0.31484573060700327</v>
      </c>
      <c r="K77" s="99">
        <v>0.37500955762531241</v>
      </c>
      <c r="L77" s="99">
        <v>0.37665048679145502</v>
      </c>
      <c r="M77" s="99">
        <v>0.38951644334235525</v>
      </c>
      <c r="N77" s="99">
        <v>0.39184292657153741</v>
      </c>
    </row>
    <row r="78" spans="2:14" x14ac:dyDescent="0.2">
      <c r="B78" s="47">
        <v>71</v>
      </c>
      <c r="C78" s="47" t="s">
        <v>828</v>
      </c>
      <c r="D78" s="10" t="s">
        <v>191</v>
      </c>
      <c r="E78" s="99">
        <v>2.9403427921694633E-2</v>
      </c>
      <c r="F78" s="99">
        <v>3.0326468233336054E-2</v>
      </c>
      <c r="G78" s="100">
        <v>3.1601676545665439E-2</v>
      </c>
      <c r="H78" s="100">
        <v>3.3583290833875089E-2</v>
      </c>
      <c r="I78" s="100">
        <v>2.8368464493609843E-2</v>
      </c>
      <c r="J78" s="100">
        <v>2.3094908611852229E-2</v>
      </c>
      <c r="K78" s="99">
        <v>2.9223634095872541E-2</v>
      </c>
      <c r="L78" s="99">
        <v>2.8873968383469686E-2</v>
      </c>
      <c r="M78" s="99">
        <v>2.9093511940696329E-2</v>
      </c>
      <c r="N78" s="99">
        <v>2.8872972065244373E-2</v>
      </c>
    </row>
    <row r="79" spans="2:14" x14ac:dyDescent="0.2">
      <c r="B79" s="47">
        <v>72</v>
      </c>
      <c r="C79" s="47" t="s">
        <v>829</v>
      </c>
      <c r="D79" s="10" t="s">
        <v>863</v>
      </c>
      <c r="E79" s="99">
        <v>0.34537954885292366</v>
      </c>
      <c r="F79" s="99">
        <v>0.38525199486084316</v>
      </c>
      <c r="G79" s="100">
        <v>0.35949582705254179</v>
      </c>
      <c r="H79" s="100">
        <v>0.31023724952878029</v>
      </c>
      <c r="I79" s="100">
        <v>0.27879655811554305</v>
      </c>
      <c r="J79" s="100">
        <v>0.60488746692645767</v>
      </c>
      <c r="K79" s="99">
        <v>0.38152009251781305</v>
      </c>
      <c r="L79" s="99">
        <v>0.38080485688583687</v>
      </c>
      <c r="M79" s="99">
        <v>0.328600606823504</v>
      </c>
      <c r="N79" s="99">
        <v>0.32672831614873932</v>
      </c>
    </row>
    <row r="80" spans="2:14" x14ac:dyDescent="0.2">
      <c r="B80" s="47">
        <v>73</v>
      </c>
      <c r="C80" s="47" t="s">
        <v>829</v>
      </c>
      <c r="D80" s="10" t="s">
        <v>70</v>
      </c>
      <c r="E80" s="99">
        <v>0.36813585675790478</v>
      </c>
      <c r="F80" s="99">
        <v>0.29978987895480891</v>
      </c>
      <c r="G80" s="100">
        <v>0.32208142129707812</v>
      </c>
      <c r="H80" s="100">
        <v>0.36879178553263903</v>
      </c>
      <c r="I80" s="100">
        <v>0.43080155615992688</v>
      </c>
      <c r="J80" s="100">
        <v>0.20706949041835956</v>
      </c>
      <c r="K80" s="99">
        <v>0.34266774827126451</v>
      </c>
      <c r="L80" s="99">
        <v>0.34700517286511351</v>
      </c>
      <c r="M80" s="99">
        <v>0.38478151318835957</v>
      </c>
      <c r="N80" s="99">
        <v>0.39013508723720314</v>
      </c>
    </row>
    <row r="81" spans="2:14" x14ac:dyDescent="0.2">
      <c r="B81" s="47">
        <v>74</v>
      </c>
      <c r="C81" s="47" t="s">
        <v>829</v>
      </c>
      <c r="D81" s="10" t="s">
        <v>93</v>
      </c>
      <c r="E81" s="99">
        <v>0.28648459438917157</v>
      </c>
      <c r="F81" s="99">
        <v>0.31495812618434793</v>
      </c>
      <c r="G81" s="100">
        <v>0.31842275165038003</v>
      </c>
      <c r="H81" s="100">
        <v>0.32097096493858068</v>
      </c>
      <c r="I81" s="100">
        <v>0.29040188572453013</v>
      </c>
      <c r="J81" s="100">
        <v>0.18804304265518271</v>
      </c>
      <c r="K81" s="99">
        <v>0.27581215921092245</v>
      </c>
      <c r="L81" s="99">
        <v>0.27218997024904962</v>
      </c>
      <c r="M81" s="99">
        <v>0.28661787998813637</v>
      </c>
      <c r="N81" s="99">
        <v>0.28313659661405749</v>
      </c>
    </row>
    <row r="82" spans="2:14" x14ac:dyDescent="0.2">
      <c r="B82" s="47">
        <v>75</v>
      </c>
      <c r="C82" s="47" t="s">
        <v>830</v>
      </c>
      <c r="D82" s="10" t="s">
        <v>863</v>
      </c>
      <c r="E82" s="99">
        <v>0.71975222911054459</v>
      </c>
      <c r="F82" s="99">
        <v>0.79758052849668204</v>
      </c>
      <c r="G82" s="100">
        <v>0.77548333427154281</v>
      </c>
      <c r="H82" s="100">
        <v>0.72756748771855917</v>
      </c>
      <c r="I82" s="100">
        <v>0.65637102483969967</v>
      </c>
      <c r="J82" s="100">
        <v>0.86053471199725451</v>
      </c>
      <c r="K82" s="99">
        <v>0.74276189088059186</v>
      </c>
      <c r="L82" s="99">
        <v>0.73752858496294749</v>
      </c>
      <c r="M82" s="99">
        <v>0.70181449062314349</v>
      </c>
      <c r="N82" s="99">
        <v>0.69524327252018148</v>
      </c>
    </row>
    <row r="83" spans="2:14" x14ac:dyDescent="0.2">
      <c r="B83" s="47">
        <v>76</v>
      </c>
      <c r="C83" s="47" t="s">
        <v>830</v>
      </c>
      <c r="D83" s="10" t="s">
        <v>82</v>
      </c>
      <c r="E83" s="99">
        <v>2.5492717708118937E-2</v>
      </c>
      <c r="F83" s="99">
        <v>1.8618701202717393E-2</v>
      </c>
      <c r="G83" s="100">
        <v>2.1557622396381707E-2</v>
      </c>
      <c r="H83" s="100">
        <v>2.6387496885997671E-2</v>
      </c>
      <c r="I83" s="100">
        <v>3.0244491632222099E-2</v>
      </c>
      <c r="J83" s="100">
        <v>1.1937915840981302E-2</v>
      </c>
      <c r="K83" s="99">
        <v>2.2919185499170876E-2</v>
      </c>
      <c r="L83" s="99">
        <v>2.3253975319600148E-2</v>
      </c>
      <c r="M83" s="99">
        <v>2.7261081650725806E-2</v>
      </c>
      <c r="N83" s="99">
        <v>2.7756537646142061E-2</v>
      </c>
    </row>
    <row r="84" spans="2:14" x14ac:dyDescent="0.2">
      <c r="B84" s="47">
        <v>77</v>
      </c>
      <c r="C84" s="47" t="s">
        <v>830</v>
      </c>
      <c r="D84" s="10" t="s">
        <v>109</v>
      </c>
      <c r="E84" s="99">
        <v>5.2382624999553949E-2</v>
      </c>
      <c r="F84" s="99">
        <v>4.3996510873441814E-2</v>
      </c>
      <c r="G84" s="100">
        <v>4.754289876163293E-2</v>
      </c>
      <c r="H84" s="100">
        <v>5.469317311594505E-2</v>
      </c>
      <c r="I84" s="100">
        <v>6.0599380951388927E-2</v>
      </c>
      <c r="J84" s="100">
        <v>2.6225021864517487E-2</v>
      </c>
      <c r="K84" s="99">
        <v>4.8153705730274256E-2</v>
      </c>
      <c r="L84" s="99">
        <v>4.8553577621545059E-2</v>
      </c>
      <c r="M84" s="99">
        <v>5.4298593584210207E-2</v>
      </c>
      <c r="N84" s="99">
        <v>5.4777967611454273E-2</v>
      </c>
    </row>
    <row r="85" spans="2:14" x14ac:dyDescent="0.2">
      <c r="B85" s="47">
        <v>78</v>
      </c>
      <c r="C85" s="47" t="s">
        <v>830</v>
      </c>
      <c r="D85" s="10" t="s">
        <v>121</v>
      </c>
      <c r="E85" s="99">
        <v>4.9011009668091396E-2</v>
      </c>
      <c r="F85" s="99">
        <v>4.8776155916404197E-2</v>
      </c>
      <c r="G85" s="100">
        <v>4.8185398540979953E-2</v>
      </c>
      <c r="H85" s="100">
        <v>4.508649033443636E-2</v>
      </c>
      <c r="I85" s="100">
        <v>5.9078313551730523E-2</v>
      </c>
      <c r="J85" s="100">
        <v>2.6690874469993027E-2</v>
      </c>
      <c r="K85" s="99">
        <v>4.649306833224217E-2</v>
      </c>
      <c r="L85" s="99">
        <v>4.6524560147014074E-2</v>
      </c>
      <c r="M85" s="99">
        <v>5.2020225847483982E-2</v>
      </c>
      <c r="N85" s="99">
        <v>5.2311125448199963E-2</v>
      </c>
    </row>
    <row r="86" spans="2:14" x14ac:dyDescent="0.2">
      <c r="B86" s="47">
        <v>79</v>
      </c>
      <c r="C86" s="47" t="s">
        <v>830</v>
      </c>
      <c r="D86" s="10" t="s">
        <v>164</v>
      </c>
      <c r="E86" s="99">
        <v>1.6869354088654615E-3</v>
      </c>
      <c r="F86" s="99">
        <v>8.7514627547198456E-4</v>
      </c>
      <c r="G86" s="100">
        <v>1.0820683141625855E-3</v>
      </c>
      <c r="H86" s="100">
        <v>1.5129269409539067E-3</v>
      </c>
      <c r="I86" s="100">
        <v>2.2247517922569337E-3</v>
      </c>
      <c r="J86" s="100">
        <v>7.8335861129869694E-4</v>
      </c>
      <c r="K86" s="99">
        <v>1.5041312835412913E-3</v>
      </c>
      <c r="L86" s="99">
        <v>1.5725881998083927E-3</v>
      </c>
      <c r="M86" s="99">
        <v>1.8492581181499847E-3</v>
      </c>
      <c r="N86" s="99">
        <v>1.9301969623956743E-3</v>
      </c>
    </row>
    <row r="87" spans="2:14" x14ac:dyDescent="0.2">
      <c r="B87" s="47">
        <v>80</v>
      </c>
      <c r="C87" s="47" t="s">
        <v>830</v>
      </c>
      <c r="D87" s="10" t="s">
        <v>107</v>
      </c>
      <c r="E87" s="99">
        <v>1.3288517157820684E-3</v>
      </c>
      <c r="F87" s="99">
        <v>5.6576559543606208E-4</v>
      </c>
      <c r="G87" s="100">
        <v>7.0886941582905402E-4</v>
      </c>
      <c r="H87" s="100">
        <v>9.8634079318853335E-4</v>
      </c>
      <c r="I87" s="100">
        <v>1.8593757931395284E-3</v>
      </c>
      <c r="J87" s="100">
        <v>7.8070165727507222E-4</v>
      </c>
      <c r="K87" s="99">
        <v>1.2878900108479047E-3</v>
      </c>
      <c r="L87" s="99">
        <v>1.3506851754163339E-3</v>
      </c>
      <c r="M87" s="99">
        <v>1.5364408121710874E-3</v>
      </c>
      <c r="N87" s="99">
        <v>1.6261975783594918E-3</v>
      </c>
    </row>
    <row r="88" spans="2:14" x14ac:dyDescent="0.2">
      <c r="B88" s="47">
        <v>81</v>
      </c>
      <c r="C88" s="47" t="s">
        <v>830</v>
      </c>
      <c r="D88" s="10" t="s">
        <v>222</v>
      </c>
      <c r="E88" s="99">
        <v>6.2044387565793717E-3</v>
      </c>
      <c r="F88" s="99">
        <v>4.3585435618023714E-3</v>
      </c>
      <c r="G88" s="100">
        <v>4.9884947713930879E-3</v>
      </c>
      <c r="H88" s="100">
        <v>6.6262282305023122E-3</v>
      </c>
      <c r="I88" s="100">
        <v>7.4099954432529482E-3</v>
      </c>
      <c r="J88" s="100">
        <v>2.5298630561613657E-3</v>
      </c>
      <c r="K88" s="99">
        <v>5.5201259695016177E-3</v>
      </c>
      <c r="L88" s="99">
        <v>5.6219862048071901E-3</v>
      </c>
      <c r="M88" s="99">
        <v>6.5415177078334439E-3</v>
      </c>
      <c r="N88" s="99">
        <v>6.6521437266607456E-3</v>
      </c>
    </row>
    <row r="89" spans="2:14" x14ac:dyDescent="0.2">
      <c r="B89" s="47">
        <v>82</v>
      </c>
      <c r="C89" s="47" t="s">
        <v>830</v>
      </c>
      <c r="D89" s="10" t="s">
        <v>89</v>
      </c>
      <c r="E89" s="99">
        <v>1.1096453816764161E-2</v>
      </c>
      <c r="F89" s="99">
        <v>6.9180957619143788E-3</v>
      </c>
      <c r="G89" s="100">
        <v>7.5324325131992179E-3</v>
      </c>
      <c r="H89" s="100">
        <v>9.5819090349508022E-3</v>
      </c>
      <c r="I89" s="100">
        <v>1.4089018826436645E-2</v>
      </c>
      <c r="J89" s="100">
        <v>7.2448493839187859E-3</v>
      </c>
      <c r="K89" s="99">
        <v>1.0409448668383853E-2</v>
      </c>
      <c r="L89" s="99">
        <v>1.0817440248956591E-2</v>
      </c>
      <c r="M89" s="99">
        <v>1.1750932517103534E-2</v>
      </c>
      <c r="N89" s="99">
        <v>1.2200464362377886E-2</v>
      </c>
    </row>
    <row r="90" spans="2:14" x14ac:dyDescent="0.2">
      <c r="B90" s="47">
        <v>83</v>
      </c>
      <c r="C90" s="47" t="s">
        <v>830</v>
      </c>
      <c r="D90" s="10" t="s">
        <v>196</v>
      </c>
      <c r="E90" s="99">
        <v>1.2653951245004855E-3</v>
      </c>
      <c r="F90" s="99">
        <v>5.2852532839470104E-4</v>
      </c>
      <c r="G90" s="100">
        <v>6.5570420964187505E-4</v>
      </c>
      <c r="H90" s="100">
        <v>1.1864896200306457E-3</v>
      </c>
      <c r="I90" s="100">
        <v>1.6457691058418202E-3</v>
      </c>
      <c r="J90" s="100">
        <v>6.573747080118235E-4</v>
      </c>
      <c r="K90" s="99">
        <v>1.1266050837009038E-3</v>
      </c>
      <c r="L90" s="99">
        <v>1.1872476185287697E-3</v>
      </c>
      <c r="M90" s="99">
        <v>1.3510342052652472E-3</v>
      </c>
      <c r="N90" s="99">
        <v>1.4201019260816868E-3</v>
      </c>
    </row>
    <row r="91" spans="2:14" x14ac:dyDescent="0.2">
      <c r="B91" s="47">
        <v>84</v>
      </c>
      <c r="C91" s="47" t="s">
        <v>830</v>
      </c>
      <c r="D91" s="10" t="s">
        <v>99</v>
      </c>
      <c r="E91" s="99">
        <v>1.5873708389055628E-2</v>
      </c>
      <c r="F91" s="99">
        <v>1.0975852551459603E-2</v>
      </c>
      <c r="G91" s="100">
        <v>1.290350827813534E-2</v>
      </c>
      <c r="H91" s="100">
        <v>1.6593801124658959E-2</v>
      </c>
      <c r="I91" s="100">
        <v>1.8619945289693799E-2</v>
      </c>
      <c r="J91" s="100">
        <v>8.0933033687962883E-3</v>
      </c>
      <c r="K91" s="99">
        <v>1.4578365359342817E-2</v>
      </c>
      <c r="L91" s="99">
        <v>1.4850893126454162E-2</v>
      </c>
      <c r="M91" s="99">
        <v>1.6642722069486311E-2</v>
      </c>
      <c r="N91" s="99">
        <v>1.6936349963028896E-2</v>
      </c>
    </row>
    <row r="92" spans="2:14" x14ac:dyDescent="0.2">
      <c r="B92" s="47">
        <v>85</v>
      </c>
      <c r="C92" s="47" t="s">
        <v>830</v>
      </c>
      <c r="D92" s="10" t="s">
        <v>434</v>
      </c>
      <c r="E92" s="99">
        <v>1.2723299031763508E-3</v>
      </c>
      <c r="F92" s="99">
        <v>7.5053461267973796E-4</v>
      </c>
      <c r="G92" s="100">
        <v>9.3264976082606916E-4</v>
      </c>
      <c r="H92" s="100">
        <v>1.2828191647859745E-3</v>
      </c>
      <c r="I92" s="100">
        <v>1.5333908623871193E-3</v>
      </c>
      <c r="J92" s="100">
        <v>6.8062305571854002E-4</v>
      </c>
      <c r="K92" s="99">
        <v>1.1690170460247446E-3</v>
      </c>
      <c r="L92" s="99">
        <v>1.2011996050923421E-3</v>
      </c>
      <c r="M92" s="99">
        <v>1.31557556731567E-3</v>
      </c>
      <c r="N92" s="99">
        <v>1.3567134082313474E-3</v>
      </c>
    </row>
    <row r="93" spans="2:14" x14ac:dyDescent="0.2">
      <c r="B93" s="47">
        <v>86</v>
      </c>
      <c r="C93" s="47" t="s">
        <v>830</v>
      </c>
      <c r="D93" s="10" t="s">
        <v>94</v>
      </c>
      <c r="E93" s="99">
        <v>4.7053146595229019E-3</v>
      </c>
      <c r="F93" s="99">
        <v>3.5106113276298432E-3</v>
      </c>
      <c r="G93" s="100">
        <v>3.873762866501125E-3</v>
      </c>
      <c r="H93" s="100">
        <v>4.3828790596392806E-3</v>
      </c>
      <c r="I93" s="100">
        <v>5.8208555828073612E-3</v>
      </c>
      <c r="J93" s="100">
        <v>2.4875732046186717E-3</v>
      </c>
      <c r="K93" s="99">
        <v>4.403675862695155E-3</v>
      </c>
      <c r="L93" s="99">
        <v>4.478587686906791E-3</v>
      </c>
      <c r="M93" s="99">
        <v>5.0318211225904279E-3</v>
      </c>
      <c r="N93" s="99">
        <v>5.1341380688206817E-3</v>
      </c>
    </row>
    <row r="94" spans="2:14" x14ac:dyDescent="0.2">
      <c r="B94" s="47">
        <v>87</v>
      </c>
      <c r="C94" s="47" t="s">
        <v>830</v>
      </c>
      <c r="D94" s="10" t="s">
        <v>71</v>
      </c>
      <c r="E94" s="99">
        <v>7.1071920858959192E-2</v>
      </c>
      <c r="F94" s="99">
        <v>4.4272948240325766E-2</v>
      </c>
      <c r="G94" s="100">
        <v>5.3969286495134168E-2</v>
      </c>
      <c r="H94" s="100">
        <v>7.5674001462457632E-2</v>
      </c>
      <c r="I94" s="100">
        <v>8.4308842994096772E-2</v>
      </c>
      <c r="J94" s="100">
        <v>3.3171849572119695E-2</v>
      </c>
      <c r="K94" s="99">
        <v>6.4211113606713277E-2</v>
      </c>
      <c r="L94" s="99">
        <v>6.5816171282559621E-2</v>
      </c>
      <c r="M94" s="99">
        <v>7.5190041772078484E-2</v>
      </c>
      <c r="N94" s="99">
        <v>7.7009416015855758E-2</v>
      </c>
    </row>
    <row r="95" spans="2:14" x14ac:dyDescent="0.2">
      <c r="B95" s="47">
        <v>88</v>
      </c>
      <c r="C95" s="47" t="s">
        <v>830</v>
      </c>
      <c r="D95" s="10" t="s">
        <v>435</v>
      </c>
      <c r="E95" s="99">
        <v>3.2856038774973367E-4</v>
      </c>
      <c r="F95" s="99">
        <v>1.8047206335428814E-4</v>
      </c>
      <c r="G95" s="100">
        <v>2.314250151677206E-4</v>
      </c>
      <c r="H95" s="100">
        <v>3.0661832367694943E-4</v>
      </c>
      <c r="I95" s="100">
        <v>4.2097828928624559E-4</v>
      </c>
      <c r="J95" s="100">
        <v>1.5366050769963135E-4</v>
      </c>
      <c r="K95" s="99">
        <v>3.1122017423550945E-4</v>
      </c>
      <c r="L95" s="99">
        <v>3.1092998627390276E-4</v>
      </c>
      <c r="M95" s="99">
        <v>3.7201520153878469E-4</v>
      </c>
      <c r="N95" s="99">
        <v>3.8431363178373297E-4</v>
      </c>
    </row>
    <row r="96" spans="2:14" x14ac:dyDescent="0.2">
      <c r="B96" s="47">
        <v>89</v>
      </c>
      <c r="C96" s="47" t="s">
        <v>830</v>
      </c>
      <c r="D96" s="10" t="s">
        <v>96</v>
      </c>
      <c r="E96" s="99">
        <v>1.9961221794891734E-2</v>
      </c>
      <c r="F96" s="99">
        <v>4.2883599816090374E-3</v>
      </c>
      <c r="G96" s="100">
        <v>4.8366438230022565E-3</v>
      </c>
      <c r="H96" s="100">
        <v>9.0147630788673955E-3</v>
      </c>
      <c r="I96" s="100">
        <v>3.3841402316165475E-2</v>
      </c>
      <c r="J96" s="100">
        <v>8.7362862425134791E-3</v>
      </c>
      <c r="K96" s="99">
        <v>1.8070482707866403E-2</v>
      </c>
      <c r="L96" s="99">
        <v>1.9604534262757097E-2</v>
      </c>
      <c r="M96" s="99">
        <v>2.3384971727746173E-2</v>
      </c>
      <c r="N96" s="99">
        <v>2.5281398556467553E-2</v>
      </c>
    </row>
    <row r="97" spans="2:14" x14ac:dyDescent="0.2">
      <c r="B97" s="47">
        <v>90</v>
      </c>
      <c r="C97" s="47" t="s">
        <v>830</v>
      </c>
      <c r="D97" s="10" t="s">
        <v>205</v>
      </c>
      <c r="E97" s="99">
        <v>7.205807331784656E-3</v>
      </c>
      <c r="F97" s="99">
        <v>5.136292215781566E-3</v>
      </c>
      <c r="G97" s="100">
        <v>5.9843868036313572E-3</v>
      </c>
      <c r="H97" s="100">
        <v>7.329802632746376E-3</v>
      </c>
      <c r="I97" s="100">
        <v>8.5999431360219807E-3</v>
      </c>
      <c r="J97" s="100">
        <v>3.5377342824563542E-3</v>
      </c>
      <c r="K97" s="99">
        <v>6.7219973525377884E-3</v>
      </c>
      <c r="L97" s="99">
        <v>6.8191995280242257E-3</v>
      </c>
      <c r="M97" s="99">
        <v>7.7182636926685661E-3</v>
      </c>
      <c r="N97" s="99">
        <v>7.8691368939759008E-3</v>
      </c>
    </row>
    <row r="98" spans="2:14" x14ac:dyDescent="0.2">
      <c r="B98" s="47">
        <v>91</v>
      </c>
      <c r="C98" s="47" t="s">
        <v>830</v>
      </c>
      <c r="D98" s="10" t="s">
        <v>115</v>
      </c>
      <c r="E98" s="99">
        <v>5.3343933445515164E-3</v>
      </c>
      <c r="F98" s="99">
        <v>3.7727255148824997E-3</v>
      </c>
      <c r="G98" s="100">
        <v>4.0930259063972681E-3</v>
      </c>
      <c r="H98" s="100">
        <v>5.2879850094635708E-3</v>
      </c>
      <c r="I98" s="100">
        <v>6.4270525827483842E-3</v>
      </c>
      <c r="J98" s="100">
        <v>2.9164498665987669E-3</v>
      </c>
      <c r="K98" s="99">
        <v>4.8642339324371465E-3</v>
      </c>
      <c r="L98" s="99">
        <v>4.9821879638205059E-3</v>
      </c>
      <c r="M98" s="99">
        <v>5.6490418204584924E-3</v>
      </c>
      <c r="N98" s="99">
        <v>5.7905908871870235E-3</v>
      </c>
    </row>
    <row r="99" spans="2:14" x14ac:dyDescent="0.2">
      <c r="B99" s="47">
        <v>92</v>
      </c>
      <c r="C99" s="47" t="s">
        <v>830</v>
      </c>
      <c r="D99" s="10" t="s">
        <v>436</v>
      </c>
      <c r="E99" s="99">
        <v>4.9119104689102089E-4</v>
      </c>
      <c r="F99" s="99">
        <v>3.1367763392531036E-4</v>
      </c>
      <c r="G99" s="100">
        <v>3.3914536757311605E-4</v>
      </c>
      <c r="H99" s="100">
        <v>4.2806729517469639E-4</v>
      </c>
      <c r="I99" s="100">
        <v>6.4074670794831074E-4</v>
      </c>
      <c r="J99" s="100">
        <v>2.5794595312690275E-4</v>
      </c>
      <c r="K99" s="99">
        <v>4.6593423398022527E-4</v>
      </c>
      <c r="L99" s="99">
        <v>4.7569630378656915E-4</v>
      </c>
      <c r="M99" s="99">
        <v>5.153522379959739E-4</v>
      </c>
      <c r="N99" s="99">
        <v>5.3266267617693556E-4</v>
      </c>
    </row>
    <row r="100" spans="2:14" x14ac:dyDescent="0.2">
      <c r="B100" s="47">
        <v>93</v>
      </c>
      <c r="C100" s="47" t="s">
        <v>830</v>
      </c>
      <c r="D100" s="10" t="s">
        <v>437</v>
      </c>
      <c r="E100" s="99">
        <v>8.5876798068603542E-5</v>
      </c>
      <c r="F100" s="99">
        <v>7.3048216119592826E-5</v>
      </c>
      <c r="G100" s="100">
        <v>7.0539456575146068E-5</v>
      </c>
      <c r="H100" s="100">
        <v>8.4461191753176979E-5</v>
      </c>
      <c r="I100" s="100">
        <v>1.02622168794469E-4</v>
      </c>
      <c r="J100" s="100">
        <v>4.7825172425245492E-5</v>
      </c>
      <c r="K100" s="99">
        <v>8.6615979393759828E-5</v>
      </c>
      <c r="L100" s="99">
        <v>8.3711919381435347E-5</v>
      </c>
      <c r="M100" s="99">
        <v>8.6843613283286576E-5</v>
      </c>
      <c r="N100" s="99">
        <v>8.9606805338176079E-5</v>
      </c>
    </row>
    <row r="101" spans="2:14" x14ac:dyDescent="0.2">
      <c r="B101" s="47">
        <v>94</v>
      </c>
      <c r="C101" s="47" t="s">
        <v>830</v>
      </c>
      <c r="D101" s="10" t="s">
        <v>438</v>
      </c>
      <c r="E101" s="99">
        <v>1.1681399031675983E-4</v>
      </c>
      <c r="F101" s="99">
        <v>1.0885616519782459E-4</v>
      </c>
      <c r="G101" s="100">
        <v>9.2778497071743844E-5</v>
      </c>
      <c r="H101" s="100">
        <v>1.0278224153319762E-4</v>
      </c>
      <c r="I101" s="100">
        <v>1.4582764228978154E-4</v>
      </c>
      <c r="J101" s="100">
        <v>7.1516345802566172E-5</v>
      </c>
      <c r="K101" s="99">
        <v>1.0453652685453772E-4</v>
      </c>
      <c r="L101" s="99">
        <v>1.0364332875796758E-4</v>
      </c>
      <c r="M101" s="99">
        <v>1.1839579111977477E-4</v>
      </c>
      <c r="N101" s="99">
        <v>1.164888469396289E-4</v>
      </c>
    </row>
    <row r="102" spans="2:14" x14ac:dyDescent="0.2">
      <c r="B102" s="47">
        <v>95</v>
      </c>
      <c r="C102" s="47" t="s">
        <v>830</v>
      </c>
      <c r="D102" s="10" t="s">
        <v>219</v>
      </c>
      <c r="E102" s="99">
        <v>5.9275525691570804E-4</v>
      </c>
      <c r="F102" s="99">
        <v>3.6380876263483481E-4</v>
      </c>
      <c r="G102" s="100">
        <v>4.2497416448967308E-4</v>
      </c>
      <c r="H102" s="100">
        <v>5.9145879572859131E-4</v>
      </c>
      <c r="I102" s="100">
        <v>7.1505425404466314E-4</v>
      </c>
      <c r="J102" s="100">
        <v>3.3300490429430195E-4</v>
      </c>
      <c r="K102" s="99">
        <v>5.5792637761221844E-4</v>
      </c>
      <c r="L102" s="99">
        <v>5.7203144910647496E-4</v>
      </c>
      <c r="M102" s="99">
        <v>6.4727039104567222E-4</v>
      </c>
      <c r="N102" s="99">
        <v>6.6209472833207879E-4</v>
      </c>
    </row>
    <row r="103" spans="2:14" x14ac:dyDescent="0.2">
      <c r="B103" s="47">
        <v>96</v>
      </c>
      <c r="C103" s="47" t="s">
        <v>830</v>
      </c>
      <c r="D103" s="10" t="s">
        <v>439</v>
      </c>
      <c r="E103" s="99">
        <v>1.8750833604160006E-5</v>
      </c>
      <c r="F103" s="99">
        <v>7.1615898156463549E-6</v>
      </c>
      <c r="G103" s="100">
        <v>1.2161975271576908E-5</v>
      </c>
      <c r="H103" s="100">
        <v>1.6131741944672274E-5</v>
      </c>
      <c r="I103" s="100">
        <v>2.560052674000692E-5</v>
      </c>
      <c r="J103" s="100">
        <v>7.3066235649680612E-6</v>
      </c>
      <c r="K103" s="99">
        <v>2.0309953788881613E-5</v>
      </c>
      <c r="L103" s="99">
        <v>2.1924550314185449E-5</v>
      </c>
      <c r="M103" s="99">
        <v>2.1034785224325468E-5</v>
      </c>
      <c r="N103" s="99">
        <v>2.223576280613999E-5</v>
      </c>
    </row>
    <row r="104" spans="2:14" x14ac:dyDescent="0.2">
      <c r="B104" s="47">
        <v>97</v>
      </c>
      <c r="C104" s="47" t="s">
        <v>830</v>
      </c>
      <c r="D104" s="10" t="s">
        <v>170</v>
      </c>
      <c r="E104" s="99">
        <v>2.1174639743297384E-3</v>
      </c>
      <c r="F104" s="99">
        <v>1.216037950696751E-3</v>
      </c>
      <c r="G104" s="100">
        <v>1.4469275723098926E-3</v>
      </c>
      <c r="H104" s="100">
        <v>2.2326330851426424E-3</v>
      </c>
      <c r="I104" s="100">
        <v>2.5392201536735804E-3</v>
      </c>
      <c r="J104" s="100">
        <v>1.0503824906729843E-3</v>
      </c>
      <c r="K104" s="99">
        <v>1.8852415928738346E-3</v>
      </c>
      <c r="L104" s="99">
        <v>1.9399905126491368E-3</v>
      </c>
      <c r="M104" s="99">
        <v>2.2116574178719347E-3</v>
      </c>
      <c r="N104" s="99">
        <v>2.2803272573281774E-3</v>
      </c>
    </row>
    <row r="105" spans="2:14" x14ac:dyDescent="0.2">
      <c r="B105" s="47">
        <v>98</v>
      </c>
      <c r="C105" s="47" t="s">
        <v>830</v>
      </c>
      <c r="D105" s="10" t="s">
        <v>440</v>
      </c>
      <c r="E105" s="99">
        <v>8.755999677633784E-5</v>
      </c>
      <c r="F105" s="99">
        <v>3.1510995188843959E-5</v>
      </c>
      <c r="G105" s="100">
        <v>2.7451315612987878E-5</v>
      </c>
      <c r="H105" s="100">
        <v>4.9547493115779125E-5</v>
      </c>
      <c r="I105" s="100">
        <v>1.423066529387204E-4</v>
      </c>
      <c r="J105" s="100">
        <v>3.3654750965913491E-5</v>
      </c>
      <c r="K105" s="99">
        <v>8.3031869901604253E-5</v>
      </c>
      <c r="L105" s="99">
        <v>8.9026961881843948E-5</v>
      </c>
      <c r="M105" s="99">
        <v>1.0246945373564263E-4</v>
      </c>
      <c r="N105" s="99">
        <v>1.0786004346261935E-4</v>
      </c>
    </row>
    <row r="106" spans="2:14" x14ac:dyDescent="0.2">
      <c r="B106" s="47">
        <v>99</v>
      </c>
      <c r="C106" s="47" t="s">
        <v>830</v>
      </c>
      <c r="D106" s="10" t="s">
        <v>441</v>
      </c>
      <c r="E106" s="99">
        <v>3.1108878516345173E-4</v>
      </c>
      <c r="F106" s="99">
        <v>1.7187815557551253E-4</v>
      </c>
      <c r="G106" s="100">
        <v>2.1544070481079093E-4</v>
      </c>
      <c r="H106" s="100">
        <v>3.0523560293883466E-4</v>
      </c>
      <c r="I106" s="100">
        <v>3.8965615485076432E-4</v>
      </c>
      <c r="J106" s="100">
        <v>1.4613247129936123E-4</v>
      </c>
      <c r="K106" s="99">
        <v>2.6223734450938322E-4</v>
      </c>
      <c r="L106" s="99">
        <v>2.7372468877104257E-4</v>
      </c>
      <c r="M106" s="99">
        <v>3.2032972927329925E-4</v>
      </c>
      <c r="N106" s="99">
        <v>3.2955391741040313E-4</v>
      </c>
    </row>
    <row r="107" spans="2:14" x14ac:dyDescent="0.2">
      <c r="B107" s="47">
        <v>100</v>
      </c>
      <c r="C107" s="47" t="s">
        <v>830</v>
      </c>
      <c r="D107" s="10" t="s">
        <v>442</v>
      </c>
      <c r="E107" s="99">
        <v>2.3026158321805105E-5</v>
      </c>
      <c r="F107" s="99">
        <v>2.5781723336326877E-5</v>
      </c>
      <c r="G107" s="100">
        <v>2.7103830605228536E-5</v>
      </c>
      <c r="H107" s="100">
        <v>2.3621479276127259E-5</v>
      </c>
      <c r="I107" s="100">
        <v>2.5087049126310505E-5</v>
      </c>
      <c r="J107" s="100">
        <v>1.3063357282821685E-5</v>
      </c>
      <c r="K107" s="99">
        <v>1.7323195878751966E-5</v>
      </c>
      <c r="L107" s="99">
        <v>1.7273888126327932E-5</v>
      </c>
      <c r="M107" s="99">
        <v>2.4039754542086247E-5</v>
      </c>
      <c r="N107" s="99">
        <v>2.4558902203796407E-5</v>
      </c>
    </row>
    <row r="108" spans="2:14" x14ac:dyDescent="0.2">
      <c r="B108" s="47">
        <v>101</v>
      </c>
      <c r="C108" s="47" t="s">
        <v>830</v>
      </c>
      <c r="D108" s="10" t="s">
        <v>207</v>
      </c>
      <c r="E108" s="99">
        <v>2.1815601811202602E-3</v>
      </c>
      <c r="F108" s="99">
        <v>2.5824692875220756E-3</v>
      </c>
      <c r="G108" s="100">
        <v>2.7819649721212776E-3</v>
      </c>
      <c r="H108" s="100">
        <v>2.6648485425316833E-3</v>
      </c>
      <c r="I108" s="100">
        <v>2.1793457004172078E-3</v>
      </c>
      <c r="J108" s="100">
        <v>8.7701624063146939E-4</v>
      </c>
      <c r="K108" s="99">
        <v>2.0106854250992799E-3</v>
      </c>
      <c r="L108" s="99">
        <v>1.9486274567123007E-3</v>
      </c>
      <c r="M108" s="99">
        <v>2.2245787859383062E-3</v>
      </c>
      <c r="N108" s="99">
        <v>2.1545458527979229E-3</v>
      </c>
    </row>
    <row r="109" spans="2:14" x14ac:dyDescent="0.2">
      <c r="B109" s="47">
        <v>102</v>
      </c>
      <c r="C109" s="47" t="s">
        <v>831</v>
      </c>
      <c r="D109" s="10" t="s">
        <v>863</v>
      </c>
      <c r="E109" s="99">
        <v>5.4123254447196135E-3</v>
      </c>
      <c r="F109" s="99">
        <v>9.6967926103851642E-4</v>
      </c>
      <c r="G109" s="100">
        <v>1.2478186628637907E-3</v>
      </c>
      <c r="H109" s="100">
        <v>5.7115584622393946E-3</v>
      </c>
      <c r="I109" s="100">
        <v>7.2192751867371377E-3</v>
      </c>
      <c r="J109" s="100">
        <v>2.0367766719436727E-3</v>
      </c>
      <c r="K109" s="99">
        <v>4.922177035893662E-3</v>
      </c>
      <c r="L109" s="99">
        <v>5.3502546569738005E-3</v>
      </c>
      <c r="M109" s="99">
        <v>5.0838070917876895E-3</v>
      </c>
      <c r="N109" s="99">
        <v>5.4922334131165774E-3</v>
      </c>
    </row>
    <row r="110" spans="2:14" x14ac:dyDescent="0.2">
      <c r="B110" s="47">
        <v>103</v>
      </c>
      <c r="C110" s="47" t="s">
        <v>831</v>
      </c>
      <c r="D110" s="10" t="s">
        <v>292</v>
      </c>
      <c r="E110" s="99">
        <v>1.2558884181992023E-2</v>
      </c>
      <c r="F110" s="99">
        <v>9.6065565787080212E-3</v>
      </c>
      <c r="G110" s="100">
        <v>1.0485707594145851E-2</v>
      </c>
      <c r="H110" s="100">
        <v>1.4244904270786498E-2</v>
      </c>
      <c r="I110" s="100">
        <v>1.0871274683235661E-2</v>
      </c>
      <c r="J110" s="100">
        <v>1.5734038902235164E-2</v>
      </c>
      <c r="K110" s="99">
        <v>1.3231934893456372E-2</v>
      </c>
      <c r="L110" s="99">
        <v>1.3450379427596498E-2</v>
      </c>
      <c r="M110" s="99">
        <v>1.2027990688201078E-2</v>
      </c>
      <c r="N110" s="99">
        <v>1.2236307084513157E-2</v>
      </c>
    </row>
    <row r="111" spans="2:14" x14ac:dyDescent="0.2">
      <c r="B111" s="47">
        <v>104</v>
      </c>
      <c r="C111" s="47" t="s">
        <v>831</v>
      </c>
      <c r="D111" s="10" t="s">
        <v>443</v>
      </c>
      <c r="E111" s="99">
        <v>5.7513889924056096E-3</v>
      </c>
      <c r="F111" s="99">
        <v>5.3353844126565343E-3</v>
      </c>
      <c r="G111" s="100">
        <v>5.2915016981592332E-3</v>
      </c>
      <c r="H111" s="100">
        <v>5.1169885448500447E-3</v>
      </c>
      <c r="I111" s="100">
        <v>5.9726248946270584E-3</v>
      </c>
      <c r="J111" s="100">
        <v>6.5956669508131383E-3</v>
      </c>
      <c r="K111" s="99">
        <v>5.9717237655132205E-3</v>
      </c>
      <c r="L111" s="99">
        <v>6.064463492966206E-3</v>
      </c>
      <c r="M111" s="99">
        <v>5.5198281397947782E-3</v>
      </c>
      <c r="N111" s="99">
        <v>5.5775258167162492E-3</v>
      </c>
    </row>
    <row r="112" spans="2:14" x14ac:dyDescent="0.2">
      <c r="B112" s="47">
        <v>105</v>
      </c>
      <c r="C112" s="47" t="s">
        <v>831</v>
      </c>
      <c r="D112" s="10" t="s">
        <v>444</v>
      </c>
      <c r="E112" s="99">
        <v>7.8871325047013424E-4</v>
      </c>
      <c r="F112" s="99">
        <v>1.6041961187047835E-4</v>
      </c>
      <c r="G112" s="100">
        <v>2.7625058116867549E-4</v>
      </c>
      <c r="H112" s="100">
        <v>6.0839712477049721E-4</v>
      </c>
      <c r="I112" s="100">
        <v>9.406909882918302E-4</v>
      </c>
      <c r="J112" s="100">
        <v>1.0030001439183429E-3</v>
      </c>
      <c r="K112" s="99">
        <v>7.5445504809874939E-4</v>
      </c>
      <c r="L112" s="99">
        <v>8.0722207974955518E-4</v>
      </c>
      <c r="M112" s="99">
        <v>7.1999064853548313E-4</v>
      </c>
      <c r="N112" s="99">
        <v>7.6862726356746595E-4</v>
      </c>
    </row>
    <row r="113" spans="2:14" x14ac:dyDescent="0.2">
      <c r="B113" s="47">
        <v>106</v>
      </c>
      <c r="C113" s="47" t="s">
        <v>831</v>
      </c>
      <c r="D113" s="10" t="s">
        <v>445</v>
      </c>
      <c r="E113" s="99">
        <v>1.6373483749356093E-3</v>
      </c>
      <c r="F113" s="99">
        <v>6.0300586247742313E-4</v>
      </c>
      <c r="G113" s="100">
        <v>7.8774851259042432E-4</v>
      </c>
      <c r="H113" s="100">
        <v>1.5022108552335174E-3</v>
      </c>
      <c r="I113" s="100">
        <v>1.7448702852852281E-3</v>
      </c>
      <c r="J113" s="100">
        <v>2.1138283386287903E-3</v>
      </c>
      <c r="K113" s="99">
        <v>1.6038889977396215E-3</v>
      </c>
      <c r="L113" s="99">
        <v>1.691512275755035E-3</v>
      </c>
      <c r="M113" s="99">
        <v>1.5202139778551791E-3</v>
      </c>
      <c r="N113" s="99">
        <v>1.5979880285308069E-3</v>
      </c>
    </row>
    <row r="114" spans="2:14" x14ac:dyDescent="0.2">
      <c r="B114" s="47">
        <v>107</v>
      </c>
      <c r="C114" s="47" t="s">
        <v>831</v>
      </c>
      <c r="D114" s="10" t="s">
        <v>446</v>
      </c>
      <c r="E114" s="99">
        <v>3.6922646852859415E-3</v>
      </c>
      <c r="F114" s="99">
        <v>4.2539843504939348E-3</v>
      </c>
      <c r="G114" s="100">
        <v>4.4241791187919193E-3</v>
      </c>
      <c r="H114" s="100">
        <v>4.0550590179779045E-3</v>
      </c>
      <c r="I114" s="100">
        <v>3.3999553421183975E-3</v>
      </c>
      <c r="J114" s="100">
        <v>3.4110861406635743E-3</v>
      </c>
      <c r="K114" s="99">
        <v>4.2698691083213466E-3</v>
      </c>
      <c r="L114" s="99">
        <v>4.2161574634491175E-3</v>
      </c>
      <c r="M114" s="99">
        <v>4.1964396522529311E-3</v>
      </c>
      <c r="N114" s="99">
        <v>4.1726902352477334E-3</v>
      </c>
    </row>
    <row r="115" spans="2:14" x14ac:dyDescent="0.2">
      <c r="B115" s="47">
        <v>108</v>
      </c>
      <c r="C115" s="47" t="s">
        <v>831</v>
      </c>
      <c r="D115" s="10" t="s">
        <v>216</v>
      </c>
      <c r="E115" s="99">
        <v>1.5399955280776733E-2</v>
      </c>
      <c r="F115" s="99">
        <v>1.982041597378285E-2</v>
      </c>
      <c r="G115" s="100">
        <v>2.01603851801814E-2</v>
      </c>
      <c r="H115" s="100">
        <v>1.6634591386433344E-2</v>
      </c>
      <c r="I115" s="100">
        <v>1.4219735556094789E-2</v>
      </c>
      <c r="J115" s="100">
        <v>1.3556665079874681E-2</v>
      </c>
      <c r="K115" s="99">
        <v>1.6338163119991207E-2</v>
      </c>
      <c r="L115" s="99">
        <v>1.5885333273096186E-2</v>
      </c>
      <c r="M115" s="99">
        <v>1.7747649287626947E-2</v>
      </c>
      <c r="N115" s="99">
        <v>1.7348541267584505E-2</v>
      </c>
    </row>
    <row r="116" spans="2:14" x14ac:dyDescent="0.2">
      <c r="B116" s="47">
        <v>109</v>
      </c>
      <c r="C116" s="47" t="s">
        <v>831</v>
      </c>
      <c r="D116" s="10" t="s">
        <v>65</v>
      </c>
      <c r="E116" s="99">
        <v>1.3418965057670091E-2</v>
      </c>
      <c r="F116" s="99">
        <v>1.4055336172187537E-2</v>
      </c>
      <c r="G116" s="100">
        <v>1.5561073617478775E-2</v>
      </c>
      <c r="H116" s="100">
        <v>1.4630913810176871E-2</v>
      </c>
      <c r="I116" s="100">
        <v>1.2551740204974396E-2</v>
      </c>
      <c r="J116" s="100">
        <v>1.2342879916748773E-2</v>
      </c>
      <c r="K116" s="99">
        <v>1.5001887630999203E-2</v>
      </c>
      <c r="L116" s="99">
        <v>1.4803722124263036E-2</v>
      </c>
      <c r="M116" s="99">
        <v>1.6609667406990943E-2</v>
      </c>
      <c r="N116" s="99">
        <v>1.6600822258595948E-2</v>
      </c>
    </row>
    <row r="117" spans="2:14" x14ac:dyDescent="0.2">
      <c r="B117" s="47">
        <v>110</v>
      </c>
      <c r="C117" s="47" t="s">
        <v>831</v>
      </c>
      <c r="D117" s="10" t="s">
        <v>151</v>
      </c>
      <c r="E117" s="99">
        <v>8.7824258973452113E-2</v>
      </c>
      <c r="F117" s="99">
        <v>0.20726357085462116</v>
      </c>
      <c r="G117" s="100">
        <v>0.18539193876480201</v>
      </c>
      <c r="H117" s="100">
        <v>0.10212233806093235</v>
      </c>
      <c r="I117" s="100">
        <v>6.7353078650393042E-2</v>
      </c>
      <c r="J117" s="100">
        <v>5.9971659157081338E-2</v>
      </c>
      <c r="K117" s="99">
        <v>9.4060772160548992E-2</v>
      </c>
      <c r="L117" s="99">
        <v>8.3183072652644699E-2</v>
      </c>
      <c r="M117" s="99">
        <v>0.10153460778088726</v>
      </c>
      <c r="N117" s="99">
        <v>9.0938627967146829E-2</v>
      </c>
    </row>
    <row r="118" spans="2:14" x14ac:dyDescent="0.2">
      <c r="B118" s="47">
        <v>111</v>
      </c>
      <c r="C118" s="47" t="s">
        <v>831</v>
      </c>
      <c r="D118" s="10" t="s">
        <v>447</v>
      </c>
      <c r="E118" s="99">
        <v>8.9620231994604603E-4</v>
      </c>
      <c r="F118" s="99">
        <v>4.0821061949184221E-4</v>
      </c>
      <c r="G118" s="100">
        <v>4.6389248535871918E-4</v>
      </c>
      <c r="H118" s="100">
        <v>6.8064428333699373E-4</v>
      </c>
      <c r="I118" s="100">
        <v>1.0490347647817734E-3</v>
      </c>
      <c r="J118" s="100">
        <v>1.1245557904991752E-3</v>
      </c>
      <c r="K118" s="99">
        <v>8.7750947399609092E-4</v>
      </c>
      <c r="L118" s="99">
        <v>9.2215987382089106E-4</v>
      </c>
      <c r="M118" s="99">
        <v>8.6933762362819398E-4</v>
      </c>
      <c r="N118" s="99">
        <v>9.086793815404671E-4</v>
      </c>
    </row>
    <row r="119" spans="2:14" x14ac:dyDescent="0.2">
      <c r="B119" s="47">
        <v>112</v>
      </c>
      <c r="C119" s="47" t="s">
        <v>831</v>
      </c>
      <c r="D119" s="10" t="s">
        <v>130</v>
      </c>
      <c r="E119" s="99">
        <v>1.7414609478038062E-2</v>
      </c>
      <c r="F119" s="99">
        <v>8.9018561408484194E-3</v>
      </c>
      <c r="G119" s="100">
        <v>1.1640052789922379E-2</v>
      </c>
      <c r="H119" s="100">
        <v>1.7934348880261224E-2</v>
      </c>
      <c r="I119" s="100">
        <v>1.6701152801255115E-2</v>
      </c>
      <c r="J119" s="100">
        <v>2.224889016816305E-2</v>
      </c>
      <c r="K119" s="99">
        <v>1.8179798047377148E-2</v>
      </c>
      <c r="L119" s="99">
        <v>1.8861092693012445E-2</v>
      </c>
      <c r="M119" s="99">
        <v>1.7253632331787075E-2</v>
      </c>
      <c r="N119" s="99">
        <v>1.7885518345499948E-2</v>
      </c>
    </row>
    <row r="120" spans="2:14" x14ac:dyDescent="0.2">
      <c r="B120" s="47">
        <v>113</v>
      </c>
      <c r="C120" s="47" t="s">
        <v>831</v>
      </c>
      <c r="D120" s="10" t="s">
        <v>202</v>
      </c>
      <c r="E120" s="99">
        <v>1.6714466143568904E-2</v>
      </c>
      <c r="F120" s="99">
        <v>1.622816252225464E-2</v>
      </c>
      <c r="G120" s="100">
        <v>1.5956164071301144E-2</v>
      </c>
      <c r="H120" s="100">
        <v>1.6976699542388573E-2</v>
      </c>
      <c r="I120" s="100">
        <v>1.5220650133078727E-2</v>
      </c>
      <c r="J120" s="100">
        <v>2.1202714521360803E-2</v>
      </c>
      <c r="K120" s="99">
        <v>1.7102175793402372E-2</v>
      </c>
      <c r="L120" s="99">
        <v>1.7214758278510885E-2</v>
      </c>
      <c r="M120" s="99">
        <v>1.5800729666649738E-2</v>
      </c>
      <c r="N120" s="99">
        <v>1.5863723315425248E-2</v>
      </c>
    </row>
    <row r="121" spans="2:14" x14ac:dyDescent="0.2">
      <c r="B121" s="47">
        <v>114</v>
      </c>
      <c r="C121" s="47" t="s">
        <v>831</v>
      </c>
      <c r="D121" s="10" t="s">
        <v>448</v>
      </c>
      <c r="E121" s="99">
        <v>5.1582297678000452E-3</v>
      </c>
      <c r="F121" s="99">
        <v>4.5246924455253669E-3</v>
      </c>
      <c r="G121" s="100">
        <v>4.951313875562839E-3</v>
      </c>
      <c r="H121" s="100">
        <v>4.8987491216842642E-3</v>
      </c>
      <c r="I121" s="100">
        <v>5.5380761255502649E-3</v>
      </c>
      <c r="J121" s="100">
        <v>4.6421415049430412E-3</v>
      </c>
      <c r="K121" s="99">
        <v>5.4054344657526393E-3</v>
      </c>
      <c r="L121" s="99">
        <v>5.441274759793298E-3</v>
      </c>
      <c r="M121" s="99">
        <v>5.927301979283141E-3</v>
      </c>
      <c r="N121" s="99">
        <v>6.036179909224987E-3</v>
      </c>
    </row>
    <row r="122" spans="2:14" x14ac:dyDescent="0.2">
      <c r="B122" s="47">
        <v>115</v>
      </c>
      <c r="C122" s="47" t="s">
        <v>831</v>
      </c>
      <c r="D122" s="10" t="s">
        <v>449</v>
      </c>
      <c r="E122" s="99">
        <v>4.6743774672747453E-3</v>
      </c>
      <c r="F122" s="99">
        <v>1.8190438131741743E-3</v>
      </c>
      <c r="G122" s="100">
        <v>2.2214716546054619E-3</v>
      </c>
      <c r="H122" s="100">
        <v>3.148109440502794E-3</v>
      </c>
      <c r="I122" s="100">
        <v>6.1084764004221666E-3</v>
      </c>
      <c r="J122" s="100">
        <v>4.8414130567148977E-3</v>
      </c>
      <c r="K122" s="99">
        <v>5.5428253296186027E-3</v>
      </c>
      <c r="L122" s="99">
        <v>5.8704644417012916E-3</v>
      </c>
      <c r="M122" s="99">
        <v>6.3609190518360212E-3</v>
      </c>
      <c r="N122" s="99">
        <v>6.7586762618961332E-3</v>
      </c>
    </row>
    <row r="123" spans="2:14" x14ac:dyDescent="0.2">
      <c r="B123" s="47">
        <v>116</v>
      </c>
      <c r="C123" s="47" t="s">
        <v>831</v>
      </c>
      <c r="D123" s="10" t="s">
        <v>450</v>
      </c>
      <c r="E123" s="99">
        <v>1.1519138676250396E-3</v>
      </c>
      <c r="F123" s="99">
        <v>6.8464798637579152E-4</v>
      </c>
      <c r="G123" s="100">
        <v>6.1296355368747619E-4</v>
      </c>
      <c r="H123" s="100">
        <v>9.0925411203863506E-4</v>
      </c>
      <c r="I123" s="100">
        <v>1.3412035269750329E-3</v>
      </c>
      <c r="J123" s="100">
        <v>1.3902511928616502E-3</v>
      </c>
      <c r="K123" s="99">
        <v>1.1552779596381484E-3</v>
      </c>
      <c r="L123" s="99">
        <v>1.2098365491555062E-3</v>
      </c>
      <c r="M123" s="99">
        <v>1.0751780218948073E-3</v>
      </c>
      <c r="N123" s="99">
        <v>1.119421312613585E-3</v>
      </c>
    </row>
    <row r="124" spans="2:14" x14ac:dyDescent="0.2">
      <c r="B124" s="47">
        <v>117</v>
      </c>
      <c r="C124" s="47" t="s">
        <v>831</v>
      </c>
      <c r="D124" s="10" t="s">
        <v>451</v>
      </c>
      <c r="E124" s="99">
        <v>4.6826588049167983E-4</v>
      </c>
      <c r="F124" s="99">
        <v>1.5469034001796127E-4</v>
      </c>
      <c r="G124" s="100">
        <v>2.2934010512116454E-4</v>
      </c>
      <c r="H124" s="100">
        <v>4.0202605460686828E-4</v>
      </c>
      <c r="I124" s="100">
        <v>5.1333090580678634E-4</v>
      </c>
      <c r="J124" s="100">
        <v>6.1176366393959859E-4</v>
      </c>
      <c r="K124" s="99">
        <v>4.7668656245669199E-4</v>
      </c>
      <c r="L124" s="99">
        <v>4.9961399503840778E-4</v>
      </c>
      <c r="M124" s="99">
        <v>4.2880912164446343E-4</v>
      </c>
      <c r="N124" s="99">
        <v>4.4969341197492074E-4</v>
      </c>
    </row>
    <row r="125" spans="2:14" x14ac:dyDescent="0.2">
      <c r="B125" s="47">
        <v>118</v>
      </c>
      <c r="C125" s="47" t="s">
        <v>831</v>
      </c>
      <c r="D125" s="10" t="s">
        <v>452</v>
      </c>
      <c r="E125" s="99">
        <v>2.4804962716138703E-3</v>
      </c>
      <c r="F125" s="99">
        <v>1.0899939699413753E-3</v>
      </c>
      <c r="G125" s="100">
        <v>1.3121033892992686E-3</v>
      </c>
      <c r="H125" s="100">
        <v>2.2897855423180528E-3</v>
      </c>
      <c r="I125" s="100">
        <v>2.3642709952927305E-3</v>
      </c>
      <c r="J125" s="100">
        <v>3.9422555325532224E-3</v>
      </c>
      <c r="K125" s="99">
        <v>2.6116211166173652E-3</v>
      </c>
      <c r="L125" s="99">
        <v>2.7511988742739985E-3</v>
      </c>
      <c r="M125" s="99">
        <v>2.4604688773825277E-3</v>
      </c>
      <c r="N125" s="99">
        <v>2.5859860266484003E-3</v>
      </c>
    </row>
    <row r="126" spans="2:14" x14ac:dyDescent="0.2">
      <c r="B126" s="47">
        <v>119</v>
      </c>
      <c r="C126" s="47" t="s">
        <v>831</v>
      </c>
      <c r="D126" s="10" t="s">
        <v>453</v>
      </c>
      <c r="E126" s="99">
        <v>4.4700034801816481E-3</v>
      </c>
      <c r="F126" s="99">
        <v>2.5652814719645243E-3</v>
      </c>
      <c r="G126" s="100">
        <v>2.8434698184946808E-3</v>
      </c>
      <c r="H126" s="100">
        <v>3.7694119588290291E-3</v>
      </c>
      <c r="I126" s="100">
        <v>4.8535371125481312E-3</v>
      </c>
      <c r="J126" s="100">
        <v>5.6949595368043487E-3</v>
      </c>
      <c r="K126" s="99">
        <v>4.6312668154470339E-3</v>
      </c>
      <c r="L126" s="99">
        <v>4.8340311541216164E-3</v>
      </c>
      <c r="M126" s="99">
        <v>4.3025150691698866E-3</v>
      </c>
      <c r="N126" s="99">
        <v>4.4587682582162801E-3</v>
      </c>
    </row>
    <row r="127" spans="2:14" x14ac:dyDescent="0.2">
      <c r="B127" s="47">
        <v>120</v>
      </c>
      <c r="C127" s="47" t="s">
        <v>831</v>
      </c>
      <c r="D127" s="10" t="s">
        <v>454</v>
      </c>
      <c r="E127" s="99">
        <v>2.4180832635310829E-4</v>
      </c>
      <c r="F127" s="99">
        <v>8.0209805935239177E-5</v>
      </c>
      <c r="G127" s="100">
        <v>9.5905862141577907E-5</v>
      </c>
      <c r="H127" s="100">
        <v>2.0856037799897725E-4</v>
      </c>
      <c r="I127" s="100">
        <v>2.6642152756362503E-4</v>
      </c>
      <c r="J127" s="100">
        <v>3.2436980371752149E-4</v>
      </c>
      <c r="K127" s="99">
        <v>2.5267971919696832E-4</v>
      </c>
      <c r="L127" s="99">
        <v>2.6907402658318504E-4</v>
      </c>
      <c r="M127" s="99">
        <v>2.2026425099186525E-4</v>
      </c>
      <c r="N127" s="99">
        <v>2.3596458739053036E-4</v>
      </c>
    </row>
    <row r="128" spans="2:14" x14ac:dyDescent="0.2">
      <c r="B128" s="47">
        <v>121</v>
      </c>
      <c r="C128" s="47" t="s">
        <v>831</v>
      </c>
      <c r="D128" s="10" t="s">
        <v>455</v>
      </c>
      <c r="E128" s="99">
        <v>1.3650068240242009E-3</v>
      </c>
      <c r="F128" s="99">
        <v>7.304821611959282E-4</v>
      </c>
      <c r="G128" s="100">
        <v>9.5384634629938896E-4</v>
      </c>
      <c r="H128" s="100">
        <v>1.5236430266742961E-3</v>
      </c>
      <c r="I128" s="100">
        <v>9.7370026345802816E-4</v>
      </c>
      <c r="J128" s="100">
        <v>2.5032935159251184E-3</v>
      </c>
      <c r="K128" s="99">
        <v>1.5363882689706915E-3</v>
      </c>
      <c r="L128" s="99">
        <v>1.5965058910602315E-3</v>
      </c>
      <c r="M128" s="99">
        <v>1.2732054999352429E-3</v>
      </c>
      <c r="N128" s="99">
        <v>1.3082593579373709E-3</v>
      </c>
    </row>
    <row r="129" spans="2:14" x14ac:dyDescent="0.2">
      <c r="B129" s="47">
        <v>122</v>
      </c>
      <c r="C129" s="47" t="s">
        <v>831</v>
      </c>
      <c r="D129" s="10" t="s">
        <v>311</v>
      </c>
      <c r="E129" s="99">
        <v>8.2241088859897477E-3</v>
      </c>
      <c r="F129" s="99">
        <v>3.8185596897026366E-3</v>
      </c>
      <c r="G129" s="100">
        <v>4.5444089314766517E-3</v>
      </c>
      <c r="H129" s="100">
        <v>6.6076767272659391E-3</v>
      </c>
      <c r="I129" s="100">
        <v>9.8079358992152008E-3</v>
      </c>
      <c r="J129" s="100">
        <v>8.8941535940838482E-3</v>
      </c>
      <c r="K129" s="99">
        <v>8.2846690911176201E-3</v>
      </c>
      <c r="L129" s="99">
        <v>8.6834506850425406E-3</v>
      </c>
      <c r="M129" s="99">
        <v>9.6594738719420307E-3</v>
      </c>
      <c r="N129" s="99">
        <v>1.0185970627552964E-2</v>
      </c>
    </row>
    <row r="130" spans="2:14" x14ac:dyDescent="0.2">
      <c r="B130" s="47">
        <v>123</v>
      </c>
      <c r="C130" s="47" t="s">
        <v>831</v>
      </c>
      <c r="D130" s="10" t="s">
        <v>456</v>
      </c>
      <c r="E130" s="99">
        <v>8.7473143723018742E-3</v>
      </c>
      <c r="F130" s="99">
        <v>6.1202946564513751E-3</v>
      </c>
      <c r="G130" s="100">
        <v>6.8902802188599574E-3</v>
      </c>
      <c r="H130" s="100">
        <v>8.8612810769366553E-3</v>
      </c>
      <c r="I130" s="100">
        <v>7.8527598541488844E-3</v>
      </c>
      <c r="J130" s="100">
        <v>1.2411739308527715E-2</v>
      </c>
      <c r="K130" s="99">
        <v>9.3252555470067899E-3</v>
      </c>
      <c r="L130" s="99">
        <v>9.5737203038609789E-3</v>
      </c>
      <c r="M130" s="99">
        <v>8.3105431451992156E-3</v>
      </c>
      <c r="N130" s="99">
        <v>8.4578867927533989E-3</v>
      </c>
    </row>
    <row r="131" spans="2:14" x14ac:dyDescent="0.2">
      <c r="B131" s="47">
        <v>124</v>
      </c>
      <c r="C131" s="47" t="s">
        <v>831</v>
      </c>
      <c r="D131" s="10" t="s">
        <v>244</v>
      </c>
      <c r="E131" s="99">
        <v>0.12132237072747781</v>
      </c>
      <c r="F131" s="99">
        <v>0.11674823717466688</v>
      </c>
      <c r="G131" s="100">
        <v>0.11939584866610931</v>
      </c>
      <c r="H131" s="100">
        <v>0.12180052824541265</v>
      </c>
      <c r="I131" s="100">
        <v>0.1196662512877285</v>
      </c>
      <c r="J131" s="100">
        <v>0.12662998594028496</v>
      </c>
      <c r="K131" s="99">
        <v>0.12141708521100847</v>
      </c>
      <c r="L131" s="99">
        <v>0.12179552765748804</v>
      </c>
      <c r="M131" s="99">
        <v>0.11563212083823018</v>
      </c>
      <c r="N131" s="99">
        <v>0.11545139926004691</v>
      </c>
    </row>
    <row r="132" spans="2:14" x14ac:dyDescent="0.2">
      <c r="B132" s="47">
        <v>125</v>
      </c>
      <c r="C132" s="47" t="s">
        <v>831</v>
      </c>
      <c r="D132" s="10" t="s">
        <v>457</v>
      </c>
      <c r="E132" s="99">
        <v>1.8886499420003389E-3</v>
      </c>
      <c r="F132" s="99">
        <v>4.7409724579578871E-4</v>
      </c>
      <c r="G132" s="100">
        <v>6.5292432957980023E-4</v>
      </c>
      <c r="H132" s="100">
        <v>1.3223419325504215E-3</v>
      </c>
      <c r="I132" s="100">
        <v>2.3450522617515222E-3</v>
      </c>
      <c r="J132" s="100">
        <v>2.3866089517209314E-3</v>
      </c>
      <c r="K132" s="99">
        <v>1.8410375758039158E-3</v>
      </c>
      <c r="L132" s="99">
        <v>1.9785245707770989E-3</v>
      </c>
      <c r="M132" s="99">
        <v>1.8303268114480916E-3</v>
      </c>
      <c r="N132" s="99">
        <v>1.9517689710881983E-3</v>
      </c>
    </row>
    <row r="133" spans="2:14" x14ac:dyDescent="0.2">
      <c r="B133" s="47">
        <v>126</v>
      </c>
      <c r="C133" s="47" t="s">
        <v>831</v>
      </c>
      <c r="D133" s="10" t="s">
        <v>458</v>
      </c>
      <c r="E133" s="99">
        <v>4.0693011958184231E-3</v>
      </c>
      <c r="F133" s="99">
        <v>1.8032883155797521E-3</v>
      </c>
      <c r="G133" s="100">
        <v>2.2106996193649226E-3</v>
      </c>
      <c r="H133" s="100">
        <v>3.1719613732352739E-3</v>
      </c>
      <c r="I133" s="100">
        <v>4.9341530978984681E-3</v>
      </c>
      <c r="J133" s="100">
        <v>4.3673681763331824E-3</v>
      </c>
      <c r="K133" s="99">
        <v>4.004645005901834E-3</v>
      </c>
      <c r="L133" s="99">
        <v>4.229445069700139E-3</v>
      </c>
      <c r="M133" s="99">
        <v>3.9803823583059303E-3</v>
      </c>
      <c r="N133" s="99">
        <v>4.1633976776571076E-3</v>
      </c>
    </row>
    <row r="134" spans="2:14" x14ac:dyDescent="0.2">
      <c r="B134" s="47">
        <v>127</v>
      </c>
      <c r="C134" s="47" t="s">
        <v>831</v>
      </c>
      <c r="D134" s="10" t="s">
        <v>459</v>
      </c>
      <c r="E134" s="99">
        <v>9.9665898522104408E-3</v>
      </c>
      <c r="F134" s="99">
        <v>8.142727620389905E-3</v>
      </c>
      <c r="G134" s="100">
        <v>8.8056175816294407E-3</v>
      </c>
      <c r="H134" s="100">
        <v>9.2221711895846097E-3</v>
      </c>
      <c r="I134" s="100">
        <v>1.1000377626107902E-2</v>
      </c>
      <c r="J134" s="100">
        <v>9.016373479170588E-3</v>
      </c>
      <c r="K134" s="99">
        <v>1.033059825955643E-2</v>
      </c>
      <c r="L134" s="99">
        <v>1.0493222656431666E-2</v>
      </c>
      <c r="M134" s="99">
        <v>1.1177283874343E-2</v>
      </c>
      <c r="N134" s="99">
        <v>1.1384710556743675E-2</v>
      </c>
    </row>
    <row r="135" spans="2:14" x14ac:dyDescent="0.2">
      <c r="B135" s="47">
        <v>128</v>
      </c>
      <c r="C135" s="47" t="s">
        <v>831</v>
      </c>
      <c r="D135" s="10" t="s">
        <v>460</v>
      </c>
      <c r="E135" s="99">
        <v>2.12587996786841E-4</v>
      </c>
      <c r="F135" s="99">
        <v>8.1642123898368441E-5</v>
      </c>
      <c r="G135" s="100">
        <v>1.1293262752178557E-4</v>
      </c>
      <c r="H135" s="100">
        <v>2.0314472177469442E-4</v>
      </c>
      <c r="I135" s="100">
        <v>2.0128322456899422E-4</v>
      </c>
      <c r="J135" s="100">
        <v>3.2835523475295862E-4</v>
      </c>
      <c r="K135" s="99">
        <v>2.180333274394644E-4</v>
      </c>
      <c r="L135" s="99">
        <v>2.2987558814267168E-4</v>
      </c>
      <c r="M135" s="99">
        <v>2.0433791360773311E-4</v>
      </c>
      <c r="N135" s="99">
        <v>2.1273319341396618E-4</v>
      </c>
    </row>
    <row r="136" spans="2:14" x14ac:dyDescent="0.2">
      <c r="B136" s="47">
        <v>129</v>
      </c>
      <c r="C136" s="47" t="s">
        <v>831</v>
      </c>
      <c r="D136" s="10" t="s">
        <v>461</v>
      </c>
      <c r="E136" s="99">
        <v>0.18029973459996057</v>
      </c>
      <c r="F136" s="99">
        <v>0.25302183282271196</v>
      </c>
      <c r="G136" s="100">
        <v>0.22465148991146777</v>
      </c>
      <c r="H136" s="100">
        <v>0.17915774331679216</v>
      </c>
      <c r="I136" s="100">
        <v>0.18230875966401547</v>
      </c>
      <c r="J136" s="100">
        <v>0.14816969079697551</v>
      </c>
      <c r="K136" s="99">
        <v>0.16357099165141428</v>
      </c>
      <c r="L136" s="99">
        <v>0.15826004111185374</v>
      </c>
      <c r="M136" s="99">
        <v>0.16205228586513518</v>
      </c>
      <c r="N136" s="99">
        <v>0.15664763019868816</v>
      </c>
    </row>
    <row r="137" spans="2:14" x14ac:dyDescent="0.2">
      <c r="B137" s="47">
        <v>130</v>
      </c>
      <c r="C137" s="47" t="s">
        <v>831</v>
      </c>
      <c r="D137" s="10" t="s">
        <v>97</v>
      </c>
      <c r="E137" s="99">
        <v>1.1997133445272781E-2</v>
      </c>
      <c r="F137" s="99">
        <v>6.9424451672875764E-3</v>
      </c>
      <c r="G137" s="100">
        <v>7.4695377267947772E-3</v>
      </c>
      <c r="H137" s="100">
        <v>9.9645769992240639E-3</v>
      </c>
      <c r="I137" s="100">
        <v>1.4161199108133397E-2</v>
      </c>
      <c r="J137" s="100">
        <v>1.2255643259639761E-2</v>
      </c>
      <c r="K137" s="99">
        <v>1.2060528441103523E-2</v>
      </c>
      <c r="L137" s="99">
        <v>1.2537520878151322E-2</v>
      </c>
      <c r="M137" s="99">
        <v>1.2937895397619043E-2</v>
      </c>
      <c r="N137" s="99">
        <v>1.3510714982656106E-2</v>
      </c>
    </row>
    <row r="138" spans="2:14" x14ac:dyDescent="0.2">
      <c r="B138" s="47">
        <v>131</v>
      </c>
      <c r="C138" s="47" t="s">
        <v>831</v>
      </c>
      <c r="D138" s="10" t="s">
        <v>462</v>
      </c>
      <c r="E138" s="99">
        <v>4.9247499086528063E-2</v>
      </c>
      <c r="F138" s="99">
        <v>4.7101776217506074E-2</v>
      </c>
      <c r="G138" s="100">
        <v>4.8744849403472484E-2</v>
      </c>
      <c r="H138" s="100">
        <v>5.0985292229962127E-2</v>
      </c>
      <c r="I138" s="100">
        <v>4.8335848395587848E-2</v>
      </c>
      <c r="J138" s="100">
        <v>4.8980283187016353E-2</v>
      </c>
      <c r="K138" s="99">
        <v>4.8085010298341273E-2</v>
      </c>
      <c r="L138" s="99">
        <v>4.8010778906190828E-2</v>
      </c>
      <c r="M138" s="99">
        <v>4.9659822448382893E-2</v>
      </c>
      <c r="N138" s="99">
        <v>4.9878798498853696E-2</v>
      </c>
    </row>
    <row r="139" spans="2:14" x14ac:dyDescent="0.2">
      <c r="B139" s="47">
        <v>132</v>
      </c>
      <c r="C139" s="47" t="s">
        <v>831</v>
      </c>
      <c r="D139" s="10" t="s">
        <v>463</v>
      </c>
      <c r="E139" s="99">
        <v>4.2899685464023885E-3</v>
      </c>
      <c r="F139" s="99">
        <v>1.538309492400837E-3</v>
      </c>
      <c r="G139" s="100">
        <v>1.8659944916676571E-3</v>
      </c>
      <c r="H139" s="100">
        <v>3.269097505087836E-3</v>
      </c>
      <c r="I139" s="100">
        <v>5.149887049595776E-3</v>
      </c>
      <c r="J139" s="100">
        <v>5.2005446755748431E-3</v>
      </c>
      <c r="K139" s="99">
        <v>4.2292492007435832E-3</v>
      </c>
      <c r="L139" s="99">
        <v>4.4958615750331195E-3</v>
      </c>
      <c r="M139" s="99">
        <v>4.372530854273712E-3</v>
      </c>
      <c r="N139" s="99">
        <v>4.6353268524381682E-3</v>
      </c>
    </row>
    <row r="140" spans="2:14" x14ac:dyDescent="0.2">
      <c r="B140" s="47">
        <v>133</v>
      </c>
      <c r="C140" s="47" t="s">
        <v>831</v>
      </c>
      <c r="D140" s="10" t="s">
        <v>464</v>
      </c>
      <c r="E140" s="99">
        <v>4.1651761942109681E-3</v>
      </c>
      <c r="F140" s="99">
        <v>3.050837261465347E-3</v>
      </c>
      <c r="G140" s="100">
        <v>3.263231707867964E-3</v>
      </c>
      <c r="H140" s="100">
        <v>3.6970495735343563E-3</v>
      </c>
      <c r="I140" s="100">
        <v>4.6136697130070925E-3</v>
      </c>
      <c r="J140" s="100">
        <v>4.2856668401067208E-3</v>
      </c>
      <c r="K140" s="99">
        <v>4.5004468189833551E-3</v>
      </c>
      <c r="L140" s="99">
        <v>4.6181075525425167E-3</v>
      </c>
      <c r="M140" s="99">
        <v>4.9110213560164444E-3</v>
      </c>
      <c r="N140" s="99">
        <v>5.0574744686980198E-3</v>
      </c>
    </row>
    <row r="141" spans="2:14" x14ac:dyDescent="0.2">
      <c r="B141" s="47">
        <v>134</v>
      </c>
      <c r="C141" s="47" t="s">
        <v>831</v>
      </c>
      <c r="D141" s="10" t="s">
        <v>465</v>
      </c>
      <c r="E141" s="99">
        <v>3.6590720067694212E-3</v>
      </c>
      <c r="F141" s="99">
        <v>1.6686504270456007E-3</v>
      </c>
      <c r="G141" s="100">
        <v>1.7926751550304363E-3</v>
      </c>
      <c r="H141" s="100">
        <v>2.8828575122411115E-3</v>
      </c>
      <c r="I141" s="100">
        <v>4.3232614454893634E-3</v>
      </c>
      <c r="J141" s="100">
        <v>4.3350419023790807E-3</v>
      </c>
      <c r="K141" s="99">
        <v>3.5052590833281562E-3</v>
      </c>
      <c r="L141" s="99">
        <v>3.6800025512204E-3</v>
      </c>
      <c r="M141" s="99">
        <v>3.5578836722287648E-3</v>
      </c>
      <c r="N141" s="99">
        <v>3.7362719055451347E-3</v>
      </c>
    </row>
    <row r="142" spans="2:14" x14ac:dyDescent="0.2">
      <c r="B142" s="47">
        <v>135</v>
      </c>
      <c r="C142" s="47" t="s">
        <v>831</v>
      </c>
      <c r="D142" s="10" t="s">
        <v>466</v>
      </c>
      <c r="E142" s="99">
        <v>4.5415730892345105E-3</v>
      </c>
      <c r="F142" s="99">
        <v>1.5913052570366202E-3</v>
      </c>
      <c r="G142" s="100">
        <v>2.0018611297015591E-3</v>
      </c>
      <c r="H142" s="100">
        <v>3.5224810803473673E-3</v>
      </c>
      <c r="I142" s="100">
        <v>5.1037474183079122E-3</v>
      </c>
      <c r="J142" s="100">
        <v>6.4211936365951138E-3</v>
      </c>
      <c r="K142" s="99">
        <v>4.8152511027110207E-3</v>
      </c>
      <c r="L142" s="99">
        <v>5.1090846035177608E-3</v>
      </c>
      <c r="M142" s="99">
        <v>4.7105899025218006E-3</v>
      </c>
      <c r="N142" s="99">
        <v>4.9977365984725693E-3</v>
      </c>
    </row>
    <row r="143" spans="2:14" x14ac:dyDescent="0.2">
      <c r="B143" s="47">
        <v>136</v>
      </c>
      <c r="C143" s="47" t="s">
        <v>831</v>
      </c>
      <c r="D143" s="10" t="s">
        <v>106</v>
      </c>
      <c r="E143" s="99">
        <v>3.2611941298377738E-2</v>
      </c>
      <c r="F143" s="99">
        <v>1.6000423966117085E-2</v>
      </c>
      <c r="G143" s="100">
        <v>2.2103173858563873E-2</v>
      </c>
      <c r="H143" s="100">
        <v>3.9944036682659369E-2</v>
      </c>
      <c r="I143" s="100">
        <v>2.8548181658403591E-2</v>
      </c>
      <c r="J143" s="100">
        <v>3.7485193016639176E-2</v>
      </c>
      <c r="K143" s="99">
        <v>3.4282604644050141E-2</v>
      </c>
      <c r="L143" s="99">
        <v>3.5483223732727776E-2</v>
      </c>
      <c r="M143" s="99">
        <v>3.2688056238601777E-2</v>
      </c>
      <c r="N143" s="99">
        <v>3.3811634547605107E-2</v>
      </c>
    </row>
    <row r="144" spans="2:14" x14ac:dyDescent="0.2">
      <c r="B144" s="47">
        <v>137</v>
      </c>
      <c r="C144" s="47" t="s">
        <v>831</v>
      </c>
      <c r="D144" s="10" t="s">
        <v>467</v>
      </c>
      <c r="E144" s="99">
        <v>3.062795498157133E-2</v>
      </c>
      <c r="F144" s="99">
        <v>2.4353702327086994E-2</v>
      </c>
      <c r="G144" s="100">
        <v>2.5953655229545122E-2</v>
      </c>
      <c r="H144" s="100">
        <v>2.9148790200012858E-2</v>
      </c>
      <c r="I144" s="100">
        <v>3.1234036347759904E-2</v>
      </c>
      <c r="J144" s="100">
        <v>3.4619225276489279E-2</v>
      </c>
      <c r="K144" s="99">
        <v>3.1056308749528094E-2</v>
      </c>
      <c r="L144" s="99">
        <v>3.1621180975868378E-2</v>
      </c>
      <c r="M144" s="99">
        <v>3.0845709549882642E-2</v>
      </c>
      <c r="N144" s="99">
        <v>3.1433071681461748E-2</v>
      </c>
    </row>
    <row r="145" spans="2:14" x14ac:dyDescent="0.2">
      <c r="B145" s="47">
        <v>138</v>
      </c>
      <c r="C145" s="47" t="s">
        <v>831</v>
      </c>
      <c r="D145" s="10" t="s">
        <v>468</v>
      </c>
      <c r="E145" s="99">
        <v>2.1380999904865609E-3</v>
      </c>
      <c r="F145" s="99">
        <v>1.1802300016185193E-3</v>
      </c>
      <c r="G145" s="100">
        <v>1.2957715939345797E-3</v>
      </c>
      <c r="H145" s="100">
        <v>1.8625248342405902E-3</v>
      </c>
      <c r="I145" s="100">
        <v>2.2925308372648604E-3</v>
      </c>
      <c r="J145" s="100">
        <v>2.7382125341806063E-3</v>
      </c>
      <c r="K145" s="99">
        <v>2.0495132779309653E-3</v>
      </c>
      <c r="L145" s="99">
        <v>2.1339895639140506E-3</v>
      </c>
      <c r="M145" s="99">
        <v>2.0406746636913464E-3</v>
      </c>
      <c r="N145" s="99">
        <v>2.1230175324011571E-3</v>
      </c>
    </row>
    <row r="146" spans="2:14" x14ac:dyDescent="0.2">
      <c r="B146" s="47">
        <v>139</v>
      </c>
      <c r="C146" s="47" t="s">
        <v>831</v>
      </c>
      <c r="D146" s="10" t="s">
        <v>469</v>
      </c>
      <c r="E146" s="99">
        <v>1.2761271994609994E-2</v>
      </c>
      <c r="F146" s="99">
        <v>4.5461772149723058E-3</v>
      </c>
      <c r="G146" s="100">
        <v>5.9618002781270003E-3</v>
      </c>
      <c r="H146" s="100">
        <v>1.1005880941752658E-2</v>
      </c>
      <c r="I146" s="100">
        <v>1.479189632564222E-2</v>
      </c>
      <c r="J146" s="100">
        <v>1.4337588149985054E-2</v>
      </c>
      <c r="K146" s="99">
        <v>1.2599339568090912E-2</v>
      </c>
      <c r="L146" s="99">
        <v>1.3328797830399652E-2</v>
      </c>
      <c r="M146" s="99">
        <v>1.2130760638868497E-2</v>
      </c>
      <c r="N146" s="99">
        <v>1.2809126884563867E-2</v>
      </c>
    </row>
    <row r="147" spans="2:14" x14ac:dyDescent="0.2">
      <c r="B147" s="47">
        <v>140</v>
      </c>
      <c r="C147" s="47" t="s">
        <v>831</v>
      </c>
      <c r="D147" s="10" t="s">
        <v>470</v>
      </c>
      <c r="E147" s="99">
        <v>6.0413368017999184E-4</v>
      </c>
      <c r="F147" s="99">
        <v>3.0365140818340548E-4</v>
      </c>
      <c r="G147" s="100">
        <v>3.3219566741792927E-4</v>
      </c>
      <c r="H147" s="100">
        <v>5.2324457264826276E-4</v>
      </c>
      <c r="I147" s="100">
        <v>5.9988856068703893E-4</v>
      </c>
      <c r="J147" s="100">
        <v>9.4565421957510873E-4</v>
      </c>
      <c r="K147" s="99">
        <v>5.985462851899817E-4</v>
      </c>
      <c r="L147" s="99">
        <v>6.2916815598586728E-4</v>
      </c>
      <c r="M147" s="99">
        <v>5.5321485139975984E-4</v>
      </c>
      <c r="N147" s="99">
        <v>5.7580669356198334E-4</v>
      </c>
    </row>
    <row r="148" spans="2:14" x14ac:dyDescent="0.2">
      <c r="B148" s="47">
        <v>141</v>
      </c>
      <c r="C148" s="47" t="s">
        <v>831</v>
      </c>
      <c r="D148" s="10" t="s">
        <v>471</v>
      </c>
      <c r="E148" s="99">
        <v>9.8025116421805013E-3</v>
      </c>
      <c r="F148" s="99">
        <v>4.483155224594618E-3</v>
      </c>
      <c r="G148" s="100">
        <v>5.6278671856702742E-3</v>
      </c>
      <c r="H148" s="100">
        <v>8.8465320557300983E-3</v>
      </c>
      <c r="I148" s="100">
        <v>1.0540961869739239E-2</v>
      </c>
      <c r="J148" s="100">
        <v>1.2070542129327236E-2</v>
      </c>
      <c r="K148" s="99">
        <v>9.992497264129754E-3</v>
      </c>
      <c r="L148" s="99">
        <v>1.0457346119553908E-2</v>
      </c>
      <c r="M148" s="99">
        <v>9.3430506027818196E-3</v>
      </c>
      <c r="N148" s="99">
        <v>9.764818642463537E-3</v>
      </c>
    </row>
    <row r="149" spans="2:14" x14ac:dyDescent="0.2">
      <c r="B149" s="47">
        <v>142</v>
      </c>
      <c r="C149" s="47" t="s">
        <v>831</v>
      </c>
      <c r="D149" s="10" t="s">
        <v>472</v>
      </c>
      <c r="E149" s="99">
        <v>1.8751675203513871E-2</v>
      </c>
      <c r="F149" s="99">
        <v>1.0991608049054026E-2</v>
      </c>
      <c r="G149" s="100">
        <v>1.2560193090469112E-2</v>
      </c>
      <c r="H149" s="100">
        <v>1.8008324439750364E-2</v>
      </c>
      <c r="I149" s="100">
        <v>1.9564890806784828E-2</v>
      </c>
      <c r="J149" s="100">
        <v>2.167055984235406E-2</v>
      </c>
      <c r="K149" s="99">
        <v>1.8629603788642674E-2</v>
      </c>
      <c r="L149" s="99">
        <v>1.9225173104290436E-2</v>
      </c>
      <c r="M149" s="99">
        <v>1.7819468054321431E-2</v>
      </c>
      <c r="N149" s="99">
        <v>1.8403910308234135E-2</v>
      </c>
    </row>
    <row r="150" spans="2:14" x14ac:dyDescent="0.2">
      <c r="B150" s="47">
        <v>143</v>
      </c>
      <c r="C150" s="47" t="s">
        <v>831</v>
      </c>
      <c r="D150" s="10" t="s">
        <v>473</v>
      </c>
      <c r="E150" s="99">
        <v>4.2810442268539813E-2</v>
      </c>
      <c r="F150" s="99">
        <v>2.096340570836001E-2</v>
      </c>
      <c r="G150" s="100">
        <v>2.784536361178697E-2</v>
      </c>
      <c r="H150" s="100">
        <v>4.5312565175118127E-2</v>
      </c>
      <c r="I150" s="100">
        <v>4.3814017821487597E-2</v>
      </c>
      <c r="J150" s="100">
        <v>4.4508850978091201E-2</v>
      </c>
      <c r="K150" s="99">
        <v>4.2397028534290372E-2</v>
      </c>
      <c r="L150" s="99">
        <v>4.3952743957128865E-2</v>
      </c>
      <c r="M150" s="99">
        <v>4.0888016512907396E-2</v>
      </c>
      <c r="N150" s="99">
        <v>4.2308350956005047E-2</v>
      </c>
    </row>
    <row r="151" spans="2:14" x14ac:dyDescent="0.2">
      <c r="B151" s="47">
        <v>144</v>
      </c>
      <c r="C151" s="47" t="s">
        <v>831</v>
      </c>
      <c r="D151" s="10" t="s">
        <v>259</v>
      </c>
      <c r="E151" s="99">
        <v>3.1787207595562091E-3</v>
      </c>
      <c r="F151" s="99">
        <v>1.7302400994601594E-3</v>
      </c>
      <c r="G151" s="100">
        <v>1.9518232885842141E-3</v>
      </c>
      <c r="H151" s="100">
        <v>2.8626928348102713E-3</v>
      </c>
      <c r="I151" s="100">
        <v>3.3315161116071468E-3</v>
      </c>
      <c r="J151" s="100">
        <v>4.1065438563473522E-3</v>
      </c>
      <c r="K151" s="99">
        <v>3.1289275866518205E-3</v>
      </c>
      <c r="L151" s="99">
        <v>3.2760593211893473E-3</v>
      </c>
      <c r="M151" s="99">
        <v>2.9523823546999672E-3</v>
      </c>
      <c r="N151" s="99">
        <v>3.0655483737360464E-3</v>
      </c>
    </row>
    <row r="152" spans="2:14" x14ac:dyDescent="0.2">
      <c r="B152" s="47">
        <v>145</v>
      </c>
      <c r="C152" s="47" t="s">
        <v>831</v>
      </c>
      <c r="D152" s="10" t="s">
        <v>474</v>
      </c>
      <c r="E152" s="99">
        <v>2.5195801456074605E-3</v>
      </c>
      <c r="F152" s="99">
        <v>9.5965303529661154E-4</v>
      </c>
      <c r="G152" s="100">
        <v>1.1522602857299722E-3</v>
      </c>
      <c r="H152" s="100">
        <v>2.1808962841915152E-3</v>
      </c>
      <c r="I152" s="100">
        <v>2.5241825949867567E-3</v>
      </c>
      <c r="J152" s="100">
        <v>4.027720886979818E-3</v>
      </c>
      <c r="K152" s="99">
        <v>2.588324404918354E-3</v>
      </c>
      <c r="L152" s="99">
        <v>2.7405687892731812E-3</v>
      </c>
      <c r="M152" s="99">
        <v>2.4926220490825678E-3</v>
      </c>
      <c r="N152" s="99">
        <v>2.6258112734653671E-3</v>
      </c>
    </row>
    <row r="153" spans="2:14" x14ac:dyDescent="0.2">
      <c r="B153" s="47">
        <v>146</v>
      </c>
      <c r="C153" s="47" t="s">
        <v>831</v>
      </c>
      <c r="D153" s="10" t="s">
        <v>475</v>
      </c>
      <c r="E153" s="99">
        <v>2.1553426780485909E-2</v>
      </c>
      <c r="F153" s="99">
        <v>7.7015736877460899E-3</v>
      </c>
      <c r="G153" s="100">
        <v>1.0506904179619171E-2</v>
      </c>
      <c r="H153" s="100">
        <v>2.0114669030811858E-2</v>
      </c>
      <c r="I153" s="100">
        <v>2.454092900717196E-2</v>
      </c>
      <c r="J153" s="100">
        <v>2.2339226604966289E-2</v>
      </c>
      <c r="K153" s="99">
        <v>2.1362487276411303E-2</v>
      </c>
      <c r="L153" s="99">
        <v>2.251917069391866E-2</v>
      </c>
      <c r="M153" s="99">
        <v>2.041155458782188E-2</v>
      </c>
      <c r="N153" s="99">
        <v>2.1514262084639271E-2</v>
      </c>
    </row>
    <row r="154" spans="2:14" x14ac:dyDescent="0.2">
      <c r="B154" s="47">
        <v>147</v>
      </c>
      <c r="C154" s="47" t="s">
        <v>831</v>
      </c>
      <c r="D154" s="10" t="s">
        <v>250</v>
      </c>
      <c r="E154" s="99">
        <v>4.0391618397577322E-2</v>
      </c>
      <c r="F154" s="99">
        <v>4.028251039504762E-2</v>
      </c>
      <c r="G154" s="100">
        <v>3.9929502241625787E-2</v>
      </c>
      <c r="H154" s="100">
        <v>4.0357009276442979E-2</v>
      </c>
      <c r="I154" s="100">
        <v>3.9252502763243102E-2</v>
      </c>
      <c r="J154" s="100">
        <v>4.419090214659744E-2</v>
      </c>
      <c r="K154" s="99">
        <v>3.9805120019879861E-2</v>
      </c>
      <c r="L154" s="99">
        <v>3.9797045102121897E-2</v>
      </c>
      <c r="M154" s="99">
        <v>3.8057635912508513E-2</v>
      </c>
      <c r="N154" s="99">
        <v>3.7964412159444356E-2</v>
      </c>
    </row>
    <row r="155" spans="2:14" x14ac:dyDescent="0.2">
      <c r="B155" s="47">
        <v>148</v>
      </c>
      <c r="C155" s="47" t="s">
        <v>831</v>
      </c>
      <c r="D155" s="10" t="s">
        <v>476</v>
      </c>
      <c r="E155" s="99">
        <v>2.5458178470636229E-2</v>
      </c>
      <c r="F155" s="99">
        <v>1.7713476250019695E-2</v>
      </c>
      <c r="G155" s="100">
        <v>2.0373046004930118E-2</v>
      </c>
      <c r="H155" s="100">
        <v>2.3623668583962604E-2</v>
      </c>
      <c r="I155" s="100">
        <v>2.7398138511613251E-2</v>
      </c>
      <c r="J155" s="100">
        <v>2.6367833143287316E-2</v>
      </c>
      <c r="K155" s="99">
        <v>2.9068322684545799E-2</v>
      </c>
      <c r="L155" s="99">
        <v>2.9889141501047729E-2</v>
      </c>
      <c r="M155" s="99">
        <v>3.0998361991224889E-2</v>
      </c>
      <c r="N155" s="99">
        <v>3.1991288891012902E-2</v>
      </c>
    </row>
    <row r="156" spans="2:14" x14ac:dyDescent="0.2">
      <c r="B156" s="47">
        <v>149</v>
      </c>
      <c r="C156" s="47" t="s">
        <v>831</v>
      </c>
      <c r="D156" s="10" t="s">
        <v>477</v>
      </c>
      <c r="E156" s="99">
        <v>4.466980455302557E-2</v>
      </c>
      <c r="F156" s="99">
        <v>4.0992940104759734E-2</v>
      </c>
      <c r="G156" s="100">
        <v>4.3872762109678776E-2</v>
      </c>
      <c r="H156" s="100">
        <v>4.6759812881011581E-2</v>
      </c>
      <c r="I156" s="100">
        <v>4.4918434814603773E-2</v>
      </c>
      <c r="J156" s="100">
        <v>4.0411163635155928E-2</v>
      </c>
      <c r="K156" s="99">
        <v>4.2131207080288828E-2</v>
      </c>
      <c r="L156" s="99">
        <v>4.2199444312306579E-2</v>
      </c>
      <c r="M156" s="99">
        <v>4.3117703746685894E-2</v>
      </c>
      <c r="N156" s="99">
        <v>4.3206078394670853E-2</v>
      </c>
    </row>
    <row r="157" spans="2:14" x14ac:dyDescent="0.2">
      <c r="B157" s="47">
        <v>150</v>
      </c>
      <c r="C157" s="47" t="s">
        <v>831</v>
      </c>
      <c r="D157" s="10" t="s">
        <v>478</v>
      </c>
      <c r="E157" s="99">
        <v>8.9701025532575862E-3</v>
      </c>
      <c r="F157" s="99">
        <v>5.1921526163436075E-3</v>
      </c>
      <c r="G157" s="100">
        <v>5.476363722287202E-3</v>
      </c>
      <c r="H157" s="100">
        <v>7.192798052944838E-3</v>
      </c>
      <c r="I157" s="100">
        <v>1.0627812940398745E-2</v>
      </c>
      <c r="J157" s="100">
        <v>9.6077671622623959E-3</v>
      </c>
      <c r="K157" s="99">
        <v>8.909498845916743E-3</v>
      </c>
      <c r="L157" s="99">
        <v>9.2900299104016707E-3</v>
      </c>
      <c r="M157" s="99">
        <v>9.1170769100862095E-3</v>
      </c>
      <c r="N157" s="99">
        <v>9.5132558334030271E-3</v>
      </c>
    </row>
    <row r="158" spans="2:14" x14ac:dyDescent="0.2">
      <c r="B158" s="47">
        <v>151</v>
      </c>
      <c r="C158" s="47" t="s">
        <v>831</v>
      </c>
      <c r="D158" s="10" t="s">
        <v>160</v>
      </c>
      <c r="E158" s="99">
        <v>9.7715407859581913E-3</v>
      </c>
      <c r="F158" s="99">
        <v>6.2262861857229406E-3</v>
      </c>
      <c r="G158" s="100">
        <v>6.3169299560570458E-3</v>
      </c>
      <c r="H158" s="100">
        <v>8.2837647153173894E-3</v>
      </c>
      <c r="I158" s="100">
        <v>1.1144224711887711E-2</v>
      </c>
      <c r="J158" s="100">
        <v>1.0688261798536462E-2</v>
      </c>
      <c r="K158" s="99">
        <v>1.0235619358014307E-2</v>
      </c>
      <c r="L158" s="99">
        <v>1.0659982114881986E-2</v>
      </c>
      <c r="M158" s="99">
        <v>1.100660161709419E-2</v>
      </c>
      <c r="N158" s="99">
        <v>1.1514474485955627E-2</v>
      </c>
    </row>
    <row r="159" spans="2:14" x14ac:dyDescent="0.2">
      <c r="B159" s="47">
        <v>152</v>
      </c>
      <c r="C159" s="47" t="s">
        <v>831</v>
      </c>
      <c r="D159" s="10" t="s">
        <v>273</v>
      </c>
      <c r="E159" s="99">
        <v>2.0338022657605134E-2</v>
      </c>
      <c r="F159" s="99">
        <v>1.3300504605618411E-2</v>
      </c>
      <c r="G159" s="100">
        <v>1.5041583530878561E-2</v>
      </c>
      <c r="H159" s="100">
        <v>2.0710621668939323E-2</v>
      </c>
      <c r="I159" s="100">
        <v>2.0096120075126175E-2</v>
      </c>
      <c r="J159" s="100">
        <v>2.3727042256639616E-2</v>
      </c>
      <c r="K159" s="99">
        <v>2.0372675704994337E-2</v>
      </c>
      <c r="L159" s="99">
        <v>2.0929308605983941E-2</v>
      </c>
      <c r="M159" s="99">
        <v>1.9850226319264166E-2</v>
      </c>
      <c r="N159" s="99">
        <v>2.0382893197980593E-2</v>
      </c>
    </row>
    <row r="160" spans="2:14" x14ac:dyDescent="0.2">
      <c r="B160" s="47">
        <v>153</v>
      </c>
      <c r="C160" s="47" t="s">
        <v>831</v>
      </c>
      <c r="D160" s="10" t="s">
        <v>479</v>
      </c>
      <c r="E160" s="99">
        <v>2.4580087368785402E-3</v>
      </c>
      <c r="F160" s="99">
        <v>7.2761752526966962E-4</v>
      </c>
      <c r="G160" s="100">
        <v>9.3751455093469996E-4</v>
      </c>
      <c r="H160" s="100">
        <v>1.8204670784562661E-3</v>
      </c>
      <c r="I160" s="100">
        <v>3.0191750145900998E-3</v>
      </c>
      <c r="J160" s="100">
        <v>2.9580754796355545E-3</v>
      </c>
      <c r="K160" s="99">
        <v>2.3858222186115639E-3</v>
      </c>
      <c r="L160" s="99">
        <v>2.5465697380082676E-3</v>
      </c>
      <c r="M160" s="99">
        <v>2.338767620013216E-3</v>
      </c>
      <c r="N160" s="99">
        <v>2.4894098031172547E-3</v>
      </c>
    </row>
    <row r="161" spans="2:14" x14ac:dyDescent="0.2">
      <c r="B161" s="47">
        <v>154</v>
      </c>
      <c r="C161" s="47" t="s">
        <v>831</v>
      </c>
      <c r="D161" s="10" t="s">
        <v>480</v>
      </c>
      <c r="E161" s="99">
        <v>3.7653155092016099E-4</v>
      </c>
      <c r="F161" s="99">
        <v>1.7331047353864179E-4</v>
      </c>
      <c r="G161" s="100">
        <v>1.8625196415900637E-4</v>
      </c>
      <c r="H161" s="100">
        <v>3.1906281031998234E-4</v>
      </c>
      <c r="I161" s="100">
        <v>3.737383488261755E-4</v>
      </c>
      <c r="J161" s="100">
        <v>6.1663474631624396E-4</v>
      </c>
      <c r="K161" s="99">
        <v>3.9425204413711372E-4</v>
      </c>
      <c r="L161" s="99">
        <v>4.159020756569725E-4</v>
      </c>
      <c r="M161" s="99">
        <v>3.5128091324623529E-4</v>
      </c>
      <c r="N161" s="99">
        <v>3.7037479539779448E-4</v>
      </c>
    </row>
    <row r="162" spans="2:14" x14ac:dyDescent="0.2">
      <c r="B162" s="47">
        <v>155</v>
      </c>
      <c r="C162" s="47" t="s">
        <v>831</v>
      </c>
      <c r="D162" s="10" t="s">
        <v>481</v>
      </c>
      <c r="E162" s="99">
        <v>5.3821625238770149E-3</v>
      </c>
      <c r="F162" s="99">
        <v>3.5979827233807286E-3</v>
      </c>
      <c r="G162" s="100">
        <v>3.9637614835107936E-3</v>
      </c>
      <c r="H162" s="100">
        <v>4.7671601981070094E-3</v>
      </c>
      <c r="I162" s="100">
        <v>5.8664083825367142E-3</v>
      </c>
      <c r="J162" s="100">
        <v>6.0060445704037463E-3</v>
      </c>
      <c r="K162" s="99">
        <v>5.3994609499323802E-3</v>
      </c>
      <c r="L162" s="99">
        <v>5.5741508223035125E-3</v>
      </c>
      <c r="M162" s="99">
        <v>5.1384975333709356E-3</v>
      </c>
      <c r="N162" s="99">
        <v>5.2662251374302896E-3</v>
      </c>
    </row>
    <row r="163" spans="2:14" x14ac:dyDescent="0.2">
      <c r="B163" s="47">
        <v>156</v>
      </c>
      <c r="C163" s="47" t="s">
        <v>831</v>
      </c>
      <c r="D163" s="10" t="s">
        <v>482</v>
      </c>
      <c r="E163" s="99">
        <v>7.9863402365352009E-3</v>
      </c>
      <c r="F163" s="99">
        <v>5.7335688064064716E-3</v>
      </c>
      <c r="G163" s="100">
        <v>6.2450005594508629E-3</v>
      </c>
      <c r="H163" s="100">
        <v>8.4138556914283534E-3</v>
      </c>
      <c r="I163" s="100">
        <v>6.7823057374814888E-3</v>
      </c>
      <c r="J163" s="100">
        <v>1.1908689346721429E-2</v>
      </c>
      <c r="K163" s="99">
        <v>8.4883659805884623E-3</v>
      </c>
      <c r="L163" s="99">
        <v>8.666176796916213E-3</v>
      </c>
      <c r="M163" s="99">
        <v>7.6058778401843132E-3</v>
      </c>
      <c r="N163" s="99">
        <v>7.7533118011498875E-3</v>
      </c>
    </row>
    <row r="164" spans="2:14" x14ac:dyDescent="0.2">
      <c r="B164" s="47">
        <v>157</v>
      </c>
      <c r="C164" s="47" t="s">
        <v>831</v>
      </c>
      <c r="D164" s="10" t="s">
        <v>483</v>
      </c>
      <c r="E164" s="99">
        <v>9.0623418424414247E-5</v>
      </c>
      <c r="F164" s="99">
        <v>2.7214041299456148E-5</v>
      </c>
      <c r="G164" s="100">
        <v>3.3358560744896664E-5</v>
      </c>
      <c r="H164" s="100">
        <v>8.1350070092418752E-5</v>
      </c>
      <c r="I164" s="100">
        <v>9.5653544037160523E-5</v>
      </c>
      <c r="J164" s="100">
        <v>1.297479214870086E-4</v>
      </c>
      <c r="K164" s="99">
        <v>1.081206363466933E-4</v>
      </c>
      <c r="L164" s="99">
        <v>1.1560217438388692E-4</v>
      </c>
      <c r="M164" s="99">
        <v>9.1351067259927743E-5</v>
      </c>
      <c r="N164" s="99">
        <v>9.7903731758377567E-5</v>
      </c>
    </row>
    <row r="165" spans="2:14" x14ac:dyDescent="0.2">
      <c r="B165" s="47">
        <v>158</v>
      </c>
      <c r="C165" s="47" t="s">
        <v>831</v>
      </c>
      <c r="D165" s="10" t="s">
        <v>484</v>
      </c>
      <c r="E165" s="99">
        <v>4.8142176159133108E-3</v>
      </c>
      <c r="F165" s="99">
        <v>3.7011096167260363E-3</v>
      </c>
      <c r="G165" s="100">
        <v>3.2962427836051014E-3</v>
      </c>
      <c r="H165" s="100">
        <v>3.8811818851599727E-3</v>
      </c>
      <c r="I165" s="100">
        <v>5.7648865229144516E-3</v>
      </c>
      <c r="J165" s="100">
        <v>4.7048013373335255E-3</v>
      </c>
      <c r="K165" s="99">
        <v>4.3708215256837287E-3</v>
      </c>
      <c r="L165" s="99">
        <v>4.4985190962833236E-3</v>
      </c>
      <c r="M165" s="99">
        <v>4.2201789098632409E-3</v>
      </c>
      <c r="N165" s="99">
        <v>4.3575457558898221E-3</v>
      </c>
    </row>
    <row r="166" spans="2:14" x14ac:dyDescent="0.2">
      <c r="B166" s="47">
        <v>159</v>
      </c>
      <c r="C166" s="47" t="s">
        <v>831</v>
      </c>
      <c r="D166" s="10" t="s">
        <v>485</v>
      </c>
      <c r="E166" s="99">
        <v>6.3507760522297906E-3</v>
      </c>
      <c r="F166" s="99">
        <v>2.3504337774951337E-3</v>
      </c>
      <c r="G166" s="100">
        <v>3.1040835743141862E-3</v>
      </c>
      <c r="H166" s="100">
        <v>6.0850082882585579E-3</v>
      </c>
      <c r="I166" s="100">
        <v>6.6083101803832188E-3</v>
      </c>
      <c r="J166" s="100">
        <v>8.1528634214925438E-3</v>
      </c>
      <c r="K166" s="99">
        <v>6.4245162646888758E-3</v>
      </c>
      <c r="L166" s="99">
        <v>6.7926243155221827E-3</v>
      </c>
      <c r="M166" s="99">
        <v>6.1481672241385579E-3</v>
      </c>
      <c r="N166" s="99">
        <v>6.4643013125073841E-3</v>
      </c>
    </row>
    <row r="167" spans="2:14" x14ac:dyDescent="0.2">
      <c r="B167" s="47">
        <v>160</v>
      </c>
      <c r="C167" s="47" t="s">
        <v>831</v>
      </c>
      <c r="D167" s="10" t="s">
        <v>486</v>
      </c>
      <c r="E167" s="99">
        <v>6.4108325821217501E-3</v>
      </c>
      <c r="F167" s="99">
        <v>4.1537220930748858E-3</v>
      </c>
      <c r="G167" s="100">
        <v>4.6868777846579808E-3</v>
      </c>
      <c r="H167" s="100">
        <v>5.3550469652621372E-3</v>
      </c>
      <c r="I167" s="100">
        <v>7.5607377998452522E-3</v>
      </c>
      <c r="J167" s="100">
        <v>6.0671545129471153E-3</v>
      </c>
      <c r="K167" s="99">
        <v>6.5941641139842392E-3</v>
      </c>
      <c r="L167" s="99">
        <v>6.8490966420890241E-3</v>
      </c>
      <c r="M167" s="99">
        <v>7.3564653868101676E-3</v>
      </c>
      <c r="N167" s="99">
        <v>7.6222203637107038E-3</v>
      </c>
    </row>
    <row r="168" spans="2:14" x14ac:dyDescent="0.2">
      <c r="B168" s="47">
        <v>161</v>
      </c>
      <c r="C168" s="47" t="s">
        <v>831</v>
      </c>
      <c r="D168" s="10" t="s">
        <v>487</v>
      </c>
      <c r="E168" s="99">
        <v>6.6323078680854278E-3</v>
      </c>
      <c r="F168" s="99">
        <v>3.4232399318789575E-3</v>
      </c>
      <c r="G168" s="100">
        <v>4.0791265060868952E-3</v>
      </c>
      <c r="H168" s="100">
        <v>5.8626207028784332E-3</v>
      </c>
      <c r="I168" s="100">
        <v>7.3846883322921967E-3</v>
      </c>
      <c r="J168" s="100">
        <v>7.4671478705620568E-3</v>
      </c>
      <c r="K168" s="99">
        <v>7.5535107547178831E-3</v>
      </c>
      <c r="L168" s="99">
        <v>7.8988175359197207E-3</v>
      </c>
      <c r="M168" s="99">
        <v>7.8943548946893479E-3</v>
      </c>
      <c r="N168" s="99">
        <v>8.2620793292366435E-3</v>
      </c>
    </row>
    <row r="169" spans="2:14" x14ac:dyDescent="0.2">
      <c r="B169" s="47">
        <v>162</v>
      </c>
      <c r="C169" s="47" t="s">
        <v>831</v>
      </c>
      <c r="D169" s="10" t="s">
        <v>139</v>
      </c>
      <c r="E169" s="99">
        <v>6.4717643753417313E-3</v>
      </c>
      <c r="F169" s="99">
        <v>2.3131935104537728E-3</v>
      </c>
      <c r="G169" s="100">
        <v>2.5995353430476242E-3</v>
      </c>
      <c r="H169" s="100">
        <v>4.0053962981339494E-3</v>
      </c>
      <c r="I169" s="100">
        <v>8.9372245742757109E-3</v>
      </c>
      <c r="J169" s="100">
        <v>6.2365353319531937E-3</v>
      </c>
      <c r="K169" s="99">
        <v>6.1007517072308214E-3</v>
      </c>
      <c r="L169" s="99">
        <v>6.5016257386248128E-3</v>
      </c>
      <c r="M169" s="99">
        <v>6.8813797376721889E-3</v>
      </c>
      <c r="N169" s="99">
        <v>7.3338192013445002E-3</v>
      </c>
    </row>
    <row r="170" spans="2:14" x14ac:dyDescent="0.2">
      <c r="B170" s="47">
        <v>163</v>
      </c>
      <c r="C170" s="47" t="s">
        <v>831</v>
      </c>
      <c r="D170" s="10" t="s">
        <v>488</v>
      </c>
      <c r="E170" s="99">
        <v>1.0552376666476128E-2</v>
      </c>
      <c r="F170" s="99">
        <v>5.156344667265376E-3</v>
      </c>
      <c r="G170" s="100">
        <v>6.7592783709346863E-3</v>
      </c>
      <c r="H170" s="100">
        <v>9.6106004902666835E-3</v>
      </c>
      <c r="I170" s="100">
        <v>1.1684843285165222E-2</v>
      </c>
      <c r="J170" s="100">
        <v>1.1360692579348824E-2</v>
      </c>
      <c r="K170" s="99">
        <v>1.1502004711909279E-2</v>
      </c>
      <c r="L170" s="99">
        <v>1.1938249836230253E-2</v>
      </c>
      <c r="M170" s="99">
        <v>1.2432159061439903E-2</v>
      </c>
      <c r="N170" s="99">
        <v>1.2977720429422362E-2</v>
      </c>
    </row>
    <row r="171" spans="2:14" x14ac:dyDescent="0.2">
      <c r="B171" s="47">
        <v>164</v>
      </c>
      <c r="C171" s="47" t="s">
        <v>831</v>
      </c>
      <c r="D171" s="10" t="s">
        <v>489</v>
      </c>
      <c r="E171" s="99">
        <v>1.3644682004377259E-3</v>
      </c>
      <c r="F171" s="99">
        <v>3.6094412670857628E-4</v>
      </c>
      <c r="G171" s="100">
        <v>4.9829350112689391E-4</v>
      </c>
      <c r="H171" s="100">
        <v>1.0240199333021607E-3</v>
      </c>
      <c r="I171" s="100">
        <v>1.6944761251981657E-3</v>
      </c>
      <c r="J171" s="100">
        <v>1.5744666718329661E-3</v>
      </c>
      <c r="K171" s="99">
        <v>1.3559880911988608E-3</v>
      </c>
      <c r="L171" s="99">
        <v>1.4529997435491994E-3</v>
      </c>
      <c r="M171" s="99">
        <v>1.2993487329997617E-3</v>
      </c>
      <c r="N171" s="99">
        <v>1.381272310435144E-3</v>
      </c>
    </row>
  </sheetData>
  <pageMargins left="0.7" right="0.7" top="0.75" bottom="0.75" header="0.3" footer="0.3"/>
  <customProperties>
    <customPr name="WorksheetId" r:id="rId1"/>
  </customPropertie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L7" sqref="L7"/>
    </sheetView>
  </sheetViews>
  <sheetFormatPr defaultRowHeight="12.75" x14ac:dyDescent="0.2"/>
  <cols>
    <col min="1" max="1" width="12" bestFit="1" customWidth="1"/>
  </cols>
  <sheetData>
    <row r="1" spans="1:8" x14ac:dyDescent="0.2">
      <c r="A1" s="32">
        <v>6661754</v>
      </c>
      <c r="B1" s="32">
        <v>8827926</v>
      </c>
    </row>
    <row r="2" spans="1:8" x14ac:dyDescent="0.2">
      <c r="A2" s="90">
        <f>A1/B1</f>
        <v>0.75462277323122107</v>
      </c>
    </row>
    <row r="4" spans="1:8" x14ac:dyDescent="0.2">
      <c r="A4" s="128" t="s">
        <v>931</v>
      </c>
      <c r="B4" s="128" t="s">
        <v>932</v>
      </c>
      <c r="C4" s="128" t="s">
        <v>933</v>
      </c>
      <c r="D4" s="128" t="s">
        <v>934</v>
      </c>
    </row>
    <row r="5" spans="1:8" x14ac:dyDescent="0.2">
      <c r="A5" s="32">
        <v>284770</v>
      </c>
      <c r="B5" s="32">
        <v>51462</v>
      </c>
      <c r="C5" s="32">
        <v>71292</v>
      </c>
      <c r="D5" s="32">
        <v>61187</v>
      </c>
      <c r="F5" s="90">
        <f>B5/$A5</f>
        <v>0.18071426063138674</v>
      </c>
      <c r="G5" s="90">
        <f>C5/$A5</f>
        <v>0.25034940478280715</v>
      </c>
      <c r="H5" s="90">
        <f t="shared" ref="H5" si="0">D5/$A5</f>
        <v>0.21486462759419883</v>
      </c>
    </row>
    <row r="6" spans="1:8" s="47" customFormat="1" x14ac:dyDescent="0.2">
      <c r="A6" s="90">
        <f>A5/$B$14</f>
        <v>0.4078811863603225</v>
      </c>
      <c r="B6" s="90">
        <f t="shared" ref="B6:D6" si="1">B5/$B$14</f>
        <v>7.3709947018558541E-2</v>
      </c>
      <c r="C6" s="90">
        <f t="shared" si="1"/>
        <v>0.10211281222741199</v>
      </c>
      <c r="D6" s="90">
        <f t="shared" si="1"/>
        <v>8.7639239209990699E-2</v>
      </c>
    </row>
    <row r="7" spans="1:8" x14ac:dyDescent="0.2">
      <c r="A7" s="128" t="s">
        <v>935</v>
      </c>
      <c r="B7" s="128" t="s">
        <v>936</v>
      </c>
      <c r="C7" s="128" t="s">
        <v>937</v>
      </c>
      <c r="D7" s="128" t="s">
        <v>938</v>
      </c>
    </row>
    <row r="8" spans="1:8" x14ac:dyDescent="0.2">
      <c r="A8" s="32">
        <v>1024671</v>
      </c>
      <c r="B8" s="32">
        <v>176264</v>
      </c>
      <c r="C8" s="32">
        <v>181433</v>
      </c>
      <c r="D8" s="32">
        <v>126902</v>
      </c>
      <c r="F8" s="90">
        <f>B8/$A8</f>
        <v>0.17202009230279769</v>
      </c>
      <c r="G8" s="90">
        <f>C8/$A8</f>
        <v>0.17706463830829602</v>
      </c>
      <c r="H8" s="90">
        <f t="shared" ref="H8" si="2">D8/$A8</f>
        <v>0.12384658100014541</v>
      </c>
    </row>
    <row r="9" spans="1:8" x14ac:dyDescent="0.2">
      <c r="A9" s="90">
        <f>A8/$D$14</f>
        <v>0.35605781038577089</v>
      </c>
      <c r="B9" s="90">
        <f t="shared" ref="B9:D9" si="3">B8/$D$14</f>
        <v>6.1249097407692348E-2</v>
      </c>
      <c r="C9" s="90">
        <f t="shared" si="3"/>
        <v>6.3045247412800376E-2</v>
      </c>
      <c r="D9" s="90">
        <f t="shared" si="3"/>
        <v>4.4096542454675793E-2</v>
      </c>
    </row>
    <row r="13" spans="1:8" x14ac:dyDescent="0.2">
      <c r="A13" t="s">
        <v>850</v>
      </c>
      <c r="C13" t="s">
        <v>851</v>
      </c>
    </row>
    <row r="14" spans="1:8" x14ac:dyDescent="0.2">
      <c r="A14" t="s">
        <v>490</v>
      </c>
      <c r="B14" s="32">
        <v>698169</v>
      </c>
      <c r="C14" s="32" t="s">
        <v>490</v>
      </c>
      <c r="D14" s="32">
        <v>2877822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9"/>
  <sheetViews>
    <sheetView zoomScale="80" zoomScaleNormal="80" workbookViewId="0">
      <selection activeCell="AQ35" sqref="AQ35"/>
    </sheetView>
  </sheetViews>
  <sheetFormatPr defaultRowHeight="12.75" x14ac:dyDescent="0.2"/>
  <cols>
    <col min="1" max="1" width="13.85546875" style="1" customWidth="1"/>
    <col min="2" max="2" width="10.5703125" style="2" bestFit="1" customWidth="1"/>
    <col min="3" max="4" width="8" style="2" bestFit="1" customWidth="1"/>
    <col min="5" max="5" width="8.7109375" style="2" bestFit="1" customWidth="1"/>
    <col min="6" max="6" width="12.85546875" style="2" bestFit="1" customWidth="1"/>
    <col min="7" max="7" width="8.5703125" style="2" bestFit="1" customWidth="1"/>
    <col min="8" max="8" width="11.28515625" style="3" bestFit="1" customWidth="1"/>
    <col min="9" max="9" width="11.85546875" style="2" customWidth="1"/>
    <col min="10" max="35" width="11.85546875" style="1" customWidth="1"/>
    <col min="36" max="36" width="15.85546875" style="2" bestFit="1" customWidth="1"/>
    <col min="37" max="37" width="29.140625" style="2" bestFit="1" customWidth="1"/>
    <col min="38" max="38" width="18.42578125" style="2" bestFit="1" customWidth="1"/>
    <col min="39" max="39" width="8.7109375" style="2" bestFit="1" customWidth="1"/>
    <col min="40" max="40" width="17" style="2" bestFit="1" customWidth="1"/>
    <col min="41" max="41" width="12.42578125" style="2" bestFit="1" customWidth="1"/>
    <col min="42" max="42" width="11.7109375" style="2" bestFit="1" customWidth="1"/>
    <col min="43" max="43" width="25.28515625" style="2" bestFit="1" customWidth="1"/>
    <col min="44" max="44" width="10.42578125" style="2" customWidth="1"/>
    <col min="45" max="45" width="10.42578125" style="1" customWidth="1"/>
    <col min="46" max="46" width="10.42578125" style="2" customWidth="1"/>
    <col min="47" max="48" width="10.42578125" style="1" customWidth="1"/>
    <col min="49" max="49" width="10.7109375" style="4" bestFit="1" customWidth="1"/>
    <col min="50" max="50" width="11.42578125" style="4" bestFit="1" customWidth="1"/>
    <col min="51" max="51" width="10.28515625" style="4" bestFit="1" customWidth="1"/>
    <col min="52" max="52" width="10.5703125" style="2" customWidth="1"/>
    <col min="53" max="53" width="17.28515625" style="3" bestFit="1" customWidth="1"/>
    <col min="54" max="54" width="22.5703125" style="2" bestFit="1" customWidth="1"/>
    <col min="55" max="56" width="10.5703125" style="2" customWidth="1"/>
    <col min="57" max="60" width="10.5703125" style="1" customWidth="1"/>
  </cols>
  <sheetData>
    <row r="1" spans="1:60" s="6" customFormat="1" ht="38.25" x14ac:dyDescent="0.2">
      <c r="A1" s="6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6" t="s">
        <v>7</v>
      </c>
      <c r="I1" s="1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6" t="s">
        <v>35</v>
      </c>
      <c r="AK1" s="15" t="s">
        <v>36</v>
      </c>
      <c r="AL1" s="6" t="s">
        <v>37</v>
      </c>
      <c r="AM1" s="6" t="s">
        <v>38</v>
      </c>
      <c r="AN1" s="6" t="s">
        <v>39</v>
      </c>
      <c r="AO1" s="17" t="s">
        <v>40</v>
      </c>
      <c r="AP1" s="17" t="s">
        <v>41</v>
      </c>
      <c r="AQ1" s="17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6" t="s">
        <v>49</v>
      </c>
      <c r="AY1" s="6" t="s">
        <v>50</v>
      </c>
      <c r="AZ1" s="15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17" t="s">
        <v>56</v>
      </c>
      <c r="BF1" s="17" t="s">
        <v>57</v>
      </c>
      <c r="BG1" s="6" t="s">
        <v>58</v>
      </c>
      <c r="BH1" s="6" t="s">
        <v>59</v>
      </c>
    </row>
    <row r="2" spans="1:60" x14ac:dyDescent="0.2">
      <c r="A2" s="1">
        <v>17</v>
      </c>
      <c r="B2" s="2" t="s">
        <v>60</v>
      </c>
      <c r="C2" s="2" t="s">
        <v>61</v>
      </c>
      <c r="D2" s="2" t="s">
        <v>61</v>
      </c>
      <c r="E2" s="2" t="s">
        <v>61</v>
      </c>
      <c r="F2" s="2" t="s">
        <v>62</v>
      </c>
      <c r="G2" s="2" t="s">
        <v>62</v>
      </c>
      <c r="H2" s="3">
        <v>42856</v>
      </c>
      <c r="I2" s="2" t="s">
        <v>63</v>
      </c>
      <c r="J2" s="1">
        <v>10</v>
      </c>
      <c r="K2" s="1">
        <v>8</v>
      </c>
      <c r="L2" s="1">
        <v>2</v>
      </c>
      <c r="M2" s="1">
        <v>18</v>
      </c>
      <c r="N2" s="1">
        <v>11</v>
      </c>
      <c r="O2" s="1">
        <v>7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8</v>
      </c>
      <c r="AH2" s="1">
        <v>0</v>
      </c>
      <c r="AI2" s="1">
        <v>0</v>
      </c>
      <c r="AJ2" s="2" t="s">
        <v>64</v>
      </c>
      <c r="AK2" s="2" t="s">
        <v>65</v>
      </c>
      <c r="AL2" s="2" t="s">
        <v>66</v>
      </c>
      <c r="AM2" s="2" t="s">
        <v>67</v>
      </c>
      <c r="AN2" s="2" t="s">
        <v>68</v>
      </c>
      <c r="AO2" s="2" t="s">
        <v>69</v>
      </c>
      <c r="AP2" s="2" t="s">
        <v>70</v>
      </c>
      <c r="AQ2" s="2" t="s">
        <v>71</v>
      </c>
      <c r="AR2" s="2" t="s">
        <v>72</v>
      </c>
      <c r="AS2" s="1">
        <v>1</v>
      </c>
      <c r="AT2" s="2" t="s">
        <v>73</v>
      </c>
      <c r="AU2" s="1">
        <v>1992</v>
      </c>
      <c r="AV2" s="1">
        <v>3</v>
      </c>
      <c r="AW2" s="4">
        <v>46813</v>
      </c>
      <c r="AX2" s="4">
        <v>157192</v>
      </c>
      <c r="AY2" s="4">
        <v>1743.74</v>
      </c>
      <c r="AZ2" s="2" t="s">
        <v>61</v>
      </c>
      <c r="BA2" s="3">
        <v>33693</v>
      </c>
      <c r="BB2" s="2" t="s">
        <v>74</v>
      </c>
      <c r="BC2" s="2" t="s">
        <v>75</v>
      </c>
      <c r="BD2" s="2" t="s">
        <v>75</v>
      </c>
      <c r="BE2" s="1">
        <v>0</v>
      </c>
      <c r="BF2" s="1">
        <v>0</v>
      </c>
      <c r="BG2" s="1">
        <v>1</v>
      </c>
      <c r="BH2" s="1">
        <v>0</v>
      </c>
    </row>
    <row r="3" spans="1:60" x14ac:dyDescent="0.2">
      <c r="A3" s="1">
        <v>18</v>
      </c>
      <c r="B3" s="2" t="s">
        <v>76</v>
      </c>
      <c r="C3" s="2" t="s">
        <v>61</v>
      </c>
      <c r="D3" s="2" t="s">
        <v>61</v>
      </c>
      <c r="E3" s="2" t="s">
        <v>61</v>
      </c>
      <c r="F3" s="2" t="s">
        <v>61</v>
      </c>
      <c r="G3" s="2" t="s">
        <v>62</v>
      </c>
      <c r="H3" s="3">
        <v>42856</v>
      </c>
      <c r="I3" s="2" t="s">
        <v>77</v>
      </c>
      <c r="J3" s="1">
        <v>7</v>
      </c>
      <c r="K3" s="1">
        <v>7</v>
      </c>
      <c r="L3" s="1">
        <v>0</v>
      </c>
      <c r="M3" s="1">
        <v>9</v>
      </c>
      <c r="N3" s="1">
        <v>9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1</v>
      </c>
      <c r="AB3" s="1">
        <v>1</v>
      </c>
      <c r="AC3" s="1">
        <v>0</v>
      </c>
      <c r="AD3" s="1">
        <v>3</v>
      </c>
      <c r="AE3" s="1">
        <v>1</v>
      </c>
      <c r="AF3" s="1">
        <v>2</v>
      </c>
      <c r="AG3" s="1">
        <v>0</v>
      </c>
      <c r="AH3" s="1">
        <v>0</v>
      </c>
      <c r="AI3" s="1">
        <v>0</v>
      </c>
      <c r="AJ3" s="2" t="s">
        <v>64</v>
      </c>
      <c r="AK3" s="2" t="s">
        <v>65</v>
      </c>
      <c r="AL3" s="2" t="s">
        <v>66</v>
      </c>
      <c r="AM3" s="2" t="s">
        <v>67</v>
      </c>
      <c r="AN3" s="2" t="s">
        <v>68</v>
      </c>
      <c r="AO3" s="2" t="s">
        <v>78</v>
      </c>
      <c r="AP3" s="2" t="s">
        <v>70</v>
      </c>
      <c r="AQ3" s="2" t="s">
        <v>71</v>
      </c>
      <c r="AR3" s="2" t="s">
        <v>72</v>
      </c>
      <c r="AS3" s="1">
        <v>1</v>
      </c>
      <c r="AT3" s="2" t="s">
        <v>73</v>
      </c>
      <c r="AU3" s="1">
        <v>1980</v>
      </c>
      <c r="AV3" s="1">
        <v>10</v>
      </c>
      <c r="AW3" s="4">
        <v>64966</v>
      </c>
      <c r="AX3" s="4">
        <v>175756.66</v>
      </c>
      <c r="AY3" s="4">
        <v>6645.72</v>
      </c>
      <c r="AZ3" s="2" t="s">
        <v>61</v>
      </c>
      <c r="BA3" s="3">
        <v>29524</v>
      </c>
      <c r="BB3" s="2" t="s">
        <v>79</v>
      </c>
      <c r="BC3" s="2" t="s">
        <v>80</v>
      </c>
      <c r="BD3" s="2" t="s">
        <v>80</v>
      </c>
      <c r="BE3" s="1">
        <v>0</v>
      </c>
      <c r="BF3" s="1">
        <v>0</v>
      </c>
      <c r="BG3" s="1">
        <v>1</v>
      </c>
      <c r="BH3" s="1">
        <v>0</v>
      </c>
    </row>
    <row r="4" spans="1:60" x14ac:dyDescent="0.2">
      <c r="A4" s="1">
        <v>19</v>
      </c>
      <c r="B4" s="2" t="s">
        <v>60</v>
      </c>
      <c r="C4" s="2" t="s">
        <v>61</v>
      </c>
      <c r="D4" s="2" t="s">
        <v>61</v>
      </c>
      <c r="E4" s="2" t="s">
        <v>62</v>
      </c>
      <c r="F4" s="2" t="s">
        <v>62</v>
      </c>
      <c r="G4" s="2" t="s">
        <v>62</v>
      </c>
      <c r="H4" s="3">
        <v>42856</v>
      </c>
      <c r="I4" s="2" t="s">
        <v>81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0</v>
      </c>
      <c r="AI4" s="1">
        <v>0</v>
      </c>
      <c r="AJ4" s="2" t="s">
        <v>64</v>
      </c>
      <c r="AK4" s="2" t="s">
        <v>65</v>
      </c>
      <c r="AL4" s="2" t="s">
        <v>66</v>
      </c>
      <c r="AM4" s="2" t="s">
        <v>67</v>
      </c>
      <c r="AN4" s="2" t="s">
        <v>68</v>
      </c>
      <c r="AO4" s="2" t="s">
        <v>78</v>
      </c>
      <c r="AP4" s="2" t="s">
        <v>70</v>
      </c>
      <c r="AQ4" s="2" t="s">
        <v>82</v>
      </c>
      <c r="AR4" s="2" t="s">
        <v>83</v>
      </c>
      <c r="AS4" s="1">
        <v>1</v>
      </c>
      <c r="AT4" s="2" t="s">
        <v>73</v>
      </c>
      <c r="AU4" s="1">
        <v>2010</v>
      </c>
      <c r="AV4" s="1">
        <v>4</v>
      </c>
      <c r="AW4" s="4">
        <v>4277</v>
      </c>
      <c r="AX4" s="4">
        <v>470</v>
      </c>
      <c r="AY4" s="4">
        <v>-63.94</v>
      </c>
      <c r="AZ4" s="2" t="s">
        <v>61</v>
      </c>
      <c r="BA4" s="3">
        <v>40295</v>
      </c>
      <c r="BB4" s="2" t="s">
        <v>74</v>
      </c>
      <c r="BE4" s="1">
        <v>1</v>
      </c>
      <c r="BF4" s="1">
        <v>0</v>
      </c>
      <c r="BG4" s="1">
        <v>0</v>
      </c>
      <c r="BH4" s="1">
        <v>0</v>
      </c>
    </row>
    <row r="5" spans="1:60" x14ac:dyDescent="0.2">
      <c r="A5" s="1">
        <v>21</v>
      </c>
      <c r="B5" s="2" t="s">
        <v>60</v>
      </c>
      <c r="C5" s="2" t="s">
        <v>61</v>
      </c>
      <c r="D5" s="2" t="s">
        <v>61</v>
      </c>
      <c r="E5" s="2" t="s">
        <v>61</v>
      </c>
      <c r="F5" s="2" t="s">
        <v>62</v>
      </c>
      <c r="G5" s="2" t="s">
        <v>62</v>
      </c>
      <c r="H5" s="3">
        <v>42856</v>
      </c>
      <c r="I5" s="2" t="s">
        <v>81</v>
      </c>
      <c r="J5" s="1">
        <v>11</v>
      </c>
      <c r="K5" s="1">
        <v>0</v>
      </c>
      <c r="L5" s="1">
        <v>11</v>
      </c>
      <c r="M5" s="1">
        <v>14</v>
      </c>
      <c r="N5" s="1">
        <v>0</v>
      </c>
      <c r="O5" s="1">
        <v>14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2</v>
      </c>
      <c r="AE5" s="1">
        <v>1</v>
      </c>
      <c r="AF5" s="1">
        <v>1</v>
      </c>
      <c r="AG5" s="1">
        <v>2</v>
      </c>
      <c r="AH5" s="1">
        <v>0</v>
      </c>
      <c r="AI5" s="1">
        <v>0</v>
      </c>
      <c r="AJ5" s="2" t="s">
        <v>64</v>
      </c>
      <c r="AK5" s="2" t="s">
        <v>65</v>
      </c>
      <c r="AL5" s="2" t="s">
        <v>66</v>
      </c>
      <c r="AM5" s="2" t="s">
        <v>67</v>
      </c>
      <c r="AN5" s="2" t="s">
        <v>68</v>
      </c>
      <c r="AO5" s="2" t="s">
        <v>69</v>
      </c>
      <c r="AP5" s="2" t="s">
        <v>84</v>
      </c>
      <c r="AQ5" s="2" t="s">
        <v>84</v>
      </c>
      <c r="AR5" s="2" t="s">
        <v>72</v>
      </c>
      <c r="AS5" s="1">
        <v>1</v>
      </c>
      <c r="AT5" s="2" t="s">
        <v>73</v>
      </c>
      <c r="AU5" s="1">
        <v>2016</v>
      </c>
      <c r="AV5" s="1">
        <v>11</v>
      </c>
      <c r="AW5" s="4">
        <v>23338.639999999999</v>
      </c>
      <c r="AX5" s="4">
        <v>70641</v>
      </c>
      <c r="AY5" s="4">
        <v>23338.639999999999</v>
      </c>
      <c r="AZ5" s="2" t="s">
        <v>61</v>
      </c>
      <c r="BA5" s="3">
        <v>42702</v>
      </c>
      <c r="BB5" s="2" t="s">
        <v>74</v>
      </c>
      <c r="BC5" s="2" t="s">
        <v>85</v>
      </c>
      <c r="BD5" s="2" t="s">
        <v>85</v>
      </c>
      <c r="BE5" s="1">
        <v>0</v>
      </c>
      <c r="BF5" s="1">
        <v>0</v>
      </c>
      <c r="BG5" s="1">
        <v>1</v>
      </c>
      <c r="BH5" s="1">
        <v>0</v>
      </c>
    </row>
    <row r="6" spans="1:60" x14ac:dyDescent="0.2">
      <c r="A6" s="1">
        <v>26</v>
      </c>
      <c r="B6" s="2" t="s">
        <v>86</v>
      </c>
      <c r="C6" s="2" t="s">
        <v>62</v>
      </c>
      <c r="D6" s="2" t="s">
        <v>62</v>
      </c>
      <c r="E6" s="2" t="s">
        <v>61</v>
      </c>
      <c r="F6" s="2" t="s">
        <v>62</v>
      </c>
      <c r="G6" s="2" t="s">
        <v>62</v>
      </c>
      <c r="H6" s="3">
        <v>42856</v>
      </c>
      <c r="I6" s="2" t="s">
        <v>87</v>
      </c>
      <c r="J6" s="1">
        <v>1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2" t="s">
        <v>64</v>
      </c>
      <c r="AK6" s="2" t="s">
        <v>65</v>
      </c>
      <c r="AL6" s="2" t="s">
        <v>66</v>
      </c>
      <c r="AM6" s="2" t="s">
        <v>88</v>
      </c>
      <c r="AN6" s="2" t="s">
        <v>68</v>
      </c>
      <c r="AO6" s="2" t="s">
        <v>78</v>
      </c>
      <c r="AP6" s="2" t="s">
        <v>70</v>
      </c>
      <c r="AQ6" s="2" t="s">
        <v>89</v>
      </c>
      <c r="AR6" s="2" t="s">
        <v>72</v>
      </c>
      <c r="AS6" s="1">
        <v>0</v>
      </c>
      <c r="AT6" s="2" t="s">
        <v>73</v>
      </c>
      <c r="AU6" s="1">
        <v>2012</v>
      </c>
      <c r="AV6" s="1">
        <v>5</v>
      </c>
      <c r="AW6" s="4">
        <v>72</v>
      </c>
      <c r="AX6" s="4">
        <v>60369</v>
      </c>
      <c r="AY6" s="4">
        <v>0</v>
      </c>
      <c r="AZ6" s="2" t="s">
        <v>62</v>
      </c>
      <c r="BA6" s="3">
        <v>41048</v>
      </c>
      <c r="BB6" s="2" t="s">
        <v>79</v>
      </c>
      <c r="BE6" s="1">
        <v>0</v>
      </c>
      <c r="BF6" s="1">
        <v>0</v>
      </c>
      <c r="BG6" s="1">
        <v>0</v>
      </c>
      <c r="BH6" s="1">
        <v>0</v>
      </c>
    </row>
    <row r="7" spans="1:60" x14ac:dyDescent="0.2">
      <c r="A7" s="1">
        <v>27</v>
      </c>
      <c r="B7" s="2" t="s">
        <v>60</v>
      </c>
      <c r="C7" s="2" t="s">
        <v>62</v>
      </c>
      <c r="D7" s="2" t="s">
        <v>62</v>
      </c>
      <c r="E7" s="2" t="s">
        <v>62</v>
      </c>
      <c r="F7" s="2" t="s">
        <v>61</v>
      </c>
      <c r="G7" s="2" t="s">
        <v>62</v>
      </c>
      <c r="H7" s="3">
        <v>42856</v>
      </c>
      <c r="I7" s="2" t="s">
        <v>90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2" t="s">
        <v>64</v>
      </c>
      <c r="AK7" s="2" t="s">
        <v>65</v>
      </c>
      <c r="AL7" s="2" t="s">
        <v>66</v>
      </c>
      <c r="AM7" s="2" t="s">
        <v>67</v>
      </c>
      <c r="AN7" s="2" t="s">
        <v>68</v>
      </c>
      <c r="AO7" s="2" t="s">
        <v>78</v>
      </c>
      <c r="AP7" s="2" t="s">
        <v>70</v>
      </c>
      <c r="AQ7" s="2" t="s">
        <v>71</v>
      </c>
      <c r="AR7" s="2" t="s">
        <v>72</v>
      </c>
      <c r="AS7" s="1">
        <v>1</v>
      </c>
      <c r="AT7" s="2" t="s">
        <v>73</v>
      </c>
      <c r="AU7" s="1">
        <v>2003</v>
      </c>
      <c r="AV7" s="1">
        <v>6</v>
      </c>
      <c r="AW7" s="4">
        <v>3426</v>
      </c>
      <c r="AX7" s="4">
        <v>11999</v>
      </c>
      <c r="AY7" s="4">
        <v>0</v>
      </c>
      <c r="AZ7" s="2" t="s">
        <v>62</v>
      </c>
      <c r="BA7" s="3">
        <v>37798</v>
      </c>
      <c r="BB7" s="2" t="s">
        <v>91</v>
      </c>
      <c r="BE7" s="1">
        <v>0</v>
      </c>
      <c r="BF7" s="1">
        <v>0</v>
      </c>
      <c r="BG7" s="1">
        <v>0</v>
      </c>
      <c r="BH7" s="1">
        <v>0</v>
      </c>
    </row>
    <row r="8" spans="1:60" x14ac:dyDescent="0.2">
      <c r="A8" s="1">
        <v>28</v>
      </c>
      <c r="B8" s="2" t="s">
        <v>76</v>
      </c>
      <c r="C8" s="2" t="s">
        <v>62</v>
      </c>
      <c r="D8" s="2" t="s">
        <v>62</v>
      </c>
      <c r="E8" s="2" t="s">
        <v>61</v>
      </c>
      <c r="F8" s="2" t="s">
        <v>62</v>
      </c>
      <c r="G8" s="2" t="s">
        <v>62</v>
      </c>
      <c r="H8" s="3">
        <v>42856</v>
      </c>
      <c r="I8" s="2" t="s">
        <v>87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2" t="s">
        <v>64</v>
      </c>
      <c r="AK8" s="2" t="s">
        <v>65</v>
      </c>
      <c r="AL8" s="2" t="s">
        <v>66</v>
      </c>
      <c r="AM8" s="2" t="s">
        <v>67</v>
      </c>
      <c r="AN8" s="2" t="s">
        <v>68</v>
      </c>
      <c r="AO8" s="2" t="s">
        <v>69</v>
      </c>
      <c r="AP8" s="2" t="s">
        <v>70</v>
      </c>
      <c r="AQ8" s="2" t="s">
        <v>84</v>
      </c>
      <c r="AR8" s="2" t="s">
        <v>83</v>
      </c>
      <c r="AS8" s="1">
        <v>1</v>
      </c>
      <c r="AT8" s="2" t="s">
        <v>73</v>
      </c>
      <c r="AU8" s="1">
        <v>1998</v>
      </c>
      <c r="AV8" s="1">
        <v>5</v>
      </c>
      <c r="AW8" s="4">
        <v>2757</v>
      </c>
      <c r="AX8" s="4">
        <v>2698</v>
      </c>
      <c r="AY8" s="4">
        <v>0</v>
      </c>
      <c r="AZ8" s="2" t="s">
        <v>62</v>
      </c>
      <c r="BA8" s="3">
        <v>35930</v>
      </c>
      <c r="BB8" s="2" t="s">
        <v>92</v>
      </c>
      <c r="BE8" s="1">
        <v>0</v>
      </c>
      <c r="BF8" s="1">
        <v>0</v>
      </c>
      <c r="BG8" s="1">
        <v>1</v>
      </c>
      <c r="BH8" s="1">
        <v>0</v>
      </c>
    </row>
    <row r="9" spans="1:60" x14ac:dyDescent="0.2">
      <c r="A9" s="1">
        <v>30</v>
      </c>
      <c r="B9" s="2" t="s">
        <v>60</v>
      </c>
      <c r="C9" s="2" t="s">
        <v>61</v>
      </c>
      <c r="D9" s="2" t="s">
        <v>61</v>
      </c>
      <c r="E9" s="2" t="s">
        <v>62</v>
      </c>
      <c r="F9" s="2" t="s">
        <v>62</v>
      </c>
      <c r="G9" s="2" t="s">
        <v>62</v>
      </c>
      <c r="H9" s="3">
        <v>42856</v>
      </c>
      <c r="I9" s="2" t="s">
        <v>63</v>
      </c>
      <c r="J9" s="1">
        <v>2</v>
      </c>
      <c r="K9" s="1">
        <v>0</v>
      </c>
      <c r="L9" s="1">
        <v>2</v>
      </c>
      <c r="M9" s="1">
        <v>29</v>
      </c>
      <c r="N9" s="1">
        <v>0</v>
      </c>
      <c r="O9" s="1">
        <v>29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5</v>
      </c>
      <c r="AE9" s="1">
        <v>0</v>
      </c>
      <c r="AF9" s="1">
        <v>5</v>
      </c>
      <c r="AG9" s="1">
        <v>0</v>
      </c>
      <c r="AH9" s="1">
        <v>0</v>
      </c>
      <c r="AI9" s="1">
        <v>0</v>
      </c>
      <c r="AJ9" s="2" t="s">
        <v>64</v>
      </c>
      <c r="AK9" s="2" t="s">
        <v>65</v>
      </c>
      <c r="AL9" s="2" t="s">
        <v>66</v>
      </c>
      <c r="AM9" s="2" t="s">
        <v>67</v>
      </c>
      <c r="AN9" s="2" t="s">
        <v>68</v>
      </c>
      <c r="AO9" s="2" t="s">
        <v>78</v>
      </c>
      <c r="AP9" s="2" t="s">
        <v>93</v>
      </c>
      <c r="AQ9" s="2" t="s">
        <v>94</v>
      </c>
      <c r="AR9" s="2" t="s">
        <v>72</v>
      </c>
      <c r="AS9" s="1">
        <v>1</v>
      </c>
      <c r="AT9" s="2" t="s">
        <v>73</v>
      </c>
      <c r="AU9" s="1">
        <v>2010</v>
      </c>
      <c r="AV9" s="1">
        <v>6</v>
      </c>
      <c r="AW9" s="4">
        <v>77124</v>
      </c>
      <c r="AX9" s="4">
        <v>58488</v>
      </c>
      <c r="AY9" s="4">
        <v>759.94</v>
      </c>
      <c r="AZ9" s="2" t="s">
        <v>61</v>
      </c>
      <c r="BA9" s="3">
        <v>40359</v>
      </c>
      <c r="BB9" s="2" t="s">
        <v>74</v>
      </c>
      <c r="BC9" s="2" t="s">
        <v>95</v>
      </c>
      <c r="BE9" s="1">
        <v>0</v>
      </c>
      <c r="BF9" s="1">
        <v>1</v>
      </c>
      <c r="BG9" s="1">
        <v>0</v>
      </c>
      <c r="BH9" s="1">
        <v>0</v>
      </c>
    </row>
    <row r="10" spans="1:60" x14ac:dyDescent="0.2">
      <c r="A10" s="1">
        <v>34</v>
      </c>
      <c r="B10" s="2" t="s">
        <v>76</v>
      </c>
      <c r="C10" s="2" t="s">
        <v>62</v>
      </c>
      <c r="D10" s="2" t="s">
        <v>62</v>
      </c>
      <c r="E10" s="2" t="s">
        <v>61</v>
      </c>
      <c r="F10" s="2" t="s">
        <v>62</v>
      </c>
      <c r="G10" s="2" t="s">
        <v>62</v>
      </c>
      <c r="H10" s="3">
        <v>42856</v>
      </c>
      <c r="I10" s="2" t="s">
        <v>81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2" t="s">
        <v>64</v>
      </c>
      <c r="AK10" s="2" t="s">
        <v>65</v>
      </c>
      <c r="AL10" s="2" t="s">
        <v>66</v>
      </c>
      <c r="AM10" s="2" t="s">
        <v>67</v>
      </c>
      <c r="AN10" s="2" t="s">
        <v>68</v>
      </c>
      <c r="AO10" s="2" t="s">
        <v>78</v>
      </c>
      <c r="AP10" s="2" t="s">
        <v>70</v>
      </c>
      <c r="AQ10" s="2" t="s">
        <v>96</v>
      </c>
      <c r="AR10" s="2" t="s">
        <v>83</v>
      </c>
      <c r="AS10" s="1">
        <v>1</v>
      </c>
      <c r="AT10" s="2" t="s">
        <v>73</v>
      </c>
      <c r="AU10" s="1">
        <v>1987</v>
      </c>
      <c r="AV10" s="1">
        <v>9</v>
      </c>
      <c r="AW10" s="4">
        <v>5472</v>
      </c>
      <c r="AX10" s="4">
        <v>5696</v>
      </c>
      <c r="AY10" s="4">
        <v>0</v>
      </c>
      <c r="AZ10" s="2" t="s">
        <v>62</v>
      </c>
      <c r="BA10" s="3">
        <v>32035</v>
      </c>
      <c r="BB10" s="2" t="s">
        <v>92</v>
      </c>
      <c r="BE10" s="1">
        <v>0</v>
      </c>
      <c r="BF10" s="1">
        <v>0</v>
      </c>
      <c r="BG10" s="1">
        <v>1</v>
      </c>
      <c r="BH10" s="1">
        <v>0</v>
      </c>
    </row>
    <row r="11" spans="1:60" x14ac:dyDescent="0.2">
      <c r="A11" s="1">
        <v>43</v>
      </c>
      <c r="B11" s="2" t="s">
        <v>60</v>
      </c>
      <c r="C11" s="2" t="s">
        <v>62</v>
      </c>
      <c r="D11" s="2" t="s">
        <v>62</v>
      </c>
      <c r="E11" s="2" t="s">
        <v>61</v>
      </c>
      <c r="F11" s="2" t="s">
        <v>62</v>
      </c>
      <c r="G11" s="2" t="s">
        <v>62</v>
      </c>
      <c r="H11" s="3">
        <v>42856</v>
      </c>
      <c r="I11" s="2" t="s">
        <v>87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2" t="s">
        <v>64</v>
      </c>
      <c r="AK11" s="2" t="s">
        <v>97</v>
      </c>
      <c r="AL11" s="2" t="s">
        <v>98</v>
      </c>
      <c r="AM11" s="2" t="s">
        <v>67</v>
      </c>
      <c r="AN11" s="2" t="s">
        <v>68</v>
      </c>
      <c r="AO11" s="2" t="s">
        <v>78</v>
      </c>
      <c r="AP11" s="2" t="s">
        <v>70</v>
      </c>
      <c r="AQ11" s="2" t="s">
        <v>99</v>
      </c>
      <c r="AR11" s="2" t="s">
        <v>72</v>
      </c>
      <c r="AS11" s="1">
        <v>1</v>
      </c>
      <c r="AT11" s="2" t="s">
        <v>73</v>
      </c>
      <c r="AU11" s="1">
        <v>2003</v>
      </c>
      <c r="AV11" s="1">
        <v>8</v>
      </c>
      <c r="AW11" s="4">
        <v>14889</v>
      </c>
      <c r="AX11" s="4">
        <v>209339</v>
      </c>
      <c r="AY11" s="4">
        <v>0</v>
      </c>
      <c r="AZ11" s="2" t="s">
        <v>62</v>
      </c>
      <c r="BA11" s="3">
        <v>37854</v>
      </c>
      <c r="BB11" s="2" t="s">
        <v>100</v>
      </c>
      <c r="BE11" s="1">
        <v>0</v>
      </c>
      <c r="BF11" s="1">
        <v>0</v>
      </c>
      <c r="BG11" s="1">
        <v>0</v>
      </c>
      <c r="BH11" s="1">
        <v>0</v>
      </c>
    </row>
    <row r="12" spans="1:60" x14ac:dyDescent="0.2">
      <c r="A12" s="1">
        <v>44</v>
      </c>
      <c r="B12" s="2" t="s">
        <v>76</v>
      </c>
      <c r="C12" s="2" t="s">
        <v>62</v>
      </c>
      <c r="D12" s="2" t="s">
        <v>62</v>
      </c>
      <c r="E12" s="2" t="s">
        <v>61</v>
      </c>
      <c r="F12" s="2" t="s">
        <v>62</v>
      </c>
      <c r="G12" s="2" t="s">
        <v>62</v>
      </c>
      <c r="H12" s="3">
        <v>42856</v>
      </c>
      <c r="I12" s="2" t="s">
        <v>87</v>
      </c>
      <c r="J12" s="1">
        <v>0</v>
      </c>
      <c r="K12" s="1">
        <v>0</v>
      </c>
      <c r="L12" s="1">
        <v>0</v>
      </c>
      <c r="M12" s="1">
        <v>8</v>
      </c>
      <c r="N12" s="1">
        <v>8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2" t="s">
        <v>64</v>
      </c>
      <c r="AK12" s="2" t="s">
        <v>65</v>
      </c>
      <c r="AL12" s="2" t="s">
        <v>66</v>
      </c>
      <c r="AM12" s="2" t="s">
        <v>67</v>
      </c>
      <c r="AN12" s="2" t="s">
        <v>68</v>
      </c>
      <c r="AO12" s="2" t="s">
        <v>78</v>
      </c>
      <c r="AP12" s="2" t="s">
        <v>70</v>
      </c>
      <c r="AQ12" s="2" t="s">
        <v>89</v>
      </c>
      <c r="AR12" s="2" t="s">
        <v>72</v>
      </c>
      <c r="AS12" s="1">
        <v>1</v>
      </c>
      <c r="AT12" s="2" t="s">
        <v>73</v>
      </c>
      <c r="AU12" s="1">
        <v>2015</v>
      </c>
      <c r="AV12" s="1">
        <v>12</v>
      </c>
      <c r="AW12" s="4">
        <v>72</v>
      </c>
      <c r="AX12" s="4">
        <v>60369</v>
      </c>
      <c r="AY12" s="4">
        <v>0</v>
      </c>
      <c r="AZ12" s="2" t="s">
        <v>62</v>
      </c>
      <c r="BA12" s="3">
        <v>42369</v>
      </c>
      <c r="BB12" s="2" t="s">
        <v>101</v>
      </c>
      <c r="BD12" s="2" t="s">
        <v>102</v>
      </c>
      <c r="BE12" s="1">
        <v>0</v>
      </c>
      <c r="BF12" s="1">
        <v>0</v>
      </c>
      <c r="BG12" s="1">
        <v>1</v>
      </c>
      <c r="BH12" s="1">
        <v>0</v>
      </c>
    </row>
    <row r="13" spans="1:60" x14ac:dyDescent="0.2">
      <c r="A13" s="1">
        <v>47</v>
      </c>
      <c r="B13" s="2" t="s">
        <v>76</v>
      </c>
      <c r="C13" s="2" t="s">
        <v>62</v>
      </c>
      <c r="D13" s="2" t="s">
        <v>62</v>
      </c>
      <c r="E13" s="2" t="s">
        <v>61</v>
      </c>
      <c r="F13" s="2" t="s">
        <v>62</v>
      </c>
      <c r="G13" s="2" t="s">
        <v>62</v>
      </c>
      <c r="H13" s="3">
        <v>42856</v>
      </c>
      <c r="I13" s="2" t="s">
        <v>103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 s="2" t="s">
        <v>64</v>
      </c>
      <c r="AK13" s="2" t="s">
        <v>65</v>
      </c>
      <c r="AL13" s="2" t="s">
        <v>66</v>
      </c>
      <c r="AM13" s="2" t="s">
        <v>67</v>
      </c>
      <c r="AN13" s="2" t="s">
        <v>68</v>
      </c>
      <c r="AO13" s="2" t="s">
        <v>69</v>
      </c>
      <c r="AP13" s="2" t="s">
        <v>70</v>
      </c>
      <c r="AQ13" s="2" t="s">
        <v>89</v>
      </c>
      <c r="AR13" s="2" t="s">
        <v>72</v>
      </c>
      <c r="AS13" s="1">
        <v>1</v>
      </c>
      <c r="AT13" s="2" t="s">
        <v>73</v>
      </c>
      <c r="AU13" s="1">
        <v>2006</v>
      </c>
      <c r="AV13" s="1">
        <v>7</v>
      </c>
      <c r="AW13" s="4">
        <v>43235</v>
      </c>
      <c r="AX13" s="4">
        <v>73182</v>
      </c>
      <c r="AY13" s="4">
        <v>0</v>
      </c>
      <c r="AZ13" s="2" t="s">
        <v>62</v>
      </c>
      <c r="BA13" s="3">
        <v>38899</v>
      </c>
      <c r="BB13" s="2" t="s">
        <v>79</v>
      </c>
      <c r="BD13" s="2" t="s">
        <v>104</v>
      </c>
      <c r="BE13" s="1">
        <v>0</v>
      </c>
      <c r="BF13" s="1">
        <v>0</v>
      </c>
      <c r="BG13" s="1">
        <v>0</v>
      </c>
      <c r="BH13" s="1">
        <v>0</v>
      </c>
    </row>
    <row r="14" spans="1:60" x14ac:dyDescent="0.2">
      <c r="A14" s="1">
        <v>52</v>
      </c>
      <c r="B14" s="2" t="s">
        <v>76</v>
      </c>
      <c r="C14" s="2" t="s">
        <v>62</v>
      </c>
      <c r="D14" s="2" t="s">
        <v>62</v>
      </c>
      <c r="E14" s="2" t="s">
        <v>61</v>
      </c>
      <c r="F14" s="2" t="s">
        <v>62</v>
      </c>
      <c r="G14" s="2" t="s">
        <v>62</v>
      </c>
      <c r="H14" s="3">
        <v>42856</v>
      </c>
      <c r="I14" s="2" t="s">
        <v>105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2" t="s">
        <v>106</v>
      </c>
      <c r="AK14" s="2" t="s">
        <v>106</v>
      </c>
      <c r="AL14" s="2" t="s">
        <v>106</v>
      </c>
      <c r="AM14" s="2" t="s">
        <v>67</v>
      </c>
      <c r="AN14" s="2" t="s">
        <v>68</v>
      </c>
      <c r="AO14" s="2" t="s">
        <v>69</v>
      </c>
      <c r="AP14" s="2" t="s">
        <v>70</v>
      </c>
      <c r="AQ14" s="2" t="s">
        <v>107</v>
      </c>
      <c r="AR14" s="2" t="s">
        <v>72</v>
      </c>
      <c r="AS14" s="1">
        <v>1</v>
      </c>
      <c r="AT14" s="2" t="s">
        <v>108</v>
      </c>
      <c r="AU14" s="1">
        <v>1994</v>
      </c>
      <c r="AV14" s="1">
        <v>2</v>
      </c>
      <c r="AW14" s="4">
        <v>195490</v>
      </c>
      <c r="AX14" s="4">
        <v>256171</v>
      </c>
      <c r="AY14" s="4">
        <v>0</v>
      </c>
      <c r="AZ14" s="2" t="s">
        <v>62</v>
      </c>
      <c r="BA14" s="3">
        <v>34366</v>
      </c>
      <c r="BB14" s="2" t="s">
        <v>92</v>
      </c>
      <c r="BE14" s="1">
        <v>0</v>
      </c>
      <c r="BF14" s="1">
        <v>0</v>
      </c>
      <c r="BG14" s="1">
        <v>0</v>
      </c>
      <c r="BH14" s="1">
        <v>0</v>
      </c>
    </row>
    <row r="15" spans="1:60" x14ac:dyDescent="0.2">
      <c r="A15" s="1">
        <v>54</v>
      </c>
      <c r="B15" s="2" t="s">
        <v>60</v>
      </c>
      <c r="C15" s="2" t="s">
        <v>61</v>
      </c>
      <c r="D15" s="2" t="s">
        <v>61</v>
      </c>
      <c r="E15" s="2" t="s">
        <v>61</v>
      </c>
      <c r="F15" s="2" t="s">
        <v>62</v>
      </c>
      <c r="G15" s="2" t="s">
        <v>62</v>
      </c>
      <c r="H15" s="3">
        <v>42856</v>
      </c>
      <c r="I15" s="2" t="s">
        <v>63</v>
      </c>
      <c r="J15" s="1">
        <v>4</v>
      </c>
      <c r="K15" s="1">
        <v>4</v>
      </c>
      <c r="L15" s="1">
        <v>0</v>
      </c>
      <c r="M15" s="1">
        <v>4</v>
      </c>
      <c r="N15" s="1">
        <v>4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E15" s="1">
        <v>1</v>
      </c>
      <c r="AF15" s="1">
        <v>0</v>
      </c>
      <c r="AG15" s="1">
        <v>11</v>
      </c>
      <c r="AH15" s="1">
        <v>0</v>
      </c>
      <c r="AI15" s="1">
        <v>0</v>
      </c>
      <c r="AJ15" s="2" t="s">
        <v>64</v>
      </c>
      <c r="AK15" s="2" t="s">
        <v>65</v>
      </c>
      <c r="AL15" s="2" t="s">
        <v>66</v>
      </c>
      <c r="AM15" s="2" t="s">
        <v>67</v>
      </c>
      <c r="AN15" s="2" t="s">
        <v>68</v>
      </c>
      <c r="AO15" s="2" t="s">
        <v>78</v>
      </c>
      <c r="AP15" s="2" t="s">
        <v>70</v>
      </c>
      <c r="AQ15" s="2" t="s">
        <v>109</v>
      </c>
      <c r="AR15" s="2" t="s">
        <v>110</v>
      </c>
      <c r="AS15" s="1">
        <v>1</v>
      </c>
      <c r="AT15" s="2" t="s">
        <v>73</v>
      </c>
      <c r="AU15" s="1">
        <v>1993</v>
      </c>
      <c r="AV15" s="1">
        <v>6</v>
      </c>
      <c r="AW15" s="4">
        <v>21224.59</v>
      </c>
      <c r="AX15" s="4">
        <v>479976</v>
      </c>
      <c r="AY15" s="4">
        <v>19415.54</v>
      </c>
      <c r="AZ15" s="2" t="s">
        <v>61</v>
      </c>
      <c r="BA15" s="3">
        <v>34128</v>
      </c>
      <c r="BB15" s="2" t="s">
        <v>74</v>
      </c>
      <c r="BC15" s="2" t="s">
        <v>111</v>
      </c>
      <c r="BD15" s="2" t="s">
        <v>111</v>
      </c>
      <c r="BE15" s="1">
        <v>0</v>
      </c>
      <c r="BF15" s="1">
        <v>0</v>
      </c>
      <c r="BG15" s="1">
        <v>1</v>
      </c>
      <c r="BH15" s="1">
        <v>0</v>
      </c>
    </row>
    <row r="16" spans="1:60" x14ac:dyDescent="0.2">
      <c r="A16" s="1">
        <v>56</v>
      </c>
      <c r="B16" s="2" t="s">
        <v>60</v>
      </c>
      <c r="C16" s="2" t="s">
        <v>62</v>
      </c>
      <c r="D16" s="2" t="s">
        <v>62</v>
      </c>
      <c r="E16" s="2" t="s">
        <v>61</v>
      </c>
      <c r="F16" s="2" t="s">
        <v>62</v>
      </c>
      <c r="G16" s="2" t="s">
        <v>62</v>
      </c>
      <c r="H16" s="3">
        <v>42856</v>
      </c>
      <c r="I16" s="2" t="s">
        <v>87</v>
      </c>
      <c r="J16" s="1">
        <v>1</v>
      </c>
      <c r="K16" s="1">
        <v>1</v>
      </c>
      <c r="L16" s="1">
        <v>0</v>
      </c>
      <c r="M16" s="1">
        <v>2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" t="s">
        <v>64</v>
      </c>
      <c r="AK16" s="2" t="s">
        <v>65</v>
      </c>
      <c r="AL16" s="2" t="s">
        <v>66</v>
      </c>
      <c r="AM16" s="2" t="s">
        <v>67</v>
      </c>
      <c r="AN16" s="2" t="s">
        <v>68</v>
      </c>
      <c r="AO16" s="2" t="s">
        <v>78</v>
      </c>
      <c r="AP16" s="2" t="s">
        <v>70</v>
      </c>
      <c r="AQ16" s="2" t="s">
        <v>109</v>
      </c>
      <c r="AR16" s="2" t="s">
        <v>110</v>
      </c>
      <c r="AS16" s="1">
        <v>1</v>
      </c>
      <c r="AT16" s="2" t="s">
        <v>73</v>
      </c>
      <c r="AU16" s="1">
        <v>2011</v>
      </c>
      <c r="AV16" s="1">
        <v>9</v>
      </c>
      <c r="AW16" s="4">
        <v>12235</v>
      </c>
      <c r="AX16" s="4">
        <v>48702</v>
      </c>
      <c r="AY16" s="4">
        <v>0</v>
      </c>
      <c r="AZ16" s="2" t="s">
        <v>62</v>
      </c>
      <c r="BA16" s="3">
        <v>40790</v>
      </c>
      <c r="BB16" s="2" t="s">
        <v>112</v>
      </c>
      <c r="BD16" s="2" t="s">
        <v>113</v>
      </c>
      <c r="BE16" s="1">
        <v>0</v>
      </c>
      <c r="BF16" s="1">
        <v>0</v>
      </c>
      <c r="BG16" s="1">
        <v>0</v>
      </c>
      <c r="BH16" s="1">
        <v>0</v>
      </c>
    </row>
    <row r="17" spans="1:60" x14ac:dyDescent="0.2">
      <c r="A17" s="1">
        <v>58</v>
      </c>
      <c r="B17" s="2" t="s">
        <v>114</v>
      </c>
      <c r="C17" s="2" t="s">
        <v>62</v>
      </c>
      <c r="D17" s="2" t="s">
        <v>62</v>
      </c>
      <c r="E17" s="2" t="s">
        <v>61</v>
      </c>
      <c r="F17" s="2" t="s">
        <v>61</v>
      </c>
      <c r="G17" s="2" t="s">
        <v>62</v>
      </c>
      <c r="H17" s="3">
        <v>42856</v>
      </c>
      <c r="I17" s="2" t="s">
        <v>103</v>
      </c>
      <c r="J17" s="1">
        <v>2</v>
      </c>
      <c r="K17" s="1">
        <v>2</v>
      </c>
      <c r="L17" s="1">
        <v>0</v>
      </c>
      <c r="M17" s="1">
        <v>10</v>
      </c>
      <c r="N17" s="1">
        <v>8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" t="s">
        <v>64</v>
      </c>
      <c r="AK17" s="2" t="s">
        <v>65</v>
      </c>
      <c r="AL17" s="2" t="s">
        <v>66</v>
      </c>
      <c r="AM17" s="2" t="s">
        <v>67</v>
      </c>
      <c r="AN17" s="2" t="s">
        <v>68</v>
      </c>
      <c r="AO17" s="2" t="s">
        <v>69</v>
      </c>
      <c r="AP17" s="2" t="s">
        <v>70</v>
      </c>
      <c r="AQ17" s="2" t="s">
        <v>115</v>
      </c>
      <c r="AR17" s="2" t="s">
        <v>72</v>
      </c>
      <c r="AS17" s="1">
        <v>1</v>
      </c>
      <c r="AT17" s="2" t="s">
        <v>73</v>
      </c>
      <c r="AU17" s="1">
        <v>1996</v>
      </c>
      <c r="AV17" s="1">
        <v>11</v>
      </c>
      <c r="AW17" s="4">
        <v>24902</v>
      </c>
      <c r="AX17" s="4">
        <v>89523</v>
      </c>
      <c r="AY17" s="4">
        <v>0</v>
      </c>
      <c r="AZ17" s="2" t="s">
        <v>62</v>
      </c>
      <c r="BA17" s="3">
        <v>35394</v>
      </c>
      <c r="BB17" s="2" t="s">
        <v>116</v>
      </c>
      <c r="BC17" s="2" t="s">
        <v>117</v>
      </c>
      <c r="BD17" s="2" t="s">
        <v>117</v>
      </c>
      <c r="BE17" s="1">
        <v>0</v>
      </c>
      <c r="BF17" s="1">
        <v>0</v>
      </c>
      <c r="BG17" s="1">
        <v>0</v>
      </c>
      <c r="BH17" s="1">
        <v>0</v>
      </c>
    </row>
    <row r="18" spans="1:60" x14ac:dyDescent="0.2">
      <c r="A18" s="1">
        <v>59</v>
      </c>
      <c r="B18" s="2" t="s">
        <v>86</v>
      </c>
      <c r="C18" s="2" t="s">
        <v>61</v>
      </c>
      <c r="D18" s="2" t="s">
        <v>61</v>
      </c>
      <c r="E18" s="2" t="s">
        <v>62</v>
      </c>
      <c r="F18" s="2" t="s">
        <v>62</v>
      </c>
      <c r="G18" s="2" t="s">
        <v>62</v>
      </c>
      <c r="H18" s="3">
        <v>42856</v>
      </c>
      <c r="I18" s="2" t="s">
        <v>81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2" t="s">
        <v>64</v>
      </c>
      <c r="AK18" s="2" t="s">
        <v>65</v>
      </c>
      <c r="AL18" s="2" t="s">
        <v>66</v>
      </c>
      <c r="AM18" s="2" t="s">
        <v>67</v>
      </c>
      <c r="AN18" s="2" t="s">
        <v>68</v>
      </c>
      <c r="AO18" s="2" t="s">
        <v>78</v>
      </c>
      <c r="AP18" s="2" t="s">
        <v>70</v>
      </c>
      <c r="AQ18" s="2" t="s">
        <v>96</v>
      </c>
      <c r="AR18" s="2" t="s">
        <v>72</v>
      </c>
      <c r="AS18" s="1">
        <v>1</v>
      </c>
      <c r="AT18" s="2" t="s">
        <v>73</v>
      </c>
      <c r="AU18" s="1">
        <v>1991</v>
      </c>
      <c r="AV18" s="1">
        <v>5</v>
      </c>
      <c r="AW18" s="4">
        <v>70279.11</v>
      </c>
      <c r="AX18" s="4">
        <v>1719</v>
      </c>
      <c r="AY18" s="4">
        <v>1056.77</v>
      </c>
      <c r="AZ18" s="2" t="s">
        <v>62</v>
      </c>
      <c r="BA18" s="3">
        <v>33360</v>
      </c>
      <c r="BB18" s="2" t="s">
        <v>118</v>
      </c>
      <c r="BE18" s="1">
        <v>0</v>
      </c>
      <c r="BF18" s="1">
        <v>0</v>
      </c>
      <c r="BG18" s="1">
        <v>0</v>
      </c>
      <c r="BH18" s="1">
        <v>0</v>
      </c>
    </row>
    <row r="19" spans="1:60" x14ac:dyDescent="0.2">
      <c r="A19" s="1">
        <v>65</v>
      </c>
      <c r="B19" s="2" t="s">
        <v>60</v>
      </c>
      <c r="C19" s="2" t="s">
        <v>61</v>
      </c>
      <c r="D19" s="2" t="s">
        <v>61</v>
      </c>
      <c r="E19" s="2" t="s">
        <v>61</v>
      </c>
      <c r="F19" s="2" t="s">
        <v>62</v>
      </c>
      <c r="G19" s="2" t="s">
        <v>62</v>
      </c>
      <c r="H19" s="3">
        <v>42856</v>
      </c>
      <c r="I19" s="2" t="s">
        <v>81</v>
      </c>
      <c r="J19" s="1">
        <v>8</v>
      </c>
      <c r="K19" s="1">
        <v>8</v>
      </c>
      <c r="L19" s="1">
        <v>0</v>
      </c>
      <c r="M19" s="1">
        <v>21</v>
      </c>
      <c r="N19" s="1">
        <v>21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2" t="s">
        <v>64</v>
      </c>
      <c r="AK19" s="2" t="s">
        <v>65</v>
      </c>
      <c r="AL19" s="2" t="s">
        <v>119</v>
      </c>
      <c r="AM19" s="2" t="s">
        <v>67</v>
      </c>
      <c r="AN19" s="2" t="s">
        <v>68</v>
      </c>
      <c r="AP19" s="2" t="s">
        <v>70</v>
      </c>
      <c r="AQ19" s="2" t="s">
        <v>84</v>
      </c>
      <c r="AR19" s="2" t="s">
        <v>72</v>
      </c>
      <c r="AS19" s="1">
        <v>1</v>
      </c>
      <c r="AT19" s="2" t="s">
        <v>73</v>
      </c>
      <c r="AU19" s="1">
        <v>2013</v>
      </c>
      <c r="AV19" s="1">
        <v>6</v>
      </c>
      <c r="AW19" s="4">
        <v>33213.910000000003</v>
      </c>
      <c r="AX19" s="4">
        <v>7948.11</v>
      </c>
      <c r="AY19" s="4">
        <v>1671.34</v>
      </c>
      <c r="AZ19" s="2" t="s">
        <v>61</v>
      </c>
      <c r="BA19" s="3">
        <v>41440</v>
      </c>
      <c r="BB19" s="2" t="s">
        <v>74</v>
      </c>
      <c r="BC19" s="2" t="s">
        <v>120</v>
      </c>
      <c r="BE19" s="1">
        <v>0</v>
      </c>
      <c r="BF19" s="1">
        <v>0</v>
      </c>
      <c r="BG19" s="1">
        <v>0</v>
      </c>
      <c r="BH19" s="1">
        <v>0</v>
      </c>
    </row>
    <row r="20" spans="1:60" x14ac:dyDescent="0.2">
      <c r="A20" s="1">
        <v>68</v>
      </c>
      <c r="B20" s="2" t="s">
        <v>60</v>
      </c>
      <c r="C20" s="2" t="s">
        <v>62</v>
      </c>
      <c r="D20" s="2" t="s">
        <v>62</v>
      </c>
      <c r="E20" s="2" t="s">
        <v>62</v>
      </c>
      <c r="F20" s="2" t="s">
        <v>62</v>
      </c>
      <c r="G20" s="2" t="s">
        <v>61</v>
      </c>
      <c r="H20" s="3">
        <v>42856</v>
      </c>
      <c r="I20" s="2" t="s">
        <v>103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2" t="s">
        <v>106</v>
      </c>
      <c r="AK20" s="2" t="s">
        <v>106</v>
      </c>
      <c r="AL20" s="2" t="s">
        <v>106</v>
      </c>
      <c r="AM20" s="2" t="s">
        <v>67</v>
      </c>
      <c r="AN20" s="2" t="s">
        <v>68</v>
      </c>
      <c r="AO20" s="2" t="s">
        <v>69</v>
      </c>
      <c r="AP20" s="2" t="s">
        <v>93</v>
      </c>
      <c r="AQ20" s="2" t="s">
        <v>121</v>
      </c>
      <c r="AR20" s="2" t="s">
        <v>72</v>
      </c>
      <c r="AS20" s="1">
        <v>1</v>
      </c>
      <c r="AT20" s="2" t="s">
        <v>108</v>
      </c>
      <c r="AU20" s="1">
        <v>2017</v>
      </c>
      <c r="AV20" s="1">
        <v>3</v>
      </c>
      <c r="AW20" s="4">
        <v>1107</v>
      </c>
      <c r="AX20" s="4">
        <v>1641</v>
      </c>
      <c r="AY20" s="4">
        <v>0</v>
      </c>
      <c r="AZ20" s="2" t="s">
        <v>62</v>
      </c>
      <c r="BA20" s="3">
        <v>42825</v>
      </c>
      <c r="BB20" s="2" t="s">
        <v>122</v>
      </c>
      <c r="BD20" s="2" t="s">
        <v>123</v>
      </c>
      <c r="BE20" s="1">
        <v>0</v>
      </c>
      <c r="BF20" s="1">
        <v>0</v>
      </c>
      <c r="BG20" s="1">
        <v>0</v>
      </c>
      <c r="BH20" s="1">
        <v>0</v>
      </c>
    </row>
    <row r="21" spans="1:60" x14ac:dyDescent="0.2">
      <c r="A21" s="1">
        <v>69</v>
      </c>
      <c r="B21" s="2" t="s">
        <v>76</v>
      </c>
      <c r="C21" s="2" t="s">
        <v>62</v>
      </c>
      <c r="D21" s="2" t="s">
        <v>62</v>
      </c>
      <c r="E21" s="2" t="s">
        <v>61</v>
      </c>
      <c r="F21" s="2" t="s">
        <v>61</v>
      </c>
      <c r="G21" s="2" t="s">
        <v>62</v>
      </c>
      <c r="H21" s="3">
        <v>42856</v>
      </c>
      <c r="I21" s="2" t="s">
        <v>103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2" t="s">
        <v>64</v>
      </c>
      <c r="AK21" s="2" t="s">
        <v>65</v>
      </c>
      <c r="AL21" s="2" t="s">
        <v>66</v>
      </c>
      <c r="AM21" s="2" t="s">
        <v>67</v>
      </c>
      <c r="AN21" s="2" t="s">
        <v>68</v>
      </c>
      <c r="AO21" s="2" t="s">
        <v>78</v>
      </c>
      <c r="AP21" s="2" t="s">
        <v>70</v>
      </c>
      <c r="AQ21" s="2" t="s">
        <v>96</v>
      </c>
      <c r="AR21" s="2" t="s">
        <v>72</v>
      </c>
      <c r="AS21" s="1">
        <v>1</v>
      </c>
      <c r="AT21" s="2" t="s">
        <v>73</v>
      </c>
      <c r="AU21" s="1">
        <v>1996</v>
      </c>
      <c r="AV21" s="1">
        <v>5</v>
      </c>
      <c r="AW21" s="4">
        <v>22967</v>
      </c>
      <c r="AX21" s="4">
        <v>22800</v>
      </c>
      <c r="AY21" s="4">
        <v>0</v>
      </c>
      <c r="AZ21" s="2" t="s">
        <v>62</v>
      </c>
      <c r="BA21" s="3">
        <v>35202</v>
      </c>
      <c r="BC21" s="2" t="s">
        <v>124</v>
      </c>
      <c r="BD21" s="2" t="s">
        <v>125</v>
      </c>
      <c r="BE21" s="1">
        <v>0</v>
      </c>
      <c r="BF21" s="1">
        <v>0</v>
      </c>
      <c r="BG21" s="1">
        <v>0</v>
      </c>
      <c r="BH21" s="1">
        <v>0</v>
      </c>
    </row>
    <row r="22" spans="1:60" x14ac:dyDescent="0.2">
      <c r="A22" s="1">
        <v>70</v>
      </c>
      <c r="B22" s="2" t="s">
        <v>60</v>
      </c>
      <c r="C22" s="2" t="s">
        <v>61</v>
      </c>
      <c r="D22" s="2" t="s">
        <v>62</v>
      </c>
      <c r="E22" s="2" t="s">
        <v>62</v>
      </c>
      <c r="F22" s="2" t="s">
        <v>62</v>
      </c>
      <c r="G22" s="2" t="s">
        <v>62</v>
      </c>
      <c r="H22" s="3">
        <v>42856</v>
      </c>
      <c r="I22" s="2" t="s">
        <v>77</v>
      </c>
      <c r="J22" s="1">
        <v>1</v>
      </c>
      <c r="K22" s="1">
        <v>1</v>
      </c>
      <c r="L22" s="1">
        <v>0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1</v>
      </c>
      <c r="AC22" s="1">
        <v>0</v>
      </c>
      <c r="AD22" s="1">
        <v>4</v>
      </c>
      <c r="AE22" s="1">
        <v>2</v>
      </c>
      <c r="AF22" s="1">
        <v>3</v>
      </c>
      <c r="AG22" s="1">
        <v>1</v>
      </c>
      <c r="AH22" s="1">
        <v>0</v>
      </c>
      <c r="AI22" s="1">
        <v>0</v>
      </c>
      <c r="AJ22" s="2" t="s">
        <v>64</v>
      </c>
      <c r="AK22" s="2" t="s">
        <v>65</v>
      </c>
      <c r="AL22" s="2" t="s">
        <v>66</v>
      </c>
      <c r="AM22" s="2" t="s">
        <v>67</v>
      </c>
      <c r="AN22" s="2" t="s">
        <v>68</v>
      </c>
      <c r="AO22" s="2" t="s">
        <v>78</v>
      </c>
      <c r="AP22" s="2" t="s">
        <v>70</v>
      </c>
      <c r="AQ22" s="2" t="s">
        <v>84</v>
      </c>
      <c r="AR22" s="2" t="s">
        <v>72</v>
      </c>
      <c r="AS22" s="1">
        <v>1</v>
      </c>
      <c r="AT22" s="2" t="s">
        <v>73</v>
      </c>
      <c r="AU22" s="1">
        <v>2012</v>
      </c>
      <c r="AV22" s="1">
        <v>12</v>
      </c>
      <c r="AW22" s="4">
        <v>337629.91</v>
      </c>
      <c r="AX22" s="4">
        <v>66979</v>
      </c>
      <c r="AY22" s="4">
        <v>313490.8</v>
      </c>
      <c r="AZ22" s="2" t="s">
        <v>62</v>
      </c>
      <c r="BA22" s="3">
        <v>41274</v>
      </c>
      <c r="BB22" s="2" t="s">
        <v>118</v>
      </c>
      <c r="BD22" s="2" t="s">
        <v>126</v>
      </c>
      <c r="BE22" s="1">
        <v>0</v>
      </c>
      <c r="BF22" s="1">
        <v>0</v>
      </c>
      <c r="BG22" s="1">
        <v>0</v>
      </c>
      <c r="BH22" s="1">
        <v>0</v>
      </c>
    </row>
    <row r="23" spans="1:60" x14ac:dyDescent="0.2">
      <c r="A23" s="1">
        <v>75</v>
      </c>
      <c r="B23" s="2" t="s">
        <v>76</v>
      </c>
      <c r="C23" s="2" t="s">
        <v>61</v>
      </c>
      <c r="D23" s="2" t="s">
        <v>61</v>
      </c>
      <c r="E23" s="2" t="s">
        <v>61</v>
      </c>
      <c r="F23" s="2" t="s">
        <v>62</v>
      </c>
      <c r="G23" s="2" t="s">
        <v>62</v>
      </c>
      <c r="H23" s="3">
        <v>42856</v>
      </c>
      <c r="I23" s="2" t="s">
        <v>77</v>
      </c>
      <c r="J23" s="1">
        <v>4</v>
      </c>
      <c r="K23" s="1">
        <v>4</v>
      </c>
      <c r="L23" s="1">
        <v>0</v>
      </c>
      <c r="M23" s="1">
        <v>3</v>
      </c>
      <c r="N23" s="1">
        <v>3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2</v>
      </c>
      <c r="AE23" s="1">
        <v>2</v>
      </c>
      <c r="AF23" s="1">
        <v>0</v>
      </c>
      <c r="AG23" s="1">
        <v>1</v>
      </c>
      <c r="AH23" s="1">
        <v>0</v>
      </c>
      <c r="AI23" s="1">
        <v>0</v>
      </c>
      <c r="AJ23" s="2" t="s">
        <v>64</v>
      </c>
      <c r="AK23" s="2" t="s">
        <v>65</v>
      </c>
      <c r="AL23" s="2" t="s">
        <v>66</v>
      </c>
      <c r="AM23" s="2" t="s">
        <v>67</v>
      </c>
      <c r="AN23" s="2" t="s">
        <v>68</v>
      </c>
      <c r="AO23" s="2" t="s">
        <v>78</v>
      </c>
      <c r="AP23" s="2" t="s">
        <v>70</v>
      </c>
      <c r="AQ23" s="2" t="s">
        <v>71</v>
      </c>
      <c r="AR23" s="2" t="s">
        <v>72</v>
      </c>
      <c r="AS23" s="1">
        <v>1</v>
      </c>
      <c r="AT23" s="2" t="s">
        <v>73</v>
      </c>
      <c r="AU23" s="1">
        <v>1971</v>
      </c>
      <c r="AV23" s="1">
        <v>12</v>
      </c>
      <c r="AW23" s="4">
        <v>98220.27</v>
      </c>
      <c r="AX23" s="4">
        <v>290003.14</v>
      </c>
      <c r="AY23" s="4">
        <v>93023.23</v>
      </c>
      <c r="AZ23" s="2" t="s">
        <v>61</v>
      </c>
      <c r="BA23" s="3">
        <v>26268</v>
      </c>
      <c r="BB23" s="2" t="s">
        <v>74</v>
      </c>
      <c r="BC23" s="2" t="s">
        <v>127</v>
      </c>
      <c r="BE23" s="1">
        <v>0</v>
      </c>
      <c r="BF23" s="1">
        <v>0</v>
      </c>
      <c r="BG23" s="1">
        <v>1</v>
      </c>
      <c r="BH23" s="1">
        <v>0</v>
      </c>
    </row>
    <row r="24" spans="1:60" x14ac:dyDescent="0.2">
      <c r="A24" s="1">
        <v>78</v>
      </c>
      <c r="B24" s="2" t="s">
        <v>76</v>
      </c>
      <c r="C24" s="2" t="s">
        <v>61</v>
      </c>
      <c r="D24" s="2" t="s">
        <v>61</v>
      </c>
      <c r="E24" s="2" t="s">
        <v>61</v>
      </c>
      <c r="F24" s="2" t="s">
        <v>62</v>
      </c>
      <c r="G24" s="2" t="s">
        <v>62</v>
      </c>
      <c r="H24" s="3">
        <v>42856</v>
      </c>
      <c r="I24" s="2" t="s">
        <v>81</v>
      </c>
      <c r="J24" s="1">
        <v>9</v>
      </c>
      <c r="K24" s="1">
        <v>7</v>
      </c>
      <c r="L24" s="1">
        <v>0</v>
      </c>
      <c r="M24" s="1">
        <v>27</v>
      </c>
      <c r="N24" s="1">
        <v>27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</v>
      </c>
      <c r="AH24" s="1">
        <v>0</v>
      </c>
      <c r="AI24" s="1">
        <v>0</v>
      </c>
      <c r="AJ24" s="2" t="s">
        <v>64</v>
      </c>
      <c r="AK24" s="2" t="s">
        <v>65</v>
      </c>
      <c r="AL24" s="2" t="s">
        <v>66</v>
      </c>
      <c r="AM24" s="2" t="s">
        <v>67</v>
      </c>
      <c r="AN24" s="2" t="s">
        <v>68</v>
      </c>
      <c r="AO24" s="2" t="s">
        <v>69</v>
      </c>
      <c r="AP24" s="2" t="s">
        <v>70</v>
      </c>
      <c r="AQ24" s="2" t="s">
        <v>84</v>
      </c>
      <c r="AR24" s="2" t="s">
        <v>110</v>
      </c>
      <c r="AS24" s="1">
        <v>1</v>
      </c>
      <c r="AT24" s="2" t="s">
        <v>73</v>
      </c>
      <c r="AU24" s="1">
        <v>2001</v>
      </c>
      <c r="AV24" s="1">
        <v>5</v>
      </c>
      <c r="AW24" s="4">
        <v>10751.73</v>
      </c>
      <c r="AX24" s="4">
        <v>32121</v>
      </c>
      <c r="AY24" s="4">
        <v>7398.3</v>
      </c>
      <c r="AZ24" s="2" t="s">
        <v>61</v>
      </c>
      <c r="BA24" s="3">
        <v>37013</v>
      </c>
      <c r="BB24" s="2" t="s">
        <v>74</v>
      </c>
      <c r="BC24" s="2" t="s">
        <v>128</v>
      </c>
      <c r="BE24" s="1">
        <v>0</v>
      </c>
      <c r="BF24" s="1">
        <v>1</v>
      </c>
      <c r="BG24" s="1">
        <v>1</v>
      </c>
      <c r="BH24" s="1">
        <v>0</v>
      </c>
    </row>
    <row r="25" spans="1:60" x14ac:dyDescent="0.2">
      <c r="A25" s="1">
        <v>79</v>
      </c>
      <c r="B25" s="2" t="s">
        <v>76</v>
      </c>
      <c r="C25" s="2" t="s">
        <v>61</v>
      </c>
      <c r="D25" s="2" t="s">
        <v>61</v>
      </c>
      <c r="E25" s="2" t="s">
        <v>61</v>
      </c>
      <c r="F25" s="2" t="s">
        <v>62</v>
      </c>
      <c r="G25" s="2" t="s">
        <v>62</v>
      </c>
      <c r="H25" s="3">
        <v>42856</v>
      </c>
      <c r="I25" s="2" t="s">
        <v>81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2</v>
      </c>
      <c r="Z25" s="1">
        <v>6</v>
      </c>
      <c r="AA25" s="1">
        <v>7</v>
      </c>
      <c r="AB25" s="1">
        <v>2</v>
      </c>
      <c r="AC25" s="1">
        <v>7</v>
      </c>
      <c r="AD25" s="1">
        <v>0</v>
      </c>
      <c r="AE25" s="1">
        <v>0</v>
      </c>
      <c r="AF25" s="1">
        <v>0</v>
      </c>
      <c r="AG25" s="1">
        <v>3</v>
      </c>
      <c r="AH25" s="1">
        <v>0</v>
      </c>
      <c r="AI25" s="1">
        <v>0</v>
      </c>
      <c r="AJ25" s="2" t="s">
        <v>129</v>
      </c>
      <c r="AK25" s="2" t="s">
        <v>130</v>
      </c>
      <c r="AL25" s="2" t="s">
        <v>131</v>
      </c>
      <c r="AM25" s="2" t="s">
        <v>132</v>
      </c>
      <c r="AN25" s="2" t="s">
        <v>68</v>
      </c>
      <c r="AO25" s="2" t="s">
        <v>69</v>
      </c>
      <c r="AP25" s="2" t="s">
        <v>70</v>
      </c>
      <c r="AQ25" s="2" t="s">
        <v>84</v>
      </c>
      <c r="AR25" s="2" t="s">
        <v>72</v>
      </c>
      <c r="AS25" s="1">
        <v>1</v>
      </c>
      <c r="AT25" s="2" t="s">
        <v>73</v>
      </c>
      <c r="AU25" s="1">
        <v>2011</v>
      </c>
      <c r="AV25" s="1">
        <v>3</v>
      </c>
      <c r="AW25" s="4">
        <v>19860</v>
      </c>
      <c r="AX25" s="4">
        <v>43454</v>
      </c>
      <c r="AY25" s="4">
        <v>1452.57</v>
      </c>
      <c r="AZ25" s="2" t="s">
        <v>61</v>
      </c>
      <c r="BA25" s="3">
        <v>40612</v>
      </c>
      <c r="BB25" s="2" t="s">
        <v>74</v>
      </c>
      <c r="BC25" s="2" t="s">
        <v>133</v>
      </c>
      <c r="BD25" s="2" t="s">
        <v>133</v>
      </c>
      <c r="BE25" s="1">
        <v>0</v>
      </c>
      <c r="BF25" s="1">
        <v>0</v>
      </c>
      <c r="BG25" s="1">
        <v>1</v>
      </c>
      <c r="BH25" s="1">
        <v>0</v>
      </c>
    </row>
    <row r="26" spans="1:60" x14ac:dyDescent="0.2">
      <c r="A26" s="1">
        <v>80</v>
      </c>
      <c r="B26" s="2" t="s">
        <v>60</v>
      </c>
      <c r="C26" s="2" t="s">
        <v>62</v>
      </c>
      <c r="D26" s="2" t="s">
        <v>62</v>
      </c>
      <c r="E26" s="2" t="s">
        <v>61</v>
      </c>
      <c r="F26" s="2" t="s">
        <v>62</v>
      </c>
      <c r="G26" s="2" t="s">
        <v>62</v>
      </c>
      <c r="H26" s="3">
        <v>42856</v>
      </c>
      <c r="I26" s="2" t="s">
        <v>87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2" t="s">
        <v>64</v>
      </c>
      <c r="AK26" s="2" t="s">
        <v>65</v>
      </c>
      <c r="AL26" s="2" t="s">
        <v>66</v>
      </c>
      <c r="AM26" s="2" t="s">
        <v>67</v>
      </c>
      <c r="AN26" s="2" t="s">
        <v>68</v>
      </c>
      <c r="AO26" s="2" t="s">
        <v>78</v>
      </c>
      <c r="AP26" s="2" t="s">
        <v>93</v>
      </c>
      <c r="AQ26" s="2" t="s">
        <v>84</v>
      </c>
      <c r="AR26" s="2" t="s">
        <v>72</v>
      </c>
      <c r="AS26" s="1">
        <v>1</v>
      </c>
      <c r="AT26" s="2" t="s">
        <v>73</v>
      </c>
      <c r="AU26" s="1">
        <v>1994</v>
      </c>
      <c r="AV26" s="1">
        <v>2</v>
      </c>
      <c r="AW26" s="4">
        <v>24029</v>
      </c>
      <c r="AX26" s="4">
        <v>79150</v>
      </c>
      <c r="AY26" s="4">
        <v>0</v>
      </c>
      <c r="AZ26" s="2" t="s">
        <v>62</v>
      </c>
      <c r="BA26" s="3">
        <v>34380</v>
      </c>
      <c r="BB26" s="2" t="s">
        <v>79</v>
      </c>
      <c r="BE26" s="1">
        <v>0</v>
      </c>
      <c r="BF26" s="1">
        <v>0</v>
      </c>
      <c r="BG26" s="1">
        <v>0</v>
      </c>
      <c r="BH26" s="1">
        <v>0</v>
      </c>
    </row>
    <row r="27" spans="1:60" x14ac:dyDescent="0.2">
      <c r="A27" s="1">
        <v>87</v>
      </c>
      <c r="B27" s="2" t="s">
        <v>60</v>
      </c>
      <c r="C27" s="2" t="s">
        <v>61</v>
      </c>
      <c r="D27" s="2" t="s">
        <v>61</v>
      </c>
      <c r="E27" s="2" t="s">
        <v>62</v>
      </c>
      <c r="F27" s="2" t="s">
        <v>62</v>
      </c>
      <c r="G27" s="2" t="s">
        <v>62</v>
      </c>
      <c r="H27" s="3">
        <v>42856</v>
      </c>
      <c r="I27" s="2" t="s">
        <v>81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0</v>
      </c>
      <c r="AF27" s="1">
        <v>3</v>
      </c>
      <c r="AG27" s="1">
        <v>0</v>
      </c>
      <c r="AH27" s="1">
        <v>0</v>
      </c>
      <c r="AI27" s="1">
        <v>0</v>
      </c>
      <c r="AJ27" s="2" t="s">
        <v>64</v>
      </c>
      <c r="AK27" s="2" t="s">
        <v>65</v>
      </c>
      <c r="AL27" s="2" t="s">
        <v>119</v>
      </c>
      <c r="AM27" s="2" t="s">
        <v>67</v>
      </c>
      <c r="AN27" s="2" t="s">
        <v>68</v>
      </c>
      <c r="AO27" s="2" t="s">
        <v>69</v>
      </c>
      <c r="AP27" s="2" t="s">
        <v>84</v>
      </c>
      <c r="AQ27" s="2" t="s">
        <v>84</v>
      </c>
      <c r="AR27" s="2" t="s">
        <v>72</v>
      </c>
      <c r="AS27" s="1">
        <v>1</v>
      </c>
      <c r="AT27" s="2" t="s">
        <v>73</v>
      </c>
      <c r="AU27" s="1">
        <v>2007</v>
      </c>
      <c r="AV27" s="1">
        <v>4</v>
      </c>
      <c r="AW27" s="4">
        <v>18816</v>
      </c>
      <c r="AX27" s="4">
        <v>29601</v>
      </c>
      <c r="AY27" s="4">
        <v>2053.83</v>
      </c>
      <c r="AZ27" s="2" t="s">
        <v>61</v>
      </c>
      <c r="BA27" s="3">
        <v>39178</v>
      </c>
      <c r="BB27" s="2" t="s">
        <v>74</v>
      </c>
      <c r="BE27" s="1">
        <v>0</v>
      </c>
      <c r="BF27" s="1">
        <v>0</v>
      </c>
      <c r="BG27" s="1">
        <v>0</v>
      </c>
      <c r="BH27" s="1">
        <v>0</v>
      </c>
    </row>
    <row r="28" spans="1:60" x14ac:dyDescent="0.2">
      <c r="A28" s="1">
        <v>93</v>
      </c>
      <c r="B28" s="2" t="s">
        <v>76</v>
      </c>
      <c r="C28" s="2" t="s">
        <v>62</v>
      </c>
      <c r="D28" s="2" t="s">
        <v>62</v>
      </c>
      <c r="E28" s="2" t="s">
        <v>61</v>
      </c>
      <c r="F28" s="2" t="s">
        <v>62</v>
      </c>
      <c r="G28" s="2" t="s">
        <v>62</v>
      </c>
      <c r="H28" s="3">
        <v>42856</v>
      </c>
      <c r="I28" s="2" t="s">
        <v>105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2" t="s">
        <v>106</v>
      </c>
      <c r="AK28" s="2" t="s">
        <v>106</v>
      </c>
      <c r="AL28" s="2" t="s">
        <v>106</v>
      </c>
      <c r="AM28" s="2" t="s">
        <v>67</v>
      </c>
      <c r="AN28" s="2" t="s">
        <v>68</v>
      </c>
      <c r="AO28" s="2" t="s">
        <v>78</v>
      </c>
      <c r="AP28" s="2" t="s">
        <v>93</v>
      </c>
      <c r="AQ28" s="2" t="s">
        <v>84</v>
      </c>
      <c r="AR28" s="2" t="s">
        <v>83</v>
      </c>
      <c r="AS28" s="1">
        <v>1</v>
      </c>
      <c r="AT28" s="2" t="s">
        <v>108</v>
      </c>
      <c r="AU28" s="1">
        <v>2012</v>
      </c>
      <c r="AV28" s="1">
        <v>11</v>
      </c>
      <c r="AW28" s="4">
        <v>6490</v>
      </c>
      <c r="AX28" s="4">
        <v>14487</v>
      </c>
      <c r="AY28" s="4">
        <v>0</v>
      </c>
      <c r="AZ28" s="2" t="s">
        <v>62</v>
      </c>
      <c r="BA28" s="3">
        <v>41225</v>
      </c>
      <c r="BB28" s="2" t="s">
        <v>101</v>
      </c>
      <c r="BE28" s="1">
        <v>0</v>
      </c>
      <c r="BF28" s="1">
        <v>0</v>
      </c>
      <c r="BG28" s="1">
        <v>0</v>
      </c>
      <c r="BH28" s="1">
        <v>0</v>
      </c>
    </row>
    <row r="29" spans="1:60" x14ac:dyDescent="0.2">
      <c r="A29" s="1">
        <v>98</v>
      </c>
      <c r="B29" s="2" t="s">
        <v>60</v>
      </c>
      <c r="C29" s="2" t="s">
        <v>62</v>
      </c>
      <c r="D29" s="2" t="s">
        <v>62</v>
      </c>
      <c r="E29" s="2" t="s">
        <v>61</v>
      </c>
      <c r="F29" s="2" t="s">
        <v>62</v>
      </c>
      <c r="G29" s="2" t="s">
        <v>62</v>
      </c>
      <c r="H29" s="3">
        <v>42856</v>
      </c>
      <c r="I29" s="2" t="s">
        <v>77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2" t="s">
        <v>64</v>
      </c>
      <c r="AK29" s="2" t="s">
        <v>65</v>
      </c>
      <c r="AL29" s="2" t="s">
        <v>66</v>
      </c>
      <c r="AM29" s="2" t="s">
        <v>67</v>
      </c>
      <c r="AN29" s="2" t="s">
        <v>68</v>
      </c>
      <c r="AO29" s="2" t="s">
        <v>69</v>
      </c>
      <c r="AP29" s="2" t="s">
        <v>70</v>
      </c>
      <c r="AQ29" s="2" t="s">
        <v>71</v>
      </c>
      <c r="AR29" s="2" t="s">
        <v>72</v>
      </c>
      <c r="AS29" s="1">
        <v>1</v>
      </c>
      <c r="AT29" s="2" t="s">
        <v>73</v>
      </c>
      <c r="AU29" s="1">
        <v>2008</v>
      </c>
      <c r="AV29" s="1">
        <v>8</v>
      </c>
      <c r="AW29" s="4">
        <v>98220.27</v>
      </c>
      <c r="AX29" s="4">
        <v>290003.14</v>
      </c>
      <c r="AY29" s="4">
        <v>0</v>
      </c>
      <c r="AZ29" s="2" t="s">
        <v>62</v>
      </c>
      <c r="BA29" s="3">
        <v>39665</v>
      </c>
      <c r="BB29" s="2" t="s">
        <v>79</v>
      </c>
      <c r="BE29" s="1">
        <v>0</v>
      </c>
      <c r="BF29" s="1">
        <v>0</v>
      </c>
      <c r="BG29" s="1">
        <v>0</v>
      </c>
      <c r="BH29" s="1">
        <v>0</v>
      </c>
    </row>
    <row r="30" spans="1:60" x14ac:dyDescent="0.2">
      <c r="A30" s="1">
        <v>101</v>
      </c>
      <c r="B30" s="2" t="s">
        <v>86</v>
      </c>
      <c r="C30" s="2" t="s">
        <v>61</v>
      </c>
      <c r="D30" s="2" t="s">
        <v>61</v>
      </c>
      <c r="E30" s="2" t="s">
        <v>61</v>
      </c>
      <c r="F30" s="2" t="s">
        <v>61</v>
      </c>
      <c r="G30" s="2" t="s">
        <v>62</v>
      </c>
      <c r="H30" s="3">
        <v>42856</v>
      </c>
      <c r="I30" s="2" t="s">
        <v>77</v>
      </c>
      <c r="J30" s="1">
        <v>5</v>
      </c>
      <c r="K30" s="1">
        <v>3</v>
      </c>
      <c r="L30" s="1">
        <v>1</v>
      </c>
      <c r="M30" s="1">
        <v>3</v>
      </c>
      <c r="N30" s="1">
        <v>1</v>
      </c>
      <c r="O30" s="1">
        <v>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2" t="s">
        <v>64</v>
      </c>
      <c r="AK30" s="2" t="s">
        <v>65</v>
      </c>
      <c r="AL30" s="2" t="s">
        <v>66</v>
      </c>
      <c r="AM30" s="2" t="s">
        <v>67</v>
      </c>
      <c r="AN30" s="2" t="s">
        <v>68</v>
      </c>
      <c r="AO30" s="2" t="s">
        <v>69</v>
      </c>
      <c r="AP30" s="2" t="s">
        <v>70</v>
      </c>
      <c r="AQ30" s="2" t="s">
        <v>71</v>
      </c>
      <c r="AR30" s="2" t="s">
        <v>72</v>
      </c>
      <c r="AS30" s="1">
        <v>1</v>
      </c>
      <c r="AT30" s="2" t="s">
        <v>73</v>
      </c>
      <c r="AU30" s="1">
        <v>1999</v>
      </c>
      <c r="AV30" s="1">
        <v>6</v>
      </c>
      <c r="AW30" s="4">
        <v>98220.27</v>
      </c>
      <c r="AX30" s="4">
        <v>290003.14</v>
      </c>
      <c r="AY30" s="4">
        <v>5197.04</v>
      </c>
      <c r="AZ30" s="2" t="s">
        <v>61</v>
      </c>
      <c r="BA30" s="3">
        <v>36335</v>
      </c>
      <c r="BB30" s="2" t="s">
        <v>74</v>
      </c>
      <c r="BC30" s="2" t="s">
        <v>134</v>
      </c>
      <c r="BD30" s="2" t="s">
        <v>127</v>
      </c>
      <c r="BE30" s="1">
        <v>1</v>
      </c>
      <c r="BF30" s="1">
        <v>0</v>
      </c>
      <c r="BG30" s="1">
        <v>0</v>
      </c>
      <c r="BH30" s="1">
        <v>0</v>
      </c>
    </row>
    <row r="31" spans="1:60" x14ac:dyDescent="0.2">
      <c r="A31" s="1">
        <v>102</v>
      </c>
      <c r="B31" s="2" t="s">
        <v>60</v>
      </c>
      <c r="C31" s="2" t="s">
        <v>62</v>
      </c>
      <c r="D31" s="2" t="s">
        <v>62</v>
      </c>
      <c r="E31" s="2" t="s">
        <v>62</v>
      </c>
      <c r="F31" s="2" t="s">
        <v>62</v>
      </c>
      <c r="G31" s="2" t="s">
        <v>61</v>
      </c>
      <c r="H31" s="3">
        <v>42856</v>
      </c>
      <c r="I31" s="2" t="s">
        <v>135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2" t="s">
        <v>64</v>
      </c>
      <c r="AK31" s="2" t="s">
        <v>65</v>
      </c>
      <c r="AL31" s="2" t="s">
        <v>66</v>
      </c>
      <c r="AM31" s="2" t="s">
        <v>67</v>
      </c>
      <c r="AN31" s="2" t="s">
        <v>68</v>
      </c>
      <c r="AO31" s="2" t="s">
        <v>78</v>
      </c>
      <c r="AP31" s="2" t="s">
        <v>70</v>
      </c>
      <c r="AQ31" s="2" t="s">
        <v>84</v>
      </c>
      <c r="AR31" s="2" t="s">
        <v>72</v>
      </c>
      <c r="AS31" s="1">
        <v>1</v>
      </c>
      <c r="AT31" s="2" t="s">
        <v>73</v>
      </c>
      <c r="AU31" s="1">
        <v>2017</v>
      </c>
      <c r="AV31" s="1">
        <v>5</v>
      </c>
      <c r="AW31" s="4">
        <v>19017</v>
      </c>
      <c r="AX31" s="4">
        <v>53236</v>
      </c>
      <c r="AY31" s="4">
        <v>0</v>
      </c>
      <c r="AZ31" s="2" t="s">
        <v>62</v>
      </c>
      <c r="BA31" s="3">
        <v>42871</v>
      </c>
      <c r="BB31" s="2" t="s">
        <v>122</v>
      </c>
      <c r="BE31" s="1">
        <v>0</v>
      </c>
      <c r="BF31" s="1">
        <v>0</v>
      </c>
      <c r="BG31" s="1">
        <v>0</v>
      </c>
      <c r="BH31" s="1">
        <v>0</v>
      </c>
    </row>
    <row r="32" spans="1:60" x14ac:dyDescent="0.2">
      <c r="A32" s="1">
        <v>107</v>
      </c>
      <c r="B32" s="2" t="s">
        <v>60</v>
      </c>
      <c r="C32" s="2" t="s">
        <v>61</v>
      </c>
      <c r="D32" s="2" t="s">
        <v>61</v>
      </c>
      <c r="E32" s="2" t="s">
        <v>62</v>
      </c>
      <c r="F32" s="2" t="s">
        <v>61</v>
      </c>
      <c r="G32" s="2" t="s">
        <v>62</v>
      </c>
      <c r="H32" s="3">
        <v>42856</v>
      </c>
      <c r="I32" s="2" t="s">
        <v>81</v>
      </c>
      <c r="J32" s="1">
        <v>3</v>
      </c>
      <c r="K32" s="1">
        <v>2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8</v>
      </c>
      <c r="AE32" s="1">
        <v>0</v>
      </c>
      <c r="AF32" s="1">
        <v>8</v>
      </c>
      <c r="AG32" s="1">
        <v>1</v>
      </c>
      <c r="AH32" s="1">
        <v>0</v>
      </c>
      <c r="AI32" s="1">
        <v>0</v>
      </c>
      <c r="AJ32" s="2" t="s">
        <v>64</v>
      </c>
      <c r="AK32" s="2" t="s">
        <v>65</v>
      </c>
      <c r="AL32" s="2" t="s">
        <v>119</v>
      </c>
      <c r="AM32" s="2" t="s">
        <v>67</v>
      </c>
      <c r="AN32" s="2" t="s">
        <v>68</v>
      </c>
      <c r="AO32" s="2" t="s">
        <v>78</v>
      </c>
      <c r="AP32" s="2" t="s">
        <v>70</v>
      </c>
      <c r="AQ32" s="2" t="s">
        <v>84</v>
      </c>
      <c r="AR32" s="2" t="s">
        <v>72</v>
      </c>
      <c r="AS32" s="1">
        <v>1</v>
      </c>
      <c r="AT32" s="2" t="s">
        <v>73</v>
      </c>
      <c r="AU32" s="1">
        <v>1985</v>
      </c>
      <c r="AV32" s="1">
        <v>6</v>
      </c>
      <c r="AW32" s="4">
        <v>33213.910000000003</v>
      </c>
      <c r="AX32" s="4">
        <v>7948.11</v>
      </c>
      <c r="AY32" s="4">
        <v>1616.37</v>
      </c>
      <c r="AZ32" s="2" t="s">
        <v>61</v>
      </c>
      <c r="BA32" s="3">
        <v>31225</v>
      </c>
      <c r="BB32" s="2" t="s">
        <v>74</v>
      </c>
      <c r="BC32" s="2" t="s">
        <v>128</v>
      </c>
      <c r="BE32" s="1">
        <v>0</v>
      </c>
      <c r="BF32" s="1">
        <v>0</v>
      </c>
      <c r="BG32" s="1">
        <v>0</v>
      </c>
      <c r="BH32" s="1">
        <v>0</v>
      </c>
    </row>
    <row r="33" spans="1:60" x14ac:dyDescent="0.2">
      <c r="A33" s="1">
        <v>111</v>
      </c>
      <c r="B33" s="2" t="s">
        <v>76</v>
      </c>
      <c r="C33" s="2" t="s">
        <v>61</v>
      </c>
      <c r="D33" s="2" t="s">
        <v>61</v>
      </c>
      <c r="E33" s="2" t="s">
        <v>62</v>
      </c>
      <c r="F33" s="2" t="s">
        <v>62</v>
      </c>
      <c r="G33" s="2" t="s">
        <v>62</v>
      </c>
      <c r="H33" s="3">
        <v>42856</v>
      </c>
      <c r="I33" s="2" t="s">
        <v>63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2</v>
      </c>
      <c r="AE33" s="1">
        <v>0</v>
      </c>
      <c r="AF33" s="1">
        <v>2</v>
      </c>
      <c r="AG33" s="1">
        <v>2</v>
      </c>
      <c r="AH33" s="1">
        <v>0</v>
      </c>
      <c r="AI33" s="1">
        <v>0</v>
      </c>
      <c r="AJ33" s="2" t="s">
        <v>64</v>
      </c>
      <c r="AK33" s="2" t="s">
        <v>65</v>
      </c>
      <c r="AL33" s="2" t="s">
        <v>66</v>
      </c>
      <c r="AM33" s="2" t="s">
        <v>67</v>
      </c>
      <c r="AN33" s="2" t="s">
        <v>68</v>
      </c>
      <c r="AO33" s="2" t="s">
        <v>78</v>
      </c>
      <c r="AP33" s="2" t="s">
        <v>70</v>
      </c>
      <c r="AQ33" s="2" t="s">
        <v>96</v>
      </c>
      <c r="AR33" s="2" t="s">
        <v>72</v>
      </c>
      <c r="AS33" s="1">
        <v>1</v>
      </c>
      <c r="AT33" s="2" t="s">
        <v>73</v>
      </c>
      <c r="AU33" s="1">
        <v>1979</v>
      </c>
      <c r="AV33" s="1">
        <v>12</v>
      </c>
      <c r="AW33" s="4">
        <v>28202</v>
      </c>
      <c r="AX33" s="4">
        <v>286499</v>
      </c>
      <c r="AY33" s="4">
        <v>608.95000000000005</v>
      </c>
      <c r="AZ33" s="2" t="s">
        <v>61</v>
      </c>
      <c r="BA33" s="3">
        <v>29190</v>
      </c>
      <c r="BB33" s="2" t="s">
        <v>74</v>
      </c>
      <c r="BE33" s="1">
        <v>0</v>
      </c>
      <c r="BF33" s="1">
        <v>0</v>
      </c>
      <c r="BG33" s="1">
        <v>0</v>
      </c>
      <c r="BH33" s="1">
        <v>0</v>
      </c>
    </row>
    <row r="34" spans="1:60" x14ac:dyDescent="0.2">
      <c r="A34" s="1">
        <v>121</v>
      </c>
      <c r="B34" s="2" t="s">
        <v>60</v>
      </c>
      <c r="C34" s="2" t="s">
        <v>62</v>
      </c>
      <c r="D34" s="2" t="s">
        <v>62</v>
      </c>
      <c r="E34" s="2" t="s">
        <v>61</v>
      </c>
      <c r="F34" s="2" t="s">
        <v>62</v>
      </c>
      <c r="G34" s="2" t="s">
        <v>62</v>
      </c>
      <c r="H34" s="3">
        <v>42856</v>
      </c>
      <c r="I34" s="2" t="s">
        <v>81</v>
      </c>
      <c r="J34" s="1">
        <v>1</v>
      </c>
      <c r="K34" s="1">
        <v>1</v>
      </c>
      <c r="L34" s="1">
        <v>0</v>
      </c>
      <c r="M34" s="1">
        <v>25</v>
      </c>
      <c r="N34" s="1">
        <v>25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2" t="s">
        <v>64</v>
      </c>
      <c r="AK34" s="2" t="s">
        <v>65</v>
      </c>
      <c r="AL34" s="2" t="s">
        <v>66</v>
      </c>
      <c r="AM34" s="2" t="s">
        <v>67</v>
      </c>
      <c r="AN34" s="2" t="s">
        <v>68</v>
      </c>
      <c r="AO34" s="2" t="s">
        <v>69</v>
      </c>
      <c r="AP34" s="2" t="s">
        <v>70</v>
      </c>
      <c r="AQ34" s="2" t="s">
        <v>84</v>
      </c>
      <c r="AR34" s="2" t="s">
        <v>72</v>
      </c>
      <c r="AS34" s="1">
        <v>1</v>
      </c>
      <c r="AT34" s="2" t="s">
        <v>73</v>
      </c>
      <c r="AU34" s="1">
        <v>2004</v>
      </c>
      <c r="AV34" s="1">
        <v>7</v>
      </c>
      <c r="AW34" s="4">
        <v>23069.85</v>
      </c>
      <c r="AX34" s="4">
        <v>42367</v>
      </c>
      <c r="AY34" s="4">
        <v>0</v>
      </c>
      <c r="AZ34" s="2" t="s">
        <v>62</v>
      </c>
      <c r="BA34" s="3">
        <v>38184</v>
      </c>
      <c r="BB34" s="2" t="s">
        <v>79</v>
      </c>
      <c r="BE34" s="1">
        <v>0</v>
      </c>
      <c r="BF34" s="1">
        <v>0</v>
      </c>
      <c r="BG34" s="1">
        <v>0</v>
      </c>
      <c r="BH34" s="1">
        <v>0</v>
      </c>
    </row>
    <row r="35" spans="1:60" x14ac:dyDescent="0.2">
      <c r="A35" s="1">
        <v>122</v>
      </c>
      <c r="B35" s="2" t="s">
        <v>60</v>
      </c>
      <c r="C35" s="2" t="s">
        <v>61</v>
      </c>
      <c r="D35" s="2" t="s">
        <v>61</v>
      </c>
      <c r="E35" s="2" t="s">
        <v>62</v>
      </c>
      <c r="F35" s="2" t="s">
        <v>62</v>
      </c>
      <c r="G35" s="2" t="s">
        <v>62</v>
      </c>
      <c r="H35" s="3">
        <v>42856</v>
      </c>
      <c r="I35" s="2" t="s">
        <v>81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2" t="s">
        <v>64</v>
      </c>
      <c r="AK35" s="2" t="s">
        <v>65</v>
      </c>
      <c r="AL35" s="2" t="s">
        <v>66</v>
      </c>
      <c r="AM35" s="2" t="s">
        <v>67</v>
      </c>
      <c r="AN35" s="2" t="s">
        <v>68</v>
      </c>
      <c r="AO35" s="2" t="s">
        <v>78</v>
      </c>
      <c r="AP35" s="2" t="s">
        <v>93</v>
      </c>
      <c r="AQ35" s="2" t="s">
        <v>109</v>
      </c>
      <c r="AR35" s="2" t="s">
        <v>83</v>
      </c>
      <c r="AS35" s="1">
        <v>1</v>
      </c>
      <c r="AT35" s="2" t="s">
        <v>73</v>
      </c>
      <c r="AU35" s="1">
        <v>1989</v>
      </c>
      <c r="AV35" s="1">
        <v>6</v>
      </c>
      <c r="AW35" s="4">
        <v>1406</v>
      </c>
      <c r="AX35" s="4">
        <v>0</v>
      </c>
      <c r="AY35" s="4">
        <v>203.04</v>
      </c>
      <c r="AZ35" s="2" t="s">
        <v>62</v>
      </c>
      <c r="BA35" s="3">
        <v>32681</v>
      </c>
      <c r="BB35" s="2" t="s">
        <v>74</v>
      </c>
      <c r="BC35" s="2" t="s">
        <v>136</v>
      </c>
      <c r="BD35" s="2" t="s">
        <v>136</v>
      </c>
      <c r="BE35" s="1">
        <v>1</v>
      </c>
      <c r="BF35" s="1">
        <v>0</v>
      </c>
      <c r="BG35" s="1">
        <v>0</v>
      </c>
      <c r="BH35" s="1">
        <v>0</v>
      </c>
    </row>
    <row r="36" spans="1:60" x14ac:dyDescent="0.2">
      <c r="A36" s="1">
        <v>126</v>
      </c>
      <c r="B36" s="2" t="s">
        <v>60</v>
      </c>
      <c r="C36" s="2" t="s">
        <v>62</v>
      </c>
      <c r="D36" s="2" t="s">
        <v>62</v>
      </c>
      <c r="E36" s="2" t="s">
        <v>62</v>
      </c>
      <c r="F36" s="2" t="s">
        <v>62</v>
      </c>
      <c r="G36" s="2" t="s">
        <v>62</v>
      </c>
      <c r="H36" s="3">
        <v>42856</v>
      </c>
      <c r="I36" s="2" t="s">
        <v>137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2" t="s">
        <v>138</v>
      </c>
      <c r="AK36" s="2" t="s">
        <v>139</v>
      </c>
      <c r="AL36" s="2" t="s">
        <v>140</v>
      </c>
      <c r="AM36" s="2" t="s">
        <v>67</v>
      </c>
      <c r="AN36" s="2" t="s">
        <v>68</v>
      </c>
      <c r="AO36" s="2" t="s">
        <v>69</v>
      </c>
      <c r="AP36" s="2" t="s">
        <v>70</v>
      </c>
      <c r="AQ36" s="2" t="s">
        <v>71</v>
      </c>
      <c r="AR36" s="2" t="s">
        <v>72</v>
      </c>
      <c r="AS36" s="1">
        <v>1</v>
      </c>
      <c r="AT36" s="2" t="s">
        <v>73</v>
      </c>
      <c r="AU36" s="1">
        <v>2007</v>
      </c>
      <c r="AV36" s="1">
        <v>4</v>
      </c>
      <c r="AW36" s="4">
        <v>32824</v>
      </c>
      <c r="AX36" s="4">
        <v>97672</v>
      </c>
      <c r="AY36" s="4">
        <v>0</v>
      </c>
      <c r="AZ36" s="2" t="s">
        <v>62</v>
      </c>
      <c r="BA36" s="3">
        <v>39181</v>
      </c>
      <c r="BB36" s="2" t="s">
        <v>141</v>
      </c>
      <c r="BE36" s="1">
        <v>0</v>
      </c>
      <c r="BF36" s="1">
        <v>0</v>
      </c>
      <c r="BG36" s="1">
        <v>0</v>
      </c>
      <c r="BH36" s="1">
        <v>0</v>
      </c>
    </row>
    <row r="37" spans="1:60" x14ac:dyDescent="0.2">
      <c r="A37" s="1">
        <v>128</v>
      </c>
      <c r="B37" s="2" t="s">
        <v>76</v>
      </c>
      <c r="C37" s="2" t="s">
        <v>61</v>
      </c>
      <c r="D37" s="2" t="s">
        <v>61</v>
      </c>
      <c r="E37" s="2" t="s">
        <v>62</v>
      </c>
      <c r="F37" s="2" t="s">
        <v>61</v>
      </c>
      <c r="G37" s="2" t="s">
        <v>62</v>
      </c>
      <c r="H37" s="3">
        <v>42856</v>
      </c>
      <c r="I37" s="2" t="s">
        <v>63</v>
      </c>
      <c r="J37" s="1">
        <v>0</v>
      </c>
      <c r="K37" s="1">
        <v>0</v>
      </c>
      <c r="L37" s="1">
        <v>0</v>
      </c>
      <c r="M37" s="1">
        <v>17</v>
      </c>
      <c r="N37" s="1">
        <v>17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2" t="s">
        <v>64</v>
      </c>
      <c r="AK37" s="2" t="s">
        <v>65</v>
      </c>
      <c r="AL37" s="2" t="s">
        <v>66</v>
      </c>
      <c r="AM37" s="2" t="s">
        <v>67</v>
      </c>
      <c r="AN37" s="2" t="s">
        <v>68</v>
      </c>
      <c r="AO37" s="2" t="s">
        <v>78</v>
      </c>
      <c r="AP37" s="2" t="s">
        <v>70</v>
      </c>
      <c r="AQ37" s="2" t="s">
        <v>84</v>
      </c>
      <c r="AR37" s="2" t="s">
        <v>110</v>
      </c>
      <c r="AS37" s="1">
        <v>1</v>
      </c>
      <c r="AT37" s="2" t="s">
        <v>73</v>
      </c>
      <c r="AU37" s="1">
        <v>1980</v>
      </c>
      <c r="AV37" s="1">
        <v>11</v>
      </c>
      <c r="AW37" s="4">
        <v>158927</v>
      </c>
      <c r="AX37" s="4">
        <v>241935</v>
      </c>
      <c r="AY37" s="4">
        <v>1.88</v>
      </c>
      <c r="AZ37" s="2" t="s">
        <v>62</v>
      </c>
      <c r="BA37" s="3">
        <v>29526</v>
      </c>
      <c r="BB37" s="2" t="s">
        <v>74</v>
      </c>
      <c r="BC37" s="2" t="s">
        <v>142</v>
      </c>
      <c r="BE37" s="1">
        <v>1</v>
      </c>
      <c r="BF37" s="1">
        <v>0</v>
      </c>
      <c r="BG37" s="1">
        <v>0</v>
      </c>
      <c r="BH37" s="1">
        <v>0</v>
      </c>
    </row>
    <row r="38" spans="1:60" x14ac:dyDescent="0.2">
      <c r="A38" s="1">
        <v>129</v>
      </c>
      <c r="B38" s="2" t="s">
        <v>76</v>
      </c>
      <c r="C38" s="2" t="s">
        <v>62</v>
      </c>
      <c r="D38" s="2" t="s">
        <v>62</v>
      </c>
      <c r="E38" s="2" t="s">
        <v>61</v>
      </c>
      <c r="F38" s="2" t="s">
        <v>62</v>
      </c>
      <c r="G38" s="2" t="s">
        <v>62</v>
      </c>
      <c r="H38" s="3">
        <v>42856</v>
      </c>
      <c r="I38" s="2" t="s">
        <v>105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2" t="s">
        <v>106</v>
      </c>
      <c r="AK38" s="2" t="s">
        <v>106</v>
      </c>
      <c r="AL38" s="2" t="s">
        <v>106</v>
      </c>
      <c r="AM38" s="2" t="s">
        <v>67</v>
      </c>
      <c r="AN38" s="2" t="s">
        <v>68</v>
      </c>
      <c r="AO38" s="2" t="s">
        <v>69</v>
      </c>
      <c r="AP38" s="2" t="s">
        <v>70</v>
      </c>
      <c r="AQ38" s="2" t="s">
        <v>84</v>
      </c>
      <c r="AR38" s="2" t="s">
        <v>83</v>
      </c>
      <c r="AS38" s="1">
        <v>1</v>
      </c>
      <c r="AT38" s="2" t="s">
        <v>108</v>
      </c>
      <c r="AU38" s="1">
        <v>2014</v>
      </c>
      <c r="AV38" s="1">
        <v>1</v>
      </c>
      <c r="AW38" s="4">
        <v>3650</v>
      </c>
      <c r="AX38" s="4">
        <v>701</v>
      </c>
      <c r="AY38" s="4">
        <v>0</v>
      </c>
      <c r="AZ38" s="2" t="s">
        <v>62</v>
      </c>
      <c r="BA38" s="3">
        <v>41642</v>
      </c>
      <c r="BB38" s="2" t="s">
        <v>101</v>
      </c>
      <c r="BE38" s="1">
        <v>0</v>
      </c>
      <c r="BF38" s="1">
        <v>0</v>
      </c>
      <c r="BG38" s="1">
        <v>1</v>
      </c>
      <c r="BH38" s="1">
        <v>0</v>
      </c>
    </row>
    <row r="39" spans="1:60" x14ac:dyDescent="0.2">
      <c r="A39" s="1">
        <v>133</v>
      </c>
      <c r="B39" s="2" t="s">
        <v>114</v>
      </c>
      <c r="C39" s="2" t="s">
        <v>61</v>
      </c>
      <c r="D39" s="2" t="s">
        <v>61</v>
      </c>
      <c r="E39" s="2" t="s">
        <v>61</v>
      </c>
      <c r="F39" s="2" t="s">
        <v>61</v>
      </c>
      <c r="G39" s="2" t="s">
        <v>62</v>
      </c>
      <c r="H39" s="3">
        <v>42856</v>
      </c>
      <c r="I39" s="2" t="s">
        <v>143</v>
      </c>
      <c r="J39" s="1">
        <v>3</v>
      </c>
      <c r="K39" s="1">
        <v>2</v>
      </c>
      <c r="L39" s="1">
        <v>1</v>
      </c>
      <c r="M39" s="1">
        <v>19</v>
      </c>
      <c r="N39" s="1">
        <v>17</v>
      </c>
      <c r="O39" s="1">
        <v>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</v>
      </c>
      <c r="AH39" s="1">
        <v>0</v>
      </c>
      <c r="AI39" s="1">
        <v>0</v>
      </c>
      <c r="AJ39" s="2" t="s">
        <v>64</v>
      </c>
      <c r="AK39" s="2" t="s">
        <v>65</v>
      </c>
      <c r="AL39" s="2" t="s">
        <v>119</v>
      </c>
      <c r="AM39" s="2" t="s">
        <v>67</v>
      </c>
      <c r="AN39" s="2" t="s">
        <v>68</v>
      </c>
      <c r="AO39" s="2" t="s">
        <v>78</v>
      </c>
      <c r="AP39" s="2" t="s">
        <v>70</v>
      </c>
      <c r="AQ39" s="2" t="s">
        <v>84</v>
      </c>
      <c r="AR39" s="2" t="s">
        <v>144</v>
      </c>
      <c r="AS39" s="1">
        <v>1</v>
      </c>
      <c r="AT39" s="2" t="s">
        <v>73</v>
      </c>
      <c r="AU39" s="1">
        <v>1990</v>
      </c>
      <c r="AV39" s="1">
        <v>7</v>
      </c>
      <c r="AW39" s="4">
        <v>119716.86</v>
      </c>
      <c r="AX39" s="4">
        <v>440974.76</v>
      </c>
      <c r="AY39" s="4">
        <v>101338.79</v>
      </c>
      <c r="AZ39" s="2" t="s">
        <v>61</v>
      </c>
      <c r="BA39" s="3">
        <v>33077</v>
      </c>
      <c r="BB39" s="2" t="s">
        <v>118</v>
      </c>
      <c r="BC39" s="2" t="s">
        <v>145</v>
      </c>
      <c r="BD39" s="2" t="s">
        <v>146</v>
      </c>
      <c r="BE39" s="1">
        <v>0</v>
      </c>
      <c r="BF39" s="1">
        <v>0</v>
      </c>
      <c r="BG39" s="1">
        <v>1</v>
      </c>
      <c r="BH39" s="1">
        <v>1</v>
      </c>
    </row>
    <row r="40" spans="1:60" x14ac:dyDescent="0.2">
      <c r="A40" s="1">
        <v>142</v>
      </c>
      <c r="B40" s="2" t="s">
        <v>76</v>
      </c>
      <c r="C40" s="2" t="s">
        <v>61</v>
      </c>
      <c r="D40" s="2" t="s">
        <v>61</v>
      </c>
      <c r="E40" s="2" t="s">
        <v>61</v>
      </c>
      <c r="F40" s="2" t="s">
        <v>62</v>
      </c>
      <c r="G40" s="2" t="s">
        <v>62</v>
      </c>
      <c r="H40" s="3">
        <v>42856</v>
      </c>
      <c r="I40" s="2" t="s">
        <v>81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2</v>
      </c>
      <c r="AE40" s="1">
        <v>0</v>
      </c>
      <c r="AF40" s="1">
        <v>2</v>
      </c>
      <c r="AG40" s="1">
        <v>0</v>
      </c>
      <c r="AH40" s="1">
        <v>0</v>
      </c>
      <c r="AI40" s="1">
        <v>0</v>
      </c>
      <c r="AJ40" s="2" t="s">
        <v>64</v>
      </c>
      <c r="AK40" s="2" t="s">
        <v>65</v>
      </c>
      <c r="AL40" s="2" t="s">
        <v>66</v>
      </c>
      <c r="AM40" s="2" t="s">
        <v>67</v>
      </c>
      <c r="AN40" s="2" t="s">
        <v>68</v>
      </c>
      <c r="AO40" s="2" t="s">
        <v>78</v>
      </c>
      <c r="AP40" s="2" t="s">
        <v>70</v>
      </c>
      <c r="AQ40" s="2" t="s">
        <v>96</v>
      </c>
      <c r="AR40" s="2" t="s">
        <v>72</v>
      </c>
      <c r="AS40" s="1">
        <v>1</v>
      </c>
      <c r="AT40" s="2" t="s">
        <v>73</v>
      </c>
      <c r="AU40" s="1">
        <v>1990</v>
      </c>
      <c r="AV40" s="1">
        <v>8</v>
      </c>
      <c r="AW40" s="4">
        <v>70279.11</v>
      </c>
      <c r="AX40" s="4">
        <v>1719</v>
      </c>
      <c r="AY40" s="4">
        <v>69222.34</v>
      </c>
      <c r="AZ40" s="2" t="s">
        <v>62</v>
      </c>
      <c r="BA40" s="3">
        <v>33107</v>
      </c>
      <c r="BB40" s="2" t="s">
        <v>79</v>
      </c>
      <c r="BC40" s="2" t="s">
        <v>147</v>
      </c>
      <c r="BD40" s="2" t="s">
        <v>147</v>
      </c>
      <c r="BE40" s="1">
        <v>1</v>
      </c>
      <c r="BF40" s="1">
        <v>0</v>
      </c>
      <c r="BG40" s="1">
        <v>0</v>
      </c>
      <c r="BH40" s="1">
        <v>0</v>
      </c>
    </row>
    <row r="41" spans="1:60" x14ac:dyDescent="0.2">
      <c r="A41" s="1">
        <v>144</v>
      </c>
      <c r="B41" s="2" t="s">
        <v>76</v>
      </c>
      <c r="C41" s="2" t="s">
        <v>61</v>
      </c>
      <c r="D41" s="2" t="s">
        <v>62</v>
      </c>
      <c r="E41" s="2" t="s">
        <v>62</v>
      </c>
      <c r="F41" s="2" t="s">
        <v>62</v>
      </c>
      <c r="G41" s="2" t="s">
        <v>62</v>
      </c>
      <c r="H41" s="3">
        <v>42856</v>
      </c>
      <c r="I41" s="2" t="s">
        <v>81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2" t="s">
        <v>64</v>
      </c>
      <c r="AK41" s="2" t="s">
        <v>65</v>
      </c>
      <c r="AL41" s="2" t="s">
        <v>66</v>
      </c>
      <c r="AM41" s="2" t="s">
        <v>67</v>
      </c>
      <c r="AN41" s="2" t="s">
        <v>68</v>
      </c>
      <c r="AO41" s="2" t="s">
        <v>69</v>
      </c>
      <c r="AP41" s="2" t="s">
        <v>70</v>
      </c>
      <c r="AQ41" s="2" t="s">
        <v>121</v>
      </c>
      <c r="AR41" s="2" t="s">
        <v>72</v>
      </c>
      <c r="AS41" s="1">
        <v>1</v>
      </c>
      <c r="AT41" s="2" t="s">
        <v>73</v>
      </c>
      <c r="AU41" s="1">
        <v>2016</v>
      </c>
      <c r="AV41" s="1">
        <v>8</v>
      </c>
      <c r="AW41" s="4">
        <v>49406</v>
      </c>
      <c r="AX41" s="4">
        <v>33538</v>
      </c>
      <c r="AY41" s="4">
        <v>100</v>
      </c>
      <c r="AZ41" s="2" t="s">
        <v>62</v>
      </c>
      <c r="BA41" s="3">
        <v>42590</v>
      </c>
      <c r="BB41" s="2" t="s">
        <v>118</v>
      </c>
      <c r="BE41" s="1">
        <v>0</v>
      </c>
      <c r="BF41" s="1">
        <v>0</v>
      </c>
      <c r="BG41" s="1">
        <v>0</v>
      </c>
      <c r="BH41" s="1">
        <v>0</v>
      </c>
    </row>
    <row r="42" spans="1:60" x14ac:dyDescent="0.2">
      <c r="A42" s="1">
        <v>146</v>
      </c>
      <c r="B42" s="2" t="s">
        <v>76</v>
      </c>
      <c r="C42" s="2" t="s">
        <v>62</v>
      </c>
      <c r="D42" s="2" t="s">
        <v>62</v>
      </c>
      <c r="E42" s="2" t="s">
        <v>61</v>
      </c>
      <c r="F42" s="2" t="s">
        <v>62</v>
      </c>
      <c r="G42" s="2" t="s">
        <v>62</v>
      </c>
      <c r="H42" s="3">
        <v>42856</v>
      </c>
      <c r="I42" s="2" t="s">
        <v>137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2" t="s">
        <v>64</v>
      </c>
      <c r="AK42" s="2" t="s">
        <v>65</v>
      </c>
      <c r="AL42" s="2" t="s">
        <v>66</v>
      </c>
      <c r="AM42" s="2" t="s">
        <v>67</v>
      </c>
      <c r="AN42" s="2" t="s">
        <v>68</v>
      </c>
      <c r="AO42" s="2" t="s">
        <v>69</v>
      </c>
      <c r="AP42" s="2" t="s">
        <v>70</v>
      </c>
      <c r="AQ42" s="2" t="s">
        <v>89</v>
      </c>
      <c r="AR42" s="2" t="s">
        <v>72</v>
      </c>
      <c r="AS42" s="1">
        <v>1</v>
      </c>
      <c r="AT42" s="2" t="s">
        <v>73</v>
      </c>
      <c r="AU42" s="1">
        <v>2002</v>
      </c>
      <c r="AV42" s="1">
        <v>7</v>
      </c>
      <c r="AW42" s="4">
        <v>34309</v>
      </c>
      <c r="AX42" s="4">
        <v>70860.759999999995</v>
      </c>
      <c r="AY42" s="4">
        <v>0</v>
      </c>
      <c r="AZ42" s="2" t="s">
        <v>62</v>
      </c>
      <c r="BA42" s="3">
        <v>37468</v>
      </c>
      <c r="BB42" s="2" t="s">
        <v>141</v>
      </c>
      <c r="BC42" s="2" t="s">
        <v>148</v>
      </c>
      <c r="BE42" s="1">
        <v>0</v>
      </c>
      <c r="BF42" s="1">
        <v>0</v>
      </c>
      <c r="BG42" s="1">
        <v>0</v>
      </c>
      <c r="BH42" s="1">
        <v>0</v>
      </c>
    </row>
    <row r="43" spans="1:60" x14ac:dyDescent="0.2">
      <c r="A43" s="1">
        <v>148</v>
      </c>
      <c r="B43" s="2" t="s">
        <v>76</v>
      </c>
      <c r="C43" s="2" t="s">
        <v>62</v>
      </c>
      <c r="D43" s="2" t="s">
        <v>62</v>
      </c>
      <c r="E43" s="2" t="s">
        <v>61</v>
      </c>
      <c r="F43" s="2" t="s">
        <v>62</v>
      </c>
      <c r="G43" s="2" t="s">
        <v>62</v>
      </c>
      <c r="H43" s="3">
        <v>42856</v>
      </c>
      <c r="I43" s="2" t="s">
        <v>77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2" t="s">
        <v>64</v>
      </c>
      <c r="AK43" s="2" t="s">
        <v>65</v>
      </c>
      <c r="AL43" s="2" t="s">
        <v>66</v>
      </c>
      <c r="AM43" s="2" t="s">
        <v>67</v>
      </c>
      <c r="AN43" s="2" t="s">
        <v>68</v>
      </c>
      <c r="AO43" s="2" t="s">
        <v>78</v>
      </c>
      <c r="AP43" s="2" t="s">
        <v>70</v>
      </c>
      <c r="AQ43" s="2" t="s">
        <v>89</v>
      </c>
      <c r="AR43" s="2" t="s">
        <v>72</v>
      </c>
      <c r="AS43" s="1">
        <v>1</v>
      </c>
      <c r="AT43" s="2" t="s">
        <v>73</v>
      </c>
      <c r="AU43" s="1">
        <v>2003</v>
      </c>
      <c r="AV43" s="1">
        <v>9</v>
      </c>
      <c r="AW43" s="4">
        <v>138287.76</v>
      </c>
      <c r="AX43" s="4">
        <v>67311</v>
      </c>
      <c r="AY43" s="4">
        <v>0</v>
      </c>
      <c r="AZ43" s="2" t="s">
        <v>62</v>
      </c>
      <c r="BA43" s="3">
        <v>37867</v>
      </c>
      <c r="BB43" s="2" t="s">
        <v>141</v>
      </c>
      <c r="BC43" s="2" t="s">
        <v>149</v>
      </c>
      <c r="BE43" s="1">
        <v>0</v>
      </c>
      <c r="BF43" s="1">
        <v>0</v>
      </c>
      <c r="BG43" s="1">
        <v>0</v>
      </c>
      <c r="BH43" s="1">
        <v>0</v>
      </c>
    </row>
    <row r="44" spans="1:60" x14ac:dyDescent="0.2">
      <c r="A44" s="1">
        <v>149</v>
      </c>
      <c r="B44" s="2" t="s">
        <v>114</v>
      </c>
      <c r="C44" s="2" t="s">
        <v>61</v>
      </c>
      <c r="D44" s="2" t="s">
        <v>61</v>
      </c>
      <c r="E44" s="2" t="s">
        <v>62</v>
      </c>
      <c r="F44" s="2" t="s">
        <v>62</v>
      </c>
      <c r="G44" s="2" t="s">
        <v>61</v>
      </c>
      <c r="H44" s="3">
        <v>42856</v>
      </c>
      <c r="I44" s="2" t="s">
        <v>81</v>
      </c>
      <c r="J44" s="1">
        <v>12</v>
      </c>
      <c r="K44" s="1">
        <v>11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1</v>
      </c>
      <c r="AE44" s="1">
        <v>0</v>
      </c>
      <c r="AF44" s="1">
        <v>1</v>
      </c>
      <c r="AG44" s="1">
        <v>4</v>
      </c>
      <c r="AH44" s="1">
        <v>0</v>
      </c>
      <c r="AI44" s="1">
        <v>0</v>
      </c>
      <c r="AJ44" s="2" t="s">
        <v>64</v>
      </c>
      <c r="AK44" s="2" t="s">
        <v>65</v>
      </c>
      <c r="AL44" s="2" t="s">
        <v>66</v>
      </c>
      <c r="AM44" s="2" t="s">
        <v>67</v>
      </c>
      <c r="AN44" s="2" t="s">
        <v>68</v>
      </c>
      <c r="AO44" s="2" t="s">
        <v>78</v>
      </c>
      <c r="AP44" s="2" t="s">
        <v>70</v>
      </c>
      <c r="AQ44" s="2" t="s">
        <v>84</v>
      </c>
      <c r="AR44" s="2" t="s">
        <v>110</v>
      </c>
      <c r="AS44" s="1">
        <v>1</v>
      </c>
      <c r="AT44" s="2" t="s">
        <v>73</v>
      </c>
      <c r="AU44" s="1">
        <v>1988</v>
      </c>
      <c r="AV44" s="1">
        <v>6</v>
      </c>
      <c r="AW44" s="4">
        <v>10751.73</v>
      </c>
      <c r="AX44" s="4">
        <v>32121</v>
      </c>
      <c r="AY44" s="4">
        <v>3353.43</v>
      </c>
      <c r="AZ44" s="2" t="s">
        <v>61</v>
      </c>
      <c r="BA44" s="3">
        <v>32296</v>
      </c>
      <c r="BB44" s="2" t="s">
        <v>74</v>
      </c>
      <c r="BC44" s="2" t="s">
        <v>150</v>
      </c>
      <c r="BD44" s="2" t="s">
        <v>150</v>
      </c>
      <c r="BE44" s="1">
        <v>1</v>
      </c>
      <c r="BF44" s="1">
        <v>0</v>
      </c>
      <c r="BG44" s="1">
        <v>0</v>
      </c>
      <c r="BH44" s="1">
        <v>0</v>
      </c>
    </row>
    <row r="45" spans="1:60" x14ac:dyDescent="0.2">
      <c r="A45" s="1">
        <v>157</v>
      </c>
      <c r="B45" s="2" t="s">
        <v>60</v>
      </c>
      <c r="C45" s="2" t="s">
        <v>62</v>
      </c>
      <c r="D45" s="2" t="s">
        <v>62</v>
      </c>
      <c r="E45" s="2" t="s">
        <v>61</v>
      </c>
      <c r="F45" s="2" t="s">
        <v>62</v>
      </c>
      <c r="G45" s="2" t="s">
        <v>62</v>
      </c>
      <c r="H45" s="3">
        <v>42856</v>
      </c>
      <c r="I45" s="2" t="s">
        <v>103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2" t="s">
        <v>151</v>
      </c>
      <c r="AK45" s="2" t="s">
        <v>151</v>
      </c>
      <c r="AL45" s="2" t="s">
        <v>151</v>
      </c>
      <c r="AM45" s="2" t="s">
        <v>152</v>
      </c>
      <c r="AN45" s="2" t="s">
        <v>68</v>
      </c>
      <c r="AO45" s="2" t="s">
        <v>69</v>
      </c>
      <c r="AP45" s="2" t="s">
        <v>70</v>
      </c>
      <c r="AQ45" s="2" t="s">
        <v>84</v>
      </c>
      <c r="AR45" s="2" t="s">
        <v>110</v>
      </c>
      <c r="AS45" s="1">
        <v>1</v>
      </c>
      <c r="AT45" s="2" t="s">
        <v>73</v>
      </c>
      <c r="AU45" s="1">
        <v>2006</v>
      </c>
      <c r="AV45" s="1">
        <v>11</v>
      </c>
      <c r="AW45" s="4">
        <v>44396</v>
      </c>
      <c r="AX45" s="4">
        <v>62017</v>
      </c>
      <c r="AY45" s="4">
        <v>0</v>
      </c>
      <c r="AZ45" s="2" t="s">
        <v>62</v>
      </c>
      <c r="BA45" s="3">
        <v>39028</v>
      </c>
      <c r="BB45" s="2" t="s">
        <v>79</v>
      </c>
      <c r="BC45" s="2" t="s">
        <v>102</v>
      </c>
      <c r="BD45" s="2" t="s">
        <v>153</v>
      </c>
      <c r="BE45" s="1">
        <v>0</v>
      </c>
      <c r="BF45" s="1">
        <v>0</v>
      </c>
      <c r="BG45" s="1">
        <v>0</v>
      </c>
      <c r="BH45" s="1">
        <v>0</v>
      </c>
    </row>
    <row r="46" spans="1:60" x14ac:dyDescent="0.2">
      <c r="A46" s="1">
        <v>158</v>
      </c>
      <c r="B46" s="2" t="s">
        <v>86</v>
      </c>
      <c r="C46" s="2" t="s">
        <v>62</v>
      </c>
      <c r="D46" s="2" t="s">
        <v>62</v>
      </c>
      <c r="E46" s="2" t="s">
        <v>61</v>
      </c>
      <c r="F46" s="2" t="s">
        <v>62</v>
      </c>
      <c r="G46" s="2" t="s">
        <v>62</v>
      </c>
      <c r="H46" s="3">
        <v>42856</v>
      </c>
      <c r="I46" s="2" t="s">
        <v>105</v>
      </c>
      <c r="J46" s="1">
        <v>2</v>
      </c>
      <c r="K46" s="1">
        <v>1</v>
      </c>
      <c r="L46" s="1">
        <v>1</v>
      </c>
      <c r="M46" s="1">
        <v>3</v>
      </c>
      <c r="N46" s="1">
        <v>2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2" t="s">
        <v>106</v>
      </c>
      <c r="AK46" s="2" t="s">
        <v>106</v>
      </c>
      <c r="AL46" s="2" t="s">
        <v>106</v>
      </c>
      <c r="AM46" s="2" t="s">
        <v>88</v>
      </c>
      <c r="AN46" s="2" t="s">
        <v>68</v>
      </c>
      <c r="AO46" s="2" t="s">
        <v>78</v>
      </c>
      <c r="AP46" s="2" t="s">
        <v>93</v>
      </c>
      <c r="AQ46" s="2" t="s">
        <v>84</v>
      </c>
      <c r="AR46" s="2" t="s">
        <v>83</v>
      </c>
      <c r="AS46" s="1">
        <v>0</v>
      </c>
      <c r="AT46" s="2" t="s">
        <v>108</v>
      </c>
      <c r="AU46" s="1">
        <v>2014</v>
      </c>
      <c r="AV46" s="1">
        <v>8</v>
      </c>
      <c r="AW46" s="4">
        <v>1920</v>
      </c>
      <c r="AX46" s="4">
        <v>10845</v>
      </c>
      <c r="AY46" s="4">
        <v>0</v>
      </c>
      <c r="AZ46" s="2" t="s">
        <v>62</v>
      </c>
      <c r="BA46" s="3">
        <v>41859</v>
      </c>
      <c r="BB46" s="2" t="s">
        <v>79</v>
      </c>
      <c r="BC46" s="2" t="s">
        <v>154</v>
      </c>
      <c r="BD46" s="2" t="s">
        <v>154</v>
      </c>
      <c r="BE46" s="1">
        <v>0</v>
      </c>
      <c r="BF46" s="1">
        <v>0</v>
      </c>
      <c r="BG46" s="1">
        <v>1</v>
      </c>
      <c r="BH46" s="1">
        <v>0</v>
      </c>
    </row>
    <row r="47" spans="1:60" x14ac:dyDescent="0.2">
      <c r="A47" s="1">
        <v>161</v>
      </c>
      <c r="B47" s="2" t="s">
        <v>76</v>
      </c>
      <c r="C47" s="2" t="s">
        <v>61</v>
      </c>
      <c r="D47" s="2" t="s">
        <v>61</v>
      </c>
      <c r="E47" s="2" t="s">
        <v>62</v>
      </c>
      <c r="F47" s="2" t="s">
        <v>62</v>
      </c>
      <c r="G47" s="2" t="s">
        <v>62</v>
      </c>
      <c r="H47" s="3">
        <v>42856</v>
      </c>
      <c r="I47" s="2" t="s">
        <v>77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2</v>
      </c>
      <c r="AE47" s="1">
        <v>0</v>
      </c>
      <c r="AF47" s="1">
        <v>2</v>
      </c>
      <c r="AG47" s="1">
        <v>0</v>
      </c>
      <c r="AH47" s="1">
        <v>0</v>
      </c>
      <c r="AI47" s="1">
        <v>0</v>
      </c>
      <c r="AJ47" s="2" t="s">
        <v>64</v>
      </c>
      <c r="AK47" s="2" t="s">
        <v>65</v>
      </c>
      <c r="AL47" s="2" t="s">
        <v>66</v>
      </c>
      <c r="AM47" s="2" t="s">
        <v>67</v>
      </c>
      <c r="AN47" s="2" t="s">
        <v>68</v>
      </c>
      <c r="AO47" s="2" t="s">
        <v>69</v>
      </c>
      <c r="AP47" s="2" t="s">
        <v>70</v>
      </c>
      <c r="AQ47" s="2" t="s">
        <v>89</v>
      </c>
      <c r="AR47" s="2" t="s">
        <v>72</v>
      </c>
      <c r="AS47" s="1">
        <v>1</v>
      </c>
      <c r="AT47" s="2" t="s">
        <v>73</v>
      </c>
      <c r="AU47" s="1">
        <v>1977</v>
      </c>
      <c r="AV47" s="1">
        <v>11</v>
      </c>
      <c r="AW47" s="4">
        <v>138287.76</v>
      </c>
      <c r="AX47" s="4">
        <v>67311</v>
      </c>
      <c r="AY47" s="4">
        <v>138287.76</v>
      </c>
      <c r="AZ47" s="2" t="s">
        <v>61</v>
      </c>
      <c r="BA47" s="3">
        <v>28430</v>
      </c>
      <c r="BB47" s="2" t="s">
        <v>74</v>
      </c>
      <c r="BC47" s="2" t="s">
        <v>155</v>
      </c>
      <c r="BD47" s="2" t="s">
        <v>155</v>
      </c>
      <c r="BE47" s="1">
        <v>0</v>
      </c>
      <c r="BF47" s="1">
        <v>0</v>
      </c>
      <c r="BG47" s="1">
        <v>0</v>
      </c>
      <c r="BH47" s="1">
        <v>0</v>
      </c>
    </row>
    <row r="48" spans="1:60" x14ac:dyDescent="0.2">
      <c r="A48" s="1">
        <v>166</v>
      </c>
      <c r="B48" s="2" t="s">
        <v>76</v>
      </c>
      <c r="C48" s="2" t="s">
        <v>61</v>
      </c>
      <c r="D48" s="2" t="s">
        <v>61</v>
      </c>
      <c r="E48" s="2" t="s">
        <v>61</v>
      </c>
      <c r="F48" s="2" t="s">
        <v>62</v>
      </c>
      <c r="G48" s="2" t="s">
        <v>62</v>
      </c>
      <c r="H48" s="3">
        <v>42856</v>
      </c>
      <c r="I48" s="2" t="s">
        <v>63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3</v>
      </c>
      <c r="AE48" s="1">
        <v>0</v>
      </c>
      <c r="AF48" s="1">
        <v>3</v>
      </c>
      <c r="AG48" s="1">
        <v>0</v>
      </c>
      <c r="AH48" s="1">
        <v>0</v>
      </c>
      <c r="AI48" s="1">
        <v>0</v>
      </c>
      <c r="AJ48" s="2" t="s">
        <v>64</v>
      </c>
      <c r="AK48" s="2" t="s">
        <v>65</v>
      </c>
      <c r="AL48" s="2" t="s">
        <v>66</v>
      </c>
      <c r="AM48" s="2" t="s">
        <v>67</v>
      </c>
      <c r="AN48" s="2" t="s">
        <v>68</v>
      </c>
      <c r="AO48" s="2" t="s">
        <v>69</v>
      </c>
      <c r="AP48" s="2" t="s">
        <v>93</v>
      </c>
      <c r="AQ48" s="2" t="s">
        <v>94</v>
      </c>
      <c r="AR48" s="2" t="s">
        <v>72</v>
      </c>
      <c r="AS48" s="1">
        <v>1</v>
      </c>
      <c r="AT48" s="2" t="s">
        <v>73</v>
      </c>
      <c r="AU48" s="1">
        <v>1998</v>
      </c>
      <c r="AV48" s="1">
        <v>7</v>
      </c>
      <c r="AW48" s="4">
        <v>77124</v>
      </c>
      <c r="AX48" s="4">
        <v>58488</v>
      </c>
      <c r="AY48" s="4">
        <v>624.04</v>
      </c>
      <c r="AZ48" s="2" t="s">
        <v>61</v>
      </c>
      <c r="BA48" s="3">
        <v>35979</v>
      </c>
      <c r="BB48" s="2" t="s">
        <v>92</v>
      </c>
      <c r="BC48" s="2" t="s">
        <v>156</v>
      </c>
      <c r="BE48" s="1">
        <v>0</v>
      </c>
      <c r="BF48" s="1">
        <v>0</v>
      </c>
      <c r="BG48" s="1">
        <v>0</v>
      </c>
      <c r="BH48" s="1">
        <v>0</v>
      </c>
    </row>
    <row r="49" spans="1:60" x14ac:dyDescent="0.2">
      <c r="A49" s="1">
        <v>169</v>
      </c>
      <c r="B49" s="2" t="s">
        <v>60</v>
      </c>
      <c r="C49" s="2" t="s">
        <v>62</v>
      </c>
      <c r="D49" s="2" t="s">
        <v>62</v>
      </c>
      <c r="E49" s="2" t="s">
        <v>61</v>
      </c>
      <c r="F49" s="2" t="s">
        <v>62</v>
      </c>
      <c r="G49" s="2" t="s">
        <v>62</v>
      </c>
      <c r="H49" s="3">
        <v>42856</v>
      </c>
      <c r="I49" s="2" t="s">
        <v>63</v>
      </c>
      <c r="J49" s="1">
        <v>0</v>
      </c>
      <c r="K49" s="1">
        <v>0</v>
      </c>
      <c r="L49" s="1">
        <v>0</v>
      </c>
      <c r="M49" s="1">
        <v>30</v>
      </c>
      <c r="N49" s="1">
        <v>30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2" t="s">
        <v>64</v>
      </c>
      <c r="AK49" s="2" t="s">
        <v>65</v>
      </c>
      <c r="AL49" s="2" t="s">
        <v>66</v>
      </c>
      <c r="AM49" s="2" t="s">
        <v>67</v>
      </c>
      <c r="AN49" s="2" t="s">
        <v>68</v>
      </c>
      <c r="AO49" s="2" t="s">
        <v>69</v>
      </c>
      <c r="AP49" s="2" t="s">
        <v>70</v>
      </c>
      <c r="AQ49" s="2" t="s">
        <v>109</v>
      </c>
      <c r="AR49" s="2" t="s">
        <v>72</v>
      </c>
      <c r="AS49" s="1">
        <v>1</v>
      </c>
      <c r="AT49" s="2" t="s">
        <v>73</v>
      </c>
      <c r="AU49" s="1">
        <v>2014</v>
      </c>
      <c r="AV49" s="1">
        <v>12</v>
      </c>
      <c r="AW49" s="4">
        <v>27844.69</v>
      </c>
      <c r="AX49" s="4">
        <v>124987</v>
      </c>
      <c r="AY49" s="4">
        <v>0</v>
      </c>
      <c r="AZ49" s="2" t="s">
        <v>62</v>
      </c>
      <c r="BA49" s="3">
        <v>41977</v>
      </c>
      <c r="BB49" s="2" t="s">
        <v>157</v>
      </c>
      <c r="BD49" s="2" t="s">
        <v>158</v>
      </c>
      <c r="BE49" s="1">
        <v>0</v>
      </c>
      <c r="BF49" s="1">
        <v>0</v>
      </c>
      <c r="BG49" s="1">
        <v>0</v>
      </c>
      <c r="BH49" s="1">
        <v>0</v>
      </c>
    </row>
    <row r="50" spans="1:60" x14ac:dyDescent="0.2">
      <c r="A50" s="1">
        <v>173</v>
      </c>
      <c r="B50" s="2" t="s">
        <v>60</v>
      </c>
      <c r="C50" s="2" t="s">
        <v>62</v>
      </c>
      <c r="D50" s="2" t="s">
        <v>62</v>
      </c>
      <c r="E50" s="2" t="s">
        <v>61</v>
      </c>
      <c r="F50" s="2" t="s">
        <v>62</v>
      </c>
      <c r="G50" s="2" t="s">
        <v>62</v>
      </c>
      <c r="H50" s="3">
        <v>42856</v>
      </c>
      <c r="I50" s="2" t="s">
        <v>63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2" t="s">
        <v>64</v>
      </c>
      <c r="AK50" s="2" t="s">
        <v>65</v>
      </c>
      <c r="AL50" s="2" t="s">
        <v>66</v>
      </c>
      <c r="AM50" s="2" t="s">
        <v>67</v>
      </c>
      <c r="AN50" s="2" t="s">
        <v>68</v>
      </c>
      <c r="AO50" s="2" t="s">
        <v>78</v>
      </c>
      <c r="AP50" s="2" t="s">
        <v>70</v>
      </c>
      <c r="AQ50" s="2" t="s">
        <v>71</v>
      </c>
      <c r="AR50" s="2" t="s">
        <v>110</v>
      </c>
      <c r="AS50" s="1">
        <v>1</v>
      </c>
      <c r="AT50" s="2" t="s">
        <v>73</v>
      </c>
      <c r="AU50" s="1">
        <v>2012</v>
      </c>
      <c r="AV50" s="1">
        <v>2</v>
      </c>
      <c r="AW50" s="4">
        <v>71096</v>
      </c>
      <c r="AX50" s="4">
        <v>354503</v>
      </c>
      <c r="AY50" s="4">
        <v>0</v>
      </c>
      <c r="AZ50" s="2" t="s">
        <v>62</v>
      </c>
      <c r="BA50" s="3">
        <v>40953</v>
      </c>
      <c r="BB50" s="2" t="s">
        <v>112</v>
      </c>
      <c r="BE50" s="1">
        <v>0</v>
      </c>
      <c r="BF50" s="1">
        <v>0</v>
      </c>
      <c r="BG50" s="1">
        <v>1</v>
      </c>
      <c r="BH50" s="1">
        <v>0</v>
      </c>
    </row>
    <row r="51" spans="1:60" x14ac:dyDescent="0.2">
      <c r="A51" s="1">
        <v>179</v>
      </c>
      <c r="B51" s="2" t="s">
        <v>76</v>
      </c>
      <c r="C51" s="2" t="s">
        <v>61</v>
      </c>
      <c r="D51" s="2" t="s">
        <v>61</v>
      </c>
      <c r="E51" s="2" t="s">
        <v>62</v>
      </c>
      <c r="F51" s="2" t="s">
        <v>62</v>
      </c>
      <c r="G51" s="2" t="s">
        <v>62</v>
      </c>
      <c r="H51" s="3">
        <v>42856</v>
      </c>
      <c r="I51" s="2" t="s">
        <v>63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2" t="s">
        <v>64</v>
      </c>
      <c r="AK51" s="2" t="s">
        <v>65</v>
      </c>
      <c r="AL51" s="2" t="s">
        <v>66</v>
      </c>
      <c r="AM51" s="2" t="s">
        <v>67</v>
      </c>
      <c r="AN51" s="2" t="s">
        <v>68</v>
      </c>
      <c r="AO51" s="2" t="s">
        <v>69</v>
      </c>
      <c r="AP51" s="2" t="s">
        <v>70</v>
      </c>
      <c r="AQ51" s="2" t="s">
        <v>84</v>
      </c>
      <c r="AR51" s="2" t="s">
        <v>110</v>
      </c>
      <c r="AS51" s="1">
        <v>1</v>
      </c>
      <c r="AT51" s="2" t="s">
        <v>73</v>
      </c>
      <c r="AU51" s="1">
        <v>1999</v>
      </c>
      <c r="AV51" s="1">
        <v>2</v>
      </c>
      <c r="AW51" s="4">
        <v>158927</v>
      </c>
      <c r="AX51" s="4">
        <v>241935</v>
      </c>
      <c r="AY51" s="4">
        <v>4716.33</v>
      </c>
      <c r="AZ51" s="2" t="s">
        <v>61</v>
      </c>
      <c r="BA51" s="3">
        <v>36202</v>
      </c>
      <c r="BB51" s="2" t="s">
        <v>74</v>
      </c>
      <c r="BD51" s="2" t="s">
        <v>142</v>
      </c>
      <c r="BE51" s="1">
        <v>0</v>
      </c>
      <c r="BF51" s="1">
        <v>0</v>
      </c>
      <c r="BG51" s="1">
        <v>0</v>
      </c>
      <c r="BH51" s="1">
        <v>0</v>
      </c>
    </row>
    <row r="52" spans="1:60" x14ac:dyDescent="0.2">
      <c r="A52" s="1">
        <v>183</v>
      </c>
      <c r="B52" s="2" t="s">
        <v>76</v>
      </c>
      <c r="C52" s="2" t="s">
        <v>61</v>
      </c>
      <c r="D52" s="2" t="s">
        <v>61</v>
      </c>
      <c r="E52" s="2" t="s">
        <v>61</v>
      </c>
      <c r="F52" s="2" t="s">
        <v>61</v>
      </c>
      <c r="G52" s="2" t="s">
        <v>62</v>
      </c>
      <c r="H52" s="3">
        <v>42856</v>
      </c>
      <c r="I52" s="2" t="s">
        <v>81</v>
      </c>
      <c r="J52" s="1">
        <v>6</v>
      </c>
      <c r="K52" s="1">
        <v>6</v>
      </c>
      <c r="L52" s="1">
        <v>0</v>
      </c>
      <c r="M52" s="1">
        <v>5</v>
      </c>
      <c r="N52" s="1">
        <v>5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1</v>
      </c>
      <c r="AG52" s="1">
        <v>12</v>
      </c>
      <c r="AH52" s="1">
        <v>0</v>
      </c>
      <c r="AI52" s="1">
        <v>0</v>
      </c>
      <c r="AJ52" s="2" t="s">
        <v>64</v>
      </c>
      <c r="AK52" s="2" t="s">
        <v>65</v>
      </c>
      <c r="AL52" s="2" t="s">
        <v>66</v>
      </c>
      <c r="AM52" s="2" t="s">
        <v>67</v>
      </c>
      <c r="AN52" s="2" t="s">
        <v>68</v>
      </c>
      <c r="AO52" s="2" t="s">
        <v>78</v>
      </c>
      <c r="AP52" s="2" t="s">
        <v>70</v>
      </c>
      <c r="AQ52" s="2" t="s">
        <v>121</v>
      </c>
      <c r="AR52" s="2" t="s">
        <v>72</v>
      </c>
      <c r="AS52" s="1">
        <v>1</v>
      </c>
      <c r="AT52" s="2" t="s">
        <v>73</v>
      </c>
      <c r="AU52" s="1">
        <v>1971</v>
      </c>
      <c r="AV52" s="1">
        <v>1</v>
      </c>
      <c r="AW52" s="4">
        <v>49406</v>
      </c>
      <c r="AX52" s="4">
        <v>33538</v>
      </c>
      <c r="AY52" s="4">
        <v>880.44</v>
      </c>
      <c r="AZ52" s="2" t="s">
        <v>61</v>
      </c>
      <c r="BA52" s="3">
        <v>25934</v>
      </c>
      <c r="BB52" s="2" t="s">
        <v>74</v>
      </c>
      <c r="BC52" s="2" t="s">
        <v>159</v>
      </c>
      <c r="BD52" s="2" t="s">
        <v>159</v>
      </c>
      <c r="BE52" s="1">
        <v>0</v>
      </c>
      <c r="BF52" s="1">
        <v>0</v>
      </c>
      <c r="BG52" s="1">
        <v>0</v>
      </c>
      <c r="BH52" s="1">
        <v>0</v>
      </c>
    </row>
    <row r="53" spans="1:60" x14ac:dyDescent="0.2">
      <c r="A53" s="1">
        <v>185</v>
      </c>
      <c r="B53" s="2" t="s">
        <v>114</v>
      </c>
      <c r="C53" s="2" t="s">
        <v>62</v>
      </c>
      <c r="D53" s="2" t="s">
        <v>62</v>
      </c>
      <c r="E53" s="2" t="s">
        <v>61</v>
      </c>
      <c r="F53" s="2" t="s">
        <v>62</v>
      </c>
      <c r="G53" s="2" t="s">
        <v>62</v>
      </c>
      <c r="H53" s="3">
        <v>42856</v>
      </c>
      <c r="I53" s="2" t="s">
        <v>105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2" t="s">
        <v>106</v>
      </c>
      <c r="AK53" s="2" t="s">
        <v>106</v>
      </c>
      <c r="AL53" s="2" t="s">
        <v>106</v>
      </c>
      <c r="AM53" s="2" t="s">
        <v>67</v>
      </c>
      <c r="AN53" s="2" t="s">
        <v>68</v>
      </c>
      <c r="AO53" s="2" t="s">
        <v>69</v>
      </c>
      <c r="AP53" s="2" t="s">
        <v>70</v>
      </c>
      <c r="AQ53" s="2" t="s">
        <v>71</v>
      </c>
      <c r="AR53" s="2" t="s">
        <v>72</v>
      </c>
      <c r="AS53" s="1">
        <v>1</v>
      </c>
      <c r="AT53" s="2" t="s">
        <v>108</v>
      </c>
      <c r="AU53" s="1">
        <v>1989</v>
      </c>
      <c r="AV53" s="1">
        <v>11</v>
      </c>
      <c r="AW53" s="4">
        <v>23629</v>
      </c>
      <c r="AX53" s="4">
        <v>53218</v>
      </c>
      <c r="AY53" s="4">
        <v>0</v>
      </c>
      <c r="AZ53" s="2" t="s">
        <v>62</v>
      </c>
      <c r="BA53" s="3">
        <v>32822</v>
      </c>
      <c r="BB53" s="2" t="s">
        <v>92</v>
      </c>
      <c r="BE53" s="1">
        <v>0</v>
      </c>
      <c r="BF53" s="1">
        <v>0</v>
      </c>
      <c r="BG53" s="1">
        <v>1</v>
      </c>
      <c r="BH53" s="1">
        <v>0</v>
      </c>
    </row>
    <row r="54" spans="1:60" x14ac:dyDescent="0.2">
      <c r="A54" s="1">
        <v>191</v>
      </c>
      <c r="B54" s="2" t="s">
        <v>60</v>
      </c>
      <c r="C54" s="2" t="s">
        <v>61</v>
      </c>
      <c r="D54" s="2" t="s">
        <v>61</v>
      </c>
      <c r="E54" s="2" t="s">
        <v>62</v>
      </c>
      <c r="F54" s="2" t="s">
        <v>61</v>
      </c>
      <c r="G54" s="2" t="s">
        <v>62</v>
      </c>
      <c r="H54" s="3">
        <v>42856</v>
      </c>
      <c r="I54" s="2" t="s">
        <v>81</v>
      </c>
      <c r="J54" s="1">
        <v>4</v>
      </c>
      <c r="K54" s="1">
        <v>4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5</v>
      </c>
      <c r="AH54" s="1">
        <v>0</v>
      </c>
      <c r="AI54" s="1">
        <v>0</v>
      </c>
      <c r="AJ54" s="2" t="s">
        <v>64</v>
      </c>
      <c r="AK54" s="2" t="s">
        <v>65</v>
      </c>
      <c r="AL54" s="2" t="s">
        <v>66</v>
      </c>
      <c r="AM54" s="2" t="s">
        <v>67</v>
      </c>
      <c r="AN54" s="2" t="s">
        <v>68</v>
      </c>
      <c r="AO54" s="2" t="s">
        <v>78</v>
      </c>
      <c r="AP54" s="2" t="s">
        <v>93</v>
      </c>
      <c r="AQ54" s="2" t="s">
        <v>99</v>
      </c>
      <c r="AR54" s="2" t="s">
        <v>72</v>
      </c>
      <c r="AS54" s="1">
        <v>1</v>
      </c>
      <c r="AT54" s="2" t="s">
        <v>73</v>
      </c>
      <c r="AU54" s="1">
        <v>2003</v>
      </c>
      <c r="AV54" s="1">
        <v>4</v>
      </c>
      <c r="AW54" s="4">
        <v>13838</v>
      </c>
      <c r="AX54" s="4">
        <v>38009</v>
      </c>
      <c r="AY54" s="4">
        <v>820.75</v>
      </c>
      <c r="AZ54" s="2" t="s">
        <v>61</v>
      </c>
      <c r="BA54" s="3">
        <v>37713</v>
      </c>
      <c r="BB54" s="2" t="s">
        <v>74</v>
      </c>
      <c r="BC54" s="2" t="s">
        <v>128</v>
      </c>
      <c r="BD54" s="2" t="s">
        <v>128</v>
      </c>
      <c r="BE54" s="1">
        <v>0</v>
      </c>
      <c r="BF54" s="1">
        <v>1</v>
      </c>
      <c r="BG54" s="1">
        <v>0</v>
      </c>
      <c r="BH54" s="1">
        <v>0</v>
      </c>
    </row>
    <row r="55" spans="1:60" x14ac:dyDescent="0.2">
      <c r="A55" s="1">
        <v>200</v>
      </c>
      <c r="B55" s="2" t="s">
        <v>60</v>
      </c>
      <c r="C55" s="2" t="s">
        <v>61</v>
      </c>
      <c r="D55" s="2" t="s">
        <v>61</v>
      </c>
      <c r="E55" s="2" t="s">
        <v>61</v>
      </c>
      <c r="F55" s="2" t="s">
        <v>61</v>
      </c>
      <c r="G55" s="2" t="s">
        <v>62</v>
      </c>
      <c r="H55" s="3">
        <v>42856</v>
      </c>
      <c r="I55" s="2" t="s">
        <v>63</v>
      </c>
      <c r="J55" s="1">
        <v>5</v>
      </c>
      <c r="K55" s="1">
        <v>0</v>
      </c>
      <c r="L55" s="1">
        <v>5</v>
      </c>
      <c r="M55" s="1">
        <v>10</v>
      </c>
      <c r="N55" s="1">
        <v>0</v>
      </c>
      <c r="O55" s="1">
        <v>10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</v>
      </c>
      <c r="AE55" s="1">
        <v>0</v>
      </c>
      <c r="AF55" s="1">
        <v>2</v>
      </c>
      <c r="AG55" s="1">
        <v>0</v>
      </c>
      <c r="AH55" s="1">
        <v>0</v>
      </c>
      <c r="AI55" s="1">
        <v>0</v>
      </c>
      <c r="AJ55" s="2" t="s">
        <v>64</v>
      </c>
      <c r="AK55" s="2" t="s">
        <v>160</v>
      </c>
      <c r="AL55" s="2" t="s">
        <v>161</v>
      </c>
      <c r="AM55" s="2" t="s">
        <v>67</v>
      </c>
      <c r="AN55" s="2" t="s">
        <v>68</v>
      </c>
      <c r="AO55" s="2" t="s">
        <v>69</v>
      </c>
      <c r="AP55" s="2" t="s">
        <v>93</v>
      </c>
      <c r="AQ55" s="2" t="s">
        <v>71</v>
      </c>
      <c r="AR55" s="2" t="s">
        <v>72</v>
      </c>
      <c r="AS55" s="1">
        <v>1</v>
      </c>
      <c r="AT55" s="2" t="s">
        <v>73</v>
      </c>
      <c r="AU55" s="1">
        <v>1999</v>
      </c>
      <c r="AV55" s="1">
        <v>5</v>
      </c>
      <c r="AW55" s="4">
        <v>36559</v>
      </c>
      <c r="AX55" s="4">
        <v>65935</v>
      </c>
      <c r="AY55" s="4">
        <v>17579.87</v>
      </c>
      <c r="AZ55" s="2" t="s">
        <v>61</v>
      </c>
      <c r="BA55" s="3">
        <v>36297</v>
      </c>
      <c r="BB55" s="2" t="s">
        <v>74</v>
      </c>
      <c r="BC55" s="2" t="s">
        <v>162</v>
      </c>
      <c r="BD55" s="2" t="s">
        <v>162</v>
      </c>
      <c r="BE55" s="1">
        <v>0</v>
      </c>
      <c r="BF55" s="1">
        <v>0</v>
      </c>
      <c r="BG55" s="1">
        <v>1</v>
      </c>
      <c r="BH55" s="1">
        <v>0</v>
      </c>
    </row>
    <row r="56" spans="1:60" x14ac:dyDescent="0.2">
      <c r="A56" s="1">
        <v>202</v>
      </c>
      <c r="B56" s="2" t="s">
        <v>114</v>
      </c>
      <c r="C56" s="2" t="s">
        <v>62</v>
      </c>
      <c r="D56" s="2" t="s">
        <v>62</v>
      </c>
      <c r="E56" s="2" t="s">
        <v>61</v>
      </c>
      <c r="F56" s="2" t="s">
        <v>62</v>
      </c>
      <c r="G56" s="2" t="s">
        <v>62</v>
      </c>
      <c r="H56" s="3">
        <v>42856</v>
      </c>
      <c r="I56" s="2" t="s">
        <v>87</v>
      </c>
      <c r="J56" s="1">
        <v>0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2" t="s">
        <v>64</v>
      </c>
      <c r="AK56" s="2" t="s">
        <v>65</v>
      </c>
      <c r="AL56" s="2" t="s">
        <v>119</v>
      </c>
      <c r="AM56" s="2" t="s">
        <v>67</v>
      </c>
      <c r="AN56" s="2" t="s">
        <v>68</v>
      </c>
      <c r="AO56" s="2" t="s">
        <v>78</v>
      </c>
      <c r="AP56" s="2" t="s">
        <v>70</v>
      </c>
      <c r="AQ56" s="2" t="s">
        <v>84</v>
      </c>
      <c r="AR56" s="2" t="s">
        <v>110</v>
      </c>
      <c r="AS56" s="1">
        <v>1</v>
      </c>
      <c r="AT56" s="2" t="s">
        <v>73</v>
      </c>
      <c r="AU56" s="1">
        <v>2016</v>
      </c>
      <c r="AV56" s="1">
        <v>12</v>
      </c>
      <c r="AW56" s="4">
        <v>20653</v>
      </c>
      <c r="AX56" s="4">
        <v>97183</v>
      </c>
      <c r="AY56" s="4">
        <v>0</v>
      </c>
      <c r="AZ56" s="2" t="s">
        <v>62</v>
      </c>
      <c r="BA56" s="3">
        <v>42724</v>
      </c>
      <c r="BB56" s="2" t="s">
        <v>157</v>
      </c>
      <c r="BD56" s="2" t="s">
        <v>163</v>
      </c>
      <c r="BE56" s="1">
        <v>0</v>
      </c>
      <c r="BF56" s="1">
        <v>0</v>
      </c>
      <c r="BG56" s="1">
        <v>0</v>
      </c>
      <c r="BH56" s="1">
        <v>0</v>
      </c>
    </row>
    <row r="57" spans="1:60" x14ac:dyDescent="0.2">
      <c r="A57" s="1">
        <v>206</v>
      </c>
      <c r="B57" s="2" t="s">
        <v>76</v>
      </c>
      <c r="C57" s="2" t="s">
        <v>62</v>
      </c>
      <c r="D57" s="2" t="s">
        <v>62</v>
      </c>
      <c r="E57" s="2" t="s">
        <v>61</v>
      </c>
      <c r="F57" s="2" t="s">
        <v>62</v>
      </c>
      <c r="G57" s="2" t="s">
        <v>62</v>
      </c>
      <c r="H57" s="3">
        <v>42856</v>
      </c>
      <c r="I57" s="2" t="s">
        <v>143</v>
      </c>
      <c r="J57" s="1">
        <v>0</v>
      </c>
      <c r="K57" s="1">
        <v>0</v>
      </c>
      <c r="L57" s="1">
        <v>0</v>
      </c>
      <c r="M57" s="1">
        <v>3</v>
      </c>
      <c r="N57" s="1">
        <v>3</v>
      </c>
      <c r="O57" s="1">
        <v>0</v>
      </c>
      <c r="P57" s="1">
        <v>4</v>
      </c>
      <c r="Q57" s="1">
        <v>4</v>
      </c>
      <c r="R57" s="1">
        <v>0</v>
      </c>
      <c r="S57" s="1">
        <v>4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2" t="s">
        <v>64</v>
      </c>
      <c r="AK57" s="2" t="s">
        <v>65</v>
      </c>
      <c r="AL57" s="2" t="s">
        <v>66</v>
      </c>
      <c r="AM57" s="2" t="s">
        <v>67</v>
      </c>
      <c r="AN57" s="2" t="s">
        <v>68</v>
      </c>
      <c r="AO57" s="2" t="s">
        <v>69</v>
      </c>
      <c r="AP57" s="2" t="s">
        <v>70</v>
      </c>
      <c r="AQ57" s="2" t="s">
        <v>164</v>
      </c>
      <c r="AR57" s="2" t="s">
        <v>144</v>
      </c>
      <c r="AS57" s="1">
        <v>1</v>
      </c>
      <c r="AT57" s="2" t="s">
        <v>73</v>
      </c>
      <c r="AU57" s="1">
        <v>2003</v>
      </c>
      <c r="AV57" s="1">
        <v>4</v>
      </c>
      <c r="AW57" s="4">
        <v>513542.9</v>
      </c>
      <c r="AX57" s="4">
        <v>640283.02</v>
      </c>
      <c r="AY57" s="4">
        <v>0</v>
      </c>
      <c r="AZ57" s="2" t="s">
        <v>62</v>
      </c>
      <c r="BA57" s="3">
        <v>37715</v>
      </c>
      <c r="BB57" s="2" t="s">
        <v>141</v>
      </c>
      <c r="BC57" s="2" t="s">
        <v>165</v>
      </c>
      <c r="BE57" s="1">
        <v>0</v>
      </c>
      <c r="BF57" s="1">
        <v>0</v>
      </c>
      <c r="BG57" s="1">
        <v>1</v>
      </c>
      <c r="BH57" s="1">
        <v>1</v>
      </c>
    </row>
    <row r="58" spans="1:60" x14ac:dyDescent="0.2">
      <c r="A58" s="1">
        <v>207</v>
      </c>
      <c r="B58" s="2" t="s">
        <v>76</v>
      </c>
      <c r="C58" s="2" t="s">
        <v>61</v>
      </c>
      <c r="D58" s="2" t="s">
        <v>61</v>
      </c>
      <c r="E58" s="2" t="s">
        <v>61</v>
      </c>
      <c r="F58" s="2" t="s">
        <v>61</v>
      </c>
      <c r="G58" s="2" t="s">
        <v>62</v>
      </c>
      <c r="H58" s="3">
        <v>42856</v>
      </c>
      <c r="I58" s="2" t="s">
        <v>63</v>
      </c>
      <c r="J58" s="1">
        <v>2</v>
      </c>
      <c r="K58" s="1">
        <v>2</v>
      </c>
      <c r="L58" s="1">
        <v>0</v>
      </c>
      <c r="M58" s="1">
        <v>8</v>
      </c>
      <c r="N58" s="1">
        <v>8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3</v>
      </c>
      <c r="AE58" s="1">
        <v>0</v>
      </c>
      <c r="AF58" s="1">
        <v>3</v>
      </c>
      <c r="AG58" s="1">
        <v>0</v>
      </c>
      <c r="AH58" s="1">
        <v>0</v>
      </c>
      <c r="AI58" s="1">
        <v>0</v>
      </c>
      <c r="AJ58" s="2" t="s">
        <v>64</v>
      </c>
      <c r="AK58" s="2" t="s">
        <v>65</v>
      </c>
      <c r="AL58" s="2" t="s">
        <v>66</v>
      </c>
      <c r="AM58" s="2" t="s">
        <v>67</v>
      </c>
      <c r="AN58" s="2" t="s">
        <v>68</v>
      </c>
      <c r="AO58" s="2" t="s">
        <v>78</v>
      </c>
      <c r="AP58" s="2" t="s">
        <v>70</v>
      </c>
      <c r="AQ58" s="2" t="s">
        <v>107</v>
      </c>
      <c r="AR58" s="2" t="s">
        <v>110</v>
      </c>
      <c r="AS58" s="1">
        <v>1</v>
      </c>
      <c r="AT58" s="2" t="s">
        <v>73</v>
      </c>
      <c r="AU58" s="1">
        <v>1977</v>
      </c>
      <c r="AV58" s="1">
        <v>3</v>
      </c>
      <c r="AW58" s="4">
        <v>532484</v>
      </c>
      <c r="AX58" s="4">
        <v>1100127</v>
      </c>
      <c r="AY58" s="4">
        <v>19107.580000000002</v>
      </c>
      <c r="AZ58" s="2" t="s">
        <v>61</v>
      </c>
      <c r="BA58" s="3">
        <v>28185</v>
      </c>
      <c r="BB58" s="2" t="s">
        <v>74</v>
      </c>
      <c r="BC58" s="2" t="s">
        <v>166</v>
      </c>
      <c r="BD58" s="2" t="s">
        <v>166</v>
      </c>
      <c r="BE58" s="1">
        <v>0</v>
      </c>
      <c r="BF58" s="1">
        <v>0</v>
      </c>
      <c r="BG58" s="1">
        <v>0</v>
      </c>
      <c r="BH58" s="1">
        <v>0</v>
      </c>
    </row>
    <row r="59" spans="1:60" x14ac:dyDescent="0.2">
      <c r="A59" s="1">
        <v>224</v>
      </c>
      <c r="B59" s="2" t="s">
        <v>60</v>
      </c>
      <c r="C59" s="2" t="s">
        <v>61</v>
      </c>
      <c r="D59" s="2" t="s">
        <v>62</v>
      </c>
      <c r="E59" s="2" t="s">
        <v>62</v>
      </c>
      <c r="F59" s="2" t="s">
        <v>62</v>
      </c>
      <c r="G59" s="2" t="s">
        <v>62</v>
      </c>
      <c r="H59" s="3">
        <v>42856</v>
      </c>
      <c r="I59" s="2" t="s">
        <v>63</v>
      </c>
      <c r="J59" s="1">
        <v>0</v>
      </c>
      <c r="K59" s="1">
        <v>0</v>
      </c>
      <c r="L59" s="1">
        <v>0</v>
      </c>
      <c r="M59" s="1">
        <v>6</v>
      </c>
      <c r="N59" s="1">
        <v>6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1</v>
      </c>
      <c r="AE59" s="1">
        <v>1</v>
      </c>
      <c r="AF59" s="1">
        <v>1</v>
      </c>
      <c r="AG59" s="1">
        <v>0</v>
      </c>
      <c r="AH59" s="1">
        <v>0</v>
      </c>
      <c r="AI59" s="1">
        <v>0</v>
      </c>
      <c r="AJ59" s="2" t="s">
        <v>64</v>
      </c>
      <c r="AK59" s="2" t="s">
        <v>65</v>
      </c>
      <c r="AL59" s="2" t="s">
        <v>66</v>
      </c>
      <c r="AM59" s="2" t="s">
        <v>67</v>
      </c>
      <c r="AN59" s="2" t="s">
        <v>68</v>
      </c>
      <c r="AO59" s="2" t="s">
        <v>69</v>
      </c>
      <c r="AP59" s="2" t="s">
        <v>93</v>
      </c>
      <c r="AQ59" s="2" t="s">
        <v>109</v>
      </c>
      <c r="AR59" s="2" t="s">
        <v>72</v>
      </c>
      <c r="AS59" s="1">
        <v>1</v>
      </c>
      <c r="AT59" s="2" t="s">
        <v>73</v>
      </c>
      <c r="AU59" s="1">
        <v>2014</v>
      </c>
      <c r="AV59" s="1">
        <v>1</v>
      </c>
      <c r="AW59" s="4">
        <v>39246</v>
      </c>
      <c r="AX59" s="4">
        <v>88391</v>
      </c>
      <c r="AY59" s="4">
        <v>3742.73</v>
      </c>
      <c r="AZ59" s="2" t="s">
        <v>62</v>
      </c>
      <c r="BA59" s="3">
        <v>41652</v>
      </c>
      <c r="BB59" s="2" t="s">
        <v>118</v>
      </c>
      <c r="BE59" s="1">
        <v>0</v>
      </c>
      <c r="BF59" s="1">
        <v>0</v>
      </c>
      <c r="BG59" s="1">
        <v>0</v>
      </c>
      <c r="BH59" s="1">
        <v>0</v>
      </c>
    </row>
    <row r="60" spans="1:60" x14ac:dyDescent="0.2">
      <c r="A60" s="1">
        <v>236</v>
      </c>
      <c r="B60" s="2" t="s">
        <v>60</v>
      </c>
      <c r="C60" s="2" t="s">
        <v>61</v>
      </c>
      <c r="D60" s="2" t="s">
        <v>61</v>
      </c>
      <c r="E60" s="2" t="s">
        <v>62</v>
      </c>
      <c r="F60" s="2" t="s">
        <v>62</v>
      </c>
      <c r="G60" s="2" t="s">
        <v>62</v>
      </c>
      <c r="H60" s="3">
        <v>42856</v>
      </c>
      <c r="I60" s="2" t="s">
        <v>81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3</v>
      </c>
      <c r="AE60" s="1">
        <v>0</v>
      </c>
      <c r="AF60" s="1">
        <v>3</v>
      </c>
      <c r="AG60" s="1">
        <v>0</v>
      </c>
      <c r="AH60" s="1">
        <v>0</v>
      </c>
      <c r="AI60" s="1">
        <v>0</v>
      </c>
      <c r="AJ60" s="2" t="s">
        <v>64</v>
      </c>
      <c r="AK60" s="2" t="s">
        <v>65</v>
      </c>
      <c r="AL60" s="2" t="s">
        <v>119</v>
      </c>
      <c r="AM60" s="2" t="s">
        <v>67</v>
      </c>
      <c r="AN60" s="2" t="s">
        <v>68</v>
      </c>
      <c r="AO60" s="2" t="s">
        <v>69</v>
      </c>
      <c r="AP60" s="2" t="s">
        <v>84</v>
      </c>
      <c r="AQ60" s="2" t="s">
        <v>84</v>
      </c>
      <c r="AR60" s="2" t="s">
        <v>72</v>
      </c>
      <c r="AS60" s="1">
        <v>1</v>
      </c>
      <c r="AT60" s="2" t="s">
        <v>73</v>
      </c>
      <c r="AU60" s="1">
        <v>2007</v>
      </c>
      <c r="AV60" s="1">
        <v>4</v>
      </c>
      <c r="AW60" s="4">
        <v>18816</v>
      </c>
      <c r="AX60" s="4">
        <v>29601</v>
      </c>
      <c r="AY60" s="4">
        <v>2371.71</v>
      </c>
      <c r="AZ60" s="2" t="s">
        <v>61</v>
      </c>
      <c r="BA60" s="3">
        <v>39178</v>
      </c>
      <c r="BB60" s="2" t="s">
        <v>74</v>
      </c>
      <c r="BE60" s="1">
        <v>0</v>
      </c>
      <c r="BF60" s="1">
        <v>0</v>
      </c>
      <c r="BG60" s="1">
        <v>0</v>
      </c>
      <c r="BH60" s="1">
        <v>0</v>
      </c>
    </row>
    <row r="61" spans="1:60" x14ac:dyDescent="0.2">
      <c r="A61" s="1">
        <v>239</v>
      </c>
      <c r="B61" s="2" t="s">
        <v>76</v>
      </c>
      <c r="C61" s="2" t="s">
        <v>61</v>
      </c>
      <c r="D61" s="2" t="s">
        <v>61</v>
      </c>
      <c r="E61" s="2" t="s">
        <v>61</v>
      </c>
      <c r="F61" s="2" t="s">
        <v>62</v>
      </c>
      <c r="G61" s="2" t="s">
        <v>62</v>
      </c>
      <c r="H61" s="3">
        <v>42856</v>
      </c>
      <c r="I61" s="2" t="s">
        <v>81</v>
      </c>
      <c r="J61" s="1">
        <v>6</v>
      </c>
      <c r="K61" s="1">
        <v>6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1</v>
      </c>
      <c r="Z61" s="1">
        <v>0</v>
      </c>
      <c r="AA61" s="1">
        <v>1</v>
      </c>
      <c r="AB61" s="1">
        <v>1</v>
      </c>
      <c r="AC61" s="1">
        <v>0</v>
      </c>
      <c r="AD61" s="1">
        <v>3</v>
      </c>
      <c r="AE61" s="1">
        <v>0</v>
      </c>
      <c r="AF61" s="1">
        <v>3</v>
      </c>
      <c r="AG61" s="1">
        <v>0</v>
      </c>
      <c r="AH61" s="1">
        <v>0</v>
      </c>
      <c r="AI61" s="1">
        <v>0</v>
      </c>
      <c r="AJ61" s="2" t="s">
        <v>64</v>
      </c>
      <c r="AK61" s="2" t="s">
        <v>65</v>
      </c>
      <c r="AL61" s="2" t="s">
        <v>66</v>
      </c>
      <c r="AM61" s="2" t="s">
        <v>67</v>
      </c>
      <c r="AN61" s="2" t="s">
        <v>68</v>
      </c>
      <c r="AO61" s="2" t="s">
        <v>78</v>
      </c>
      <c r="AP61" s="2" t="s">
        <v>70</v>
      </c>
      <c r="AQ61" s="2" t="s">
        <v>96</v>
      </c>
      <c r="AR61" s="2" t="s">
        <v>72</v>
      </c>
      <c r="AS61" s="1">
        <v>1</v>
      </c>
      <c r="AT61" s="2" t="s">
        <v>73</v>
      </c>
      <c r="AU61" s="1">
        <v>1988</v>
      </c>
      <c r="AV61" s="1">
        <v>3</v>
      </c>
      <c r="AW61" s="4">
        <v>29293.41</v>
      </c>
      <c r="AX61" s="4">
        <v>45123</v>
      </c>
      <c r="AY61" s="4">
        <v>29293.41</v>
      </c>
      <c r="AZ61" s="2" t="s">
        <v>61</v>
      </c>
      <c r="BA61" s="3">
        <v>32226</v>
      </c>
      <c r="BB61" s="2" t="s">
        <v>74</v>
      </c>
      <c r="BC61" s="2" t="s">
        <v>167</v>
      </c>
      <c r="BD61" s="2" t="s">
        <v>167</v>
      </c>
      <c r="BE61" s="1">
        <v>0</v>
      </c>
      <c r="BF61" s="1">
        <v>0</v>
      </c>
      <c r="BG61" s="1">
        <v>0</v>
      </c>
      <c r="BH61" s="1">
        <v>0</v>
      </c>
    </row>
    <row r="62" spans="1:60" x14ac:dyDescent="0.2">
      <c r="A62" s="1">
        <v>242</v>
      </c>
      <c r="B62" s="2" t="s">
        <v>60</v>
      </c>
      <c r="C62" s="2" t="s">
        <v>61</v>
      </c>
      <c r="D62" s="2" t="s">
        <v>61</v>
      </c>
      <c r="E62" s="2" t="s">
        <v>62</v>
      </c>
      <c r="F62" s="2" t="s">
        <v>62</v>
      </c>
      <c r="G62" s="2" t="s">
        <v>62</v>
      </c>
      <c r="H62" s="3">
        <v>42856</v>
      </c>
      <c r="I62" s="2" t="s">
        <v>81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1</v>
      </c>
      <c r="AE62" s="1">
        <v>1</v>
      </c>
      <c r="AF62" s="1">
        <v>0</v>
      </c>
      <c r="AG62" s="1">
        <v>0</v>
      </c>
      <c r="AH62" s="1">
        <v>0</v>
      </c>
      <c r="AI62" s="1">
        <v>0</v>
      </c>
      <c r="AJ62" s="2" t="s">
        <v>64</v>
      </c>
      <c r="AK62" s="2" t="s">
        <v>65</v>
      </c>
      <c r="AL62" s="2" t="s">
        <v>66</v>
      </c>
      <c r="AM62" s="2" t="s">
        <v>67</v>
      </c>
      <c r="AN62" s="2" t="s">
        <v>68</v>
      </c>
      <c r="AO62" s="2" t="s">
        <v>78</v>
      </c>
      <c r="AP62" s="2" t="s">
        <v>70</v>
      </c>
      <c r="AQ62" s="2" t="s">
        <v>107</v>
      </c>
      <c r="AR62" s="2" t="s">
        <v>110</v>
      </c>
      <c r="AS62" s="1">
        <v>1</v>
      </c>
      <c r="AT62" s="2" t="s">
        <v>73</v>
      </c>
      <c r="AU62" s="1">
        <v>1992</v>
      </c>
      <c r="AV62" s="1">
        <v>7</v>
      </c>
      <c r="AW62" s="4">
        <v>13700</v>
      </c>
      <c r="AX62" s="4">
        <v>61390</v>
      </c>
      <c r="AY62" s="4">
        <v>2288.5</v>
      </c>
      <c r="AZ62" s="2" t="s">
        <v>62</v>
      </c>
      <c r="BA62" s="3">
        <v>33812</v>
      </c>
      <c r="BB62" s="2" t="s">
        <v>74</v>
      </c>
      <c r="BC62" s="2" t="s">
        <v>162</v>
      </c>
      <c r="BE62" s="1">
        <v>1</v>
      </c>
      <c r="BF62" s="1">
        <v>0</v>
      </c>
      <c r="BG62" s="1">
        <v>0</v>
      </c>
      <c r="BH62" s="1">
        <v>0</v>
      </c>
    </row>
    <row r="63" spans="1:60" x14ac:dyDescent="0.2">
      <c r="A63" s="1">
        <v>244</v>
      </c>
      <c r="B63" s="2" t="s">
        <v>76</v>
      </c>
      <c r="C63" s="2" t="s">
        <v>61</v>
      </c>
      <c r="D63" s="2" t="s">
        <v>61</v>
      </c>
      <c r="E63" s="2" t="s">
        <v>61</v>
      </c>
      <c r="F63" s="2" t="s">
        <v>62</v>
      </c>
      <c r="G63" s="2" t="s">
        <v>62</v>
      </c>
      <c r="H63" s="3">
        <v>42856</v>
      </c>
      <c r="I63" s="2" t="s">
        <v>81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1</v>
      </c>
      <c r="AE63" s="1">
        <v>1</v>
      </c>
      <c r="AF63" s="1">
        <v>0</v>
      </c>
      <c r="AG63" s="1">
        <v>0</v>
      </c>
      <c r="AH63" s="1">
        <v>0</v>
      </c>
      <c r="AI63" s="1">
        <v>0</v>
      </c>
      <c r="AJ63" s="2" t="s">
        <v>64</v>
      </c>
      <c r="AK63" s="2" t="s">
        <v>65</v>
      </c>
      <c r="AL63" s="2" t="s">
        <v>66</v>
      </c>
      <c r="AM63" s="2" t="s">
        <v>67</v>
      </c>
      <c r="AN63" s="2" t="s">
        <v>68</v>
      </c>
      <c r="AO63" s="2" t="s">
        <v>69</v>
      </c>
      <c r="AP63" s="2" t="s">
        <v>93</v>
      </c>
      <c r="AQ63" s="2" t="s">
        <v>84</v>
      </c>
      <c r="AR63" s="2" t="s">
        <v>72</v>
      </c>
      <c r="AS63" s="1">
        <v>1</v>
      </c>
      <c r="AT63" s="2" t="s">
        <v>73</v>
      </c>
      <c r="AU63" s="1">
        <v>1992</v>
      </c>
      <c r="AV63" s="1">
        <v>8</v>
      </c>
      <c r="AW63" s="4">
        <v>26053.27</v>
      </c>
      <c r="AX63" s="4">
        <v>408</v>
      </c>
      <c r="AY63" s="4">
        <v>26053.27</v>
      </c>
      <c r="AZ63" s="2" t="s">
        <v>61</v>
      </c>
      <c r="BA63" s="3">
        <v>33827</v>
      </c>
      <c r="BB63" s="2" t="s">
        <v>74</v>
      </c>
      <c r="BC63" s="2" t="s">
        <v>168</v>
      </c>
      <c r="BD63" s="2" t="s">
        <v>168</v>
      </c>
      <c r="BE63" s="1">
        <v>0</v>
      </c>
      <c r="BF63" s="1">
        <v>0</v>
      </c>
      <c r="BG63" s="1">
        <v>0</v>
      </c>
      <c r="BH63" s="1">
        <v>0</v>
      </c>
    </row>
    <row r="64" spans="1:60" x14ac:dyDescent="0.2">
      <c r="A64" s="1">
        <v>246</v>
      </c>
      <c r="B64" s="2" t="s">
        <v>76</v>
      </c>
      <c r="C64" s="2" t="s">
        <v>62</v>
      </c>
      <c r="D64" s="2" t="s">
        <v>62</v>
      </c>
      <c r="E64" s="2" t="s">
        <v>61</v>
      </c>
      <c r="F64" s="2" t="s">
        <v>62</v>
      </c>
      <c r="G64" s="2" t="s">
        <v>62</v>
      </c>
      <c r="H64" s="3">
        <v>42856</v>
      </c>
      <c r="I64" s="2" t="s">
        <v>103</v>
      </c>
      <c r="J64" s="1">
        <v>1</v>
      </c>
      <c r="K64" s="1">
        <v>1</v>
      </c>
      <c r="L64" s="1">
        <v>0</v>
      </c>
      <c r="M64" s="1">
        <v>1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2" t="s">
        <v>64</v>
      </c>
      <c r="AK64" s="2" t="s">
        <v>65</v>
      </c>
      <c r="AL64" s="2" t="s">
        <v>66</v>
      </c>
      <c r="AM64" s="2" t="s">
        <v>67</v>
      </c>
      <c r="AN64" s="2" t="s">
        <v>68</v>
      </c>
      <c r="AO64" s="2" t="s">
        <v>69</v>
      </c>
      <c r="AP64" s="2" t="s">
        <v>70</v>
      </c>
      <c r="AQ64" s="2" t="s">
        <v>96</v>
      </c>
      <c r="AR64" s="2" t="s">
        <v>72</v>
      </c>
      <c r="AS64" s="1">
        <v>1</v>
      </c>
      <c r="AT64" s="2" t="s">
        <v>73</v>
      </c>
      <c r="AU64" s="1">
        <v>1998</v>
      </c>
      <c r="AV64" s="1">
        <v>9</v>
      </c>
      <c r="AW64" s="4">
        <v>22967</v>
      </c>
      <c r="AX64" s="4">
        <v>22800</v>
      </c>
      <c r="AY64" s="4">
        <v>0</v>
      </c>
      <c r="AZ64" s="2" t="s">
        <v>62</v>
      </c>
      <c r="BA64" s="3">
        <v>36039</v>
      </c>
      <c r="BB64" s="2" t="s">
        <v>79</v>
      </c>
      <c r="BC64" s="2" t="s">
        <v>169</v>
      </c>
      <c r="BE64" s="1">
        <v>0</v>
      </c>
      <c r="BF64" s="1">
        <v>0</v>
      </c>
      <c r="BG64" s="1">
        <v>0</v>
      </c>
      <c r="BH64" s="1">
        <v>0</v>
      </c>
    </row>
    <row r="65" spans="1:60" x14ac:dyDescent="0.2">
      <c r="A65" s="1">
        <v>247</v>
      </c>
      <c r="B65" s="2" t="s">
        <v>114</v>
      </c>
      <c r="C65" s="2" t="s">
        <v>61</v>
      </c>
      <c r="D65" s="2" t="s">
        <v>61</v>
      </c>
      <c r="E65" s="2" t="s">
        <v>62</v>
      </c>
      <c r="F65" s="2" t="s">
        <v>62</v>
      </c>
      <c r="G65" s="2" t="s">
        <v>62</v>
      </c>
      <c r="H65" s="3">
        <v>42856</v>
      </c>
      <c r="I65" s="2" t="s">
        <v>77</v>
      </c>
      <c r="J65" s="1">
        <v>11</v>
      </c>
      <c r="K65" s="1">
        <v>4</v>
      </c>
      <c r="L65" s="1">
        <v>7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2" t="s">
        <v>64</v>
      </c>
      <c r="AK65" s="2" t="s">
        <v>65</v>
      </c>
      <c r="AL65" s="2" t="s">
        <v>66</v>
      </c>
      <c r="AM65" s="2" t="s">
        <v>67</v>
      </c>
      <c r="AN65" s="2" t="s">
        <v>68</v>
      </c>
      <c r="AO65" s="2" t="s">
        <v>78</v>
      </c>
      <c r="AP65" s="2" t="s">
        <v>70</v>
      </c>
      <c r="AQ65" s="2" t="s">
        <v>170</v>
      </c>
      <c r="AR65" s="2" t="s">
        <v>110</v>
      </c>
      <c r="AS65" s="1">
        <v>1</v>
      </c>
      <c r="AT65" s="2" t="s">
        <v>73</v>
      </c>
      <c r="AU65" s="1">
        <v>1991</v>
      </c>
      <c r="AV65" s="1">
        <v>9</v>
      </c>
      <c r="AW65" s="4">
        <v>199876.76</v>
      </c>
      <c r="AX65" s="4">
        <v>45980</v>
      </c>
      <c r="AY65" s="4">
        <v>185956.91</v>
      </c>
      <c r="AZ65" s="2" t="s">
        <v>61</v>
      </c>
      <c r="BA65" s="3">
        <v>33491</v>
      </c>
      <c r="BB65" s="2" t="s">
        <v>74</v>
      </c>
      <c r="BC65" s="2" t="s">
        <v>171</v>
      </c>
      <c r="BE65" s="1">
        <v>0</v>
      </c>
      <c r="BF65" s="1">
        <v>0</v>
      </c>
      <c r="BG65" s="1">
        <v>0</v>
      </c>
      <c r="BH65" s="1">
        <v>0</v>
      </c>
    </row>
    <row r="66" spans="1:60" x14ac:dyDescent="0.2">
      <c r="A66" s="1">
        <v>249</v>
      </c>
      <c r="B66" s="2" t="s">
        <v>76</v>
      </c>
      <c r="C66" s="2" t="s">
        <v>61</v>
      </c>
      <c r="D66" s="2" t="s">
        <v>61</v>
      </c>
      <c r="E66" s="2" t="s">
        <v>61</v>
      </c>
      <c r="F66" s="2" t="s">
        <v>62</v>
      </c>
      <c r="G66" s="2" t="s">
        <v>62</v>
      </c>
      <c r="H66" s="3">
        <v>42856</v>
      </c>
      <c r="I66" s="2" t="s">
        <v>63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2</v>
      </c>
      <c r="AE66" s="1">
        <v>0</v>
      </c>
      <c r="AF66" s="1">
        <v>2</v>
      </c>
      <c r="AG66" s="1">
        <v>0</v>
      </c>
      <c r="AH66" s="1">
        <v>0</v>
      </c>
      <c r="AI66" s="1">
        <v>0</v>
      </c>
      <c r="AJ66" s="2" t="s">
        <v>64</v>
      </c>
      <c r="AK66" s="2" t="s">
        <v>65</v>
      </c>
      <c r="AL66" s="2" t="s">
        <v>66</v>
      </c>
      <c r="AM66" s="2" t="s">
        <v>67</v>
      </c>
      <c r="AN66" s="2" t="s">
        <v>68</v>
      </c>
      <c r="AO66" s="2" t="s">
        <v>69</v>
      </c>
      <c r="AP66" s="2" t="s">
        <v>93</v>
      </c>
      <c r="AQ66" s="2" t="s">
        <v>96</v>
      </c>
      <c r="AR66" s="2" t="s">
        <v>110</v>
      </c>
      <c r="AS66" s="1">
        <v>1</v>
      </c>
      <c r="AT66" s="2" t="s">
        <v>73</v>
      </c>
      <c r="AU66" s="1">
        <v>1979</v>
      </c>
      <c r="AV66" s="1">
        <v>12</v>
      </c>
      <c r="AW66" s="4">
        <v>46643</v>
      </c>
      <c r="AX66" s="4">
        <v>669398</v>
      </c>
      <c r="AY66" s="4">
        <v>24034.880000000001</v>
      </c>
      <c r="AZ66" s="2" t="s">
        <v>61</v>
      </c>
      <c r="BA66" s="3">
        <v>29190</v>
      </c>
      <c r="BB66" s="2" t="s">
        <v>74</v>
      </c>
      <c r="BC66" s="2" t="s">
        <v>172</v>
      </c>
      <c r="BD66" s="2" t="s">
        <v>172</v>
      </c>
      <c r="BE66" s="1">
        <v>0</v>
      </c>
      <c r="BF66" s="1">
        <v>0</v>
      </c>
      <c r="BG66" s="1">
        <v>1</v>
      </c>
      <c r="BH66" s="1">
        <v>0</v>
      </c>
    </row>
    <row r="67" spans="1:60" x14ac:dyDescent="0.2">
      <c r="A67" s="1">
        <v>250</v>
      </c>
      <c r="B67" s="2" t="s">
        <v>60</v>
      </c>
      <c r="C67" s="2" t="s">
        <v>62</v>
      </c>
      <c r="D67" s="2" t="s">
        <v>62</v>
      </c>
      <c r="E67" s="2" t="s">
        <v>62</v>
      </c>
      <c r="F67" s="2" t="s">
        <v>62</v>
      </c>
      <c r="G67" s="2" t="s">
        <v>61</v>
      </c>
      <c r="H67" s="3">
        <v>42856</v>
      </c>
      <c r="I67" s="2" t="s">
        <v>103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2" t="s">
        <v>64</v>
      </c>
      <c r="AK67" s="2" t="s">
        <v>65</v>
      </c>
      <c r="AL67" s="2" t="s">
        <v>119</v>
      </c>
      <c r="AM67" s="2" t="s">
        <v>67</v>
      </c>
      <c r="AN67" s="2" t="s">
        <v>68</v>
      </c>
      <c r="AO67" s="2" t="s">
        <v>78</v>
      </c>
      <c r="AP67" s="2" t="s">
        <v>70</v>
      </c>
      <c r="AQ67" s="2" t="s">
        <v>121</v>
      </c>
      <c r="AR67" s="2" t="s">
        <v>72</v>
      </c>
      <c r="AS67" s="1">
        <v>1</v>
      </c>
      <c r="AT67" s="2" t="s">
        <v>73</v>
      </c>
      <c r="AU67" s="1">
        <v>2012</v>
      </c>
      <c r="AV67" s="1">
        <v>9</v>
      </c>
      <c r="AW67" s="4">
        <v>13168</v>
      </c>
      <c r="AX67" s="4">
        <v>122134</v>
      </c>
      <c r="AY67" s="4">
        <v>0</v>
      </c>
      <c r="AZ67" s="2" t="s">
        <v>62</v>
      </c>
      <c r="BA67" s="3">
        <v>41167</v>
      </c>
      <c r="BB67" s="2" t="s">
        <v>122</v>
      </c>
      <c r="BE67" s="1">
        <v>0</v>
      </c>
      <c r="BF67" s="1">
        <v>0</v>
      </c>
      <c r="BG67" s="1">
        <v>0</v>
      </c>
      <c r="BH67" s="1">
        <v>0</v>
      </c>
    </row>
    <row r="68" spans="1:60" x14ac:dyDescent="0.2">
      <c r="A68" s="1">
        <v>255</v>
      </c>
      <c r="B68" s="2" t="s">
        <v>76</v>
      </c>
      <c r="C68" s="2" t="s">
        <v>61</v>
      </c>
      <c r="D68" s="2" t="s">
        <v>62</v>
      </c>
      <c r="E68" s="2" t="s">
        <v>61</v>
      </c>
      <c r="F68" s="2" t="s">
        <v>61</v>
      </c>
      <c r="G68" s="2" t="s">
        <v>62</v>
      </c>
      <c r="H68" s="3">
        <v>42856</v>
      </c>
      <c r="I68" s="2" t="s">
        <v>137</v>
      </c>
      <c r="J68" s="1">
        <v>1</v>
      </c>
      <c r="K68" s="1">
        <v>1</v>
      </c>
      <c r="L68" s="1">
        <v>0</v>
      </c>
      <c r="M68" s="1">
        <v>18</v>
      </c>
      <c r="N68" s="1">
        <v>18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2" t="s">
        <v>64</v>
      </c>
      <c r="AK68" s="2" t="s">
        <v>65</v>
      </c>
      <c r="AL68" s="2" t="s">
        <v>66</v>
      </c>
      <c r="AM68" s="2" t="s">
        <v>67</v>
      </c>
      <c r="AN68" s="2" t="s">
        <v>68</v>
      </c>
      <c r="AO68" s="2" t="s">
        <v>78</v>
      </c>
      <c r="AP68" s="2" t="s">
        <v>70</v>
      </c>
      <c r="AQ68" s="2" t="s">
        <v>99</v>
      </c>
      <c r="AR68" s="2" t="s">
        <v>110</v>
      </c>
      <c r="AS68" s="1">
        <v>1</v>
      </c>
      <c r="AT68" s="2" t="s">
        <v>73</v>
      </c>
      <c r="AU68" s="1">
        <v>2007</v>
      </c>
      <c r="AV68" s="1">
        <v>10</v>
      </c>
      <c r="AW68" s="4">
        <v>69730</v>
      </c>
      <c r="AX68" s="4">
        <v>434623</v>
      </c>
      <c r="AY68" s="4">
        <v>9833.44</v>
      </c>
      <c r="AZ68" s="2" t="s">
        <v>62</v>
      </c>
      <c r="BA68" s="3">
        <v>39372</v>
      </c>
      <c r="BB68" s="2" t="s">
        <v>116</v>
      </c>
      <c r="BC68" s="2" t="s">
        <v>154</v>
      </c>
      <c r="BD68" s="2" t="s">
        <v>154</v>
      </c>
      <c r="BE68" s="1">
        <v>0</v>
      </c>
      <c r="BF68" s="1">
        <v>0</v>
      </c>
      <c r="BG68" s="1">
        <v>0</v>
      </c>
      <c r="BH68" s="1">
        <v>0</v>
      </c>
    </row>
    <row r="69" spans="1:60" x14ac:dyDescent="0.2">
      <c r="A69" s="1">
        <v>259</v>
      </c>
      <c r="B69" s="2" t="s">
        <v>76</v>
      </c>
      <c r="C69" s="2" t="s">
        <v>61</v>
      </c>
      <c r="D69" s="2" t="s">
        <v>61</v>
      </c>
      <c r="E69" s="2" t="s">
        <v>61</v>
      </c>
      <c r="F69" s="2" t="s">
        <v>62</v>
      </c>
      <c r="G69" s="2" t="s">
        <v>62</v>
      </c>
      <c r="H69" s="3">
        <v>42856</v>
      </c>
      <c r="I69" s="2" t="s">
        <v>81</v>
      </c>
      <c r="J69" s="1">
        <v>0</v>
      </c>
      <c r="K69" s="1">
        <v>0</v>
      </c>
      <c r="L69" s="1">
        <v>0</v>
      </c>
      <c r="M69" s="1">
        <v>7</v>
      </c>
      <c r="N69" s="1">
        <v>7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  <c r="AA69" s="1">
        <v>1</v>
      </c>
      <c r="AB69" s="1">
        <v>1</v>
      </c>
      <c r="AC69" s="1">
        <v>1</v>
      </c>
      <c r="AD69" s="1">
        <v>2</v>
      </c>
      <c r="AE69" s="1">
        <v>2</v>
      </c>
      <c r="AF69" s="1">
        <v>1</v>
      </c>
      <c r="AG69" s="1">
        <v>1</v>
      </c>
      <c r="AH69" s="1">
        <v>0</v>
      </c>
      <c r="AI69" s="1">
        <v>0</v>
      </c>
      <c r="AJ69" s="2" t="s">
        <v>64</v>
      </c>
      <c r="AK69" s="2" t="s">
        <v>65</v>
      </c>
      <c r="AL69" s="2" t="s">
        <v>66</v>
      </c>
      <c r="AM69" s="2" t="s">
        <v>67</v>
      </c>
      <c r="AN69" s="2" t="s">
        <v>68</v>
      </c>
      <c r="AO69" s="2" t="s">
        <v>78</v>
      </c>
      <c r="AP69" s="2" t="s">
        <v>70</v>
      </c>
      <c r="AQ69" s="2" t="s">
        <v>84</v>
      </c>
      <c r="AR69" s="2" t="s">
        <v>72</v>
      </c>
      <c r="AS69" s="1">
        <v>1</v>
      </c>
      <c r="AT69" s="2" t="s">
        <v>73</v>
      </c>
      <c r="AU69" s="1">
        <v>2007</v>
      </c>
      <c r="AV69" s="1">
        <v>10</v>
      </c>
      <c r="AW69" s="4">
        <v>10746</v>
      </c>
      <c r="AX69" s="4">
        <v>31388</v>
      </c>
      <c r="AY69" s="4">
        <v>6677.27</v>
      </c>
      <c r="AZ69" s="2" t="s">
        <v>61</v>
      </c>
      <c r="BA69" s="3">
        <v>39380</v>
      </c>
      <c r="BB69" s="2" t="s">
        <v>79</v>
      </c>
      <c r="BC69" s="2" t="s">
        <v>173</v>
      </c>
      <c r="BD69" s="2" t="s">
        <v>173</v>
      </c>
      <c r="BE69" s="1">
        <v>0</v>
      </c>
      <c r="BF69" s="1">
        <v>0</v>
      </c>
      <c r="BG69" s="1">
        <v>1</v>
      </c>
      <c r="BH69" s="1">
        <v>0</v>
      </c>
    </row>
    <row r="70" spans="1:60" x14ac:dyDescent="0.2">
      <c r="A70" s="1">
        <v>262</v>
      </c>
      <c r="B70" s="2" t="s">
        <v>76</v>
      </c>
      <c r="C70" s="2" t="s">
        <v>62</v>
      </c>
      <c r="D70" s="2" t="s">
        <v>62</v>
      </c>
      <c r="E70" s="2" t="s">
        <v>61</v>
      </c>
      <c r="F70" s="2" t="s">
        <v>61</v>
      </c>
      <c r="G70" s="2" t="s">
        <v>62</v>
      </c>
      <c r="H70" s="3">
        <v>42856</v>
      </c>
      <c r="I70" s="2" t="s">
        <v>103</v>
      </c>
      <c r="J70" s="1">
        <v>0</v>
      </c>
      <c r="K70" s="1">
        <v>0</v>
      </c>
      <c r="L70" s="1">
        <v>0</v>
      </c>
      <c r="M70" s="1">
        <v>56</v>
      </c>
      <c r="N70" s="1">
        <v>30</v>
      </c>
      <c r="O70" s="1">
        <v>6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2" t="s">
        <v>64</v>
      </c>
      <c r="AK70" s="2" t="s">
        <v>65</v>
      </c>
      <c r="AL70" s="2" t="s">
        <v>66</v>
      </c>
      <c r="AM70" s="2" t="s">
        <v>67</v>
      </c>
      <c r="AN70" s="2" t="s">
        <v>68</v>
      </c>
      <c r="AO70" s="2" t="s">
        <v>78</v>
      </c>
      <c r="AP70" s="2" t="s">
        <v>70</v>
      </c>
      <c r="AQ70" s="2" t="s">
        <v>96</v>
      </c>
      <c r="AR70" s="2" t="s">
        <v>72</v>
      </c>
      <c r="AS70" s="1">
        <v>1</v>
      </c>
      <c r="AT70" s="2" t="s">
        <v>73</v>
      </c>
      <c r="AU70" s="1">
        <v>2011</v>
      </c>
      <c r="AV70" s="1">
        <v>4</v>
      </c>
      <c r="AW70" s="4">
        <v>17894</v>
      </c>
      <c r="AX70" s="4">
        <v>123228</v>
      </c>
      <c r="AY70" s="4">
        <v>0</v>
      </c>
      <c r="AZ70" s="2" t="s">
        <v>62</v>
      </c>
      <c r="BA70" s="3">
        <v>40649</v>
      </c>
      <c r="BB70" s="2" t="s">
        <v>116</v>
      </c>
      <c r="BC70" s="2" t="s">
        <v>102</v>
      </c>
      <c r="BD70" s="2" t="s">
        <v>174</v>
      </c>
      <c r="BE70" s="1">
        <v>0</v>
      </c>
      <c r="BF70" s="1">
        <v>0</v>
      </c>
      <c r="BG70" s="1">
        <v>1</v>
      </c>
      <c r="BH70" s="1">
        <v>0</v>
      </c>
    </row>
    <row r="71" spans="1:60" x14ac:dyDescent="0.2">
      <c r="A71" s="1">
        <v>273</v>
      </c>
      <c r="B71" s="2" t="s">
        <v>76</v>
      </c>
      <c r="C71" s="2" t="s">
        <v>61</v>
      </c>
      <c r="D71" s="2" t="s">
        <v>61</v>
      </c>
      <c r="E71" s="2" t="s">
        <v>62</v>
      </c>
      <c r="F71" s="2" t="s">
        <v>62</v>
      </c>
      <c r="G71" s="2" t="s">
        <v>62</v>
      </c>
      <c r="H71" s="3">
        <v>42856</v>
      </c>
      <c r="I71" s="2" t="s">
        <v>81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1</v>
      </c>
      <c r="Z71" s="1">
        <v>0</v>
      </c>
      <c r="AA71" s="1">
        <v>1</v>
      </c>
      <c r="AB71" s="1">
        <v>1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2" t="s">
        <v>64</v>
      </c>
      <c r="AK71" s="2" t="s">
        <v>65</v>
      </c>
      <c r="AL71" s="2" t="s">
        <v>66</v>
      </c>
      <c r="AM71" s="2" t="s">
        <v>67</v>
      </c>
      <c r="AN71" s="2" t="s">
        <v>68</v>
      </c>
      <c r="AO71" s="2" t="s">
        <v>78</v>
      </c>
      <c r="AP71" s="2" t="s">
        <v>70</v>
      </c>
      <c r="AQ71" s="2" t="s">
        <v>84</v>
      </c>
      <c r="AR71" s="2" t="s">
        <v>83</v>
      </c>
      <c r="AS71" s="1">
        <v>1</v>
      </c>
      <c r="AT71" s="2" t="s">
        <v>73</v>
      </c>
      <c r="AU71" s="1">
        <v>2005</v>
      </c>
      <c r="AV71" s="1">
        <v>12</v>
      </c>
      <c r="AW71" s="4">
        <v>867.66</v>
      </c>
      <c r="AX71" s="4">
        <v>195</v>
      </c>
      <c r="AY71" s="4">
        <v>867.66</v>
      </c>
      <c r="AZ71" s="2" t="s">
        <v>61</v>
      </c>
      <c r="BA71" s="3">
        <v>38706</v>
      </c>
      <c r="BB71" s="2" t="s">
        <v>74</v>
      </c>
      <c r="BC71" s="2" t="s">
        <v>175</v>
      </c>
      <c r="BD71" s="2" t="s">
        <v>175</v>
      </c>
      <c r="BE71" s="1">
        <v>0</v>
      </c>
      <c r="BF71" s="1">
        <v>0</v>
      </c>
      <c r="BG71" s="1">
        <v>0</v>
      </c>
      <c r="BH71" s="1">
        <v>0</v>
      </c>
    </row>
    <row r="72" spans="1:60" x14ac:dyDescent="0.2">
      <c r="A72" s="1">
        <v>277</v>
      </c>
      <c r="B72" s="2" t="s">
        <v>76</v>
      </c>
      <c r="C72" s="2" t="s">
        <v>62</v>
      </c>
      <c r="D72" s="2" t="s">
        <v>62</v>
      </c>
      <c r="E72" s="2" t="s">
        <v>61</v>
      </c>
      <c r="F72" s="2" t="s">
        <v>62</v>
      </c>
      <c r="G72" s="2" t="s">
        <v>62</v>
      </c>
      <c r="H72" s="3">
        <v>42856</v>
      </c>
      <c r="I72" s="2" t="s">
        <v>105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2" t="s">
        <v>106</v>
      </c>
      <c r="AK72" s="2" t="s">
        <v>106</v>
      </c>
      <c r="AL72" s="2" t="s">
        <v>106</v>
      </c>
      <c r="AM72" s="2" t="s">
        <v>67</v>
      </c>
      <c r="AN72" s="2" t="s">
        <v>68</v>
      </c>
      <c r="AO72" s="2" t="s">
        <v>69</v>
      </c>
      <c r="AP72" s="2" t="s">
        <v>93</v>
      </c>
      <c r="AQ72" s="2" t="s">
        <v>94</v>
      </c>
      <c r="AR72" s="2" t="s">
        <v>72</v>
      </c>
      <c r="AS72" s="1">
        <v>1</v>
      </c>
      <c r="AT72" s="2" t="s">
        <v>108</v>
      </c>
      <c r="AU72" s="1">
        <v>2008</v>
      </c>
      <c r="AV72" s="1">
        <v>7</v>
      </c>
      <c r="AW72" s="4">
        <v>6058</v>
      </c>
      <c r="AX72" s="4">
        <v>170330</v>
      </c>
      <c r="AY72" s="4">
        <v>0</v>
      </c>
      <c r="AZ72" s="2" t="s">
        <v>62</v>
      </c>
      <c r="BA72" s="3">
        <v>39639</v>
      </c>
      <c r="BB72" s="2" t="s">
        <v>79</v>
      </c>
      <c r="BE72" s="1">
        <v>0</v>
      </c>
      <c r="BF72" s="1">
        <v>0</v>
      </c>
      <c r="BG72" s="1">
        <v>0</v>
      </c>
      <c r="BH72" s="1">
        <v>0</v>
      </c>
    </row>
    <row r="73" spans="1:60" x14ac:dyDescent="0.2">
      <c r="A73" s="1">
        <v>279</v>
      </c>
      <c r="B73" s="2" t="s">
        <v>114</v>
      </c>
      <c r="C73" s="2" t="s">
        <v>61</v>
      </c>
      <c r="D73" s="2" t="s">
        <v>61</v>
      </c>
      <c r="E73" s="2" t="s">
        <v>61</v>
      </c>
      <c r="F73" s="2" t="s">
        <v>62</v>
      </c>
      <c r="G73" s="2" t="s">
        <v>62</v>
      </c>
      <c r="H73" s="3">
        <v>42856</v>
      </c>
      <c r="I73" s="2" t="s">
        <v>81</v>
      </c>
      <c r="J73" s="1">
        <v>2</v>
      </c>
      <c r="K73" s="1">
        <v>2</v>
      </c>
      <c r="L73" s="1">
        <v>0</v>
      </c>
      <c r="M73" s="1">
        <v>12</v>
      </c>
      <c r="N73" s="1">
        <v>12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2</v>
      </c>
      <c r="AE73" s="1">
        <v>2</v>
      </c>
      <c r="AF73" s="1">
        <v>1</v>
      </c>
      <c r="AG73" s="1">
        <v>4</v>
      </c>
      <c r="AH73" s="1">
        <v>0</v>
      </c>
      <c r="AI73" s="1">
        <v>0</v>
      </c>
      <c r="AJ73" s="2" t="s">
        <v>64</v>
      </c>
      <c r="AK73" s="2" t="s">
        <v>65</v>
      </c>
      <c r="AL73" s="2" t="s">
        <v>66</v>
      </c>
      <c r="AM73" s="2" t="s">
        <v>67</v>
      </c>
      <c r="AN73" s="2" t="s">
        <v>68</v>
      </c>
      <c r="AO73" s="2" t="s">
        <v>78</v>
      </c>
      <c r="AP73" s="2" t="s">
        <v>70</v>
      </c>
      <c r="AQ73" s="2" t="s">
        <v>82</v>
      </c>
      <c r="AR73" s="2" t="s">
        <v>72</v>
      </c>
      <c r="AS73" s="1">
        <v>1</v>
      </c>
      <c r="AT73" s="2" t="s">
        <v>73</v>
      </c>
      <c r="AU73" s="1">
        <v>2007</v>
      </c>
      <c r="AV73" s="1">
        <v>6</v>
      </c>
      <c r="AW73" s="4">
        <v>59245.43</v>
      </c>
      <c r="AX73" s="4">
        <v>242</v>
      </c>
      <c r="AY73" s="4">
        <v>57415.61</v>
      </c>
      <c r="AZ73" s="2" t="s">
        <v>61</v>
      </c>
      <c r="BA73" s="3">
        <v>39257</v>
      </c>
      <c r="BB73" s="2" t="s">
        <v>79</v>
      </c>
      <c r="BC73" s="2" t="s">
        <v>176</v>
      </c>
      <c r="BD73" s="2" t="s">
        <v>75</v>
      </c>
      <c r="BE73" s="1">
        <v>0</v>
      </c>
      <c r="BF73" s="1">
        <v>0</v>
      </c>
      <c r="BG73" s="1">
        <v>0</v>
      </c>
      <c r="BH73" s="1">
        <v>0</v>
      </c>
    </row>
    <row r="74" spans="1:60" x14ac:dyDescent="0.2">
      <c r="A74" s="1">
        <v>281</v>
      </c>
      <c r="B74" s="2" t="s">
        <v>60</v>
      </c>
      <c r="C74" s="2" t="s">
        <v>61</v>
      </c>
      <c r="D74" s="2" t="s">
        <v>61</v>
      </c>
      <c r="E74" s="2" t="s">
        <v>62</v>
      </c>
      <c r="F74" s="2" t="s">
        <v>62</v>
      </c>
      <c r="G74" s="2" t="s">
        <v>62</v>
      </c>
      <c r="H74" s="3">
        <v>42856</v>
      </c>
      <c r="I74" s="2" t="s">
        <v>81</v>
      </c>
      <c r="J74" s="1">
        <v>5</v>
      </c>
      <c r="K74" s="1">
        <v>3</v>
      </c>
      <c r="L74" s="1">
        <v>2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1</v>
      </c>
      <c r="AE74" s="1">
        <v>0</v>
      </c>
      <c r="AF74" s="1">
        <v>1</v>
      </c>
      <c r="AG74" s="1">
        <v>0</v>
      </c>
      <c r="AH74" s="1">
        <v>0</v>
      </c>
      <c r="AI74" s="1">
        <v>0</v>
      </c>
      <c r="AJ74" s="2" t="s">
        <v>64</v>
      </c>
      <c r="AK74" s="2" t="s">
        <v>65</v>
      </c>
      <c r="AL74" s="2" t="s">
        <v>66</v>
      </c>
      <c r="AM74" s="2" t="s">
        <v>67</v>
      </c>
      <c r="AN74" s="2" t="s">
        <v>68</v>
      </c>
      <c r="AO74" s="2" t="s">
        <v>69</v>
      </c>
      <c r="AP74" s="2" t="s">
        <v>70</v>
      </c>
      <c r="AQ74" s="2" t="s">
        <v>115</v>
      </c>
      <c r="AR74" s="2" t="s">
        <v>72</v>
      </c>
      <c r="AS74" s="1">
        <v>1</v>
      </c>
      <c r="AT74" s="2" t="s">
        <v>73</v>
      </c>
      <c r="AU74" s="1">
        <v>2005</v>
      </c>
      <c r="AV74" s="1">
        <v>6</v>
      </c>
      <c r="AW74" s="4">
        <v>1172.01</v>
      </c>
      <c r="AX74" s="4">
        <v>39498</v>
      </c>
      <c r="AY74" s="4">
        <v>227.52</v>
      </c>
      <c r="AZ74" s="2" t="s">
        <v>61</v>
      </c>
      <c r="BA74" s="3">
        <v>38504</v>
      </c>
      <c r="BB74" s="2" t="s">
        <v>74</v>
      </c>
      <c r="BE74" s="1">
        <v>0</v>
      </c>
      <c r="BF74" s="1">
        <v>0</v>
      </c>
      <c r="BG74" s="1">
        <v>0</v>
      </c>
      <c r="BH74" s="1">
        <v>0</v>
      </c>
    </row>
    <row r="75" spans="1:60" x14ac:dyDescent="0.2">
      <c r="A75" s="1">
        <v>284</v>
      </c>
      <c r="B75" s="2" t="s">
        <v>76</v>
      </c>
      <c r="C75" s="2" t="s">
        <v>62</v>
      </c>
      <c r="D75" s="2" t="s">
        <v>62</v>
      </c>
      <c r="E75" s="2" t="s">
        <v>61</v>
      </c>
      <c r="F75" s="2" t="s">
        <v>62</v>
      </c>
      <c r="G75" s="2" t="s">
        <v>62</v>
      </c>
      <c r="H75" s="3">
        <v>42856</v>
      </c>
      <c r="I75" s="2" t="s">
        <v>137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2</v>
      </c>
      <c r="Q75" s="1">
        <v>2</v>
      </c>
      <c r="R75" s="1">
        <v>0</v>
      </c>
      <c r="S75" s="1">
        <v>2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2" t="s">
        <v>64</v>
      </c>
      <c r="AK75" s="2" t="s">
        <v>65</v>
      </c>
      <c r="AL75" s="2" t="s">
        <v>66</v>
      </c>
      <c r="AM75" s="2" t="s">
        <v>67</v>
      </c>
      <c r="AN75" s="2" t="s">
        <v>68</v>
      </c>
      <c r="AO75" s="2" t="s">
        <v>78</v>
      </c>
      <c r="AP75" s="2" t="s">
        <v>93</v>
      </c>
      <c r="AQ75" s="2" t="s">
        <v>84</v>
      </c>
      <c r="AR75" s="2" t="s">
        <v>72</v>
      </c>
      <c r="AS75" s="1">
        <v>1</v>
      </c>
      <c r="AT75" s="2" t="s">
        <v>73</v>
      </c>
      <c r="AU75" s="1">
        <v>2002</v>
      </c>
      <c r="AV75" s="1">
        <v>4</v>
      </c>
      <c r="AW75" s="4">
        <v>70691</v>
      </c>
      <c r="AX75" s="4">
        <v>57897.58</v>
      </c>
      <c r="AY75" s="4">
        <v>0</v>
      </c>
      <c r="AZ75" s="2" t="s">
        <v>62</v>
      </c>
      <c r="BA75" s="3">
        <v>37349</v>
      </c>
      <c r="BB75" s="2" t="s">
        <v>141</v>
      </c>
      <c r="BC75" s="2" t="s">
        <v>177</v>
      </c>
      <c r="BE75" s="1">
        <v>0</v>
      </c>
      <c r="BF75" s="1">
        <v>0</v>
      </c>
      <c r="BG75" s="1">
        <v>0</v>
      </c>
      <c r="BH75" s="1">
        <v>0</v>
      </c>
    </row>
    <row r="76" spans="1:60" x14ac:dyDescent="0.2">
      <c r="A76" s="1">
        <v>293</v>
      </c>
      <c r="B76" s="2" t="s">
        <v>60</v>
      </c>
      <c r="C76" s="2" t="s">
        <v>61</v>
      </c>
      <c r="D76" s="2" t="s">
        <v>61</v>
      </c>
      <c r="E76" s="2" t="s">
        <v>61</v>
      </c>
      <c r="F76" s="2" t="s">
        <v>61</v>
      </c>
      <c r="G76" s="2" t="s">
        <v>62</v>
      </c>
      <c r="H76" s="3">
        <v>42856</v>
      </c>
      <c r="I76" s="2" t="s">
        <v>81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0</v>
      </c>
      <c r="AF76" s="1">
        <v>1</v>
      </c>
      <c r="AG76" s="1">
        <v>1</v>
      </c>
      <c r="AH76" s="1">
        <v>0</v>
      </c>
      <c r="AI76" s="1">
        <v>0</v>
      </c>
      <c r="AJ76" s="2" t="s">
        <v>106</v>
      </c>
      <c r="AK76" s="2" t="s">
        <v>106</v>
      </c>
      <c r="AL76" s="2" t="s">
        <v>106</v>
      </c>
      <c r="AM76" s="2" t="s">
        <v>67</v>
      </c>
      <c r="AN76" s="2" t="s">
        <v>68</v>
      </c>
      <c r="AO76" s="2" t="s">
        <v>78</v>
      </c>
      <c r="AP76" s="2" t="s">
        <v>70</v>
      </c>
      <c r="AQ76" s="2" t="s">
        <v>82</v>
      </c>
      <c r="AR76" s="2" t="s">
        <v>72</v>
      </c>
      <c r="AS76" s="1">
        <v>1</v>
      </c>
      <c r="AT76" s="2" t="s">
        <v>108</v>
      </c>
      <c r="AU76" s="1">
        <v>2003</v>
      </c>
      <c r="AV76" s="1">
        <v>9</v>
      </c>
      <c r="AW76" s="4">
        <v>2618</v>
      </c>
      <c r="AX76" s="4">
        <v>80642</v>
      </c>
      <c r="AY76" s="4">
        <v>258.08</v>
      </c>
      <c r="AZ76" s="2" t="s">
        <v>61</v>
      </c>
      <c r="BA76" s="3">
        <v>37888</v>
      </c>
      <c r="BB76" s="2" t="s">
        <v>116</v>
      </c>
      <c r="BC76" s="2" t="s">
        <v>178</v>
      </c>
      <c r="BD76" s="2" t="s">
        <v>178</v>
      </c>
      <c r="BE76" s="1">
        <v>0</v>
      </c>
      <c r="BF76" s="1">
        <v>0</v>
      </c>
      <c r="BG76" s="1">
        <v>0</v>
      </c>
      <c r="BH76" s="1">
        <v>0</v>
      </c>
    </row>
    <row r="77" spans="1:60" x14ac:dyDescent="0.2">
      <c r="A77" s="1">
        <v>298</v>
      </c>
      <c r="B77" s="2" t="s">
        <v>60</v>
      </c>
      <c r="C77" s="2" t="s">
        <v>61</v>
      </c>
      <c r="D77" s="2" t="s">
        <v>61</v>
      </c>
      <c r="E77" s="2" t="s">
        <v>62</v>
      </c>
      <c r="F77" s="2" t="s">
        <v>62</v>
      </c>
      <c r="G77" s="2" t="s">
        <v>62</v>
      </c>
      <c r="H77" s="3">
        <v>42856</v>
      </c>
      <c r="I77" s="2" t="s">
        <v>63</v>
      </c>
      <c r="J77" s="1">
        <v>0</v>
      </c>
      <c r="K77" s="1">
        <v>0</v>
      </c>
      <c r="L77" s="1">
        <v>0</v>
      </c>
      <c r="M77" s="1">
        <v>4</v>
      </c>
      <c r="N77" s="1">
        <v>4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3</v>
      </c>
      <c r="AH77" s="1">
        <v>0</v>
      </c>
      <c r="AI77" s="1">
        <v>0</v>
      </c>
      <c r="AJ77" s="2" t="s">
        <v>64</v>
      </c>
      <c r="AK77" s="2" t="s">
        <v>97</v>
      </c>
      <c r="AL77" s="2" t="s">
        <v>98</v>
      </c>
      <c r="AM77" s="2" t="s">
        <v>67</v>
      </c>
      <c r="AN77" s="2" t="s">
        <v>68</v>
      </c>
      <c r="AO77" s="2" t="s">
        <v>78</v>
      </c>
      <c r="AP77" s="2" t="s">
        <v>70</v>
      </c>
      <c r="AQ77" s="2" t="s">
        <v>109</v>
      </c>
      <c r="AR77" s="2" t="s">
        <v>72</v>
      </c>
      <c r="AS77" s="1">
        <v>1</v>
      </c>
      <c r="AT77" s="2" t="s">
        <v>73</v>
      </c>
      <c r="AU77" s="1">
        <v>1993</v>
      </c>
      <c r="AV77" s="1">
        <v>10</v>
      </c>
      <c r="AW77" s="4">
        <v>29737</v>
      </c>
      <c r="AX77" s="4">
        <v>182731</v>
      </c>
      <c r="AY77" s="4">
        <v>10800.58</v>
      </c>
      <c r="AZ77" s="2" t="s">
        <v>61</v>
      </c>
      <c r="BA77" s="3">
        <v>34246</v>
      </c>
      <c r="BB77" s="2" t="s">
        <v>118</v>
      </c>
      <c r="BC77" s="2" t="s">
        <v>179</v>
      </c>
      <c r="BD77" s="2" t="s">
        <v>179</v>
      </c>
      <c r="BE77" s="1">
        <v>0</v>
      </c>
      <c r="BF77" s="1">
        <v>0</v>
      </c>
      <c r="BG77" s="1">
        <v>0</v>
      </c>
      <c r="BH77" s="1">
        <v>0</v>
      </c>
    </row>
    <row r="78" spans="1:60" x14ac:dyDescent="0.2">
      <c r="A78" s="1">
        <v>300</v>
      </c>
      <c r="B78" s="2" t="s">
        <v>60</v>
      </c>
      <c r="C78" s="2" t="s">
        <v>62</v>
      </c>
      <c r="D78" s="2" t="s">
        <v>62</v>
      </c>
      <c r="E78" s="2" t="s">
        <v>61</v>
      </c>
      <c r="F78" s="2" t="s">
        <v>62</v>
      </c>
      <c r="G78" s="2" t="s">
        <v>61</v>
      </c>
      <c r="H78" s="3">
        <v>42856</v>
      </c>
      <c r="I78" s="2" t="s">
        <v>103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2" t="s">
        <v>64</v>
      </c>
      <c r="AK78" s="2" t="s">
        <v>65</v>
      </c>
      <c r="AL78" s="2" t="s">
        <v>66</v>
      </c>
      <c r="AM78" s="2" t="s">
        <v>67</v>
      </c>
      <c r="AN78" s="2" t="s">
        <v>68</v>
      </c>
      <c r="AO78" s="2" t="s">
        <v>78</v>
      </c>
      <c r="AP78" s="2" t="s">
        <v>70</v>
      </c>
      <c r="AQ78" s="2" t="s">
        <v>99</v>
      </c>
      <c r="AR78" s="2" t="s">
        <v>110</v>
      </c>
      <c r="AS78" s="1">
        <v>1</v>
      </c>
      <c r="AT78" s="2" t="s">
        <v>73</v>
      </c>
      <c r="AU78" s="1">
        <v>1999</v>
      </c>
      <c r="AV78" s="1">
        <v>7</v>
      </c>
      <c r="AW78" s="4">
        <v>46643</v>
      </c>
      <c r="AX78" s="4">
        <v>669398</v>
      </c>
      <c r="AY78" s="4">
        <v>0</v>
      </c>
      <c r="AZ78" s="2" t="s">
        <v>62</v>
      </c>
      <c r="BA78" s="3">
        <v>36371</v>
      </c>
      <c r="BB78" s="2" t="s">
        <v>180</v>
      </c>
      <c r="BC78" s="2" t="s">
        <v>181</v>
      </c>
      <c r="BD78" s="2" t="s">
        <v>181</v>
      </c>
      <c r="BE78" s="1">
        <v>0</v>
      </c>
      <c r="BF78" s="1">
        <v>0</v>
      </c>
      <c r="BG78" s="1">
        <v>1</v>
      </c>
      <c r="BH78" s="1">
        <v>0</v>
      </c>
    </row>
    <row r="79" spans="1:60" x14ac:dyDescent="0.2">
      <c r="A79" s="1">
        <v>304</v>
      </c>
      <c r="B79" s="2" t="s">
        <v>60</v>
      </c>
      <c r="C79" s="2" t="s">
        <v>62</v>
      </c>
      <c r="D79" s="2" t="s">
        <v>62</v>
      </c>
      <c r="E79" s="2" t="s">
        <v>62</v>
      </c>
      <c r="F79" s="2" t="s">
        <v>61</v>
      </c>
      <c r="G79" s="2" t="s">
        <v>62</v>
      </c>
      <c r="H79" s="3">
        <v>42856</v>
      </c>
      <c r="I79" s="2" t="s">
        <v>63</v>
      </c>
      <c r="J79" s="1">
        <v>0</v>
      </c>
      <c r="K79" s="1">
        <v>0</v>
      </c>
      <c r="L79" s="1">
        <v>0</v>
      </c>
      <c r="M79" s="1">
        <v>6</v>
      </c>
      <c r="N79" s="1">
        <v>1</v>
      </c>
      <c r="O79" s="1">
        <v>5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2" t="s">
        <v>64</v>
      </c>
      <c r="AK79" s="2" t="s">
        <v>65</v>
      </c>
      <c r="AL79" s="2" t="s">
        <v>66</v>
      </c>
      <c r="AM79" s="2" t="s">
        <v>67</v>
      </c>
      <c r="AN79" s="2" t="s">
        <v>68</v>
      </c>
      <c r="AO79" s="2" t="s">
        <v>69</v>
      </c>
      <c r="AP79" s="2" t="s">
        <v>70</v>
      </c>
      <c r="AQ79" s="2" t="s">
        <v>71</v>
      </c>
      <c r="AR79" s="2" t="s">
        <v>72</v>
      </c>
      <c r="AS79" s="1">
        <v>1</v>
      </c>
      <c r="AT79" s="2" t="s">
        <v>73</v>
      </c>
      <c r="AU79" s="1">
        <v>2015</v>
      </c>
      <c r="AV79" s="1">
        <v>5</v>
      </c>
      <c r="AW79" s="4">
        <v>23885</v>
      </c>
      <c r="AX79" s="4">
        <v>117300</v>
      </c>
      <c r="AY79" s="4">
        <v>0</v>
      </c>
      <c r="AZ79" s="2" t="s">
        <v>62</v>
      </c>
      <c r="BA79" s="3">
        <v>42137</v>
      </c>
      <c r="BB79" s="2" t="s">
        <v>116</v>
      </c>
      <c r="BE79" s="1">
        <v>0</v>
      </c>
      <c r="BF79" s="1">
        <v>0</v>
      </c>
      <c r="BG79" s="1">
        <v>0</v>
      </c>
      <c r="BH79" s="1">
        <v>0</v>
      </c>
    </row>
    <row r="80" spans="1:60" x14ac:dyDescent="0.2">
      <c r="A80" s="1">
        <v>305</v>
      </c>
      <c r="B80" s="2" t="s">
        <v>60</v>
      </c>
      <c r="C80" s="2" t="s">
        <v>62</v>
      </c>
      <c r="D80" s="2" t="s">
        <v>62</v>
      </c>
      <c r="E80" s="2" t="s">
        <v>62</v>
      </c>
      <c r="F80" s="2" t="s">
        <v>62</v>
      </c>
      <c r="G80" s="2" t="s">
        <v>62</v>
      </c>
      <c r="H80" s="3">
        <v>42856</v>
      </c>
      <c r="I80" s="2" t="s">
        <v>81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2" t="s">
        <v>64</v>
      </c>
      <c r="AK80" s="2" t="s">
        <v>65</v>
      </c>
      <c r="AL80" s="2" t="s">
        <v>66</v>
      </c>
      <c r="AM80" s="2" t="s">
        <v>67</v>
      </c>
      <c r="AN80" s="2" t="s">
        <v>68</v>
      </c>
      <c r="AO80" s="2" t="s">
        <v>78</v>
      </c>
      <c r="AP80" s="2" t="s">
        <v>70</v>
      </c>
      <c r="AQ80" s="2" t="s">
        <v>84</v>
      </c>
      <c r="AR80" s="2" t="s">
        <v>83</v>
      </c>
      <c r="AS80" s="1">
        <v>1</v>
      </c>
      <c r="AT80" s="2" t="s">
        <v>73</v>
      </c>
      <c r="AU80" s="1">
        <v>1995</v>
      </c>
      <c r="AV80" s="1">
        <v>1</v>
      </c>
      <c r="AW80" s="4">
        <v>1818.18</v>
      </c>
      <c r="AX80" s="4">
        <v>0</v>
      </c>
      <c r="AY80" s="4">
        <v>1818.18</v>
      </c>
      <c r="AZ80" s="2" t="s">
        <v>62</v>
      </c>
      <c r="BA80" s="3">
        <v>34702</v>
      </c>
      <c r="BB80" s="2" t="s">
        <v>182</v>
      </c>
      <c r="BE80" s="1">
        <v>0</v>
      </c>
      <c r="BF80" s="1">
        <v>0</v>
      </c>
      <c r="BG80" s="1">
        <v>0</v>
      </c>
      <c r="BH80" s="1">
        <v>0</v>
      </c>
    </row>
    <row r="81" spans="1:60" x14ac:dyDescent="0.2">
      <c r="A81" s="1">
        <v>308</v>
      </c>
      <c r="B81" s="2" t="s">
        <v>76</v>
      </c>
      <c r="C81" s="2" t="s">
        <v>62</v>
      </c>
      <c r="D81" s="2" t="s">
        <v>62</v>
      </c>
      <c r="E81" s="2" t="s">
        <v>61</v>
      </c>
      <c r="F81" s="2" t="s">
        <v>62</v>
      </c>
      <c r="G81" s="2" t="s">
        <v>62</v>
      </c>
      <c r="H81" s="3">
        <v>42856</v>
      </c>
      <c r="I81" s="2" t="s">
        <v>87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2" t="s">
        <v>64</v>
      </c>
      <c r="AK81" s="2" t="s">
        <v>65</v>
      </c>
      <c r="AL81" s="2" t="s">
        <v>66</v>
      </c>
      <c r="AM81" s="2" t="s">
        <v>67</v>
      </c>
      <c r="AN81" s="2" t="s">
        <v>68</v>
      </c>
      <c r="AO81" s="2" t="s">
        <v>69</v>
      </c>
      <c r="AP81" s="2" t="s">
        <v>70</v>
      </c>
      <c r="AQ81" s="2" t="s">
        <v>71</v>
      </c>
      <c r="AR81" s="2" t="s">
        <v>72</v>
      </c>
      <c r="AS81" s="1">
        <v>1</v>
      </c>
      <c r="AT81" s="2" t="s">
        <v>73</v>
      </c>
      <c r="AU81" s="1">
        <v>1999</v>
      </c>
      <c r="AV81" s="1">
        <v>8</v>
      </c>
      <c r="AW81" s="4">
        <v>8645</v>
      </c>
      <c r="AX81" s="4">
        <v>48975</v>
      </c>
      <c r="AY81" s="4">
        <v>0</v>
      </c>
      <c r="AZ81" s="2" t="s">
        <v>62</v>
      </c>
      <c r="BA81" s="3">
        <v>36385</v>
      </c>
      <c r="BB81" s="2" t="s">
        <v>92</v>
      </c>
      <c r="BE81" s="1">
        <v>0</v>
      </c>
      <c r="BF81" s="1">
        <v>0</v>
      </c>
      <c r="BG81" s="1">
        <v>1</v>
      </c>
      <c r="BH81" s="1">
        <v>0</v>
      </c>
    </row>
    <row r="82" spans="1:60" x14ac:dyDescent="0.2">
      <c r="A82" s="1">
        <v>309</v>
      </c>
      <c r="B82" s="2" t="s">
        <v>60</v>
      </c>
      <c r="C82" s="2" t="s">
        <v>61</v>
      </c>
      <c r="D82" s="2" t="s">
        <v>61</v>
      </c>
      <c r="E82" s="2" t="s">
        <v>62</v>
      </c>
      <c r="F82" s="2" t="s">
        <v>62</v>
      </c>
      <c r="G82" s="2" t="s">
        <v>62</v>
      </c>
      <c r="H82" s="3">
        <v>42856</v>
      </c>
      <c r="I82" s="2" t="s">
        <v>63</v>
      </c>
      <c r="J82" s="1">
        <v>0</v>
      </c>
      <c r="K82" s="1">
        <v>0</v>
      </c>
      <c r="L82" s="1">
        <v>0</v>
      </c>
      <c r="M82" s="1">
        <v>18</v>
      </c>
      <c r="N82" s="1">
        <v>0</v>
      </c>
      <c r="O82" s="1">
        <v>18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2" t="s">
        <v>64</v>
      </c>
      <c r="AK82" s="2" t="s">
        <v>65</v>
      </c>
      <c r="AL82" s="2" t="s">
        <v>66</v>
      </c>
      <c r="AM82" s="2" t="s">
        <v>67</v>
      </c>
      <c r="AN82" s="2" t="s">
        <v>68</v>
      </c>
      <c r="AO82" s="2" t="s">
        <v>69</v>
      </c>
      <c r="AP82" s="2" t="s">
        <v>70</v>
      </c>
      <c r="AQ82" s="2" t="s">
        <v>71</v>
      </c>
      <c r="AR82" s="2" t="s">
        <v>110</v>
      </c>
      <c r="AS82" s="1">
        <v>1</v>
      </c>
      <c r="AT82" s="2" t="s">
        <v>73</v>
      </c>
      <c r="AU82" s="1">
        <v>2011</v>
      </c>
      <c r="AV82" s="1">
        <v>7</v>
      </c>
      <c r="AW82" s="4">
        <v>71096</v>
      </c>
      <c r="AX82" s="4">
        <v>354503</v>
      </c>
      <c r="AY82" s="4">
        <v>482.68</v>
      </c>
      <c r="AZ82" s="2" t="s">
        <v>61</v>
      </c>
      <c r="BA82" s="3">
        <v>40746</v>
      </c>
      <c r="BB82" s="2" t="s">
        <v>74</v>
      </c>
      <c r="BD82" s="2" t="s">
        <v>113</v>
      </c>
      <c r="BE82" s="1">
        <v>0</v>
      </c>
      <c r="BF82" s="1">
        <v>0</v>
      </c>
      <c r="BG82" s="1">
        <v>0</v>
      </c>
      <c r="BH82" s="1">
        <v>0</v>
      </c>
    </row>
    <row r="83" spans="1:60" x14ac:dyDescent="0.2">
      <c r="A83" s="1">
        <v>310</v>
      </c>
      <c r="B83" s="2" t="s">
        <v>76</v>
      </c>
      <c r="C83" s="2" t="s">
        <v>61</v>
      </c>
      <c r="D83" s="2" t="s">
        <v>61</v>
      </c>
      <c r="E83" s="2" t="s">
        <v>62</v>
      </c>
      <c r="F83" s="2" t="s">
        <v>62</v>
      </c>
      <c r="G83" s="2" t="s">
        <v>62</v>
      </c>
      <c r="H83" s="3">
        <v>42856</v>
      </c>
      <c r="I83" s="2" t="s">
        <v>137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2" t="s">
        <v>64</v>
      </c>
      <c r="AK83" s="2" t="s">
        <v>65</v>
      </c>
      <c r="AL83" s="2" t="s">
        <v>66</v>
      </c>
      <c r="AM83" s="2" t="s">
        <v>67</v>
      </c>
      <c r="AN83" s="2" t="s">
        <v>68</v>
      </c>
      <c r="AO83" s="2" t="s">
        <v>78</v>
      </c>
      <c r="AP83" s="2" t="s">
        <v>70</v>
      </c>
      <c r="AQ83" s="2" t="s">
        <v>89</v>
      </c>
      <c r="AR83" s="2" t="s">
        <v>72</v>
      </c>
      <c r="AS83" s="1">
        <v>1</v>
      </c>
      <c r="AT83" s="2" t="s">
        <v>73</v>
      </c>
      <c r="AU83" s="1">
        <v>1971</v>
      </c>
      <c r="AV83" s="1">
        <v>2</v>
      </c>
      <c r="AW83" s="4">
        <v>34309</v>
      </c>
      <c r="AX83" s="4">
        <v>70860.759999999995</v>
      </c>
      <c r="AY83" s="4">
        <v>12954.52</v>
      </c>
      <c r="AZ83" s="2" t="s">
        <v>61</v>
      </c>
      <c r="BA83" s="3">
        <v>25965</v>
      </c>
      <c r="BB83" s="2" t="s">
        <v>74</v>
      </c>
      <c r="BD83" s="2" t="s">
        <v>183</v>
      </c>
      <c r="BE83" s="1">
        <v>0</v>
      </c>
      <c r="BF83" s="1">
        <v>0</v>
      </c>
      <c r="BG83" s="1">
        <v>0</v>
      </c>
      <c r="BH83" s="1">
        <v>0</v>
      </c>
    </row>
    <row r="84" spans="1:60" x14ac:dyDescent="0.2">
      <c r="A84" s="1">
        <v>311</v>
      </c>
      <c r="B84" s="2" t="s">
        <v>76</v>
      </c>
      <c r="C84" s="2" t="s">
        <v>62</v>
      </c>
      <c r="D84" s="2" t="s">
        <v>62</v>
      </c>
      <c r="E84" s="2" t="s">
        <v>61</v>
      </c>
      <c r="F84" s="2" t="s">
        <v>62</v>
      </c>
      <c r="G84" s="2" t="s">
        <v>62</v>
      </c>
      <c r="H84" s="3">
        <v>42856</v>
      </c>
      <c r="I84" s="2" t="s">
        <v>105</v>
      </c>
      <c r="J84" s="1">
        <v>2</v>
      </c>
      <c r="K84" s="1">
        <v>2</v>
      </c>
      <c r="L84" s="1">
        <v>0</v>
      </c>
      <c r="M84" s="1">
        <v>4</v>
      </c>
      <c r="N84" s="1">
        <v>4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2" t="s">
        <v>106</v>
      </c>
      <c r="AK84" s="2" t="s">
        <v>106</v>
      </c>
      <c r="AL84" s="2" t="s">
        <v>106</v>
      </c>
      <c r="AM84" s="2" t="s">
        <v>184</v>
      </c>
      <c r="AN84" s="2" t="s">
        <v>68</v>
      </c>
      <c r="AO84" s="2" t="s">
        <v>69</v>
      </c>
      <c r="AP84" s="2" t="s">
        <v>70</v>
      </c>
      <c r="AQ84" s="2" t="s">
        <v>84</v>
      </c>
      <c r="AR84" s="2" t="s">
        <v>72</v>
      </c>
      <c r="AS84" s="1">
        <v>1</v>
      </c>
      <c r="AT84" s="2" t="s">
        <v>108</v>
      </c>
      <c r="AU84" s="1">
        <v>2010</v>
      </c>
      <c r="AV84" s="1">
        <v>7</v>
      </c>
      <c r="AW84" s="4">
        <v>66978</v>
      </c>
      <c r="AX84" s="4">
        <v>208813</v>
      </c>
      <c r="AY84" s="4">
        <v>0</v>
      </c>
      <c r="AZ84" s="2" t="s">
        <v>62</v>
      </c>
      <c r="BA84" s="3">
        <v>40366</v>
      </c>
      <c r="BB84" s="2" t="s">
        <v>185</v>
      </c>
      <c r="BE84" s="1">
        <v>0</v>
      </c>
      <c r="BF84" s="1">
        <v>0</v>
      </c>
      <c r="BG84" s="1">
        <v>0</v>
      </c>
      <c r="BH84" s="1">
        <v>0</v>
      </c>
    </row>
    <row r="85" spans="1:60" x14ac:dyDescent="0.2">
      <c r="A85" s="1">
        <v>314</v>
      </c>
      <c r="B85" s="2" t="s">
        <v>114</v>
      </c>
      <c r="C85" s="2" t="s">
        <v>61</v>
      </c>
      <c r="D85" s="2" t="s">
        <v>61</v>
      </c>
      <c r="E85" s="2" t="s">
        <v>62</v>
      </c>
      <c r="F85" s="2" t="s">
        <v>62</v>
      </c>
      <c r="G85" s="2" t="s">
        <v>62</v>
      </c>
      <c r="H85" s="3">
        <v>42856</v>
      </c>
      <c r="I85" s="2" t="s">
        <v>63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1</v>
      </c>
      <c r="AE85" s="1">
        <v>0</v>
      </c>
      <c r="AF85" s="1">
        <v>1</v>
      </c>
      <c r="AG85" s="1">
        <v>6</v>
      </c>
      <c r="AH85" s="1">
        <v>0</v>
      </c>
      <c r="AI85" s="1">
        <v>0</v>
      </c>
      <c r="AJ85" s="2" t="s">
        <v>64</v>
      </c>
      <c r="AK85" s="2" t="s">
        <v>65</v>
      </c>
      <c r="AL85" s="2" t="s">
        <v>66</v>
      </c>
      <c r="AM85" s="2" t="s">
        <v>67</v>
      </c>
      <c r="AN85" s="2" t="s">
        <v>68</v>
      </c>
      <c r="AO85" s="2" t="s">
        <v>78</v>
      </c>
      <c r="AP85" s="2" t="s">
        <v>70</v>
      </c>
      <c r="AQ85" s="2" t="s">
        <v>109</v>
      </c>
      <c r="AR85" s="2" t="s">
        <v>72</v>
      </c>
      <c r="AS85" s="1">
        <v>1</v>
      </c>
      <c r="AT85" s="2" t="s">
        <v>73</v>
      </c>
      <c r="AU85" s="1">
        <v>1994</v>
      </c>
      <c r="AV85" s="1">
        <v>3</v>
      </c>
      <c r="AW85" s="4">
        <v>346719</v>
      </c>
      <c r="AX85" s="4">
        <v>128994</v>
      </c>
      <c r="AY85" s="4">
        <v>3398.52</v>
      </c>
      <c r="AZ85" s="2" t="s">
        <v>61</v>
      </c>
      <c r="BA85" s="3">
        <v>34404</v>
      </c>
      <c r="BB85" s="2" t="s">
        <v>74</v>
      </c>
      <c r="BD85" s="2" t="s">
        <v>186</v>
      </c>
      <c r="BE85" s="1">
        <v>0</v>
      </c>
      <c r="BF85" s="1">
        <v>0</v>
      </c>
      <c r="BG85" s="1">
        <v>0</v>
      </c>
      <c r="BH85" s="1">
        <v>0</v>
      </c>
    </row>
    <row r="86" spans="1:60" x14ac:dyDescent="0.2">
      <c r="A86" s="1">
        <v>315</v>
      </c>
      <c r="B86" s="2" t="s">
        <v>114</v>
      </c>
      <c r="C86" s="2" t="s">
        <v>61</v>
      </c>
      <c r="D86" s="2" t="s">
        <v>61</v>
      </c>
      <c r="E86" s="2" t="s">
        <v>62</v>
      </c>
      <c r="F86" s="2" t="s">
        <v>61</v>
      </c>
      <c r="G86" s="2" t="s">
        <v>62</v>
      </c>
      <c r="H86" s="3">
        <v>42856</v>
      </c>
      <c r="I86" s="2" t="s">
        <v>81</v>
      </c>
      <c r="J86" s="1">
        <v>4</v>
      </c>
      <c r="K86" s="1">
        <v>3</v>
      </c>
      <c r="L86" s="1">
        <v>1</v>
      </c>
      <c r="M86" s="1">
        <v>28</v>
      </c>
      <c r="N86" s="1">
        <v>5</v>
      </c>
      <c r="O86" s="1">
        <v>3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1</v>
      </c>
      <c r="AB86" s="1">
        <v>1</v>
      </c>
      <c r="AC86" s="1">
        <v>1</v>
      </c>
      <c r="AD86" s="1">
        <v>2</v>
      </c>
      <c r="AE86" s="1">
        <v>0</v>
      </c>
      <c r="AF86" s="1">
        <v>2</v>
      </c>
      <c r="AG86" s="1">
        <v>2</v>
      </c>
      <c r="AH86" s="1">
        <v>0</v>
      </c>
      <c r="AI86" s="1">
        <v>0</v>
      </c>
      <c r="AJ86" s="2" t="s">
        <v>64</v>
      </c>
      <c r="AK86" s="2" t="s">
        <v>65</v>
      </c>
      <c r="AL86" s="2" t="s">
        <v>119</v>
      </c>
      <c r="AM86" s="2" t="s">
        <v>67</v>
      </c>
      <c r="AN86" s="2" t="s">
        <v>68</v>
      </c>
      <c r="AO86" s="2" t="s">
        <v>78</v>
      </c>
      <c r="AP86" s="2" t="s">
        <v>70</v>
      </c>
      <c r="AQ86" s="2" t="s">
        <v>84</v>
      </c>
      <c r="AR86" s="2" t="s">
        <v>72</v>
      </c>
      <c r="AS86" s="1">
        <v>1</v>
      </c>
      <c r="AT86" s="2" t="s">
        <v>73</v>
      </c>
      <c r="AU86" s="1">
        <v>1993</v>
      </c>
      <c r="AV86" s="1">
        <v>5</v>
      </c>
      <c r="AW86" s="4">
        <v>18018.03</v>
      </c>
      <c r="AX86" s="4">
        <v>28720</v>
      </c>
      <c r="AY86" s="4">
        <v>17820.060000000001</v>
      </c>
      <c r="AZ86" s="2" t="s">
        <v>61</v>
      </c>
      <c r="BA86" s="3">
        <v>34093</v>
      </c>
      <c r="BB86" s="2" t="s">
        <v>74</v>
      </c>
      <c r="BC86" s="2" t="s">
        <v>187</v>
      </c>
      <c r="BD86" s="2" t="s">
        <v>188</v>
      </c>
      <c r="BE86" s="1">
        <v>0</v>
      </c>
      <c r="BF86" s="1">
        <v>0</v>
      </c>
      <c r="BG86" s="1">
        <v>0</v>
      </c>
      <c r="BH86" s="1">
        <v>0</v>
      </c>
    </row>
    <row r="87" spans="1:60" x14ac:dyDescent="0.2">
      <c r="A87" s="1">
        <v>317</v>
      </c>
      <c r="B87" s="2" t="s">
        <v>76</v>
      </c>
      <c r="C87" s="2" t="s">
        <v>62</v>
      </c>
      <c r="D87" s="2" t="s">
        <v>62</v>
      </c>
      <c r="E87" s="2" t="s">
        <v>61</v>
      </c>
      <c r="F87" s="2" t="s">
        <v>62</v>
      </c>
      <c r="G87" s="2" t="s">
        <v>62</v>
      </c>
      <c r="H87" s="3">
        <v>42856</v>
      </c>
      <c r="I87" s="2" t="s">
        <v>63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</v>
      </c>
      <c r="AB87" s="1">
        <v>0</v>
      </c>
      <c r="AC87" s="1">
        <v>1</v>
      </c>
      <c r="AD87" s="1">
        <v>1</v>
      </c>
      <c r="AE87" s="1">
        <v>1</v>
      </c>
      <c r="AF87" s="1">
        <v>0</v>
      </c>
      <c r="AG87" s="1">
        <v>0</v>
      </c>
      <c r="AH87" s="1">
        <v>0</v>
      </c>
      <c r="AI87" s="1">
        <v>0</v>
      </c>
      <c r="AJ87" s="2" t="s">
        <v>64</v>
      </c>
      <c r="AK87" s="2" t="s">
        <v>65</v>
      </c>
      <c r="AL87" s="2" t="s">
        <v>66</v>
      </c>
      <c r="AM87" s="2" t="s">
        <v>67</v>
      </c>
      <c r="AN87" s="2" t="s">
        <v>68</v>
      </c>
      <c r="AO87" s="2" t="s">
        <v>69</v>
      </c>
      <c r="AP87" s="2" t="s">
        <v>70</v>
      </c>
      <c r="AQ87" s="2" t="s">
        <v>89</v>
      </c>
      <c r="AR87" s="2" t="s">
        <v>72</v>
      </c>
      <c r="AS87" s="1">
        <v>1</v>
      </c>
      <c r="AT87" s="2" t="s">
        <v>73</v>
      </c>
      <c r="AU87" s="1">
        <v>2005</v>
      </c>
      <c r="AV87" s="1">
        <v>4</v>
      </c>
      <c r="AW87" s="4">
        <v>134756</v>
      </c>
      <c r="AX87" s="4">
        <v>303110</v>
      </c>
      <c r="AY87" s="4">
        <v>0</v>
      </c>
      <c r="AZ87" s="2" t="s">
        <v>62</v>
      </c>
      <c r="BA87" s="3">
        <v>38465</v>
      </c>
      <c r="BB87" s="2" t="s">
        <v>189</v>
      </c>
      <c r="BC87" s="2" t="s">
        <v>176</v>
      </c>
      <c r="BE87" s="1">
        <v>0</v>
      </c>
      <c r="BF87" s="1">
        <v>0</v>
      </c>
      <c r="BG87" s="1">
        <v>1</v>
      </c>
      <c r="BH87" s="1">
        <v>0</v>
      </c>
    </row>
    <row r="88" spans="1:60" x14ac:dyDescent="0.2">
      <c r="A88" s="1">
        <v>322</v>
      </c>
      <c r="B88" s="2" t="s">
        <v>76</v>
      </c>
      <c r="C88" s="2" t="s">
        <v>61</v>
      </c>
      <c r="D88" s="2" t="s">
        <v>61</v>
      </c>
      <c r="E88" s="2" t="s">
        <v>62</v>
      </c>
      <c r="F88" s="2" t="s">
        <v>62</v>
      </c>
      <c r="G88" s="2" t="s">
        <v>62</v>
      </c>
      <c r="H88" s="3">
        <v>42856</v>
      </c>
      <c r="I88" s="2" t="s">
        <v>77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2" t="s">
        <v>64</v>
      </c>
      <c r="AK88" s="2" t="s">
        <v>65</v>
      </c>
      <c r="AL88" s="2" t="s">
        <v>119</v>
      </c>
      <c r="AM88" s="2" t="s">
        <v>67</v>
      </c>
      <c r="AN88" s="2" t="s">
        <v>68</v>
      </c>
      <c r="AO88" s="2" t="s">
        <v>78</v>
      </c>
      <c r="AP88" s="2" t="s">
        <v>70</v>
      </c>
      <c r="AQ88" s="2" t="s">
        <v>84</v>
      </c>
      <c r="AR88" s="2" t="s">
        <v>110</v>
      </c>
      <c r="AS88" s="1">
        <v>1</v>
      </c>
      <c r="AT88" s="2" t="s">
        <v>73</v>
      </c>
      <c r="AU88" s="1">
        <v>1983</v>
      </c>
      <c r="AV88" s="1">
        <v>1</v>
      </c>
      <c r="AW88" s="4">
        <v>79071</v>
      </c>
      <c r="AX88" s="4">
        <v>749868.4</v>
      </c>
      <c r="AY88" s="4">
        <v>49479.4</v>
      </c>
      <c r="AZ88" s="2" t="s">
        <v>62</v>
      </c>
      <c r="BA88" s="3">
        <v>30319</v>
      </c>
      <c r="BB88" s="2" t="s">
        <v>118</v>
      </c>
      <c r="BC88" s="2" t="s">
        <v>190</v>
      </c>
      <c r="BE88" s="1">
        <v>0</v>
      </c>
      <c r="BF88" s="1">
        <v>0</v>
      </c>
      <c r="BG88" s="1">
        <v>0</v>
      </c>
      <c r="BH88" s="1">
        <v>0</v>
      </c>
    </row>
    <row r="89" spans="1:60" x14ac:dyDescent="0.2">
      <c r="A89" s="1">
        <v>323</v>
      </c>
      <c r="B89" s="2" t="s">
        <v>76</v>
      </c>
      <c r="C89" s="2" t="s">
        <v>62</v>
      </c>
      <c r="D89" s="2" t="s">
        <v>62</v>
      </c>
      <c r="E89" s="2" t="s">
        <v>61</v>
      </c>
      <c r="F89" s="2" t="s">
        <v>62</v>
      </c>
      <c r="G89" s="2" t="s">
        <v>62</v>
      </c>
      <c r="H89" s="3">
        <v>42856</v>
      </c>
      <c r="I89" s="2" t="s">
        <v>81</v>
      </c>
      <c r="J89" s="1">
        <v>0</v>
      </c>
      <c r="K89" s="1">
        <v>0</v>
      </c>
      <c r="L89" s="1">
        <v>0</v>
      </c>
      <c r="M89" s="1">
        <v>4</v>
      </c>
      <c r="N89" s="1">
        <v>4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2" t="s">
        <v>64</v>
      </c>
      <c r="AK89" s="2" t="s">
        <v>65</v>
      </c>
      <c r="AL89" s="2" t="s">
        <v>66</v>
      </c>
      <c r="AM89" s="2" t="s">
        <v>67</v>
      </c>
      <c r="AN89" s="2" t="s">
        <v>68</v>
      </c>
      <c r="AO89" s="2" t="s">
        <v>69</v>
      </c>
      <c r="AP89" s="2" t="s">
        <v>70</v>
      </c>
      <c r="AQ89" s="2" t="s">
        <v>96</v>
      </c>
      <c r="AR89" s="2" t="s">
        <v>83</v>
      </c>
      <c r="AS89" s="1">
        <v>1</v>
      </c>
      <c r="AT89" s="2" t="s">
        <v>73</v>
      </c>
      <c r="AU89" s="1">
        <v>2009</v>
      </c>
      <c r="AV89" s="1">
        <v>2</v>
      </c>
      <c r="AW89" s="4">
        <v>6909.28</v>
      </c>
      <c r="AX89" s="4">
        <v>0</v>
      </c>
      <c r="AY89" s="4">
        <v>0</v>
      </c>
      <c r="AZ89" s="2" t="s">
        <v>62</v>
      </c>
      <c r="BA89" s="3">
        <v>39872</v>
      </c>
      <c r="BB89" s="2" t="s">
        <v>79</v>
      </c>
      <c r="BE89" s="1">
        <v>0</v>
      </c>
      <c r="BF89" s="1">
        <v>0</v>
      </c>
      <c r="BG89" s="1">
        <v>0</v>
      </c>
      <c r="BH89" s="1">
        <v>0</v>
      </c>
    </row>
    <row r="90" spans="1:60" x14ac:dyDescent="0.2">
      <c r="A90" s="1">
        <v>342</v>
      </c>
      <c r="B90" s="2" t="s">
        <v>76</v>
      </c>
      <c r="C90" s="2" t="s">
        <v>62</v>
      </c>
      <c r="D90" s="2" t="s">
        <v>62</v>
      </c>
      <c r="E90" s="2" t="s">
        <v>61</v>
      </c>
      <c r="F90" s="2" t="s">
        <v>62</v>
      </c>
      <c r="G90" s="2" t="s">
        <v>62</v>
      </c>
      <c r="H90" s="3">
        <v>42856</v>
      </c>
      <c r="I90" s="2" t="s">
        <v>63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1</v>
      </c>
      <c r="AE90" s="1">
        <v>1</v>
      </c>
      <c r="AF90" s="1">
        <v>0</v>
      </c>
      <c r="AG90" s="1">
        <v>0</v>
      </c>
      <c r="AH90" s="1">
        <v>0</v>
      </c>
      <c r="AI90" s="1">
        <v>0</v>
      </c>
      <c r="AJ90" s="2" t="s">
        <v>64</v>
      </c>
      <c r="AK90" s="2" t="s">
        <v>65</v>
      </c>
      <c r="AL90" s="2" t="s">
        <v>66</v>
      </c>
      <c r="AM90" s="2" t="s">
        <v>67</v>
      </c>
      <c r="AN90" s="2" t="s">
        <v>68</v>
      </c>
      <c r="AO90" s="2" t="s">
        <v>191</v>
      </c>
      <c r="AP90" s="2" t="s">
        <v>70</v>
      </c>
      <c r="AQ90" s="2" t="s">
        <v>96</v>
      </c>
      <c r="AR90" s="2" t="s">
        <v>72</v>
      </c>
      <c r="AS90" s="1">
        <v>1</v>
      </c>
      <c r="AT90" s="2" t="s">
        <v>73</v>
      </c>
      <c r="AU90" s="1">
        <v>2015</v>
      </c>
      <c r="AV90" s="1">
        <v>6</v>
      </c>
      <c r="AW90" s="4">
        <v>103324</v>
      </c>
      <c r="AX90" s="4">
        <v>247408</v>
      </c>
      <c r="AY90" s="4">
        <v>0</v>
      </c>
      <c r="AZ90" s="2" t="s">
        <v>62</v>
      </c>
      <c r="BA90" s="3">
        <v>42157</v>
      </c>
      <c r="BB90" s="2" t="s">
        <v>101</v>
      </c>
      <c r="BE90" s="1">
        <v>0</v>
      </c>
      <c r="BF90" s="1">
        <v>0</v>
      </c>
      <c r="BG90" s="1">
        <v>1</v>
      </c>
      <c r="BH90" s="1">
        <v>0</v>
      </c>
    </row>
    <row r="91" spans="1:60" x14ac:dyDescent="0.2">
      <c r="A91" s="1">
        <v>353</v>
      </c>
      <c r="B91" s="2" t="s">
        <v>76</v>
      </c>
      <c r="C91" s="2" t="s">
        <v>61</v>
      </c>
      <c r="D91" s="2" t="s">
        <v>61</v>
      </c>
      <c r="E91" s="2" t="s">
        <v>62</v>
      </c>
      <c r="F91" s="2" t="s">
        <v>62</v>
      </c>
      <c r="G91" s="2" t="s">
        <v>62</v>
      </c>
      <c r="H91" s="3">
        <v>42856</v>
      </c>
      <c r="I91" s="2" t="s">
        <v>81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0</v>
      </c>
      <c r="AF91" s="1">
        <v>1</v>
      </c>
      <c r="AG91" s="1">
        <v>0</v>
      </c>
      <c r="AH91" s="1">
        <v>0</v>
      </c>
      <c r="AI91" s="1">
        <v>0</v>
      </c>
      <c r="AJ91" s="2" t="s">
        <v>64</v>
      </c>
      <c r="AK91" s="2" t="s">
        <v>65</v>
      </c>
      <c r="AL91" s="2" t="s">
        <v>66</v>
      </c>
      <c r="AM91" s="2" t="s">
        <v>67</v>
      </c>
      <c r="AN91" s="2" t="s">
        <v>68</v>
      </c>
      <c r="AO91" s="2" t="s">
        <v>69</v>
      </c>
      <c r="AP91" s="2" t="s">
        <v>93</v>
      </c>
      <c r="AQ91" s="2" t="s">
        <v>89</v>
      </c>
      <c r="AR91" s="2" t="s">
        <v>83</v>
      </c>
      <c r="AS91" s="1">
        <v>1</v>
      </c>
      <c r="AT91" s="2" t="s">
        <v>73</v>
      </c>
      <c r="AU91" s="1">
        <v>2005</v>
      </c>
      <c r="AV91" s="1">
        <v>4</v>
      </c>
      <c r="AW91" s="4">
        <v>58.7</v>
      </c>
      <c r="AX91" s="4">
        <v>40</v>
      </c>
      <c r="AY91" s="4">
        <v>58.7</v>
      </c>
      <c r="AZ91" s="2" t="s">
        <v>62</v>
      </c>
      <c r="BA91" s="3">
        <v>38470</v>
      </c>
      <c r="BB91" s="2" t="s">
        <v>74</v>
      </c>
      <c r="BE91" s="1">
        <v>0</v>
      </c>
      <c r="BF91" s="1">
        <v>0</v>
      </c>
      <c r="BG91" s="1">
        <v>0</v>
      </c>
      <c r="BH91" s="1">
        <v>0</v>
      </c>
    </row>
    <row r="92" spans="1:60" x14ac:dyDescent="0.2">
      <c r="A92" s="1">
        <v>359</v>
      </c>
      <c r="B92" s="2" t="s">
        <v>76</v>
      </c>
      <c r="C92" s="2" t="s">
        <v>61</v>
      </c>
      <c r="D92" s="2" t="s">
        <v>61</v>
      </c>
      <c r="E92" s="2" t="s">
        <v>62</v>
      </c>
      <c r="F92" s="2" t="s">
        <v>62</v>
      </c>
      <c r="G92" s="2" t="s">
        <v>62</v>
      </c>
      <c r="H92" s="3">
        <v>42856</v>
      </c>
      <c r="I92" s="2" t="s">
        <v>137</v>
      </c>
      <c r="J92" s="1">
        <v>0</v>
      </c>
      <c r="K92" s="1">
        <v>0</v>
      </c>
      <c r="L92" s="1">
        <v>0</v>
      </c>
      <c r="M92" s="1">
        <v>22</v>
      </c>
      <c r="N92" s="1">
        <v>22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2</v>
      </c>
      <c r="AE92" s="1">
        <v>1</v>
      </c>
      <c r="AF92" s="1">
        <v>1</v>
      </c>
      <c r="AG92" s="1">
        <v>0</v>
      </c>
      <c r="AH92" s="1">
        <v>0</v>
      </c>
      <c r="AI92" s="1">
        <v>0</v>
      </c>
      <c r="AJ92" s="2" t="s">
        <v>64</v>
      </c>
      <c r="AK92" s="2" t="s">
        <v>65</v>
      </c>
      <c r="AL92" s="2" t="s">
        <v>66</v>
      </c>
      <c r="AM92" s="2" t="s">
        <v>67</v>
      </c>
      <c r="AN92" s="2" t="s">
        <v>68</v>
      </c>
      <c r="AO92" s="2" t="s">
        <v>69</v>
      </c>
      <c r="AP92" s="2" t="s">
        <v>93</v>
      </c>
      <c r="AQ92" s="2" t="s">
        <v>84</v>
      </c>
      <c r="AR92" s="2" t="s">
        <v>72</v>
      </c>
      <c r="AS92" s="1">
        <v>1</v>
      </c>
      <c r="AT92" s="2" t="s">
        <v>73</v>
      </c>
      <c r="AU92" s="1">
        <v>1991</v>
      </c>
      <c r="AV92" s="1">
        <v>1</v>
      </c>
      <c r="AW92" s="4">
        <v>70691</v>
      </c>
      <c r="AX92" s="4">
        <v>57897.58</v>
      </c>
      <c r="AY92" s="4">
        <v>26910.31</v>
      </c>
      <c r="AZ92" s="2" t="s">
        <v>61</v>
      </c>
      <c r="BA92" s="3">
        <v>33259</v>
      </c>
      <c r="BB92" s="2" t="s">
        <v>74</v>
      </c>
      <c r="BC92" s="2" t="s">
        <v>192</v>
      </c>
      <c r="BD92" s="2" t="s">
        <v>193</v>
      </c>
      <c r="BE92" s="1">
        <v>0</v>
      </c>
      <c r="BF92" s="1">
        <v>0</v>
      </c>
      <c r="BG92" s="1">
        <v>0</v>
      </c>
      <c r="BH92" s="1">
        <v>0</v>
      </c>
    </row>
    <row r="93" spans="1:60" x14ac:dyDescent="0.2">
      <c r="A93" s="1">
        <v>367</v>
      </c>
      <c r="B93" s="2" t="s">
        <v>76</v>
      </c>
      <c r="C93" s="2" t="s">
        <v>62</v>
      </c>
      <c r="D93" s="2" t="s">
        <v>62</v>
      </c>
      <c r="E93" s="2" t="s">
        <v>61</v>
      </c>
      <c r="F93" s="2" t="s">
        <v>62</v>
      </c>
      <c r="G93" s="2" t="s">
        <v>62</v>
      </c>
      <c r="H93" s="3">
        <v>42856</v>
      </c>
      <c r="I93" s="2" t="s">
        <v>87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2" t="s">
        <v>64</v>
      </c>
      <c r="AK93" s="2" t="s">
        <v>65</v>
      </c>
      <c r="AL93" s="2" t="s">
        <v>66</v>
      </c>
      <c r="AM93" s="2" t="s">
        <v>67</v>
      </c>
      <c r="AN93" s="2" t="s">
        <v>68</v>
      </c>
      <c r="AO93" s="2" t="s">
        <v>78</v>
      </c>
      <c r="AP93" s="2" t="s">
        <v>70</v>
      </c>
      <c r="AQ93" s="2" t="s">
        <v>109</v>
      </c>
      <c r="AR93" s="2" t="s">
        <v>72</v>
      </c>
      <c r="AS93" s="1">
        <v>1</v>
      </c>
      <c r="AT93" s="2" t="s">
        <v>73</v>
      </c>
      <c r="AU93" s="1">
        <v>1991</v>
      </c>
      <c r="AV93" s="1">
        <v>6</v>
      </c>
      <c r="AW93" s="4">
        <v>51601</v>
      </c>
      <c r="AX93" s="4">
        <v>216258</v>
      </c>
      <c r="AY93" s="4">
        <v>0</v>
      </c>
      <c r="AZ93" s="2" t="s">
        <v>62</v>
      </c>
      <c r="BA93" s="3">
        <v>33400</v>
      </c>
      <c r="BB93" s="2" t="s">
        <v>79</v>
      </c>
      <c r="BE93" s="1">
        <v>0</v>
      </c>
      <c r="BF93" s="1">
        <v>0</v>
      </c>
      <c r="BG93" s="1">
        <v>0</v>
      </c>
      <c r="BH93" s="1">
        <v>0</v>
      </c>
    </row>
    <row r="94" spans="1:60" x14ac:dyDescent="0.2">
      <c r="A94" s="1">
        <v>381</v>
      </c>
      <c r="B94" s="2" t="s">
        <v>76</v>
      </c>
      <c r="C94" s="2" t="s">
        <v>62</v>
      </c>
      <c r="D94" s="2" t="s">
        <v>62</v>
      </c>
      <c r="E94" s="2" t="s">
        <v>61</v>
      </c>
      <c r="F94" s="2" t="s">
        <v>62</v>
      </c>
      <c r="G94" s="2" t="s">
        <v>62</v>
      </c>
      <c r="H94" s="3">
        <v>42856</v>
      </c>
      <c r="I94" s="2" t="s">
        <v>87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2" t="s">
        <v>64</v>
      </c>
      <c r="AK94" s="2" t="s">
        <v>65</v>
      </c>
      <c r="AL94" s="2" t="s">
        <v>66</v>
      </c>
      <c r="AM94" s="2" t="s">
        <v>67</v>
      </c>
      <c r="AN94" s="2" t="s">
        <v>68</v>
      </c>
      <c r="AO94" s="2" t="s">
        <v>78</v>
      </c>
      <c r="AP94" s="2" t="s">
        <v>70</v>
      </c>
      <c r="AQ94" s="2" t="s">
        <v>121</v>
      </c>
      <c r="AR94" s="2" t="s">
        <v>110</v>
      </c>
      <c r="AS94" s="1">
        <v>1</v>
      </c>
      <c r="AT94" s="2" t="s">
        <v>73</v>
      </c>
      <c r="AU94" s="1">
        <v>2007</v>
      </c>
      <c r="AV94" s="1">
        <v>10</v>
      </c>
      <c r="AW94" s="4">
        <v>3696</v>
      </c>
      <c r="AX94" s="4">
        <v>91244</v>
      </c>
      <c r="AY94" s="4">
        <v>0</v>
      </c>
      <c r="AZ94" s="2" t="s">
        <v>62</v>
      </c>
      <c r="BA94" s="3">
        <v>39378</v>
      </c>
      <c r="BB94" s="2" t="s">
        <v>79</v>
      </c>
      <c r="BE94" s="1">
        <v>0</v>
      </c>
      <c r="BF94" s="1">
        <v>0</v>
      </c>
      <c r="BG94" s="1">
        <v>0</v>
      </c>
      <c r="BH94" s="1">
        <v>0</v>
      </c>
    </row>
    <row r="95" spans="1:60" x14ac:dyDescent="0.2">
      <c r="A95" s="1">
        <v>387</v>
      </c>
      <c r="B95" s="2" t="s">
        <v>60</v>
      </c>
      <c r="C95" s="2" t="s">
        <v>62</v>
      </c>
      <c r="D95" s="2" t="s">
        <v>62</v>
      </c>
      <c r="E95" s="2" t="s">
        <v>61</v>
      </c>
      <c r="F95" s="2" t="s">
        <v>62</v>
      </c>
      <c r="G95" s="2" t="s">
        <v>62</v>
      </c>
      <c r="H95" s="3">
        <v>42856</v>
      </c>
      <c r="I95" s="2" t="s">
        <v>87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2" t="s">
        <v>64</v>
      </c>
      <c r="AK95" s="2" t="s">
        <v>65</v>
      </c>
      <c r="AL95" s="2" t="s">
        <v>66</v>
      </c>
      <c r="AM95" s="2" t="s">
        <v>67</v>
      </c>
      <c r="AN95" s="2" t="s">
        <v>68</v>
      </c>
      <c r="AO95" s="2" t="s">
        <v>78</v>
      </c>
      <c r="AP95" s="2" t="s">
        <v>70</v>
      </c>
      <c r="AQ95" s="2" t="s">
        <v>82</v>
      </c>
      <c r="AR95" s="2" t="s">
        <v>72</v>
      </c>
      <c r="AS95" s="1">
        <v>1</v>
      </c>
      <c r="AT95" s="2" t="s">
        <v>73</v>
      </c>
      <c r="AU95" s="1">
        <v>2016</v>
      </c>
      <c r="AV95" s="1">
        <v>2</v>
      </c>
      <c r="AW95" s="4">
        <v>15218</v>
      </c>
      <c r="AX95" s="4">
        <v>154819</v>
      </c>
      <c r="AY95" s="4">
        <v>0</v>
      </c>
      <c r="AZ95" s="2" t="s">
        <v>62</v>
      </c>
      <c r="BA95" s="3">
        <v>42427</v>
      </c>
      <c r="BB95" s="2" t="s">
        <v>101</v>
      </c>
      <c r="BE95" s="1">
        <v>0</v>
      </c>
      <c r="BF95" s="1">
        <v>0</v>
      </c>
      <c r="BG95" s="1">
        <v>1</v>
      </c>
      <c r="BH95" s="1">
        <v>0</v>
      </c>
    </row>
    <row r="96" spans="1:60" x14ac:dyDescent="0.2">
      <c r="A96" s="1">
        <v>403</v>
      </c>
      <c r="B96" s="2" t="s">
        <v>60</v>
      </c>
      <c r="C96" s="2" t="s">
        <v>62</v>
      </c>
      <c r="D96" s="2" t="s">
        <v>62</v>
      </c>
      <c r="E96" s="2" t="s">
        <v>62</v>
      </c>
      <c r="F96" s="2" t="s">
        <v>61</v>
      </c>
      <c r="G96" s="2" t="s">
        <v>62</v>
      </c>
      <c r="H96" s="3">
        <v>42856</v>
      </c>
      <c r="I96" s="2" t="s">
        <v>90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2" t="s">
        <v>106</v>
      </c>
      <c r="AK96" s="2" t="s">
        <v>106</v>
      </c>
      <c r="AL96" s="2" t="s">
        <v>106</v>
      </c>
      <c r="AM96" s="2" t="s">
        <v>67</v>
      </c>
      <c r="AN96" s="2" t="s">
        <v>68</v>
      </c>
      <c r="AO96" s="2" t="s">
        <v>78</v>
      </c>
      <c r="AP96" s="2" t="s">
        <v>70</v>
      </c>
      <c r="AQ96" s="2" t="s">
        <v>121</v>
      </c>
      <c r="AR96" s="2" t="s">
        <v>83</v>
      </c>
      <c r="AS96" s="1">
        <v>1</v>
      </c>
      <c r="AT96" s="2" t="s">
        <v>108</v>
      </c>
      <c r="AU96" s="1">
        <v>2009</v>
      </c>
      <c r="AV96" s="1">
        <v>7</v>
      </c>
      <c r="AW96" s="4">
        <v>267</v>
      </c>
      <c r="AX96" s="4">
        <v>198</v>
      </c>
      <c r="AY96" s="4">
        <v>0</v>
      </c>
      <c r="AZ96" s="2" t="s">
        <v>62</v>
      </c>
      <c r="BA96" s="3">
        <v>40003</v>
      </c>
      <c r="BB96" s="2" t="s">
        <v>91</v>
      </c>
      <c r="BE96" s="1">
        <v>0</v>
      </c>
      <c r="BF96" s="1">
        <v>0</v>
      </c>
      <c r="BG96" s="1">
        <v>0</v>
      </c>
      <c r="BH96" s="1">
        <v>0</v>
      </c>
    </row>
    <row r="97" spans="1:60" x14ac:dyDescent="0.2">
      <c r="A97" s="1">
        <v>406</v>
      </c>
      <c r="B97" s="2" t="s">
        <v>114</v>
      </c>
      <c r="C97" s="2" t="s">
        <v>61</v>
      </c>
      <c r="D97" s="2" t="s">
        <v>61</v>
      </c>
      <c r="E97" s="2" t="s">
        <v>61</v>
      </c>
      <c r="F97" s="2" t="s">
        <v>62</v>
      </c>
      <c r="G97" s="2" t="s">
        <v>62</v>
      </c>
      <c r="H97" s="3">
        <v>42856</v>
      </c>
      <c r="I97" s="2" t="s">
        <v>63</v>
      </c>
      <c r="J97" s="1">
        <v>10</v>
      </c>
      <c r="K97" s="1">
        <v>2</v>
      </c>
      <c r="L97" s="1">
        <v>8</v>
      </c>
      <c r="M97" s="1">
        <v>19</v>
      </c>
      <c r="N97" s="1">
        <v>3</v>
      </c>
      <c r="O97" s="1">
        <v>16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2</v>
      </c>
      <c r="AE97" s="1">
        <v>0</v>
      </c>
      <c r="AF97" s="1">
        <v>2</v>
      </c>
      <c r="AG97" s="1">
        <v>0</v>
      </c>
      <c r="AH97" s="1">
        <v>0</v>
      </c>
      <c r="AI97" s="1">
        <v>0</v>
      </c>
      <c r="AJ97" s="2" t="s">
        <v>64</v>
      </c>
      <c r="AK97" s="2" t="s">
        <v>65</v>
      </c>
      <c r="AL97" s="2" t="s">
        <v>119</v>
      </c>
      <c r="AM97" s="2" t="s">
        <v>67</v>
      </c>
      <c r="AN97" s="2" t="s">
        <v>68</v>
      </c>
      <c r="AO97" s="2" t="s">
        <v>78</v>
      </c>
      <c r="AP97" s="2" t="s">
        <v>70</v>
      </c>
      <c r="AQ97" s="2" t="s">
        <v>84</v>
      </c>
      <c r="AR97" s="2" t="s">
        <v>110</v>
      </c>
      <c r="AS97" s="1">
        <v>1</v>
      </c>
      <c r="AT97" s="2" t="s">
        <v>73</v>
      </c>
      <c r="AU97" s="1">
        <v>1996</v>
      </c>
      <c r="AV97" s="1">
        <v>2</v>
      </c>
      <c r="AW97" s="4">
        <v>20229</v>
      </c>
      <c r="AX97" s="4">
        <v>102305</v>
      </c>
      <c r="AY97" s="4">
        <v>2724.37</v>
      </c>
      <c r="AZ97" s="2" t="s">
        <v>61</v>
      </c>
      <c r="BA97" s="3">
        <v>35114</v>
      </c>
      <c r="BB97" s="2" t="s">
        <v>74</v>
      </c>
      <c r="BC97" s="2" t="s">
        <v>194</v>
      </c>
      <c r="BD97" s="2" t="s">
        <v>194</v>
      </c>
      <c r="BE97" s="1">
        <v>0</v>
      </c>
      <c r="BF97" s="1">
        <v>0</v>
      </c>
      <c r="BG97" s="1">
        <v>1</v>
      </c>
      <c r="BH97" s="1">
        <v>0</v>
      </c>
    </row>
    <row r="98" spans="1:60" x14ac:dyDescent="0.2">
      <c r="A98" s="1">
        <v>410</v>
      </c>
      <c r="B98" s="2" t="s">
        <v>60</v>
      </c>
      <c r="C98" s="2" t="s">
        <v>62</v>
      </c>
      <c r="D98" s="2" t="s">
        <v>62</v>
      </c>
      <c r="E98" s="2" t="s">
        <v>61</v>
      </c>
      <c r="F98" s="2" t="s">
        <v>62</v>
      </c>
      <c r="G98" s="2" t="s">
        <v>62</v>
      </c>
      <c r="H98" s="3">
        <v>42856</v>
      </c>
      <c r="I98" s="2" t="s">
        <v>87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2" t="s">
        <v>64</v>
      </c>
      <c r="AK98" s="2" t="s">
        <v>65</v>
      </c>
      <c r="AL98" s="2" t="s">
        <v>66</v>
      </c>
      <c r="AM98" s="2" t="s">
        <v>67</v>
      </c>
      <c r="AN98" s="2" t="s">
        <v>68</v>
      </c>
      <c r="AO98" s="2" t="s">
        <v>78</v>
      </c>
      <c r="AP98" s="2" t="s">
        <v>70</v>
      </c>
      <c r="AQ98" s="2" t="s">
        <v>84</v>
      </c>
      <c r="AR98" s="2" t="s">
        <v>83</v>
      </c>
      <c r="AS98" s="1">
        <v>1</v>
      </c>
      <c r="AT98" s="2" t="s">
        <v>73</v>
      </c>
      <c r="AU98" s="1">
        <v>2004</v>
      </c>
      <c r="AV98" s="1">
        <v>11</v>
      </c>
      <c r="AW98" s="4">
        <v>0</v>
      </c>
      <c r="AX98" s="4">
        <v>0</v>
      </c>
      <c r="AY98" s="4">
        <v>0</v>
      </c>
      <c r="AZ98" s="2" t="s">
        <v>62</v>
      </c>
      <c r="BA98" s="3">
        <v>38313</v>
      </c>
      <c r="BB98" s="2" t="s">
        <v>189</v>
      </c>
      <c r="BE98" s="1">
        <v>0</v>
      </c>
      <c r="BF98" s="1">
        <v>0</v>
      </c>
      <c r="BG98" s="1">
        <v>0</v>
      </c>
      <c r="BH98" s="1">
        <v>0</v>
      </c>
    </row>
    <row r="99" spans="1:60" x14ac:dyDescent="0.2">
      <c r="A99" s="1">
        <v>412</v>
      </c>
      <c r="B99" s="2" t="s">
        <v>76</v>
      </c>
      <c r="C99" s="2" t="s">
        <v>61</v>
      </c>
      <c r="D99" s="2" t="s">
        <v>61</v>
      </c>
      <c r="E99" s="2" t="s">
        <v>62</v>
      </c>
      <c r="F99" s="2" t="s">
        <v>62</v>
      </c>
      <c r="G99" s="2" t="s">
        <v>62</v>
      </c>
      <c r="H99" s="3">
        <v>42856</v>
      </c>
      <c r="I99" s="2" t="s">
        <v>63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2" t="s">
        <v>64</v>
      </c>
      <c r="AK99" s="2" t="s">
        <v>65</v>
      </c>
      <c r="AL99" s="2" t="s">
        <v>119</v>
      </c>
      <c r="AM99" s="2" t="s">
        <v>67</v>
      </c>
      <c r="AN99" s="2" t="s">
        <v>68</v>
      </c>
      <c r="AO99" s="2" t="s">
        <v>78</v>
      </c>
      <c r="AP99" s="2" t="s">
        <v>70</v>
      </c>
      <c r="AQ99" s="2" t="s">
        <v>121</v>
      </c>
      <c r="AR99" s="2" t="s">
        <v>72</v>
      </c>
      <c r="AS99" s="1">
        <v>1</v>
      </c>
      <c r="AT99" s="2" t="s">
        <v>73</v>
      </c>
      <c r="AU99" s="1">
        <v>2012</v>
      </c>
      <c r="AV99" s="1">
        <v>4</v>
      </c>
      <c r="AW99" s="4">
        <v>70477</v>
      </c>
      <c r="AX99" s="4">
        <v>228391</v>
      </c>
      <c r="AY99" s="4">
        <v>1154.72</v>
      </c>
      <c r="AZ99" s="2" t="s">
        <v>62</v>
      </c>
      <c r="BA99" s="3">
        <v>41012</v>
      </c>
      <c r="BB99" s="2" t="s">
        <v>74</v>
      </c>
      <c r="BE99" s="1">
        <v>1</v>
      </c>
      <c r="BF99" s="1">
        <v>0</v>
      </c>
      <c r="BG99" s="1">
        <v>0</v>
      </c>
      <c r="BH99" s="1">
        <v>0</v>
      </c>
    </row>
    <row r="100" spans="1:60" x14ac:dyDescent="0.2">
      <c r="A100" s="1">
        <v>413</v>
      </c>
      <c r="B100" s="2" t="s">
        <v>76</v>
      </c>
      <c r="C100" s="2" t="s">
        <v>62</v>
      </c>
      <c r="D100" s="2" t="s">
        <v>62</v>
      </c>
      <c r="E100" s="2" t="s">
        <v>61</v>
      </c>
      <c r="F100" s="2" t="s">
        <v>61</v>
      </c>
      <c r="G100" s="2" t="s">
        <v>62</v>
      </c>
      <c r="H100" s="3">
        <v>42856</v>
      </c>
      <c r="I100" s="2" t="s">
        <v>63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3</v>
      </c>
      <c r="AE100" s="1">
        <v>2</v>
      </c>
      <c r="AF100" s="1">
        <v>1</v>
      </c>
      <c r="AG100" s="1">
        <v>0</v>
      </c>
      <c r="AH100" s="1">
        <v>0</v>
      </c>
      <c r="AI100" s="1">
        <v>0</v>
      </c>
      <c r="AJ100" s="2" t="s">
        <v>64</v>
      </c>
      <c r="AK100" s="2" t="s">
        <v>65</v>
      </c>
      <c r="AL100" s="2" t="s">
        <v>66</v>
      </c>
      <c r="AM100" s="2" t="s">
        <v>67</v>
      </c>
      <c r="AN100" s="2" t="s">
        <v>68</v>
      </c>
      <c r="AO100" s="2" t="s">
        <v>69</v>
      </c>
      <c r="AP100" s="2" t="s">
        <v>70</v>
      </c>
      <c r="AQ100" s="2" t="s">
        <v>96</v>
      </c>
      <c r="AR100" s="2" t="s">
        <v>72</v>
      </c>
      <c r="AS100" s="1">
        <v>1</v>
      </c>
      <c r="AT100" s="2" t="s">
        <v>73</v>
      </c>
      <c r="AU100" s="1">
        <v>1985</v>
      </c>
      <c r="AV100" s="1">
        <v>3</v>
      </c>
      <c r="AW100" s="4">
        <v>82653</v>
      </c>
      <c r="AX100" s="4">
        <v>19088</v>
      </c>
      <c r="AY100" s="4">
        <v>11880.61</v>
      </c>
      <c r="AZ100" s="2" t="s">
        <v>62</v>
      </c>
      <c r="BA100" s="3">
        <v>31117</v>
      </c>
      <c r="BB100" s="2" t="s">
        <v>182</v>
      </c>
      <c r="BC100" s="2" t="s">
        <v>195</v>
      </c>
      <c r="BD100" s="2" t="s">
        <v>195</v>
      </c>
      <c r="BE100" s="1">
        <v>0</v>
      </c>
      <c r="BF100" s="1">
        <v>0</v>
      </c>
      <c r="BG100" s="1">
        <v>0</v>
      </c>
      <c r="BH100" s="1">
        <v>0</v>
      </c>
    </row>
    <row r="101" spans="1:60" x14ac:dyDescent="0.2">
      <c r="A101" s="1">
        <v>414</v>
      </c>
      <c r="B101" s="2" t="s">
        <v>76</v>
      </c>
      <c r="C101" s="2" t="s">
        <v>62</v>
      </c>
      <c r="D101" s="2" t="s">
        <v>62</v>
      </c>
      <c r="E101" s="2" t="s">
        <v>61</v>
      </c>
      <c r="F101" s="2" t="s">
        <v>62</v>
      </c>
      <c r="G101" s="2" t="s">
        <v>62</v>
      </c>
      <c r="H101" s="3">
        <v>42856</v>
      </c>
      <c r="I101" s="2" t="s">
        <v>137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2" t="s">
        <v>64</v>
      </c>
      <c r="AK101" s="2" t="s">
        <v>65</v>
      </c>
      <c r="AL101" s="2" t="s">
        <v>66</v>
      </c>
      <c r="AM101" s="2" t="s">
        <v>67</v>
      </c>
      <c r="AN101" s="2" t="s">
        <v>68</v>
      </c>
      <c r="AO101" s="2" t="s">
        <v>69</v>
      </c>
      <c r="AP101" s="2" t="s">
        <v>70</v>
      </c>
      <c r="AQ101" s="2" t="s">
        <v>121</v>
      </c>
      <c r="AR101" s="2" t="s">
        <v>72</v>
      </c>
      <c r="AS101" s="1">
        <v>1</v>
      </c>
      <c r="AT101" s="2" t="s">
        <v>73</v>
      </c>
      <c r="AU101" s="1">
        <v>2014</v>
      </c>
      <c r="AV101" s="1">
        <v>1</v>
      </c>
      <c r="AW101" s="4">
        <v>101730.19</v>
      </c>
      <c r="AX101" s="4">
        <v>41040</v>
      </c>
      <c r="AY101" s="4">
        <v>0</v>
      </c>
      <c r="AZ101" s="2" t="s">
        <v>62</v>
      </c>
      <c r="BA101" s="3">
        <v>41656</v>
      </c>
      <c r="BB101" s="2" t="s">
        <v>79</v>
      </c>
      <c r="BE101" s="1">
        <v>0</v>
      </c>
      <c r="BF101" s="1">
        <v>0</v>
      </c>
      <c r="BG101" s="1">
        <v>1</v>
      </c>
      <c r="BH101" s="1">
        <v>0</v>
      </c>
    </row>
    <row r="102" spans="1:60" x14ac:dyDescent="0.2">
      <c r="A102" s="1">
        <v>416</v>
      </c>
      <c r="B102" s="2" t="s">
        <v>76</v>
      </c>
      <c r="C102" s="2" t="s">
        <v>61</v>
      </c>
      <c r="D102" s="2" t="s">
        <v>61</v>
      </c>
      <c r="E102" s="2" t="s">
        <v>61</v>
      </c>
      <c r="F102" s="2" t="s">
        <v>61</v>
      </c>
      <c r="G102" s="2" t="s">
        <v>62</v>
      </c>
      <c r="H102" s="3">
        <v>42856</v>
      </c>
      <c r="I102" s="2" t="s">
        <v>81</v>
      </c>
      <c r="J102" s="1">
        <v>0</v>
      </c>
      <c r="K102" s="1">
        <v>0</v>
      </c>
      <c r="L102" s="1">
        <v>0</v>
      </c>
      <c r="M102" s="1">
        <v>7</v>
      </c>
      <c r="N102" s="1">
        <v>0</v>
      </c>
      <c r="O102" s="1">
        <v>7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0</v>
      </c>
      <c r="AF102" s="1">
        <v>1</v>
      </c>
      <c r="AG102" s="1">
        <v>1</v>
      </c>
      <c r="AH102" s="1">
        <v>0</v>
      </c>
      <c r="AI102" s="1">
        <v>0</v>
      </c>
      <c r="AJ102" s="2" t="s">
        <v>64</v>
      </c>
      <c r="AK102" s="2" t="s">
        <v>160</v>
      </c>
      <c r="AL102" s="2" t="s">
        <v>161</v>
      </c>
      <c r="AM102" s="2" t="s">
        <v>67</v>
      </c>
      <c r="AN102" s="2" t="s">
        <v>68</v>
      </c>
      <c r="AO102" s="2" t="s">
        <v>69</v>
      </c>
      <c r="AP102" s="2" t="s">
        <v>93</v>
      </c>
      <c r="AQ102" s="2" t="s">
        <v>109</v>
      </c>
      <c r="AR102" s="2" t="s">
        <v>72</v>
      </c>
      <c r="AS102" s="1">
        <v>1</v>
      </c>
      <c r="AT102" s="2" t="s">
        <v>73</v>
      </c>
      <c r="AU102" s="1">
        <v>1991</v>
      </c>
      <c r="AV102" s="1">
        <v>9</v>
      </c>
      <c r="AW102" s="4">
        <v>7210</v>
      </c>
      <c r="AX102" s="4">
        <v>47738</v>
      </c>
      <c r="AY102" s="4">
        <v>893.78</v>
      </c>
      <c r="AZ102" s="2" t="s">
        <v>61</v>
      </c>
      <c r="BA102" s="3">
        <v>33484</v>
      </c>
      <c r="BB102" s="2" t="s">
        <v>74</v>
      </c>
      <c r="BC102" s="2" t="s">
        <v>178</v>
      </c>
      <c r="BD102" s="2" t="s">
        <v>178</v>
      </c>
      <c r="BE102" s="1">
        <v>0</v>
      </c>
      <c r="BF102" s="1">
        <v>0</v>
      </c>
      <c r="BG102" s="1">
        <v>0</v>
      </c>
      <c r="BH102" s="1">
        <v>0</v>
      </c>
    </row>
    <row r="103" spans="1:60" x14ac:dyDescent="0.2">
      <c r="A103" s="1">
        <v>418</v>
      </c>
      <c r="B103" s="2" t="s">
        <v>76</v>
      </c>
      <c r="C103" s="2" t="s">
        <v>62</v>
      </c>
      <c r="D103" s="2" t="s">
        <v>62</v>
      </c>
      <c r="E103" s="2" t="s">
        <v>61</v>
      </c>
      <c r="F103" s="2" t="s">
        <v>62</v>
      </c>
      <c r="G103" s="2" t="s">
        <v>62</v>
      </c>
      <c r="H103" s="3">
        <v>42856</v>
      </c>
      <c r="I103" s="2" t="s">
        <v>87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2" t="s">
        <v>64</v>
      </c>
      <c r="AK103" s="2" t="s">
        <v>65</v>
      </c>
      <c r="AL103" s="2" t="s">
        <v>66</v>
      </c>
      <c r="AM103" s="2" t="s">
        <v>67</v>
      </c>
      <c r="AN103" s="2" t="s">
        <v>68</v>
      </c>
      <c r="AO103" s="2" t="s">
        <v>78</v>
      </c>
      <c r="AP103" s="2" t="s">
        <v>70</v>
      </c>
      <c r="AQ103" s="2" t="s">
        <v>82</v>
      </c>
      <c r="AR103" s="2" t="s">
        <v>72</v>
      </c>
      <c r="AS103" s="1">
        <v>1</v>
      </c>
      <c r="AT103" s="2" t="s">
        <v>73</v>
      </c>
      <c r="AU103" s="1">
        <v>1991</v>
      </c>
      <c r="AV103" s="1">
        <v>1</v>
      </c>
      <c r="AW103" s="4">
        <v>22508</v>
      </c>
      <c r="AX103" s="4">
        <v>18282</v>
      </c>
      <c r="AY103" s="4">
        <v>0</v>
      </c>
      <c r="AZ103" s="2" t="s">
        <v>62</v>
      </c>
      <c r="BA103" s="3">
        <v>33268</v>
      </c>
      <c r="BB103" s="2" t="s">
        <v>92</v>
      </c>
      <c r="BE103" s="1">
        <v>0</v>
      </c>
      <c r="BF103" s="1">
        <v>0</v>
      </c>
      <c r="BG103" s="1">
        <v>1</v>
      </c>
      <c r="BH103" s="1">
        <v>0</v>
      </c>
    </row>
    <row r="104" spans="1:60" x14ac:dyDescent="0.2">
      <c r="A104" s="1">
        <v>419</v>
      </c>
      <c r="B104" s="2" t="s">
        <v>76</v>
      </c>
      <c r="C104" s="2" t="s">
        <v>61</v>
      </c>
      <c r="D104" s="2" t="s">
        <v>61</v>
      </c>
      <c r="E104" s="2" t="s">
        <v>62</v>
      </c>
      <c r="F104" s="2" t="s">
        <v>62</v>
      </c>
      <c r="G104" s="2" t="s">
        <v>62</v>
      </c>
      <c r="H104" s="3">
        <v>42856</v>
      </c>
      <c r="I104" s="2" t="s">
        <v>81</v>
      </c>
      <c r="J104" s="1">
        <v>3</v>
      </c>
      <c r="K104" s="1">
        <v>1</v>
      </c>
      <c r="L104" s="1">
        <v>2</v>
      </c>
      <c r="M104" s="1">
        <v>6</v>
      </c>
      <c r="N104" s="1">
        <v>3</v>
      </c>
      <c r="O104" s="1">
        <v>3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1</v>
      </c>
      <c r="AH104" s="1">
        <v>0</v>
      </c>
      <c r="AI104" s="1">
        <v>0</v>
      </c>
      <c r="AJ104" s="2" t="s">
        <v>64</v>
      </c>
      <c r="AK104" s="2" t="s">
        <v>65</v>
      </c>
      <c r="AL104" s="2" t="s">
        <v>66</v>
      </c>
      <c r="AM104" s="2" t="s">
        <v>67</v>
      </c>
      <c r="AN104" s="2" t="s">
        <v>68</v>
      </c>
      <c r="AO104" s="2" t="s">
        <v>78</v>
      </c>
      <c r="AP104" s="2" t="s">
        <v>70</v>
      </c>
      <c r="AQ104" s="2" t="s">
        <v>71</v>
      </c>
      <c r="AR104" s="2" t="s">
        <v>72</v>
      </c>
      <c r="AS104" s="1">
        <v>1</v>
      </c>
      <c r="AT104" s="2" t="s">
        <v>73</v>
      </c>
      <c r="AU104" s="1">
        <v>1980</v>
      </c>
      <c r="AV104" s="1">
        <v>12</v>
      </c>
      <c r="AW104" s="4">
        <v>24323.23</v>
      </c>
      <c r="AX104" s="4">
        <v>17141</v>
      </c>
      <c r="AY104" s="4">
        <v>24323.23</v>
      </c>
      <c r="AZ104" s="2" t="s">
        <v>61</v>
      </c>
      <c r="BA104" s="3">
        <v>29558</v>
      </c>
      <c r="BB104" s="2" t="s">
        <v>74</v>
      </c>
      <c r="BE104" s="1">
        <v>0</v>
      </c>
      <c r="BF104" s="1">
        <v>0</v>
      </c>
      <c r="BG104" s="1">
        <v>0</v>
      </c>
      <c r="BH104" s="1">
        <v>0</v>
      </c>
    </row>
    <row r="105" spans="1:60" x14ac:dyDescent="0.2">
      <c r="A105" s="1">
        <v>427</v>
      </c>
      <c r="B105" s="2" t="s">
        <v>76</v>
      </c>
      <c r="C105" s="2" t="s">
        <v>61</v>
      </c>
      <c r="D105" s="2" t="s">
        <v>61</v>
      </c>
      <c r="E105" s="2" t="s">
        <v>61</v>
      </c>
      <c r="F105" s="2" t="s">
        <v>62</v>
      </c>
      <c r="G105" s="2" t="s">
        <v>62</v>
      </c>
      <c r="H105" s="3">
        <v>42856</v>
      </c>
      <c r="I105" s="2" t="s">
        <v>137</v>
      </c>
      <c r="J105" s="1">
        <v>0</v>
      </c>
      <c r="K105" s="1">
        <v>0</v>
      </c>
      <c r="L105" s="1">
        <v>0</v>
      </c>
      <c r="M105" s="1">
        <v>1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2" t="s">
        <v>64</v>
      </c>
      <c r="AK105" s="2" t="s">
        <v>65</v>
      </c>
      <c r="AL105" s="2" t="s">
        <v>66</v>
      </c>
      <c r="AM105" s="2" t="s">
        <v>67</v>
      </c>
      <c r="AN105" s="2" t="s">
        <v>68</v>
      </c>
      <c r="AO105" s="2" t="s">
        <v>69</v>
      </c>
      <c r="AP105" s="2" t="s">
        <v>70</v>
      </c>
      <c r="AQ105" s="2" t="s">
        <v>196</v>
      </c>
      <c r="AR105" s="2" t="s">
        <v>110</v>
      </c>
      <c r="AS105" s="1">
        <v>1</v>
      </c>
      <c r="AT105" s="2" t="s">
        <v>73</v>
      </c>
      <c r="AU105" s="1">
        <v>2011</v>
      </c>
      <c r="AV105" s="1">
        <v>1</v>
      </c>
      <c r="AW105" s="4">
        <v>46956.9</v>
      </c>
      <c r="AX105" s="4">
        <v>341294</v>
      </c>
      <c r="AY105" s="4">
        <v>253.37</v>
      </c>
      <c r="AZ105" s="2" t="s">
        <v>62</v>
      </c>
      <c r="BA105" s="3">
        <v>40546</v>
      </c>
      <c r="BB105" s="2" t="s">
        <v>74</v>
      </c>
      <c r="BC105" s="2" t="s">
        <v>197</v>
      </c>
      <c r="BE105" s="1">
        <v>1</v>
      </c>
      <c r="BF105" s="1">
        <v>0</v>
      </c>
      <c r="BG105" s="1">
        <v>0</v>
      </c>
      <c r="BH105" s="1">
        <v>0</v>
      </c>
    </row>
    <row r="106" spans="1:60" x14ac:dyDescent="0.2">
      <c r="A106" s="1">
        <v>429</v>
      </c>
      <c r="B106" s="2" t="s">
        <v>60</v>
      </c>
      <c r="C106" s="2" t="s">
        <v>61</v>
      </c>
      <c r="D106" s="2" t="s">
        <v>61</v>
      </c>
      <c r="E106" s="2" t="s">
        <v>61</v>
      </c>
      <c r="F106" s="2" t="s">
        <v>62</v>
      </c>
      <c r="G106" s="2" t="s">
        <v>62</v>
      </c>
      <c r="H106" s="3">
        <v>42856</v>
      </c>
      <c r="I106" s="2" t="s">
        <v>137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6</v>
      </c>
      <c r="AB106" s="1">
        <v>0</v>
      </c>
      <c r="AC106" s="1">
        <v>6</v>
      </c>
      <c r="AD106" s="1">
        <v>0</v>
      </c>
      <c r="AE106" s="1">
        <v>0</v>
      </c>
      <c r="AF106" s="1">
        <v>0</v>
      </c>
      <c r="AG106" s="1">
        <v>5</v>
      </c>
      <c r="AH106" s="1">
        <v>0</v>
      </c>
      <c r="AI106" s="1">
        <v>0</v>
      </c>
      <c r="AJ106" s="2" t="s">
        <v>64</v>
      </c>
      <c r="AK106" s="2" t="s">
        <v>65</v>
      </c>
      <c r="AL106" s="2" t="s">
        <v>66</v>
      </c>
      <c r="AM106" s="2" t="s">
        <v>67</v>
      </c>
      <c r="AN106" s="2" t="s">
        <v>68</v>
      </c>
      <c r="AO106" s="2" t="s">
        <v>78</v>
      </c>
      <c r="AP106" s="2" t="s">
        <v>70</v>
      </c>
      <c r="AQ106" s="2" t="s">
        <v>121</v>
      </c>
      <c r="AR106" s="2" t="s">
        <v>72</v>
      </c>
      <c r="AS106" s="1">
        <v>1</v>
      </c>
      <c r="AT106" s="2" t="s">
        <v>73</v>
      </c>
      <c r="AU106" s="1">
        <v>1983</v>
      </c>
      <c r="AV106" s="1">
        <v>5</v>
      </c>
      <c r="AW106" s="4">
        <v>101730.19</v>
      </c>
      <c r="AX106" s="4">
        <v>41040</v>
      </c>
      <c r="AY106" s="4">
        <v>101730.19</v>
      </c>
      <c r="AZ106" s="2" t="s">
        <v>61</v>
      </c>
      <c r="BA106" s="3">
        <v>30467</v>
      </c>
      <c r="BB106" s="2" t="s">
        <v>74</v>
      </c>
      <c r="BC106" s="2" t="s">
        <v>198</v>
      </c>
      <c r="BD106" s="2" t="s">
        <v>198</v>
      </c>
      <c r="BE106" s="1">
        <v>0</v>
      </c>
      <c r="BF106" s="1">
        <v>0</v>
      </c>
      <c r="BG106" s="1">
        <v>0</v>
      </c>
      <c r="BH106" s="1">
        <v>0</v>
      </c>
    </row>
    <row r="107" spans="1:60" x14ac:dyDescent="0.2">
      <c r="A107" s="1">
        <v>430</v>
      </c>
      <c r="B107" s="2" t="s">
        <v>76</v>
      </c>
      <c r="C107" s="2" t="s">
        <v>61</v>
      </c>
      <c r="D107" s="2" t="s">
        <v>61</v>
      </c>
      <c r="E107" s="2" t="s">
        <v>61</v>
      </c>
      <c r="F107" s="2" t="s">
        <v>62</v>
      </c>
      <c r="G107" s="2" t="s">
        <v>62</v>
      </c>
      <c r="H107" s="3">
        <v>42856</v>
      </c>
      <c r="I107" s="2" t="s">
        <v>77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3</v>
      </c>
      <c r="AE107" s="1">
        <v>0</v>
      </c>
      <c r="AF107" s="1">
        <v>3</v>
      </c>
      <c r="AG107" s="1">
        <v>1</v>
      </c>
      <c r="AH107" s="1">
        <v>0</v>
      </c>
      <c r="AI107" s="1">
        <v>0</v>
      </c>
      <c r="AJ107" s="2" t="s">
        <v>64</v>
      </c>
      <c r="AK107" s="2" t="s">
        <v>65</v>
      </c>
      <c r="AL107" s="2" t="s">
        <v>66</v>
      </c>
      <c r="AM107" s="2" t="s">
        <v>67</v>
      </c>
      <c r="AN107" s="2" t="s">
        <v>68</v>
      </c>
      <c r="AO107" s="2" t="s">
        <v>78</v>
      </c>
      <c r="AP107" s="2" t="s">
        <v>70</v>
      </c>
      <c r="AQ107" s="2" t="s">
        <v>96</v>
      </c>
      <c r="AR107" s="2" t="s">
        <v>72</v>
      </c>
      <c r="AS107" s="1">
        <v>1</v>
      </c>
      <c r="AT107" s="2" t="s">
        <v>73</v>
      </c>
      <c r="AU107" s="1">
        <v>1966</v>
      </c>
      <c r="AV107" s="1">
        <v>9</v>
      </c>
      <c r="AW107" s="4">
        <v>186464.62</v>
      </c>
      <c r="AX107" s="4">
        <v>18110</v>
      </c>
      <c r="AY107" s="4">
        <v>186464.62</v>
      </c>
      <c r="AZ107" s="2" t="s">
        <v>61</v>
      </c>
      <c r="BA107" s="3">
        <v>24351</v>
      </c>
      <c r="BB107" s="2" t="s">
        <v>74</v>
      </c>
      <c r="BC107" s="2" t="s">
        <v>199</v>
      </c>
      <c r="BD107" s="2" t="s">
        <v>199</v>
      </c>
      <c r="BE107" s="1">
        <v>0</v>
      </c>
      <c r="BF107" s="1">
        <v>0</v>
      </c>
      <c r="BG107" s="1">
        <v>0</v>
      </c>
      <c r="BH107" s="1">
        <v>0</v>
      </c>
    </row>
    <row r="108" spans="1:60" x14ac:dyDescent="0.2">
      <c r="A108" s="1">
        <v>434</v>
      </c>
      <c r="B108" s="2" t="s">
        <v>76</v>
      </c>
      <c r="C108" s="2" t="s">
        <v>61</v>
      </c>
      <c r="D108" s="2" t="s">
        <v>61</v>
      </c>
      <c r="E108" s="2" t="s">
        <v>62</v>
      </c>
      <c r="F108" s="2" t="s">
        <v>62</v>
      </c>
      <c r="G108" s="2" t="s">
        <v>62</v>
      </c>
      <c r="H108" s="3">
        <v>42856</v>
      </c>
      <c r="I108" s="2" t="s">
        <v>137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2" t="s">
        <v>64</v>
      </c>
      <c r="AK108" s="2" t="s">
        <v>65</v>
      </c>
      <c r="AL108" s="2" t="s">
        <v>66</v>
      </c>
      <c r="AM108" s="2" t="s">
        <v>67</v>
      </c>
      <c r="AN108" s="2" t="s">
        <v>68</v>
      </c>
      <c r="AO108" s="2" t="s">
        <v>69</v>
      </c>
      <c r="AP108" s="2" t="s">
        <v>70</v>
      </c>
      <c r="AQ108" s="2" t="s">
        <v>84</v>
      </c>
      <c r="AR108" s="2" t="s">
        <v>72</v>
      </c>
      <c r="AS108" s="1">
        <v>1</v>
      </c>
      <c r="AT108" s="2" t="s">
        <v>73</v>
      </c>
      <c r="AU108" s="1">
        <v>2004</v>
      </c>
      <c r="AV108" s="1">
        <v>6</v>
      </c>
      <c r="AW108" s="4">
        <v>70691</v>
      </c>
      <c r="AX108" s="4">
        <v>42384</v>
      </c>
      <c r="AY108" s="4">
        <v>1331.76</v>
      </c>
      <c r="AZ108" s="2" t="s">
        <v>62</v>
      </c>
      <c r="BA108" s="3">
        <v>38155</v>
      </c>
      <c r="BB108" s="2" t="s">
        <v>141</v>
      </c>
      <c r="BC108" s="2" t="s">
        <v>126</v>
      </c>
      <c r="BD108" s="2" t="s">
        <v>126</v>
      </c>
      <c r="BE108" s="1">
        <v>1</v>
      </c>
      <c r="BF108" s="1">
        <v>0</v>
      </c>
      <c r="BG108" s="1">
        <v>0</v>
      </c>
      <c r="BH108" s="1">
        <v>0</v>
      </c>
    </row>
    <row r="109" spans="1:60" x14ac:dyDescent="0.2">
      <c r="A109" s="1">
        <v>439</v>
      </c>
      <c r="B109" s="2" t="s">
        <v>76</v>
      </c>
      <c r="C109" s="2" t="s">
        <v>61</v>
      </c>
      <c r="D109" s="2" t="s">
        <v>61</v>
      </c>
      <c r="E109" s="2" t="s">
        <v>61</v>
      </c>
      <c r="F109" s="2" t="s">
        <v>62</v>
      </c>
      <c r="G109" s="2" t="s">
        <v>62</v>
      </c>
      <c r="H109" s="3">
        <v>42856</v>
      </c>
      <c r="I109" s="2" t="s">
        <v>63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0</v>
      </c>
      <c r="AF109" s="1">
        <v>1</v>
      </c>
      <c r="AG109" s="1">
        <v>0</v>
      </c>
      <c r="AH109" s="1">
        <v>0</v>
      </c>
      <c r="AI109" s="1">
        <v>0</v>
      </c>
      <c r="AJ109" s="2" t="s">
        <v>64</v>
      </c>
      <c r="AK109" s="2" t="s">
        <v>65</v>
      </c>
      <c r="AL109" s="2" t="s">
        <v>66</v>
      </c>
      <c r="AM109" s="2" t="s">
        <v>67</v>
      </c>
      <c r="AN109" s="2" t="s">
        <v>68</v>
      </c>
      <c r="AO109" s="2" t="s">
        <v>78</v>
      </c>
      <c r="AP109" s="2" t="s">
        <v>93</v>
      </c>
      <c r="AQ109" s="2" t="s">
        <v>82</v>
      </c>
      <c r="AR109" s="2" t="s">
        <v>110</v>
      </c>
      <c r="AS109" s="1">
        <v>1</v>
      </c>
      <c r="AT109" s="2" t="s">
        <v>73</v>
      </c>
      <c r="AU109" s="1">
        <v>1980</v>
      </c>
      <c r="AV109" s="1">
        <v>1</v>
      </c>
      <c r="AW109" s="4">
        <v>14326</v>
      </c>
      <c r="AX109" s="4">
        <v>130676</v>
      </c>
      <c r="AY109" s="4">
        <v>6936.67</v>
      </c>
      <c r="AZ109" s="2" t="s">
        <v>62</v>
      </c>
      <c r="BA109" s="3">
        <v>29221</v>
      </c>
      <c r="BB109" s="2" t="s">
        <v>74</v>
      </c>
      <c r="BC109" s="2" t="s">
        <v>200</v>
      </c>
      <c r="BD109" s="2" t="s">
        <v>200</v>
      </c>
      <c r="BE109" s="1">
        <v>0</v>
      </c>
      <c r="BF109" s="1">
        <v>0</v>
      </c>
      <c r="BG109" s="1">
        <v>1</v>
      </c>
      <c r="BH109" s="1">
        <v>0</v>
      </c>
    </row>
    <row r="110" spans="1:60" x14ac:dyDescent="0.2">
      <c r="A110" s="1">
        <v>441</v>
      </c>
      <c r="B110" s="2" t="s">
        <v>60</v>
      </c>
      <c r="C110" s="2" t="s">
        <v>61</v>
      </c>
      <c r="D110" s="2" t="s">
        <v>62</v>
      </c>
      <c r="E110" s="2" t="s">
        <v>62</v>
      </c>
      <c r="F110" s="2" t="s">
        <v>62</v>
      </c>
      <c r="G110" s="2" t="s">
        <v>62</v>
      </c>
      <c r="H110" s="3">
        <v>42856</v>
      </c>
      <c r="I110" s="2" t="s">
        <v>137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2" t="s">
        <v>64</v>
      </c>
      <c r="AK110" s="2" t="s">
        <v>65</v>
      </c>
      <c r="AL110" s="2" t="s">
        <v>119</v>
      </c>
      <c r="AM110" s="2" t="s">
        <v>67</v>
      </c>
      <c r="AN110" s="2" t="s">
        <v>68</v>
      </c>
      <c r="AO110" s="2" t="s">
        <v>69</v>
      </c>
      <c r="AP110" s="2" t="s">
        <v>70</v>
      </c>
      <c r="AQ110" s="2" t="s">
        <v>82</v>
      </c>
      <c r="AR110" s="2" t="s">
        <v>110</v>
      </c>
      <c r="AS110" s="1">
        <v>1</v>
      </c>
      <c r="AT110" s="2" t="s">
        <v>73</v>
      </c>
      <c r="AU110" s="1">
        <v>2010</v>
      </c>
      <c r="AV110" s="1">
        <v>10</v>
      </c>
      <c r="AW110" s="4">
        <v>124364.29</v>
      </c>
      <c r="AX110" s="4">
        <v>249142</v>
      </c>
      <c r="AY110" s="4">
        <v>124304.29</v>
      </c>
      <c r="AZ110" s="2" t="s">
        <v>62</v>
      </c>
      <c r="BA110" s="3">
        <v>40457</v>
      </c>
      <c r="BB110" s="2" t="s">
        <v>118</v>
      </c>
      <c r="BE110" s="1">
        <v>0</v>
      </c>
      <c r="BF110" s="1">
        <v>0</v>
      </c>
      <c r="BG110" s="1">
        <v>0</v>
      </c>
      <c r="BH110" s="1">
        <v>0</v>
      </c>
    </row>
    <row r="111" spans="1:60" x14ac:dyDescent="0.2">
      <c r="A111" s="1">
        <v>445</v>
      </c>
      <c r="B111" s="2" t="s">
        <v>76</v>
      </c>
      <c r="C111" s="2" t="s">
        <v>61</v>
      </c>
      <c r="D111" s="2" t="s">
        <v>61</v>
      </c>
      <c r="E111" s="2" t="s">
        <v>62</v>
      </c>
      <c r="F111" s="2" t="s">
        <v>62</v>
      </c>
      <c r="G111" s="2" t="s">
        <v>62</v>
      </c>
      <c r="H111" s="3">
        <v>42856</v>
      </c>
      <c r="I111" s="2" t="s">
        <v>81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2" t="s">
        <v>201</v>
      </c>
      <c r="AK111" s="2" t="s">
        <v>202</v>
      </c>
      <c r="AL111" s="2" t="s">
        <v>203</v>
      </c>
      <c r="AM111" s="2" t="s">
        <v>204</v>
      </c>
      <c r="AN111" s="2" t="s">
        <v>68</v>
      </c>
      <c r="AO111" s="2" t="s">
        <v>78</v>
      </c>
      <c r="AP111" s="2" t="s">
        <v>93</v>
      </c>
      <c r="AQ111" s="2" t="s">
        <v>96</v>
      </c>
      <c r="AR111" s="2" t="s">
        <v>72</v>
      </c>
      <c r="AS111" s="1">
        <v>1</v>
      </c>
      <c r="AT111" s="2" t="s">
        <v>73</v>
      </c>
      <c r="AU111" s="1">
        <v>1998</v>
      </c>
      <c r="AV111" s="1">
        <v>12</v>
      </c>
      <c r="AW111" s="4">
        <v>66007</v>
      </c>
      <c r="AX111" s="4">
        <v>33949</v>
      </c>
      <c r="AY111" s="4">
        <v>138.71</v>
      </c>
      <c r="AZ111" s="2" t="s">
        <v>62</v>
      </c>
      <c r="BA111" s="3">
        <v>36151</v>
      </c>
      <c r="BB111" s="2" t="s">
        <v>74</v>
      </c>
      <c r="BE111" s="1">
        <v>1</v>
      </c>
      <c r="BF111" s="1">
        <v>0</v>
      </c>
      <c r="BG111" s="1">
        <v>0</v>
      </c>
      <c r="BH111" s="1">
        <v>0</v>
      </c>
    </row>
    <row r="112" spans="1:60" x14ac:dyDescent="0.2">
      <c r="A112" s="1">
        <v>447</v>
      </c>
      <c r="B112" s="2" t="s">
        <v>60</v>
      </c>
      <c r="C112" s="2" t="s">
        <v>61</v>
      </c>
      <c r="D112" s="2" t="s">
        <v>62</v>
      </c>
      <c r="E112" s="2" t="s">
        <v>62</v>
      </c>
      <c r="F112" s="2" t="s">
        <v>62</v>
      </c>
      <c r="G112" s="2" t="s">
        <v>62</v>
      </c>
      <c r="H112" s="3">
        <v>42856</v>
      </c>
      <c r="I112" s="2" t="s">
        <v>63</v>
      </c>
      <c r="J112" s="1">
        <v>0</v>
      </c>
      <c r="K112" s="1">
        <v>0</v>
      </c>
      <c r="L112" s="1">
        <v>0</v>
      </c>
      <c r="M112" s="1">
        <v>12</v>
      </c>
      <c r="N112" s="1">
        <v>0</v>
      </c>
      <c r="O112" s="1">
        <v>12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2" t="s">
        <v>64</v>
      </c>
      <c r="AK112" s="2" t="s">
        <v>65</v>
      </c>
      <c r="AL112" s="2" t="s">
        <v>66</v>
      </c>
      <c r="AM112" s="2" t="s">
        <v>67</v>
      </c>
      <c r="AN112" s="2" t="s">
        <v>68</v>
      </c>
      <c r="AO112" s="2" t="s">
        <v>69</v>
      </c>
      <c r="AP112" s="2" t="s">
        <v>70</v>
      </c>
      <c r="AQ112" s="2" t="s">
        <v>205</v>
      </c>
      <c r="AR112" s="2" t="s">
        <v>72</v>
      </c>
      <c r="AS112" s="1">
        <v>1</v>
      </c>
      <c r="AT112" s="2" t="s">
        <v>73</v>
      </c>
      <c r="AU112" s="1">
        <v>2000</v>
      </c>
      <c r="AV112" s="1">
        <v>2</v>
      </c>
      <c r="AW112" s="4">
        <v>12784.99</v>
      </c>
      <c r="AX112" s="4">
        <v>277604</v>
      </c>
      <c r="AY112" s="4">
        <v>11903.43</v>
      </c>
      <c r="AZ112" s="2" t="s">
        <v>62</v>
      </c>
      <c r="BA112" s="3">
        <v>36579</v>
      </c>
      <c r="BB112" s="2" t="s">
        <v>118</v>
      </c>
      <c r="BE112" s="1">
        <v>0</v>
      </c>
      <c r="BF112" s="1">
        <v>0</v>
      </c>
      <c r="BG112" s="1">
        <v>0</v>
      </c>
      <c r="BH112" s="1">
        <v>0</v>
      </c>
    </row>
    <row r="113" spans="1:60" x14ac:dyDescent="0.2">
      <c r="A113" s="1">
        <v>452</v>
      </c>
      <c r="B113" s="2" t="s">
        <v>60</v>
      </c>
      <c r="C113" s="2" t="s">
        <v>61</v>
      </c>
      <c r="D113" s="2" t="s">
        <v>61</v>
      </c>
      <c r="E113" s="2" t="s">
        <v>62</v>
      </c>
      <c r="F113" s="2" t="s">
        <v>62</v>
      </c>
      <c r="G113" s="2" t="s">
        <v>62</v>
      </c>
      <c r="H113" s="3">
        <v>42856</v>
      </c>
      <c r="I113" s="2" t="s">
        <v>63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1</v>
      </c>
      <c r="AE113" s="1">
        <v>0</v>
      </c>
      <c r="AF113" s="1">
        <v>1</v>
      </c>
      <c r="AG113" s="1">
        <v>1</v>
      </c>
      <c r="AH113" s="1">
        <v>0</v>
      </c>
      <c r="AI113" s="1">
        <v>0</v>
      </c>
      <c r="AJ113" s="2" t="s">
        <v>64</v>
      </c>
      <c r="AK113" s="2" t="s">
        <v>65</v>
      </c>
      <c r="AL113" s="2" t="s">
        <v>66</v>
      </c>
      <c r="AM113" s="2" t="s">
        <v>67</v>
      </c>
      <c r="AN113" s="2" t="s">
        <v>68</v>
      </c>
      <c r="AO113" s="2" t="s">
        <v>78</v>
      </c>
      <c r="AP113" s="2" t="s">
        <v>70</v>
      </c>
      <c r="AQ113" s="2" t="s">
        <v>109</v>
      </c>
      <c r="AR113" s="2" t="s">
        <v>72</v>
      </c>
      <c r="AS113" s="1">
        <v>1</v>
      </c>
      <c r="AT113" s="2" t="s">
        <v>73</v>
      </c>
      <c r="AU113" s="1">
        <v>1988</v>
      </c>
      <c r="AV113" s="1">
        <v>1</v>
      </c>
      <c r="AW113" s="4">
        <v>27844.69</v>
      </c>
      <c r="AX113" s="4">
        <v>124987</v>
      </c>
      <c r="AY113" s="4">
        <v>27844.69</v>
      </c>
      <c r="AZ113" s="2" t="s">
        <v>61</v>
      </c>
      <c r="BA113" s="3">
        <v>32160</v>
      </c>
      <c r="BB113" s="2" t="s">
        <v>74</v>
      </c>
      <c r="BE113" s="1">
        <v>0</v>
      </c>
      <c r="BF113" s="1">
        <v>0</v>
      </c>
      <c r="BG113" s="1">
        <v>0</v>
      </c>
      <c r="BH113" s="1">
        <v>0</v>
      </c>
    </row>
    <row r="114" spans="1:60" x14ac:dyDescent="0.2">
      <c r="A114" s="1">
        <v>454</v>
      </c>
      <c r="B114" s="2" t="s">
        <v>60</v>
      </c>
      <c r="C114" s="2" t="s">
        <v>61</v>
      </c>
      <c r="D114" s="2" t="s">
        <v>61</v>
      </c>
      <c r="E114" s="2" t="s">
        <v>61</v>
      </c>
      <c r="F114" s="2" t="s">
        <v>62</v>
      </c>
      <c r="G114" s="2" t="s">
        <v>62</v>
      </c>
      <c r="H114" s="3">
        <v>42856</v>
      </c>
      <c r="I114" s="2" t="s">
        <v>81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2</v>
      </c>
      <c r="AE114" s="1">
        <v>0</v>
      </c>
      <c r="AF114" s="1">
        <v>2</v>
      </c>
      <c r="AG114" s="1">
        <v>1</v>
      </c>
      <c r="AH114" s="1">
        <v>0</v>
      </c>
      <c r="AI114" s="1">
        <v>0</v>
      </c>
      <c r="AJ114" s="2" t="s">
        <v>64</v>
      </c>
      <c r="AK114" s="2" t="s">
        <v>65</v>
      </c>
      <c r="AL114" s="2" t="s">
        <v>66</v>
      </c>
      <c r="AM114" s="2" t="s">
        <v>67</v>
      </c>
      <c r="AN114" s="2" t="s">
        <v>68</v>
      </c>
      <c r="AO114" s="2" t="s">
        <v>78</v>
      </c>
      <c r="AP114" s="2" t="s">
        <v>70</v>
      </c>
      <c r="AQ114" s="2" t="s">
        <v>121</v>
      </c>
      <c r="AR114" s="2" t="s">
        <v>83</v>
      </c>
      <c r="AS114" s="1">
        <v>1</v>
      </c>
      <c r="AT114" s="2" t="s">
        <v>73</v>
      </c>
      <c r="AU114" s="1">
        <v>2002</v>
      </c>
      <c r="AV114" s="1">
        <v>7</v>
      </c>
      <c r="AW114" s="4">
        <v>4779</v>
      </c>
      <c r="AX114" s="4">
        <v>12958</v>
      </c>
      <c r="AY114" s="4">
        <v>455.09</v>
      </c>
      <c r="AZ114" s="2" t="s">
        <v>61</v>
      </c>
      <c r="BA114" s="3">
        <v>37468</v>
      </c>
      <c r="BB114" s="2" t="s">
        <v>74</v>
      </c>
      <c r="BC114" s="2" t="s">
        <v>206</v>
      </c>
      <c r="BD114" s="2" t="s">
        <v>206</v>
      </c>
      <c r="BE114" s="1">
        <v>0</v>
      </c>
      <c r="BF114" s="1">
        <v>0</v>
      </c>
      <c r="BG114" s="1">
        <v>1</v>
      </c>
      <c r="BH114" s="1">
        <v>0</v>
      </c>
    </row>
    <row r="115" spans="1:60" x14ac:dyDescent="0.2">
      <c r="A115" s="1">
        <v>462</v>
      </c>
      <c r="B115" s="2" t="s">
        <v>86</v>
      </c>
      <c r="C115" s="2" t="s">
        <v>61</v>
      </c>
      <c r="D115" s="2" t="s">
        <v>61</v>
      </c>
      <c r="E115" s="2" t="s">
        <v>61</v>
      </c>
      <c r="F115" s="2" t="s">
        <v>62</v>
      </c>
      <c r="G115" s="2" t="s">
        <v>62</v>
      </c>
      <c r="H115" s="3">
        <v>42856</v>
      </c>
      <c r="I115" s="2" t="s">
        <v>63</v>
      </c>
      <c r="J115" s="1">
        <v>3</v>
      </c>
      <c r="K115" s="1">
        <v>2</v>
      </c>
      <c r="L115" s="1">
        <v>0</v>
      </c>
      <c r="M115" s="1">
        <v>15</v>
      </c>
      <c r="N115" s="1">
        <v>10</v>
      </c>
      <c r="O115" s="1">
        <v>5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2</v>
      </c>
      <c r="AH115" s="1">
        <v>0</v>
      </c>
      <c r="AI115" s="1">
        <v>0</v>
      </c>
      <c r="AJ115" s="2" t="s">
        <v>64</v>
      </c>
      <c r="AK115" s="2" t="s">
        <v>65</v>
      </c>
      <c r="AL115" s="2" t="s">
        <v>119</v>
      </c>
      <c r="AM115" s="2" t="s">
        <v>67</v>
      </c>
      <c r="AN115" s="2" t="s">
        <v>68</v>
      </c>
      <c r="AO115" s="2" t="s">
        <v>78</v>
      </c>
      <c r="AP115" s="2" t="s">
        <v>93</v>
      </c>
      <c r="AQ115" s="2" t="s">
        <v>207</v>
      </c>
      <c r="AR115" s="2" t="s">
        <v>72</v>
      </c>
      <c r="AS115" s="1">
        <v>1</v>
      </c>
      <c r="AT115" s="2" t="s">
        <v>73</v>
      </c>
      <c r="AU115" s="1">
        <v>2009</v>
      </c>
      <c r="AV115" s="1">
        <v>8</v>
      </c>
      <c r="AW115" s="4">
        <v>62323</v>
      </c>
      <c r="AX115" s="4">
        <v>145304</v>
      </c>
      <c r="AY115" s="4">
        <v>718.7</v>
      </c>
      <c r="AZ115" s="2" t="s">
        <v>61</v>
      </c>
      <c r="BA115" s="3">
        <v>40049</v>
      </c>
      <c r="BB115" s="2" t="s">
        <v>74</v>
      </c>
      <c r="BC115" s="2" t="s">
        <v>208</v>
      </c>
      <c r="BD115" s="2" t="s">
        <v>208</v>
      </c>
      <c r="BE115" s="1">
        <v>0</v>
      </c>
      <c r="BF115" s="1">
        <v>0</v>
      </c>
      <c r="BG115" s="1">
        <v>0</v>
      </c>
      <c r="BH115" s="1">
        <v>0</v>
      </c>
    </row>
    <row r="116" spans="1:60" x14ac:dyDescent="0.2">
      <c r="A116" s="1">
        <v>464</v>
      </c>
      <c r="B116" s="2" t="s">
        <v>60</v>
      </c>
      <c r="C116" s="2" t="s">
        <v>61</v>
      </c>
      <c r="D116" s="2" t="s">
        <v>61</v>
      </c>
      <c r="E116" s="2" t="s">
        <v>61</v>
      </c>
      <c r="F116" s="2" t="s">
        <v>62</v>
      </c>
      <c r="G116" s="2" t="s">
        <v>62</v>
      </c>
      <c r="H116" s="3">
        <v>42856</v>
      </c>
      <c r="I116" s="2" t="s">
        <v>137</v>
      </c>
      <c r="J116" s="1">
        <v>3</v>
      </c>
      <c r="K116" s="1">
        <v>1</v>
      </c>
      <c r="L116" s="1">
        <v>2</v>
      </c>
      <c r="M116" s="1">
        <v>6</v>
      </c>
      <c r="N116" s="1">
        <v>4</v>
      </c>
      <c r="O116" s="1">
        <v>2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</v>
      </c>
      <c r="AB116" s="1">
        <v>1</v>
      </c>
      <c r="AC116" s="1">
        <v>0</v>
      </c>
      <c r="AD116" s="1">
        <v>1</v>
      </c>
      <c r="AE116" s="1">
        <v>1</v>
      </c>
      <c r="AF116" s="1">
        <v>0</v>
      </c>
      <c r="AG116" s="1">
        <v>0</v>
      </c>
      <c r="AH116" s="1">
        <v>0</v>
      </c>
      <c r="AI116" s="1">
        <v>0</v>
      </c>
      <c r="AJ116" s="2" t="s">
        <v>64</v>
      </c>
      <c r="AK116" s="2" t="s">
        <v>65</v>
      </c>
      <c r="AL116" s="2" t="s">
        <v>66</v>
      </c>
      <c r="AM116" s="2" t="s">
        <v>67</v>
      </c>
      <c r="AN116" s="2" t="s">
        <v>68</v>
      </c>
      <c r="AO116" s="2" t="s">
        <v>69</v>
      </c>
      <c r="AP116" s="2" t="s">
        <v>70</v>
      </c>
      <c r="AQ116" s="2" t="s">
        <v>84</v>
      </c>
      <c r="AR116" s="2" t="s">
        <v>72</v>
      </c>
      <c r="AS116" s="1">
        <v>1</v>
      </c>
      <c r="AT116" s="2" t="s">
        <v>73</v>
      </c>
      <c r="AU116" s="1">
        <v>1983</v>
      </c>
      <c r="AV116" s="1">
        <v>1</v>
      </c>
      <c r="AW116" s="4">
        <v>293238.88</v>
      </c>
      <c r="AX116" s="4">
        <v>18509</v>
      </c>
      <c r="AY116" s="4">
        <v>267149.59999999998</v>
      </c>
      <c r="AZ116" s="2" t="s">
        <v>62</v>
      </c>
      <c r="BA116" s="3">
        <v>30335</v>
      </c>
      <c r="BB116" s="2" t="s">
        <v>74</v>
      </c>
      <c r="BC116" s="2" t="s">
        <v>209</v>
      </c>
      <c r="BE116" s="1">
        <v>0</v>
      </c>
      <c r="BF116" s="1">
        <v>0</v>
      </c>
      <c r="BG116" s="1">
        <v>0</v>
      </c>
      <c r="BH116" s="1">
        <v>0</v>
      </c>
    </row>
    <row r="117" spans="1:60" x14ac:dyDescent="0.2">
      <c r="A117" s="1">
        <v>485</v>
      </c>
      <c r="B117" s="2" t="s">
        <v>76</v>
      </c>
      <c r="C117" s="2" t="s">
        <v>61</v>
      </c>
      <c r="D117" s="2" t="s">
        <v>61</v>
      </c>
      <c r="E117" s="2" t="s">
        <v>61</v>
      </c>
      <c r="F117" s="2" t="s">
        <v>61</v>
      </c>
      <c r="G117" s="2" t="s">
        <v>62</v>
      </c>
      <c r="H117" s="3">
        <v>42856</v>
      </c>
      <c r="I117" s="2" t="s">
        <v>77</v>
      </c>
      <c r="J117" s="1">
        <v>6</v>
      </c>
      <c r="K117" s="1">
        <v>6</v>
      </c>
      <c r="L117" s="1">
        <v>0</v>
      </c>
      <c r="M117" s="1">
        <v>7</v>
      </c>
      <c r="N117" s="1">
        <v>5</v>
      </c>
      <c r="O117" s="1">
        <v>2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1</v>
      </c>
      <c r="Z117" s="1">
        <v>0</v>
      </c>
      <c r="AA117" s="1">
        <v>1</v>
      </c>
      <c r="AB117" s="1">
        <v>1</v>
      </c>
      <c r="AC117" s="1">
        <v>0</v>
      </c>
      <c r="AD117" s="1">
        <v>4</v>
      </c>
      <c r="AE117" s="1">
        <v>0</v>
      </c>
      <c r="AF117" s="1">
        <v>4</v>
      </c>
      <c r="AG117" s="1">
        <v>4</v>
      </c>
      <c r="AH117" s="1">
        <v>0</v>
      </c>
      <c r="AI117" s="1">
        <v>0</v>
      </c>
      <c r="AJ117" s="2" t="s">
        <v>64</v>
      </c>
      <c r="AK117" s="2" t="s">
        <v>65</v>
      </c>
      <c r="AL117" s="2" t="s">
        <v>66</v>
      </c>
      <c r="AM117" s="2" t="s">
        <v>67</v>
      </c>
      <c r="AN117" s="2" t="s">
        <v>68</v>
      </c>
      <c r="AO117" s="2" t="s">
        <v>78</v>
      </c>
      <c r="AP117" s="2" t="s">
        <v>70</v>
      </c>
      <c r="AQ117" s="2" t="s">
        <v>96</v>
      </c>
      <c r="AR117" s="2" t="s">
        <v>72</v>
      </c>
      <c r="AS117" s="1">
        <v>1</v>
      </c>
      <c r="AT117" s="2" t="s">
        <v>73</v>
      </c>
      <c r="AU117" s="1">
        <v>1968</v>
      </c>
      <c r="AV117" s="1">
        <v>7</v>
      </c>
      <c r="AW117" s="4">
        <v>28577.439999999999</v>
      </c>
      <c r="AX117" s="4">
        <v>316606.49</v>
      </c>
      <c r="AY117" s="4">
        <v>28577.439999999999</v>
      </c>
      <c r="AZ117" s="2" t="s">
        <v>61</v>
      </c>
      <c r="BA117" s="3">
        <v>25020</v>
      </c>
      <c r="BB117" s="2" t="s">
        <v>74</v>
      </c>
      <c r="BC117" s="2" t="s">
        <v>210</v>
      </c>
      <c r="BD117" s="2" t="s">
        <v>210</v>
      </c>
      <c r="BE117" s="1">
        <v>0</v>
      </c>
      <c r="BF117" s="1">
        <v>0</v>
      </c>
      <c r="BG117" s="1">
        <v>1</v>
      </c>
      <c r="BH117" s="1">
        <v>0</v>
      </c>
    </row>
    <row r="118" spans="1:60" x14ac:dyDescent="0.2">
      <c r="A118" s="1">
        <v>499</v>
      </c>
      <c r="B118" s="2" t="s">
        <v>60</v>
      </c>
      <c r="C118" s="2" t="s">
        <v>61</v>
      </c>
      <c r="D118" s="2" t="s">
        <v>61</v>
      </c>
      <c r="E118" s="2" t="s">
        <v>62</v>
      </c>
      <c r="F118" s="2" t="s">
        <v>62</v>
      </c>
      <c r="G118" s="2" t="s">
        <v>62</v>
      </c>
      <c r="H118" s="3">
        <v>42856</v>
      </c>
      <c r="I118" s="2" t="s">
        <v>63</v>
      </c>
      <c r="J118" s="1">
        <v>5</v>
      </c>
      <c r="K118" s="1">
        <v>0</v>
      </c>
      <c r="L118" s="1">
        <v>5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2" t="s">
        <v>64</v>
      </c>
      <c r="AK118" s="2" t="s">
        <v>65</v>
      </c>
      <c r="AL118" s="2" t="s">
        <v>66</v>
      </c>
      <c r="AM118" s="2" t="s">
        <v>67</v>
      </c>
      <c r="AN118" s="2" t="s">
        <v>68</v>
      </c>
      <c r="AO118" s="2" t="s">
        <v>78</v>
      </c>
      <c r="AP118" s="2" t="s">
        <v>70</v>
      </c>
      <c r="AQ118" s="2" t="s">
        <v>205</v>
      </c>
      <c r="AR118" s="2" t="s">
        <v>72</v>
      </c>
      <c r="AS118" s="1">
        <v>1</v>
      </c>
      <c r="AT118" s="2" t="s">
        <v>73</v>
      </c>
      <c r="AU118" s="1">
        <v>1983</v>
      </c>
      <c r="AV118" s="1">
        <v>9</v>
      </c>
      <c r="AW118" s="4">
        <v>12784.99</v>
      </c>
      <c r="AX118" s="4">
        <v>277604</v>
      </c>
      <c r="AY118" s="4">
        <v>881.56</v>
      </c>
      <c r="AZ118" s="2" t="s">
        <v>61</v>
      </c>
      <c r="BA118" s="3">
        <v>30575</v>
      </c>
      <c r="BB118" s="2" t="s">
        <v>74</v>
      </c>
      <c r="BD118" s="2" t="s">
        <v>211</v>
      </c>
      <c r="BE118" s="1">
        <v>0</v>
      </c>
      <c r="BF118" s="1">
        <v>0</v>
      </c>
      <c r="BG118" s="1">
        <v>0</v>
      </c>
      <c r="BH118" s="1">
        <v>0</v>
      </c>
    </row>
    <row r="119" spans="1:60" x14ac:dyDescent="0.2">
      <c r="A119" s="1">
        <v>504</v>
      </c>
      <c r="B119" s="2" t="s">
        <v>60</v>
      </c>
      <c r="C119" s="2" t="s">
        <v>61</v>
      </c>
      <c r="D119" s="2" t="s">
        <v>61</v>
      </c>
      <c r="E119" s="2" t="s">
        <v>62</v>
      </c>
      <c r="F119" s="2" t="s">
        <v>62</v>
      </c>
      <c r="G119" s="2" t="s">
        <v>62</v>
      </c>
      <c r="H119" s="3">
        <v>42856</v>
      </c>
      <c r="I119" s="2" t="s">
        <v>81</v>
      </c>
      <c r="J119" s="1">
        <v>3</v>
      </c>
      <c r="K119" s="1">
        <v>0</v>
      </c>
      <c r="L119" s="1">
        <v>3</v>
      </c>
      <c r="M119" s="1">
        <v>29</v>
      </c>
      <c r="N119" s="1">
        <v>6</v>
      </c>
      <c r="O119" s="1">
        <v>23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2</v>
      </c>
      <c r="AE119" s="1">
        <v>0</v>
      </c>
      <c r="AF119" s="1">
        <v>2</v>
      </c>
      <c r="AG119" s="1">
        <v>6</v>
      </c>
      <c r="AH119" s="1">
        <v>0</v>
      </c>
      <c r="AI119" s="1">
        <v>0</v>
      </c>
      <c r="AJ119" s="2" t="s">
        <v>64</v>
      </c>
      <c r="AK119" s="2" t="s">
        <v>65</v>
      </c>
      <c r="AL119" s="2" t="s">
        <v>66</v>
      </c>
      <c r="AM119" s="2" t="s">
        <v>67</v>
      </c>
      <c r="AN119" s="2" t="s">
        <v>68</v>
      </c>
      <c r="AO119" s="2" t="s">
        <v>78</v>
      </c>
      <c r="AP119" s="2" t="s">
        <v>70</v>
      </c>
      <c r="AQ119" s="2" t="s">
        <v>115</v>
      </c>
      <c r="AR119" s="2" t="s">
        <v>72</v>
      </c>
      <c r="AS119" s="1">
        <v>1</v>
      </c>
      <c r="AT119" s="2" t="s">
        <v>73</v>
      </c>
      <c r="AU119" s="1">
        <v>1986</v>
      </c>
      <c r="AV119" s="1">
        <v>5</v>
      </c>
      <c r="AW119" s="4">
        <v>1172.01</v>
      </c>
      <c r="AX119" s="4">
        <v>39498</v>
      </c>
      <c r="AY119" s="4">
        <v>944.49</v>
      </c>
      <c r="AZ119" s="2" t="s">
        <v>61</v>
      </c>
      <c r="BA119" s="3">
        <v>31559</v>
      </c>
      <c r="BB119" s="2" t="s">
        <v>74</v>
      </c>
      <c r="BC119" s="2" t="s">
        <v>212</v>
      </c>
      <c r="BD119" s="2" t="s">
        <v>213</v>
      </c>
      <c r="BE119" s="1">
        <v>0</v>
      </c>
      <c r="BF119" s="1">
        <v>1</v>
      </c>
      <c r="BG119" s="1">
        <v>0</v>
      </c>
      <c r="BH119" s="1">
        <v>0</v>
      </c>
    </row>
    <row r="120" spans="1:60" x14ac:dyDescent="0.2">
      <c r="A120" s="1">
        <v>505</v>
      </c>
      <c r="B120" s="2" t="s">
        <v>60</v>
      </c>
      <c r="C120" s="2" t="s">
        <v>61</v>
      </c>
      <c r="D120" s="2" t="s">
        <v>61</v>
      </c>
      <c r="E120" s="2" t="s">
        <v>61</v>
      </c>
      <c r="F120" s="2" t="s">
        <v>62</v>
      </c>
      <c r="G120" s="2" t="s">
        <v>62</v>
      </c>
      <c r="H120" s="3">
        <v>42856</v>
      </c>
      <c r="I120" s="2" t="s">
        <v>63</v>
      </c>
      <c r="J120" s="1">
        <v>13</v>
      </c>
      <c r="K120" s="1">
        <v>9</v>
      </c>
      <c r="L120" s="1">
        <v>2</v>
      </c>
      <c r="M120" s="1">
        <v>22</v>
      </c>
      <c r="N120" s="1">
        <v>11</v>
      </c>
      <c r="O120" s="1">
        <v>11</v>
      </c>
      <c r="P120" s="1">
        <v>1</v>
      </c>
      <c r="Q120" s="1">
        <v>1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1</v>
      </c>
      <c r="AH120" s="1">
        <v>0</v>
      </c>
      <c r="AI120" s="1">
        <v>0</v>
      </c>
      <c r="AJ120" s="2" t="s">
        <v>64</v>
      </c>
      <c r="AK120" s="2" t="s">
        <v>65</v>
      </c>
      <c r="AL120" s="2" t="s">
        <v>66</v>
      </c>
      <c r="AM120" s="2" t="s">
        <v>67</v>
      </c>
      <c r="AN120" s="2" t="s">
        <v>68</v>
      </c>
      <c r="AO120" s="2" t="s">
        <v>78</v>
      </c>
      <c r="AP120" s="2" t="s">
        <v>70</v>
      </c>
      <c r="AQ120" s="2" t="s">
        <v>71</v>
      </c>
      <c r="AR120" s="2" t="s">
        <v>72</v>
      </c>
      <c r="AS120" s="1">
        <v>1</v>
      </c>
      <c r="AT120" s="2" t="s">
        <v>73</v>
      </c>
      <c r="AU120" s="1">
        <v>1980</v>
      </c>
      <c r="AV120" s="1">
        <v>5</v>
      </c>
      <c r="AW120" s="4">
        <v>5730</v>
      </c>
      <c r="AX120" s="4">
        <v>158031</v>
      </c>
      <c r="AY120" s="4">
        <v>2124.4499999999998</v>
      </c>
      <c r="AZ120" s="2" t="s">
        <v>61</v>
      </c>
      <c r="BA120" s="3">
        <v>29342</v>
      </c>
      <c r="BB120" s="2" t="s">
        <v>74</v>
      </c>
      <c r="BC120" s="2" t="s">
        <v>214</v>
      </c>
      <c r="BD120" s="2" t="s">
        <v>214</v>
      </c>
      <c r="BE120" s="1">
        <v>0</v>
      </c>
      <c r="BF120" s="1">
        <v>0</v>
      </c>
      <c r="BG120" s="1">
        <v>0</v>
      </c>
      <c r="BH120" s="1">
        <v>0</v>
      </c>
    </row>
    <row r="121" spans="1:60" x14ac:dyDescent="0.2">
      <c r="A121" s="1">
        <v>507</v>
      </c>
      <c r="B121" s="2" t="s">
        <v>76</v>
      </c>
      <c r="C121" s="2" t="s">
        <v>61</v>
      </c>
      <c r="D121" s="2" t="s">
        <v>62</v>
      </c>
      <c r="E121" s="2" t="s">
        <v>61</v>
      </c>
      <c r="F121" s="2" t="s">
        <v>61</v>
      </c>
      <c r="G121" s="2" t="s">
        <v>62</v>
      </c>
      <c r="H121" s="3">
        <v>42856</v>
      </c>
      <c r="I121" s="2" t="s">
        <v>77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1</v>
      </c>
      <c r="AB121" s="1">
        <v>1</v>
      </c>
      <c r="AC121" s="1">
        <v>0</v>
      </c>
      <c r="AD121" s="1">
        <v>2</v>
      </c>
      <c r="AE121" s="1">
        <v>2</v>
      </c>
      <c r="AF121" s="1">
        <v>1</v>
      </c>
      <c r="AG121" s="1">
        <v>0</v>
      </c>
      <c r="AH121" s="1">
        <v>0</v>
      </c>
      <c r="AI121" s="1">
        <v>0</v>
      </c>
      <c r="AJ121" s="2" t="s">
        <v>64</v>
      </c>
      <c r="AK121" s="2" t="s">
        <v>65</v>
      </c>
      <c r="AL121" s="2" t="s">
        <v>66</v>
      </c>
      <c r="AM121" s="2" t="s">
        <v>67</v>
      </c>
      <c r="AN121" s="2" t="s">
        <v>68</v>
      </c>
      <c r="AO121" s="2" t="s">
        <v>69</v>
      </c>
      <c r="AP121" s="2" t="s">
        <v>70</v>
      </c>
      <c r="AQ121" s="2" t="s">
        <v>121</v>
      </c>
      <c r="AR121" s="2" t="s">
        <v>72</v>
      </c>
      <c r="AS121" s="1">
        <v>1</v>
      </c>
      <c r="AT121" s="2" t="s">
        <v>73</v>
      </c>
      <c r="AU121" s="1">
        <v>1995</v>
      </c>
      <c r="AV121" s="1">
        <v>4</v>
      </c>
      <c r="AW121" s="4">
        <v>140253.76000000001</v>
      </c>
      <c r="AX121" s="4">
        <v>171792</v>
      </c>
      <c r="AY121" s="4">
        <v>129954.92</v>
      </c>
      <c r="AZ121" s="2" t="s">
        <v>62</v>
      </c>
      <c r="BA121" s="3">
        <v>34801</v>
      </c>
      <c r="BB121" s="2" t="s">
        <v>118</v>
      </c>
      <c r="BC121" s="2" t="s">
        <v>215</v>
      </c>
      <c r="BE121" s="1">
        <v>0</v>
      </c>
      <c r="BF121" s="1">
        <v>0</v>
      </c>
      <c r="BG121" s="1">
        <v>0</v>
      </c>
      <c r="BH121" s="1">
        <v>0</v>
      </c>
    </row>
    <row r="122" spans="1:60" x14ac:dyDescent="0.2">
      <c r="A122" s="1">
        <v>514</v>
      </c>
      <c r="B122" s="2" t="s">
        <v>114</v>
      </c>
      <c r="C122" s="2" t="s">
        <v>61</v>
      </c>
      <c r="D122" s="2" t="s">
        <v>61</v>
      </c>
      <c r="E122" s="2" t="s">
        <v>62</v>
      </c>
      <c r="F122" s="2" t="s">
        <v>62</v>
      </c>
      <c r="G122" s="2" t="s">
        <v>62</v>
      </c>
      <c r="H122" s="3">
        <v>42856</v>
      </c>
      <c r="I122" s="2" t="s">
        <v>137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1</v>
      </c>
      <c r="AH122" s="1">
        <v>0</v>
      </c>
      <c r="AI122" s="1">
        <v>0</v>
      </c>
      <c r="AJ122" s="2" t="s">
        <v>138</v>
      </c>
      <c r="AK122" s="2" t="s">
        <v>216</v>
      </c>
      <c r="AL122" s="2" t="s">
        <v>217</v>
      </c>
      <c r="AM122" s="2" t="s">
        <v>73</v>
      </c>
      <c r="AN122" s="2" t="s">
        <v>68</v>
      </c>
      <c r="AO122" s="2" t="s">
        <v>78</v>
      </c>
      <c r="AP122" s="2" t="s">
        <v>93</v>
      </c>
      <c r="AQ122" s="2" t="s">
        <v>71</v>
      </c>
      <c r="AR122" s="2" t="s">
        <v>72</v>
      </c>
      <c r="AS122" s="1">
        <v>1</v>
      </c>
      <c r="AT122" s="2" t="s">
        <v>73</v>
      </c>
      <c r="AU122" s="1">
        <v>1998</v>
      </c>
      <c r="AV122" s="1">
        <v>8</v>
      </c>
      <c r="AW122" s="4">
        <v>137816.94</v>
      </c>
      <c r="AX122" s="4">
        <v>54822</v>
      </c>
      <c r="AY122" s="4">
        <v>137635.45000000001</v>
      </c>
      <c r="AZ122" s="2" t="s">
        <v>61</v>
      </c>
      <c r="BA122" s="3">
        <v>36031</v>
      </c>
      <c r="BB122" s="2" t="s">
        <v>74</v>
      </c>
      <c r="BC122" s="2" t="s">
        <v>218</v>
      </c>
      <c r="BD122" s="2" t="s">
        <v>218</v>
      </c>
      <c r="BE122" s="1">
        <v>0</v>
      </c>
      <c r="BF122" s="1">
        <v>0</v>
      </c>
      <c r="BG122" s="1">
        <v>0</v>
      </c>
      <c r="BH122" s="1">
        <v>0</v>
      </c>
    </row>
    <row r="123" spans="1:60" x14ac:dyDescent="0.2">
      <c r="A123" s="1">
        <v>516</v>
      </c>
      <c r="B123" s="2" t="s">
        <v>76</v>
      </c>
      <c r="C123" s="2" t="s">
        <v>62</v>
      </c>
      <c r="D123" s="2" t="s">
        <v>62</v>
      </c>
      <c r="E123" s="2" t="s">
        <v>62</v>
      </c>
      <c r="F123" s="2" t="s">
        <v>62</v>
      </c>
      <c r="G123" s="2" t="s">
        <v>62</v>
      </c>
      <c r="H123" s="3">
        <v>42856</v>
      </c>
      <c r="I123" s="2" t="s">
        <v>137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2" t="s">
        <v>64</v>
      </c>
      <c r="AK123" s="2" t="s">
        <v>65</v>
      </c>
      <c r="AL123" s="2" t="s">
        <v>66</v>
      </c>
      <c r="AM123" s="2" t="s">
        <v>67</v>
      </c>
      <c r="AN123" s="2" t="s">
        <v>68</v>
      </c>
      <c r="AO123" s="2" t="s">
        <v>69</v>
      </c>
      <c r="AP123" s="2" t="s">
        <v>70</v>
      </c>
      <c r="AQ123" s="2" t="s">
        <v>96</v>
      </c>
      <c r="AR123" s="2" t="s">
        <v>72</v>
      </c>
      <c r="AS123" s="1">
        <v>1</v>
      </c>
      <c r="AT123" s="2" t="s">
        <v>73</v>
      </c>
      <c r="AU123" s="1">
        <v>2007</v>
      </c>
      <c r="AV123" s="1">
        <v>11</v>
      </c>
      <c r="AW123" s="4">
        <v>12789</v>
      </c>
      <c r="AX123" s="4">
        <v>157507.5</v>
      </c>
      <c r="AY123" s="4">
        <v>0</v>
      </c>
      <c r="AZ123" s="2" t="s">
        <v>62</v>
      </c>
      <c r="BA123" s="3">
        <v>39395</v>
      </c>
      <c r="BB123" s="2" t="s">
        <v>141</v>
      </c>
      <c r="BE123" s="1">
        <v>0</v>
      </c>
      <c r="BF123" s="1">
        <v>0</v>
      </c>
      <c r="BG123" s="1">
        <v>0</v>
      </c>
      <c r="BH123" s="1">
        <v>0</v>
      </c>
    </row>
    <row r="124" spans="1:60" x14ac:dyDescent="0.2">
      <c r="A124" s="1">
        <v>524</v>
      </c>
      <c r="B124" s="2" t="s">
        <v>76</v>
      </c>
      <c r="C124" s="2" t="s">
        <v>61</v>
      </c>
      <c r="D124" s="2" t="s">
        <v>61</v>
      </c>
      <c r="E124" s="2" t="s">
        <v>62</v>
      </c>
      <c r="F124" s="2" t="s">
        <v>62</v>
      </c>
      <c r="G124" s="2" t="s">
        <v>62</v>
      </c>
      <c r="H124" s="3">
        <v>42856</v>
      </c>
      <c r="I124" s="2" t="s">
        <v>81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2</v>
      </c>
      <c r="Z124" s="1">
        <v>3</v>
      </c>
      <c r="AA124" s="1">
        <v>4</v>
      </c>
      <c r="AB124" s="1">
        <v>2</v>
      </c>
      <c r="AC124" s="1">
        <v>4</v>
      </c>
      <c r="AD124" s="1">
        <v>4</v>
      </c>
      <c r="AE124" s="1">
        <v>2</v>
      </c>
      <c r="AF124" s="1">
        <v>3</v>
      </c>
      <c r="AG124" s="1">
        <v>3</v>
      </c>
      <c r="AH124" s="1">
        <v>0</v>
      </c>
      <c r="AI124" s="1">
        <v>0</v>
      </c>
      <c r="AJ124" s="2" t="s">
        <v>64</v>
      </c>
      <c r="AK124" s="2" t="s">
        <v>65</v>
      </c>
      <c r="AL124" s="2" t="s">
        <v>66</v>
      </c>
      <c r="AM124" s="2" t="s">
        <v>67</v>
      </c>
      <c r="AN124" s="2" t="s">
        <v>68</v>
      </c>
      <c r="AO124" s="2" t="s">
        <v>69</v>
      </c>
      <c r="AP124" s="2" t="s">
        <v>93</v>
      </c>
      <c r="AQ124" s="2" t="s">
        <v>121</v>
      </c>
      <c r="AR124" s="2" t="s">
        <v>83</v>
      </c>
      <c r="AS124" s="1">
        <v>1</v>
      </c>
      <c r="AT124" s="2" t="s">
        <v>73</v>
      </c>
      <c r="AU124" s="1">
        <v>2006</v>
      </c>
      <c r="AV124" s="1">
        <v>11</v>
      </c>
      <c r="AW124" s="4">
        <v>1549.1</v>
      </c>
      <c r="AX124" s="4">
        <v>0</v>
      </c>
      <c r="AY124" s="4">
        <v>1549.1</v>
      </c>
      <c r="AZ124" s="2" t="s">
        <v>61</v>
      </c>
      <c r="BA124" s="3">
        <v>39028</v>
      </c>
      <c r="BB124" s="2" t="s">
        <v>74</v>
      </c>
      <c r="BE124" s="1">
        <v>0</v>
      </c>
      <c r="BF124" s="1">
        <v>0</v>
      </c>
      <c r="BG124" s="1">
        <v>0</v>
      </c>
      <c r="BH124" s="1">
        <v>0</v>
      </c>
    </row>
    <row r="125" spans="1:60" x14ac:dyDescent="0.2">
      <c r="A125" s="1">
        <v>525</v>
      </c>
      <c r="B125" s="2" t="s">
        <v>114</v>
      </c>
      <c r="C125" s="2" t="s">
        <v>62</v>
      </c>
      <c r="D125" s="2" t="s">
        <v>62</v>
      </c>
      <c r="E125" s="2" t="s">
        <v>61</v>
      </c>
      <c r="F125" s="2" t="s">
        <v>62</v>
      </c>
      <c r="G125" s="2" t="s">
        <v>62</v>
      </c>
      <c r="H125" s="3">
        <v>42856</v>
      </c>
      <c r="I125" s="2" t="s">
        <v>81</v>
      </c>
      <c r="J125" s="1">
        <v>1</v>
      </c>
      <c r="K125" s="1">
        <v>1</v>
      </c>
      <c r="L125" s="1">
        <v>0</v>
      </c>
      <c r="M125" s="1">
        <v>1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2" t="s">
        <v>106</v>
      </c>
      <c r="AK125" s="2" t="s">
        <v>106</v>
      </c>
      <c r="AL125" s="2" t="s">
        <v>106</v>
      </c>
      <c r="AM125" s="2" t="s">
        <v>67</v>
      </c>
      <c r="AN125" s="2" t="s">
        <v>68</v>
      </c>
      <c r="AO125" s="2" t="s">
        <v>69</v>
      </c>
      <c r="AP125" s="2" t="s">
        <v>70</v>
      </c>
      <c r="AQ125" s="2" t="s">
        <v>82</v>
      </c>
      <c r="AR125" s="2" t="s">
        <v>110</v>
      </c>
      <c r="AS125" s="1">
        <v>1</v>
      </c>
      <c r="AT125" s="2" t="s">
        <v>108</v>
      </c>
      <c r="AU125" s="1">
        <v>2001</v>
      </c>
      <c r="AV125" s="1">
        <v>9</v>
      </c>
      <c r="AW125" s="4">
        <v>32561</v>
      </c>
      <c r="AX125" s="4">
        <v>65254</v>
      </c>
      <c r="AY125" s="4">
        <v>0</v>
      </c>
      <c r="AZ125" s="2" t="s">
        <v>62</v>
      </c>
      <c r="BA125" s="3">
        <v>37157</v>
      </c>
      <c r="BB125" s="2" t="s">
        <v>79</v>
      </c>
      <c r="BE125" s="1">
        <v>0</v>
      </c>
      <c r="BF125" s="1">
        <v>0</v>
      </c>
      <c r="BG125" s="1">
        <v>0</v>
      </c>
      <c r="BH125" s="1">
        <v>0</v>
      </c>
    </row>
    <row r="126" spans="1:60" x14ac:dyDescent="0.2">
      <c r="A126" s="1">
        <v>527</v>
      </c>
      <c r="B126" s="2" t="s">
        <v>76</v>
      </c>
      <c r="C126" s="2" t="s">
        <v>62</v>
      </c>
      <c r="D126" s="2" t="s">
        <v>62</v>
      </c>
      <c r="E126" s="2" t="s">
        <v>61</v>
      </c>
      <c r="F126" s="2" t="s">
        <v>62</v>
      </c>
      <c r="G126" s="2" t="s">
        <v>62</v>
      </c>
      <c r="H126" s="3">
        <v>42856</v>
      </c>
      <c r="I126" s="2" t="s">
        <v>87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2" t="s">
        <v>64</v>
      </c>
      <c r="AK126" s="2" t="s">
        <v>65</v>
      </c>
      <c r="AL126" s="2" t="s">
        <v>66</v>
      </c>
      <c r="AM126" s="2" t="s">
        <v>67</v>
      </c>
      <c r="AN126" s="2" t="s">
        <v>68</v>
      </c>
      <c r="AO126" s="2" t="s">
        <v>69</v>
      </c>
      <c r="AP126" s="2" t="s">
        <v>70</v>
      </c>
      <c r="AQ126" s="2" t="s">
        <v>219</v>
      </c>
      <c r="AR126" s="2" t="s">
        <v>83</v>
      </c>
      <c r="AS126" s="1">
        <v>1</v>
      </c>
      <c r="AT126" s="2" t="s">
        <v>73</v>
      </c>
      <c r="AU126" s="1">
        <v>2005</v>
      </c>
      <c r="AV126" s="1">
        <v>10</v>
      </c>
      <c r="AW126" s="4">
        <v>411</v>
      </c>
      <c r="AX126" s="4">
        <v>14734</v>
      </c>
      <c r="AY126" s="4">
        <v>0</v>
      </c>
      <c r="AZ126" s="2" t="s">
        <v>62</v>
      </c>
      <c r="BA126" s="3">
        <v>38630</v>
      </c>
      <c r="BB126" s="2" t="s">
        <v>189</v>
      </c>
      <c r="BC126" s="2" t="s">
        <v>220</v>
      </c>
      <c r="BD126" s="2" t="s">
        <v>220</v>
      </c>
      <c r="BE126" s="1">
        <v>0</v>
      </c>
      <c r="BF126" s="1">
        <v>0</v>
      </c>
      <c r="BG126" s="1">
        <v>1</v>
      </c>
      <c r="BH126" s="1">
        <v>0</v>
      </c>
    </row>
    <row r="127" spans="1:60" x14ac:dyDescent="0.2">
      <c r="A127" s="1">
        <v>532</v>
      </c>
      <c r="B127" s="2" t="s">
        <v>60</v>
      </c>
      <c r="C127" s="2" t="s">
        <v>61</v>
      </c>
      <c r="D127" s="2" t="s">
        <v>61</v>
      </c>
      <c r="E127" s="2" t="s">
        <v>62</v>
      </c>
      <c r="F127" s="2" t="s">
        <v>62</v>
      </c>
      <c r="G127" s="2" t="s">
        <v>62</v>
      </c>
      <c r="H127" s="3">
        <v>42856</v>
      </c>
      <c r="I127" s="2" t="s">
        <v>63</v>
      </c>
      <c r="J127" s="1">
        <v>5</v>
      </c>
      <c r="K127" s="1">
        <v>1</v>
      </c>
      <c r="L127" s="1">
        <v>4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1</v>
      </c>
      <c r="AH127" s="1">
        <v>0</v>
      </c>
      <c r="AI127" s="1">
        <v>0</v>
      </c>
      <c r="AJ127" s="2" t="s">
        <v>64</v>
      </c>
      <c r="AK127" s="2" t="s">
        <v>65</v>
      </c>
      <c r="AL127" s="2" t="s">
        <v>66</v>
      </c>
      <c r="AM127" s="2" t="s">
        <v>67</v>
      </c>
      <c r="AN127" s="2" t="s">
        <v>68</v>
      </c>
      <c r="AO127" s="2" t="s">
        <v>78</v>
      </c>
      <c r="AP127" s="2" t="s">
        <v>70</v>
      </c>
      <c r="AQ127" s="2" t="s">
        <v>71</v>
      </c>
      <c r="AR127" s="2" t="s">
        <v>72</v>
      </c>
      <c r="AS127" s="1">
        <v>1</v>
      </c>
      <c r="AT127" s="2" t="s">
        <v>73</v>
      </c>
      <c r="AU127" s="1">
        <v>1989</v>
      </c>
      <c r="AV127" s="1">
        <v>1</v>
      </c>
      <c r="AW127" s="4">
        <v>23885</v>
      </c>
      <c r="AX127" s="4">
        <v>117300</v>
      </c>
      <c r="AY127" s="4">
        <v>10596.95</v>
      </c>
      <c r="AZ127" s="2" t="s">
        <v>61</v>
      </c>
      <c r="BA127" s="3">
        <v>32538</v>
      </c>
      <c r="BB127" s="2" t="s">
        <v>74</v>
      </c>
      <c r="BD127" s="2" t="s">
        <v>221</v>
      </c>
      <c r="BE127" s="1">
        <v>0</v>
      </c>
      <c r="BF127" s="1">
        <v>0</v>
      </c>
      <c r="BG127" s="1">
        <v>0</v>
      </c>
      <c r="BH127" s="1">
        <v>0</v>
      </c>
    </row>
    <row r="128" spans="1:60" x14ac:dyDescent="0.2">
      <c r="A128" s="1">
        <v>534</v>
      </c>
      <c r="B128" s="2" t="s">
        <v>114</v>
      </c>
      <c r="C128" s="2" t="s">
        <v>61</v>
      </c>
      <c r="D128" s="2" t="s">
        <v>61</v>
      </c>
      <c r="E128" s="2" t="s">
        <v>61</v>
      </c>
      <c r="F128" s="2" t="s">
        <v>61</v>
      </c>
      <c r="G128" s="2" t="s">
        <v>61</v>
      </c>
      <c r="H128" s="3">
        <v>42856</v>
      </c>
      <c r="I128" s="2" t="s">
        <v>81</v>
      </c>
      <c r="J128" s="1">
        <v>20</v>
      </c>
      <c r="K128" s="1">
        <v>1</v>
      </c>
      <c r="L128" s="1">
        <v>19</v>
      </c>
      <c r="M128" s="1">
        <v>25</v>
      </c>
      <c r="N128" s="1">
        <v>2</v>
      </c>
      <c r="O128" s="1">
        <v>23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4</v>
      </c>
      <c r="AH128" s="1">
        <v>0</v>
      </c>
      <c r="AI128" s="1">
        <v>0</v>
      </c>
      <c r="AJ128" s="2" t="s">
        <v>106</v>
      </c>
      <c r="AK128" s="2" t="s">
        <v>106</v>
      </c>
      <c r="AL128" s="2" t="s">
        <v>106</v>
      </c>
      <c r="AM128" s="2" t="s">
        <v>67</v>
      </c>
      <c r="AN128" s="2" t="s">
        <v>68</v>
      </c>
      <c r="AO128" s="2" t="s">
        <v>191</v>
      </c>
      <c r="AP128" s="2" t="s">
        <v>70</v>
      </c>
      <c r="AQ128" s="2" t="s">
        <v>82</v>
      </c>
      <c r="AR128" s="2" t="s">
        <v>110</v>
      </c>
      <c r="AS128" s="1">
        <v>1</v>
      </c>
      <c r="AT128" s="2" t="s">
        <v>108</v>
      </c>
      <c r="AU128" s="1">
        <v>2001</v>
      </c>
      <c r="AV128" s="1">
        <v>8</v>
      </c>
      <c r="AW128" s="4">
        <v>32561</v>
      </c>
      <c r="AX128" s="4">
        <v>65254</v>
      </c>
      <c r="AY128" s="4">
        <v>2545.63</v>
      </c>
      <c r="AZ128" s="2" t="s">
        <v>61</v>
      </c>
      <c r="BA128" s="3">
        <v>37127</v>
      </c>
      <c r="BB128" s="2" t="s">
        <v>74</v>
      </c>
      <c r="BC128" s="2" t="s">
        <v>145</v>
      </c>
      <c r="BD128" s="2" t="s">
        <v>145</v>
      </c>
      <c r="BE128" s="1">
        <v>0</v>
      </c>
      <c r="BF128" s="1">
        <v>0</v>
      </c>
      <c r="BG128" s="1">
        <v>0</v>
      </c>
      <c r="BH128" s="1">
        <v>0</v>
      </c>
    </row>
    <row r="129" spans="1:60" x14ac:dyDescent="0.2">
      <c r="A129" s="1">
        <v>535</v>
      </c>
      <c r="B129" s="2" t="s">
        <v>60</v>
      </c>
      <c r="C129" s="2" t="s">
        <v>62</v>
      </c>
      <c r="D129" s="2" t="s">
        <v>62</v>
      </c>
      <c r="E129" s="2" t="s">
        <v>61</v>
      </c>
      <c r="F129" s="2" t="s">
        <v>62</v>
      </c>
      <c r="G129" s="2" t="s">
        <v>62</v>
      </c>
      <c r="H129" s="3">
        <v>42856</v>
      </c>
      <c r="I129" s="2" t="s">
        <v>87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2" t="s">
        <v>64</v>
      </c>
      <c r="AK129" s="2" t="s">
        <v>65</v>
      </c>
      <c r="AL129" s="2" t="s">
        <v>119</v>
      </c>
      <c r="AM129" s="2" t="s">
        <v>67</v>
      </c>
      <c r="AN129" s="2" t="s">
        <v>68</v>
      </c>
      <c r="AO129" s="2" t="s">
        <v>78</v>
      </c>
      <c r="AP129" s="2" t="s">
        <v>70</v>
      </c>
      <c r="AQ129" s="2" t="s">
        <v>222</v>
      </c>
      <c r="AR129" s="2" t="s">
        <v>72</v>
      </c>
      <c r="AS129" s="1">
        <v>1</v>
      </c>
      <c r="AT129" s="2" t="s">
        <v>73</v>
      </c>
      <c r="AU129" s="1">
        <v>1981</v>
      </c>
      <c r="AV129" s="1">
        <v>10</v>
      </c>
      <c r="AW129" s="4">
        <v>16900</v>
      </c>
      <c r="AX129" s="4">
        <v>239376</v>
      </c>
      <c r="AY129" s="4">
        <v>0</v>
      </c>
      <c r="AZ129" s="2" t="s">
        <v>62</v>
      </c>
      <c r="BA129" s="3">
        <v>29864</v>
      </c>
      <c r="BB129" s="2" t="s">
        <v>180</v>
      </c>
      <c r="BE129" s="1">
        <v>0</v>
      </c>
      <c r="BF129" s="1">
        <v>0</v>
      </c>
      <c r="BG129" s="1">
        <v>0</v>
      </c>
      <c r="BH129" s="1">
        <v>0</v>
      </c>
    </row>
    <row r="130" spans="1:60" x14ac:dyDescent="0.2">
      <c r="A130" s="1">
        <v>559</v>
      </c>
      <c r="B130" s="2" t="s">
        <v>86</v>
      </c>
      <c r="C130" s="2" t="s">
        <v>61</v>
      </c>
      <c r="D130" s="2" t="s">
        <v>61</v>
      </c>
      <c r="E130" s="2" t="s">
        <v>61</v>
      </c>
      <c r="F130" s="2" t="s">
        <v>62</v>
      </c>
      <c r="G130" s="2" t="s">
        <v>62</v>
      </c>
      <c r="H130" s="3">
        <v>42856</v>
      </c>
      <c r="I130" s="2" t="s">
        <v>63</v>
      </c>
      <c r="J130" s="1">
        <v>6</v>
      </c>
      <c r="K130" s="1">
        <v>1</v>
      </c>
      <c r="L130" s="1">
        <v>4</v>
      </c>
      <c r="M130" s="1">
        <v>7</v>
      </c>
      <c r="N130" s="1">
        <v>1</v>
      </c>
      <c r="O130" s="1">
        <v>6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1</v>
      </c>
      <c r="AH130" s="1">
        <v>0</v>
      </c>
      <c r="AI130" s="1">
        <v>0</v>
      </c>
      <c r="AJ130" s="2" t="s">
        <v>64</v>
      </c>
      <c r="AK130" s="2" t="s">
        <v>160</v>
      </c>
      <c r="AL130" s="2" t="s">
        <v>223</v>
      </c>
      <c r="AM130" s="2" t="s">
        <v>67</v>
      </c>
      <c r="AN130" s="2" t="s">
        <v>68</v>
      </c>
      <c r="AO130" s="2" t="s">
        <v>78</v>
      </c>
      <c r="AP130" s="2" t="s">
        <v>93</v>
      </c>
      <c r="AQ130" s="2" t="s">
        <v>71</v>
      </c>
      <c r="AR130" s="2" t="s">
        <v>72</v>
      </c>
      <c r="AS130" s="1">
        <v>1</v>
      </c>
      <c r="AT130" s="2" t="s">
        <v>73</v>
      </c>
      <c r="AU130" s="1">
        <v>2005</v>
      </c>
      <c r="AV130" s="1">
        <v>6</v>
      </c>
      <c r="AW130" s="4">
        <v>26087.43</v>
      </c>
      <c r="AX130" s="4">
        <v>74571</v>
      </c>
      <c r="AY130" s="4">
        <v>26087.43</v>
      </c>
      <c r="AZ130" s="2" t="s">
        <v>61</v>
      </c>
      <c r="BA130" s="3">
        <v>38531</v>
      </c>
      <c r="BB130" s="2" t="s">
        <v>74</v>
      </c>
      <c r="BC130" s="2" t="s">
        <v>111</v>
      </c>
      <c r="BD130" s="2" t="s">
        <v>111</v>
      </c>
      <c r="BE130" s="1">
        <v>0</v>
      </c>
      <c r="BF130" s="1">
        <v>0</v>
      </c>
      <c r="BG130" s="1">
        <v>0</v>
      </c>
      <c r="BH130" s="1">
        <v>0</v>
      </c>
    </row>
    <row r="131" spans="1:60" x14ac:dyDescent="0.2">
      <c r="A131" s="1">
        <v>561</v>
      </c>
      <c r="B131" s="2" t="s">
        <v>76</v>
      </c>
      <c r="C131" s="2" t="s">
        <v>62</v>
      </c>
      <c r="D131" s="2" t="s">
        <v>62</v>
      </c>
      <c r="E131" s="2" t="s">
        <v>62</v>
      </c>
      <c r="F131" s="2" t="s">
        <v>61</v>
      </c>
      <c r="G131" s="2" t="s">
        <v>62</v>
      </c>
      <c r="H131" s="3">
        <v>42856</v>
      </c>
      <c r="I131" s="2" t="s">
        <v>103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2" t="s">
        <v>106</v>
      </c>
      <c r="AK131" s="2" t="s">
        <v>106</v>
      </c>
      <c r="AL131" s="2" t="s">
        <v>106</v>
      </c>
      <c r="AM131" s="2" t="s">
        <v>67</v>
      </c>
      <c r="AN131" s="2" t="s">
        <v>68</v>
      </c>
      <c r="AO131" s="2" t="s">
        <v>78</v>
      </c>
      <c r="AP131" s="2" t="s">
        <v>70</v>
      </c>
      <c r="AQ131" s="2" t="s">
        <v>121</v>
      </c>
      <c r="AR131" s="2" t="s">
        <v>72</v>
      </c>
      <c r="AS131" s="1">
        <v>1</v>
      </c>
      <c r="AT131" s="2" t="s">
        <v>108</v>
      </c>
      <c r="AU131" s="1">
        <v>2000</v>
      </c>
      <c r="AV131" s="1">
        <v>3</v>
      </c>
      <c r="AW131" s="4">
        <v>89593</v>
      </c>
      <c r="AX131" s="4">
        <v>357290</v>
      </c>
      <c r="AY131" s="4">
        <v>0</v>
      </c>
      <c r="AZ131" s="2" t="s">
        <v>62</v>
      </c>
      <c r="BA131" s="3">
        <v>36612</v>
      </c>
      <c r="BB131" s="2" t="s">
        <v>116</v>
      </c>
      <c r="BE131" s="1">
        <v>0</v>
      </c>
      <c r="BF131" s="1">
        <v>0</v>
      </c>
      <c r="BG131" s="1">
        <v>0</v>
      </c>
      <c r="BH131" s="1">
        <v>0</v>
      </c>
    </row>
    <row r="132" spans="1:60" x14ac:dyDescent="0.2">
      <c r="A132" s="1">
        <v>571</v>
      </c>
      <c r="B132" s="2" t="s">
        <v>114</v>
      </c>
      <c r="C132" s="2" t="s">
        <v>62</v>
      </c>
      <c r="D132" s="2" t="s">
        <v>62</v>
      </c>
      <c r="E132" s="2" t="s">
        <v>61</v>
      </c>
      <c r="F132" s="2" t="s">
        <v>62</v>
      </c>
      <c r="G132" s="2" t="s">
        <v>62</v>
      </c>
      <c r="H132" s="3">
        <v>42856</v>
      </c>
      <c r="I132" s="2" t="s">
        <v>87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2" t="s">
        <v>64</v>
      </c>
      <c r="AK132" s="2" t="s">
        <v>65</v>
      </c>
      <c r="AL132" s="2" t="s">
        <v>66</v>
      </c>
      <c r="AM132" s="2" t="s">
        <v>67</v>
      </c>
      <c r="AN132" s="2" t="s">
        <v>68</v>
      </c>
      <c r="AO132" s="2" t="s">
        <v>78</v>
      </c>
      <c r="AP132" s="2" t="s">
        <v>70</v>
      </c>
      <c r="AQ132" s="2" t="s">
        <v>84</v>
      </c>
      <c r="AR132" s="2" t="s">
        <v>110</v>
      </c>
      <c r="AS132" s="1">
        <v>1</v>
      </c>
      <c r="AT132" s="2" t="s">
        <v>73</v>
      </c>
      <c r="AU132" s="1">
        <v>2015</v>
      </c>
      <c r="AV132" s="1">
        <v>12</v>
      </c>
      <c r="AW132" s="4">
        <v>23575</v>
      </c>
      <c r="AX132" s="4">
        <v>60870</v>
      </c>
      <c r="AY132" s="4">
        <v>0</v>
      </c>
      <c r="AZ132" s="2" t="s">
        <v>62</v>
      </c>
      <c r="BA132" s="3">
        <v>42360</v>
      </c>
      <c r="BB132" s="2" t="s">
        <v>92</v>
      </c>
      <c r="BE132" s="1">
        <v>0</v>
      </c>
      <c r="BF132" s="1">
        <v>0</v>
      </c>
      <c r="BG132" s="1">
        <v>1</v>
      </c>
      <c r="BH132" s="1">
        <v>0</v>
      </c>
    </row>
    <row r="133" spans="1:60" x14ac:dyDescent="0.2">
      <c r="A133" s="1">
        <v>573</v>
      </c>
      <c r="B133" s="2" t="s">
        <v>76</v>
      </c>
      <c r="C133" s="2" t="s">
        <v>62</v>
      </c>
      <c r="D133" s="2" t="s">
        <v>62</v>
      </c>
      <c r="E133" s="2" t="s">
        <v>61</v>
      </c>
      <c r="F133" s="2" t="s">
        <v>62</v>
      </c>
      <c r="G133" s="2" t="s">
        <v>62</v>
      </c>
      <c r="H133" s="3">
        <v>42856</v>
      </c>
      <c r="I133" s="2" t="s">
        <v>87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2" t="s">
        <v>64</v>
      </c>
      <c r="AK133" s="2" t="s">
        <v>65</v>
      </c>
      <c r="AL133" s="2" t="s">
        <v>66</v>
      </c>
      <c r="AM133" s="2" t="s">
        <v>67</v>
      </c>
      <c r="AN133" s="2" t="s">
        <v>68</v>
      </c>
      <c r="AO133" s="2" t="s">
        <v>69</v>
      </c>
      <c r="AP133" s="2" t="s">
        <v>70</v>
      </c>
      <c r="AQ133" s="2" t="s">
        <v>84</v>
      </c>
      <c r="AR133" s="2" t="s">
        <v>72</v>
      </c>
      <c r="AS133" s="1">
        <v>1</v>
      </c>
      <c r="AT133" s="2" t="s">
        <v>73</v>
      </c>
      <c r="AU133" s="1">
        <v>2011</v>
      </c>
      <c r="AV133" s="1">
        <v>8</v>
      </c>
      <c r="AW133" s="4">
        <v>23574</v>
      </c>
      <c r="AX133" s="4">
        <v>50632</v>
      </c>
      <c r="AY133" s="4">
        <v>0</v>
      </c>
      <c r="AZ133" s="2" t="s">
        <v>62</v>
      </c>
      <c r="BA133" s="3">
        <v>40774</v>
      </c>
      <c r="BB133" s="2" t="s">
        <v>92</v>
      </c>
      <c r="BE133" s="1">
        <v>0</v>
      </c>
      <c r="BF133" s="1">
        <v>0</v>
      </c>
      <c r="BG133" s="1">
        <v>1</v>
      </c>
      <c r="BH133" s="1">
        <v>0</v>
      </c>
    </row>
    <row r="134" spans="1:60" x14ac:dyDescent="0.2">
      <c r="A134" s="1">
        <v>576</v>
      </c>
      <c r="B134" s="2" t="s">
        <v>76</v>
      </c>
      <c r="C134" s="2" t="s">
        <v>61</v>
      </c>
      <c r="D134" s="2" t="s">
        <v>61</v>
      </c>
      <c r="E134" s="2" t="s">
        <v>61</v>
      </c>
      <c r="F134" s="2" t="s">
        <v>62</v>
      </c>
      <c r="G134" s="2" t="s">
        <v>62</v>
      </c>
      <c r="H134" s="3">
        <v>42856</v>
      </c>
      <c r="I134" s="2" t="s">
        <v>77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0</v>
      </c>
      <c r="AF134" s="1">
        <v>1</v>
      </c>
      <c r="AG134" s="1">
        <v>0</v>
      </c>
      <c r="AH134" s="1">
        <v>0</v>
      </c>
      <c r="AI134" s="1">
        <v>0</v>
      </c>
      <c r="AJ134" s="2" t="s">
        <v>64</v>
      </c>
      <c r="AK134" s="2" t="s">
        <v>65</v>
      </c>
      <c r="AL134" s="2" t="s">
        <v>66</v>
      </c>
      <c r="AM134" s="2" t="s">
        <v>67</v>
      </c>
      <c r="AN134" s="2" t="s">
        <v>68</v>
      </c>
      <c r="AO134" s="2" t="s">
        <v>69</v>
      </c>
      <c r="AP134" s="2" t="s">
        <v>70</v>
      </c>
      <c r="AQ134" s="2" t="s">
        <v>96</v>
      </c>
      <c r="AR134" s="2" t="s">
        <v>72</v>
      </c>
      <c r="AS134" s="1">
        <v>1</v>
      </c>
      <c r="AT134" s="2" t="s">
        <v>73</v>
      </c>
      <c r="AU134" s="1">
        <v>1984</v>
      </c>
      <c r="AV134" s="1">
        <v>4</v>
      </c>
      <c r="AW134" s="4">
        <v>12754.03</v>
      </c>
      <c r="AX134" s="4">
        <v>99576.52</v>
      </c>
      <c r="AY134" s="4">
        <v>12754.03</v>
      </c>
      <c r="AZ134" s="2" t="s">
        <v>61</v>
      </c>
      <c r="BA134" s="3">
        <v>30781</v>
      </c>
      <c r="BB134" s="2" t="s">
        <v>74</v>
      </c>
      <c r="BC134" s="2" t="s">
        <v>224</v>
      </c>
      <c r="BD134" s="2" t="s">
        <v>224</v>
      </c>
      <c r="BE134" s="1">
        <v>0</v>
      </c>
      <c r="BF134" s="1">
        <v>0</v>
      </c>
      <c r="BG134" s="1">
        <v>1</v>
      </c>
      <c r="BH134" s="1">
        <v>0</v>
      </c>
    </row>
    <row r="135" spans="1:60" x14ac:dyDescent="0.2">
      <c r="A135" s="1">
        <v>577</v>
      </c>
      <c r="B135" s="2" t="s">
        <v>60</v>
      </c>
      <c r="C135" s="2" t="s">
        <v>62</v>
      </c>
      <c r="D135" s="2" t="s">
        <v>62</v>
      </c>
      <c r="E135" s="2" t="s">
        <v>62</v>
      </c>
      <c r="F135" s="2" t="s">
        <v>61</v>
      </c>
      <c r="G135" s="2" t="s">
        <v>62</v>
      </c>
      <c r="H135" s="3">
        <v>42856</v>
      </c>
      <c r="I135" s="2" t="s">
        <v>90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2" t="s">
        <v>106</v>
      </c>
      <c r="AK135" s="2" t="s">
        <v>106</v>
      </c>
      <c r="AL135" s="2" t="s">
        <v>106</v>
      </c>
      <c r="AM135" s="2" t="s">
        <v>67</v>
      </c>
      <c r="AN135" s="2" t="s">
        <v>68</v>
      </c>
      <c r="AO135" s="2" t="s">
        <v>78</v>
      </c>
      <c r="AP135" s="2" t="s">
        <v>70</v>
      </c>
      <c r="AQ135" s="2" t="s">
        <v>71</v>
      </c>
      <c r="AR135" s="2" t="s">
        <v>72</v>
      </c>
      <c r="AS135" s="1">
        <v>1</v>
      </c>
      <c r="AT135" s="2" t="s">
        <v>108</v>
      </c>
      <c r="AU135" s="1">
        <v>2003</v>
      </c>
      <c r="AV135" s="1">
        <v>7</v>
      </c>
      <c r="AW135" s="4">
        <v>27117</v>
      </c>
      <c r="AX135" s="4">
        <v>35796</v>
      </c>
      <c r="AY135" s="4">
        <v>0</v>
      </c>
      <c r="AZ135" s="2" t="s">
        <v>62</v>
      </c>
      <c r="BA135" s="3">
        <v>37831</v>
      </c>
      <c r="BB135" s="2" t="s">
        <v>91</v>
      </c>
      <c r="BE135" s="1">
        <v>0</v>
      </c>
      <c r="BF135" s="1">
        <v>0</v>
      </c>
      <c r="BG135" s="1">
        <v>0</v>
      </c>
      <c r="BH135" s="1">
        <v>0</v>
      </c>
    </row>
    <row r="136" spans="1:60" x14ac:dyDescent="0.2">
      <c r="A136" s="1">
        <v>589</v>
      </c>
      <c r="B136" s="2" t="s">
        <v>60</v>
      </c>
      <c r="C136" s="2" t="s">
        <v>62</v>
      </c>
      <c r="D136" s="2" t="s">
        <v>62</v>
      </c>
      <c r="E136" s="2" t="s">
        <v>61</v>
      </c>
      <c r="F136" s="2" t="s">
        <v>62</v>
      </c>
      <c r="G136" s="2" t="s">
        <v>62</v>
      </c>
      <c r="H136" s="3">
        <v>42856</v>
      </c>
      <c r="I136" s="2" t="s">
        <v>81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2" t="s">
        <v>64</v>
      </c>
      <c r="AK136" s="2" t="s">
        <v>65</v>
      </c>
      <c r="AL136" s="2" t="s">
        <v>66</v>
      </c>
      <c r="AM136" s="2" t="s">
        <v>67</v>
      </c>
      <c r="AN136" s="2" t="s">
        <v>68</v>
      </c>
      <c r="AO136" s="2" t="s">
        <v>69</v>
      </c>
      <c r="AP136" s="2" t="s">
        <v>70</v>
      </c>
      <c r="AQ136" s="2" t="s">
        <v>71</v>
      </c>
      <c r="AR136" s="2" t="s">
        <v>72</v>
      </c>
      <c r="AS136" s="1">
        <v>1</v>
      </c>
      <c r="AT136" s="2" t="s">
        <v>73</v>
      </c>
      <c r="AU136" s="1">
        <v>1980</v>
      </c>
      <c r="AV136" s="1">
        <v>7</v>
      </c>
      <c r="AW136" s="4">
        <v>12790.56</v>
      </c>
      <c r="AX136" s="4">
        <v>31968</v>
      </c>
      <c r="AY136" s="4">
        <v>0</v>
      </c>
      <c r="AZ136" s="2" t="s">
        <v>62</v>
      </c>
      <c r="BA136" s="3">
        <v>29413</v>
      </c>
      <c r="BB136" s="2" t="s">
        <v>92</v>
      </c>
      <c r="BE136" s="1">
        <v>0</v>
      </c>
      <c r="BF136" s="1">
        <v>0</v>
      </c>
      <c r="BG136" s="1">
        <v>1</v>
      </c>
      <c r="BH136" s="1">
        <v>0</v>
      </c>
    </row>
    <row r="137" spans="1:60" x14ac:dyDescent="0.2">
      <c r="A137" s="1">
        <v>591</v>
      </c>
      <c r="B137" s="2" t="s">
        <v>60</v>
      </c>
      <c r="C137" s="2" t="s">
        <v>61</v>
      </c>
      <c r="D137" s="2" t="s">
        <v>62</v>
      </c>
      <c r="E137" s="2" t="s">
        <v>61</v>
      </c>
      <c r="F137" s="2" t="s">
        <v>62</v>
      </c>
      <c r="G137" s="2" t="s">
        <v>62</v>
      </c>
      <c r="H137" s="3">
        <v>42856</v>
      </c>
      <c r="I137" s="2" t="s">
        <v>63</v>
      </c>
      <c r="J137" s="1">
        <v>1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2" t="s">
        <v>64</v>
      </c>
      <c r="AK137" s="2" t="s">
        <v>65</v>
      </c>
      <c r="AL137" s="2" t="s">
        <v>66</v>
      </c>
      <c r="AM137" s="2" t="s">
        <v>67</v>
      </c>
      <c r="AN137" s="2" t="s">
        <v>68</v>
      </c>
      <c r="AO137" s="2" t="s">
        <v>69</v>
      </c>
      <c r="AP137" s="2" t="s">
        <v>70</v>
      </c>
      <c r="AQ137" s="2" t="s">
        <v>71</v>
      </c>
      <c r="AR137" s="2" t="s">
        <v>72</v>
      </c>
      <c r="AS137" s="1">
        <v>1</v>
      </c>
      <c r="AT137" s="2" t="s">
        <v>73</v>
      </c>
      <c r="AU137" s="1">
        <v>2008</v>
      </c>
      <c r="AV137" s="1">
        <v>10</v>
      </c>
      <c r="AW137" s="4">
        <v>5730</v>
      </c>
      <c r="AX137" s="4">
        <v>158031</v>
      </c>
      <c r="AY137" s="4">
        <v>616.91</v>
      </c>
      <c r="AZ137" s="2" t="s">
        <v>62</v>
      </c>
      <c r="BA137" s="3">
        <v>39747</v>
      </c>
      <c r="BB137" s="2" t="s">
        <v>92</v>
      </c>
      <c r="BC137" s="2" t="s">
        <v>225</v>
      </c>
      <c r="BE137" s="1">
        <v>0</v>
      </c>
      <c r="BF137" s="1">
        <v>0</v>
      </c>
      <c r="BG137" s="1">
        <v>1</v>
      </c>
      <c r="BH137" s="1">
        <v>0</v>
      </c>
    </row>
    <row r="138" spans="1:60" x14ac:dyDescent="0.2">
      <c r="A138" s="1">
        <v>593</v>
      </c>
      <c r="B138" s="2" t="s">
        <v>76</v>
      </c>
      <c r="C138" s="2" t="s">
        <v>61</v>
      </c>
      <c r="D138" s="2" t="s">
        <v>61</v>
      </c>
      <c r="E138" s="2" t="s">
        <v>61</v>
      </c>
      <c r="F138" s="2" t="s">
        <v>62</v>
      </c>
      <c r="G138" s="2" t="s">
        <v>62</v>
      </c>
      <c r="H138" s="3">
        <v>42856</v>
      </c>
      <c r="I138" s="2" t="s">
        <v>81</v>
      </c>
      <c r="J138" s="1">
        <v>5</v>
      </c>
      <c r="K138" s="1">
        <v>0</v>
      </c>
      <c r="L138" s="1">
        <v>5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E138" s="1">
        <v>0</v>
      </c>
      <c r="AF138" s="1">
        <v>1</v>
      </c>
      <c r="AG138" s="1">
        <v>0</v>
      </c>
      <c r="AH138" s="1">
        <v>0</v>
      </c>
      <c r="AI138" s="1">
        <v>0</v>
      </c>
      <c r="AJ138" s="2" t="s">
        <v>64</v>
      </c>
      <c r="AK138" s="2" t="s">
        <v>65</v>
      </c>
      <c r="AL138" s="2" t="s">
        <v>66</v>
      </c>
      <c r="AM138" s="2" t="s">
        <v>67</v>
      </c>
      <c r="AN138" s="2" t="s">
        <v>68</v>
      </c>
      <c r="AO138" s="2" t="s">
        <v>78</v>
      </c>
      <c r="AP138" s="2" t="s">
        <v>70</v>
      </c>
      <c r="AQ138" s="2" t="s">
        <v>96</v>
      </c>
      <c r="AR138" s="2" t="s">
        <v>72</v>
      </c>
      <c r="AS138" s="1">
        <v>1</v>
      </c>
      <c r="AT138" s="2" t="s">
        <v>73</v>
      </c>
      <c r="AU138" s="1">
        <v>1985</v>
      </c>
      <c r="AV138" s="1">
        <v>3</v>
      </c>
      <c r="AW138" s="4">
        <v>19203</v>
      </c>
      <c r="AX138" s="4">
        <v>14329</v>
      </c>
      <c r="AY138" s="4">
        <v>170.49</v>
      </c>
      <c r="AZ138" s="2" t="s">
        <v>61</v>
      </c>
      <c r="BA138" s="3">
        <v>31132</v>
      </c>
      <c r="BB138" s="2" t="s">
        <v>74</v>
      </c>
      <c r="BC138" s="2" t="s">
        <v>95</v>
      </c>
      <c r="BD138" s="2" t="s">
        <v>95</v>
      </c>
      <c r="BE138" s="1">
        <v>0</v>
      </c>
      <c r="BF138" s="1">
        <v>0</v>
      </c>
      <c r="BG138" s="1">
        <v>0</v>
      </c>
      <c r="BH138" s="1">
        <v>0</v>
      </c>
    </row>
    <row r="139" spans="1:60" x14ac:dyDescent="0.2">
      <c r="A139" s="1">
        <v>594</v>
      </c>
      <c r="B139" s="2" t="s">
        <v>60</v>
      </c>
      <c r="C139" s="2" t="s">
        <v>61</v>
      </c>
      <c r="D139" s="2" t="s">
        <v>61</v>
      </c>
      <c r="E139" s="2" t="s">
        <v>61</v>
      </c>
      <c r="F139" s="2" t="s">
        <v>62</v>
      </c>
      <c r="G139" s="2" t="s">
        <v>62</v>
      </c>
      <c r="H139" s="3">
        <v>42856</v>
      </c>
      <c r="I139" s="2" t="s">
        <v>63</v>
      </c>
      <c r="J139" s="1">
        <v>9</v>
      </c>
      <c r="K139" s="1">
        <v>0</v>
      </c>
      <c r="L139" s="1">
        <v>9</v>
      </c>
      <c r="M139" s="1">
        <v>14</v>
      </c>
      <c r="N139" s="1">
        <v>1</v>
      </c>
      <c r="O139" s="1">
        <v>13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>
        <v>1</v>
      </c>
      <c r="Z139" s="1">
        <v>0</v>
      </c>
      <c r="AA139" s="1">
        <v>1</v>
      </c>
      <c r="AB139" s="1">
        <v>1</v>
      </c>
      <c r="AC139" s="1">
        <v>0</v>
      </c>
      <c r="AD139" s="1">
        <v>1</v>
      </c>
      <c r="AE139" s="1">
        <v>1</v>
      </c>
      <c r="AF139" s="1">
        <v>0</v>
      </c>
      <c r="AG139" s="1">
        <v>0</v>
      </c>
      <c r="AH139" s="1">
        <v>0</v>
      </c>
      <c r="AI139" s="1">
        <v>0</v>
      </c>
      <c r="AJ139" s="2" t="s">
        <v>64</v>
      </c>
      <c r="AK139" s="2" t="s">
        <v>65</v>
      </c>
      <c r="AL139" s="2" t="s">
        <v>66</v>
      </c>
      <c r="AM139" s="2" t="s">
        <v>67</v>
      </c>
      <c r="AN139" s="2" t="s">
        <v>68</v>
      </c>
      <c r="AO139" s="2" t="s">
        <v>69</v>
      </c>
      <c r="AP139" s="2" t="s">
        <v>70</v>
      </c>
      <c r="AQ139" s="2" t="s">
        <v>71</v>
      </c>
      <c r="AR139" s="2" t="s">
        <v>110</v>
      </c>
      <c r="AS139" s="1">
        <v>1</v>
      </c>
      <c r="AT139" s="2" t="s">
        <v>73</v>
      </c>
      <c r="AU139" s="1">
        <v>2009</v>
      </c>
      <c r="AV139" s="1">
        <v>3</v>
      </c>
      <c r="AW139" s="4">
        <v>76245</v>
      </c>
      <c r="AX139" s="4">
        <v>662542</v>
      </c>
      <c r="AY139" s="4">
        <v>236.25</v>
      </c>
      <c r="AZ139" s="2" t="s">
        <v>62</v>
      </c>
      <c r="BA139" s="3">
        <v>39896</v>
      </c>
      <c r="BB139" s="2" t="s">
        <v>79</v>
      </c>
      <c r="BC139" s="2" t="s">
        <v>226</v>
      </c>
      <c r="BE139" s="1">
        <v>0</v>
      </c>
      <c r="BF139" s="1">
        <v>0</v>
      </c>
      <c r="BG139" s="1">
        <v>0</v>
      </c>
      <c r="BH139" s="1">
        <v>0</v>
      </c>
    </row>
    <row r="140" spans="1:60" x14ac:dyDescent="0.2">
      <c r="A140" s="1">
        <v>595</v>
      </c>
      <c r="B140" s="2" t="s">
        <v>86</v>
      </c>
      <c r="C140" s="2" t="s">
        <v>62</v>
      </c>
      <c r="D140" s="2" t="s">
        <v>62</v>
      </c>
      <c r="E140" s="2" t="s">
        <v>61</v>
      </c>
      <c r="F140" s="2" t="s">
        <v>62</v>
      </c>
      <c r="G140" s="2" t="s">
        <v>62</v>
      </c>
      <c r="H140" s="3">
        <v>42856</v>
      </c>
      <c r="I140" s="2" t="s">
        <v>137</v>
      </c>
      <c r="J140" s="1">
        <v>1</v>
      </c>
      <c r="K140" s="1">
        <v>0</v>
      </c>
      <c r="L140" s="1">
        <v>1</v>
      </c>
      <c r="M140" s="1">
        <v>1</v>
      </c>
      <c r="N140" s="1">
        <v>0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2" t="s">
        <v>64</v>
      </c>
      <c r="AK140" s="2" t="s">
        <v>65</v>
      </c>
      <c r="AL140" s="2" t="s">
        <v>66</v>
      </c>
      <c r="AM140" s="2" t="s">
        <v>67</v>
      </c>
      <c r="AN140" s="2" t="s">
        <v>68</v>
      </c>
      <c r="AO140" s="2" t="s">
        <v>78</v>
      </c>
      <c r="AP140" s="2" t="s">
        <v>70</v>
      </c>
      <c r="AQ140" s="2" t="s">
        <v>121</v>
      </c>
      <c r="AR140" s="2" t="s">
        <v>72</v>
      </c>
      <c r="AS140" s="1">
        <v>1</v>
      </c>
      <c r="AT140" s="2" t="s">
        <v>73</v>
      </c>
      <c r="AU140" s="1">
        <v>2011</v>
      </c>
      <c r="AV140" s="1">
        <v>6</v>
      </c>
      <c r="AW140" s="4">
        <v>101730.19</v>
      </c>
      <c r="AX140" s="4">
        <v>41040</v>
      </c>
      <c r="AY140" s="4">
        <v>0</v>
      </c>
      <c r="AZ140" s="2" t="s">
        <v>62</v>
      </c>
      <c r="BA140" s="3">
        <v>40717</v>
      </c>
      <c r="BB140" s="2" t="s">
        <v>79</v>
      </c>
      <c r="BC140" s="2" t="s">
        <v>227</v>
      </c>
      <c r="BE140" s="1">
        <v>0</v>
      </c>
      <c r="BF140" s="1">
        <v>0</v>
      </c>
      <c r="BG140" s="1">
        <v>1</v>
      </c>
      <c r="BH140" s="1">
        <v>0</v>
      </c>
    </row>
    <row r="141" spans="1:60" x14ac:dyDescent="0.2">
      <c r="A141" s="1">
        <v>596</v>
      </c>
      <c r="B141" s="2" t="s">
        <v>76</v>
      </c>
      <c r="C141" s="2" t="s">
        <v>61</v>
      </c>
      <c r="D141" s="2" t="s">
        <v>61</v>
      </c>
      <c r="E141" s="2" t="s">
        <v>62</v>
      </c>
      <c r="F141" s="2" t="s">
        <v>62</v>
      </c>
      <c r="G141" s="2" t="s">
        <v>62</v>
      </c>
      <c r="H141" s="3">
        <v>42856</v>
      </c>
      <c r="I141" s="2" t="s">
        <v>137</v>
      </c>
      <c r="J141" s="1">
        <v>1</v>
      </c>
      <c r="K141" s="1">
        <v>1</v>
      </c>
      <c r="L141" s="1">
        <v>0</v>
      </c>
      <c r="M141" s="1">
        <v>4</v>
      </c>
      <c r="N141" s="1">
        <v>4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2</v>
      </c>
      <c r="AE141" s="1">
        <v>0</v>
      </c>
      <c r="AF141" s="1">
        <v>2</v>
      </c>
      <c r="AG141" s="1">
        <v>0</v>
      </c>
      <c r="AH141" s="1">
        <v>0</v>
      </c>
      <c r="AI141" s="1">
        <v>0</v>
      </c>
      <c r="AJ141" s="2" t="s">
        <v>64</v>
      </c>
      <c r="AK141" s="2" t="s">
        <v>65</v>
      </c>
      <c r="AL141" s="2" t="s">
        <v>66</v>
      </c>
      <c r="AM141" s="2" t="s">
        <v>67</v>
      </c>
      <c r="AN141" s="2" t="s">
        <v>68</v>
      </c>
      <c r="AO141" s="2" t="s">
        <v>78</v>
      </c>
      <c r="AP141" s="2" t="s">
        <v>70</v>
      </c>
      <c r="AQ141" s="2" t="s">
        <v>196</v>
      </c>
      <c r="AR141" s="2" t="s">
        <v>110</v>
      </c>
      <c r="AS141" s="1">
        <v>1</v>
      </c>
      <c r="AT141" s="2" t="s">
        <v>73</v>
      </c>
      <c r="AU141" s="1">
        <v>1968</v>
      </c>
      <c r="AV141" s="1">
        <v>6</v>
      </c>
      <c r="AW141" s="4">
        <v>46956.9</v>
      </c>
      <c r="AX141" s="4">
        <v>341294</v>
      </c>
      <c r="AY141" s="4">
        <v>44872.58</v>
      </c>
      <c r="AZ141" s="2" t="s">
        <v>61</v>
      </c>
      <c r="BA141" s="3">
        <v>24990</v>
      </c>
      <c r="BB141" s="2" t="s">
        <v>74</v>
      </c>
      <c r="BC141" s="2" t="s">
        <v>228</v>
      </c>
      <c r="BD141" s="2" t="s">
        <v>228</v>
      </c>
      <c r="BE141" s="1">
        <v>0</v>
      </c>
      <c r="BF141" s="1">
        <v>0</v>
      </c>
      <c r="BG141" s="1">
        <v>0</v>
      </c>
      <c r="BH141" s="1">
        <v>0</v>
      </c>
    </row>
    <row r="142" spans="1:60" x14ac:dyDescent="0.2">
      <c r="A142" s="1">
        <v>597</v>
      </c>
      <c r="B142" s="2" t="s">
        <v>76</v>
      </c>
      <c r="C142" s="2" t="s">
        <v>61</v>
      </c>
      <c r="D142" s="2" t="s">
        <v>61</v>
      </c>
      <c r="E142" s="2" t="s">
        <v>62</v>
      </c>
      <c r="F142" s="2" t="s">
        <v>62</v>
      </c>
      <c r="G142" s="2" t="s">
        <v>62</v>
      </c>
      <c r="H142" s="3">
        <v>42856</v>
      </c>
      <c r="I142" s="2" t="s">
        <v>63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2</v>
      </c>
      <c r="AE142" s="1">
        <v>0</v>
      </c>
      <c r="AF142" s="1">
        <v>2</v>
      </c>
      <c r="AG142" s="1">
        <v>0</v>
      </c>
      <c r="AH142" s="1">
        <v>0</v>
      </c>
      <c r="AI142" s="1">
        <v>0</v>
      </c>
      <c r="AJ142" s="2" t="s">
        <v>64</v>
      </c>
      <c r="AK142" s="2" t="s">
        <v>65</v>
      </c>
      <c r="AL142" s="2" t="s">
        <v>66</v>
      </c>
      <c r="AM142" s="2" t="s">
        <v>67</v>
      </c>
      <c r="AN142" s="2" t="s">
        <v>68</v>
      </c>
      <c r="AO142" s="2" t="s">
        <v>78</v>
      </c>
      <c r="AP142" s="2" t="s">
        <v>70</v>
      </c>
      <c r="AQ142" s="2" t="s">
        <v>96</v>
      </c>
      <c r="AR142" s="2" t="s">
        <v>72</v>
      </c>
      <c r="AS142" s="1">
        <v>1</v>
      </c>
      <c r="AT142" s="2" t="s">
        <v>73</v>
      </c>
      <c r="AU142" s="1">
        <v>1980</v>
      </c>
      <c r="AV142" s="1">
        <v>11</v>
      </c>
      <c r="AW142" s="4">
        <v>106646</v>
      </c>
      <c r="AX142" s="4">
        <v>150265</v>
      </c>
      <c r="AY142" s="4">
        <v>3449.42</v>
      </c>
      <c r="AZ142" s="2" t="s">
        <v>62</v>
      </c>
      <c r="BA142" s="3">
        <v>29526</v>
      </c>
      <c r="BB142" s="2" t="s">
        <v>74</v>
      </c>
      <c r="BE142" s="1">
        <v>0</v>
      </c>
      <c r="BF142" s="1">
        <v>0</v>
      </c>
      <c r="BG142" s="1">
        <v>0</v>
      </c>
      <c r="BH142" s="1">
        <v>0</v>
      </c>
    </row>
    <row r="143" spans="1:60" x14ac:dyDescent="0.2">
      <c r="A143" s="1">
        <v>599</v>
      </c>
      <c r="B143" s="2" t="s">
        <v>60</v>
      </c>
      <c r="C143" s="2" t="s">
        <v>61</v>
      </c>
      <c r="D143" s="2" t="s">
        <v>61</v>
      </c>
      <c r="E143" s="2" t="s">
        <v>61</v>
      </c>
      <c r="F143" s="2" t="s">
        <v>62</v>
      </c>
      <c r="G143" s="2" t="s">
        <v>62</v>
      </c>
      <c r="H143" s="3">
        <v>42856</v>
      </c>
      <c r="I143" s="2" t="s">
        <v>81</v>
      </c>
      <c r="J143" s="1">
        <v>2</v>
      </c>
      <c r="K143" s="1">
        <v>2</v>
      </c>
      <c r="L143" s="1">
        <v>0</v>
      </c>
      <c r="M143" s="1">
        <v>2</v>
      </c>
      <c r="N143" s="1">
        <v>2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5</v>
      </c>
      <c r="AH143" s="1">
        <v>0</v>
      </c>
      <c r="AI143" s="1">
        <v>0</v>
      </c>
      <c r="AJ143" s="2" t="s">
        <v>64</v>
      </c>
      <c r="AK143" s="2" t="s">
        <v>65</v>
      </c>
      <c r="AL143" s="2" t="s">
        <v>66</v>
      </c>
      <c r="AM143" s="2" t="s">
        <v>67</v>
      </c>
      <c r="AN143" s="2" t="s">
        <v>68</v>
      </c>
      <c r="AO143" s="2" t="s">
        <v>78</v>
      </c>
      <c r="AP143" s="2" t="s">
        <v>93</v>
      </c>
      <c r="AQ143" s="2" t="s">
        <v>84</v>
      </c>
      <c r="AR143" s="2" t="s">
        <v>72</v>
      </c>
      <c r="AS143" s="1">
        <v>1</v>
      </c>
      <c r="AT143" s="2" t="s">
        <v>73</v>
      </c>
      <c r="AU143" s="1">
        <v>1978</v>
      </c>
      <c r="AV143" s="1">
        <v>11</v>
      </c>
      <c r="AW143" s="4">
        <v>19425</v>
      </c>
      <c r="AX143" s="4">
        <v>43682</v>
      </c>
      <c r="AY143" s="4">
        <v>9830.2199999999993</v>
      </c>
      <c r="AZ143" s="2" t="s">
        <v>61</v>
      </c>
      <c r="BA143" s="3">
        <v>28795</v>
      </c>
      <c r="BB143" s="2" t="s">
        <v>74</v>
      </c>
      <c r="BC143" s="2" t="s">
        <v>229</v>
      </c>
      <c r="BD143" s="2" t="s">
        <v>229</v>
      </c>
      <c r="BE143" s="1">
        <v>0</v>
      </c>
      <c r="BF143" s="1">
        <v>0</v>
      </c>
      <c r="BG143" s="1">
        <v>1</v>
      </c>
      <c r="BH143" s="1">
        <v>0</v>
      </c>
    </row>
    <row r="144" spans="1:60" x14ac:dyDescent="0.2">
      <c r="A144" s="1">
        <v>607</v>
      </c>
      <c r="B144" s="2" t="s">
        <v>76</v>
      </c>
      <c r="C144" s="2" t="s">
        <v>61</v>
      </c>
      <c r="D144" s="2" t="s">
        <v>61</v>
      </c>
      <c r="E144" s="2" t="s">
        <v>61</v>
      </c>
      <c r="F144" s="2" t="s">
        <v>62</v>
      </c>
      <c r="G144" s="2" t="s">
        <v>62</v>
      </c>
      <c r="H144" s="3">
        <v>42856</v>
      </c>
      <c r="I144" s="2" t="s">
        <v>137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5</v>
      </c>
      <c r="AE144" s="1">
        <v>1</v>
      </c>
      <c r="AF144" s="1">
        <v>5</v>
      </c>
      <c r="AG144" s="1">
        <v>2</v>
      </c>
      <c r="AH144" s="1">
        <v>0</v>
      </c>
      <c r="AI144" s="1">
        <v>0</v>
      </c>
      <c r="AJ144" s="2" t="s">
        <v>64</v>
      </c>
      <c r="AK144" s="2" t="s">
        <v>65</v>
      </c>
      <c r="AL144" s="2" t="s">
        <v>66</v>
      </c>
      <c r="AM144" s="2" t="s">
        <v>67</v>
      </c>
      <c r="AN144" s="2" t="s">
        <v>68</v>
      </c>
      <c r="AO144" s="2" t="s">
        <v>78</v>
      </c>
      <c r="AP144" s="2" t="s">
        <v>70</v>
      </c>
      <c r="AQ144" s="2" t="s">
        <v>107</v>
      </c>
      <c r="AR144" s="2" t="s">
        <v>72</v>
      </c>
      <c r="AS144" s="1">
        <v>1</v>
      </c>
      <c r="AT144" s="2" t="s">
        <v>73</v>
      </c>
      <c r="AU144" s="1">
        <v>1998</v>
      </c>
      <c r="AV144" s="1">
        <v>6</v>
      </c>
      <c r="AW144" s="4">
        <v>83748.3</v>
      </c>
      <c r="AX144" s="4">
        <v>47841</v>
      </c>
      <c r="AY144" s="4">
        <v>83748.3</v>
      </c>
      <c r="AZ144" s="2" t="s">
        <v>61</v>
      </c>
      <c r="BA144" s="3">
        <v>35963</v>
      </c>
      <c r="BB144" s="2" t="s">
        <v>74</v>
      </c>
      <c r="BC144" s="2" t="s">
        <v>230</v>
      </c>
      <c r="BD144" s="2" t="s">
        <v>230</v>
      </c>
      <c r="BE144" s="1">
        <v>0</v>
      </c>
      <c r="BF144" s="1">
        <v>0</v>
      </c>
      <c r="BG144" s="1">
        <v>0</v>
      </c>
      <c r="BH144" s="1">
        <v>0</v>
      </c>
    </row>
    <row r="145" spans="1:60" x14ac:dyDescent="0.2">
      <c r="A145" s="1">
        <v>614</v>
      </c>
      <c r="B145" s="2" t="s">
        <v>76</v>
      </c>
      <c r="C145" s="2" t="s">
        <v>61</v>
      </c>
      <c r="D145" s="2" t="s">
        <v>61</v>
      </c>
      <c r="E145" s="2" t="s">
        <v>62</v>
      </c>
      <c r="F145" s="2" t="s">
        <v>62</v>
      </c>
      <c r="G145" s="2" t="s">
        <v>62</v>
      </c>
      <c r="H145" s="3">
        <v>42856</v>
      </c>
      <c r="I145" s="2" t="s">
        <v>81</v>
      </c>
      <c r="J145" s="1">
        <v>6</v>
      </c>
      <c r="K145" s="1">
        <v>0</v>
      </c>
      <c r="L145" s="1">
        <v>6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2" t="s">
        <v>64</v>
      </c>
      <c r="AK145" s="2" t="s">
        <v>65</v>
      </c>
      <c r="AL145" s="2" t="s">
        <v>66</v>
      </c>
      <c r="AM145" s="2" t="s">
        <v>67</v>
      </c>
      <c r="AN145" s="2" t="s">
        <v>68</v>
      </c>
      <c r="AO145" s="2" t="s">
        <v>69</v>
      </c>
      <c r="AP145" s="2" t="s">
        <v>93</v>
      </c>
      <c r="AQ145" s="2" t="s">
        <v>84</v>
      </c>
      <c r="AR145" s="2" t="s">
        <v>72</v>
      </c>
      <c r="AS145" s="1">
        <v>1</v>
      </c>
      <c r="AT145" s="2" t="s">
        <v>73</v>
      </c>
      <c r="AU145" s="1">
        <v>1977</v>
      </c>
      <c r="AV145" s="1">
        <v>8</v>
      </c>
      <c r="AW145" s="4">
        <v>18465</v>
      </c>
      <c r="AX145" s="4">
        <v>11636</v>
      </c>
      <c r="AY145" s="4">
        <v>1235.72</v>
      </c>
      <c r="AZ145" s="2" t="s">
        <v>61</v>
      </c>
      <c r="BA145" s="3">
        <v>28338</v>
      </c>
      <c r="BB145" s="2" t="s">
        <v>74</v>
      </c>
      <c r="BE145" s="1">
        <v>0</v>
      </c>
      <c r="BF145" s="1">
        <v>0</v>
      </c>
      <c r="BG145" s="1">
        <v>0</v>
      </c>
      <c r="BH145" s="1">
        <v>0</v>
      </c>
    </row>
    <row r="146" spans="1:60" x14ac:dyDescent="0.2">
      <c r="A146" s="1">
        <v>618</v>
      </c>
      <c r="B146" s="2" t="s">
        <v>60</v>
      </c>
      <c r="C146" s="2" t="s">
        <v>62</v>
      </c>
      <c r="D146" s="2" t="s">
        <v>62</v>
      </c>
      <c r="E146" s="2" t="s">
        <v>61</v>
      </c>
      <c r="F146" s="2" t="s">
        <v>62</v>
      </c>
      <c r="G146" s="2" t="s">
        <v>62</v>
      </c>
      <c r="H146" s="3">
        <v>42856</v>
      </c>
      <c r="I146" s="2" t="s">
        <v>105</v>
      </c>
      <c r="J146" s="1">
        <v>1</v>
      </c>
      <c r="K146" s="1">
        <v>1</v>
      </c>
      <c r="L146" s="1">
        <v>0</v>
      </c>
      <c r="M146" s="1">
        <v>2</v>
      </c>
      <c r="N146" s="1">
        <v>2</v>
      </c>
      <c r="O146" s="1">
        <v>0</v>
      </c>
      <c r="P146" s="1">
        <v>1</v>
      </c>
      <c r="Q146" s="1">
        <v>1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2" t="s">
        <v>106</v>
      </c>
      <c r="AK146" s="2" t="s">
        <v>106</v>
      </c>
      <c r="AL146" s="2" t="s">
        <v>106</v>
      </c>
      <c r="AM146" s="2" t="s">
        <v>67</v>
      </c>
      <c r="AN146" s="2" t="s">
        <v>68</v>
      </c>
      <c r="AP146" s="2" t="s">
        <v>70</v>
      </c>
      <c r="AQ146" s="2" t="s">
        <v>71</v>
      </c>
      <c r="AR146" s="2" t="s">
        <v>110</v>
      </c>
      <c r="AS146" s="1">
        <v>1</v>
      </c>
      <c r="AT146" s="2" t="s">
        <v>108</v>
      </c>
      <c r="AU146" s="1">
        <v>2013</v>
      </c>
      <c r="AV146" s="1">
        <v>9</v>
      </c>
      <c r="AW146" s="4">
        <v>175073</v>
      </c>
      <c r="AX146" s="4">
        <v>485855</v>
      </c>
      <c r="AY146" s="4">
        <v>0</v>
      </c>
      <c r="AZ146" s="2" t="s">
        <v>62</v>
      </c>
      <c r="BA146" s="3">
        <v>41539</v>
      </c>
      <c r="BB146" s="2" t="s">
        <v>185</v>
      </c>
      <c r="BE146" s="1">
        <v>0</v>
      </c>
      <c r="BF146" s="1">
        <v>0</v>
      </c>
      <c r="BG146" s="1">
        <v>0</v>
      </c>
      <c r="BH146" s="1">
        <v>0</v>
      </c>
    </row>
    <row r="147" spans="1:60" x14ac:dyDescent="0.2">
      <c r="A147" s="1">
        <v>620</v>
      </c>
      <c r="B147" s="2" t="s">
        <v>60</v>
      </c>
      <c r="C147" s="2" t="s">
        <v>62</v>
      </c>
      <c r="D147" s="2" t="s">
        <v>62</v>
      </c>
      <c r="E147" s="2" t="s">
        <v>61</v>
      </c>
      <c r="F147" s="2" t="s">
        <v>62</v>
      </c>
      <c r="G147" s="2" t="s">
        <v>62</v>
      </c>
      <c r="H147" s="3">
        <v>42856</v>
      </c>
      <c r="I147" s="2" t="s">
        <v>105</v>
      </c>
      <c r="J147" s="1">
        <v>1</v>
      </c>
      <c r="K147" s="1">
        <v>1</v>
      </c>
      <c r="L147" s="1">
        <v>0</v>
      </c>
      <c r="M147" s="1">
        <v>1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2" t="s">
        <v>106</v>
      </c>
      <c r="AK147" s="2" t="s">
        <v>106</v>
      </c>
      <c r="AL147" s="2" t="s">
        <v>106</v>
      </c>
      <c r="AM147" s="2" t="s">
        <v>67</v>
      </c>
      <c r="AN147" s="2" t="s">
        <v>68</v>
      </c>
      <c r="AO147" s="2" t="s">
        <v>69</v>
      </c>
      <c r="AP147" s="2" t="s">
        <v>70</v>
      </c>
      <c r="AQ147" s="2" t="s">
        <v>82</v>
      </c>
      <c r="AR147" s="2" t="s">
        <v>72</v>
      </c>
      <c r="AS147" s="1">
        <v>1</v>
      </c>
      <c r="AT147" s="2" t="s">
        <v>108</v>
      </c>
      <c r="AU147" s="1">
        <v>2008</v>
      </c>
      <c r="AV147" s="1">
        <v>8</v>
      </c>
      <c r="AW147" s="4">
        <v>2629</v>
      </c>
      <c r="AX147" s="4">
        <v>41106</v>
      </c>
      <c r="AY147" s="4">
        <v>0</v>
      </c>
      <c r="AZ147" s="2" t="s">
        <v>62</v>
      </c>
      <c r="BA147" s="3">
        <v>39676</v>
      </c>
      <c r="BB147" s="2" t="s">
        <v>92</v>
      </c>
      <c r="BE147" s="1">
        <v>0</v>
      </c>
      <c r="BF147" s="1">
        <v>0</v>
      </c>
      <c r="BG147" s="1">
        <v>1</v>
      </c>
      <c r="BH147" s="1">
        <v>0</v>
      </c>
    </row>
    <row r="148" spans="1:60" x14ac:dyDescent="0.2">
      <c r="A148" s="1">
        <v>623</v>
      </c>
      <c r="B148" s="2" t="s">
        <v>76</v>
      </c>
      <c r="C148" s="2" t="s">
        <v>61</v>
      </c>
      <c r="D148" s="2" t="s">
        <v>61</v>
      </c>
      <c r="E148" s="2" t="s">
        <v>61</v>
      </c>
      <c r="F148" s="2" t="s">
        <v>62</v>
      </c>
      <c r="G148" s="2" t="s">
        <v>62</v>
      </c>
      <c r="H148" s="3">
        <v>42856</v>
      </c>
      <c r="I148" s="2" t="s">
        <v>63</v>
      </c>
      <c r="J148" s="1">
        <v>9</v>
      </c>
      <c r="K148" s="1">
        <v>5</v>
      </c>
      <c r="L148" s="1">
        <v>4</v>
      </c>
      <c r="M148" s="1">
        <v>12</v>
      </c>
      <c r="N148" s="1">
        <v>2</v>
      </c>
      <c r="O148" s="1">
        <v>10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0</v>
      </c>
      <c r="AF148" s="1">
        <v>1</v>
      </c>
      <c r="AG148" s="1">
        <v>0</v>
      </c>
      <c r="AH148" s="1">
        <v>0</v>
      </c>
      <c r="AI148" s="1">
        <v>0</v>
      </c>
      <c r="AJ148" s="2" t="s">
        <v>64</v>
      </c>
      <c r="AK148" s="2" t="s">
        <v>160</v>
      </c>
      <c r="AL148" s="2" t="s">
        <v>231</v>
      </c>
      <c r="AM148" s="2" t="s">
        <v>67</v>
      </c>
      <c r="AN148" s="2" t="s">
        <v>68</v>
      </c>
      <c r="AO148" s="2" t="s">
        <v>78</v>
      </c>
      <c r="AP148" s="2" t="s">
        <v>70</v>
      </c>
      <c r="AQ148" s="2" t="s">
        <v>84</v>
      </c>
      <c r="AR148" s="2" t="s">
        <v>110</v>
      </c>
      <c r="AS148" s="1">
        <v>1</v>
      </c>
      <c r="AT148" s="2" t="s">
        <v>73</v>
      </c>
      <c r="AU148" s="1">
        <v>1993</v>
      </c>
      <c r="AV148" s="1">
        <v>6</v>
      </c>
      <c r="AW148" s="4">
        <v>148941</v>
      </c>
      <c r="AX148" s="4">
        <v>360682</v>
      </c>
      <c r="AY148" s="4">
        <v>2868.88</v>
      </c>
      <c r="AZ148" s="2" t="s">
        <v>61</v>
      </c>
      <c r="BA148" s="3">
        <v>34128</v>
      </c>
      <c r="BB148" s="2" t="s">
        <v>79</v>
      </c>
      <c r="BC148" s="2" t="s">
        <v>210</v>
      </c>
      <c r="BD148" s="2" t="s">
        <v>210</v>
      </c>
      <c r="BE148" s="1">
        <v>0</v>
      </c>
      <c r="BF148" s="1">
        <v>0</v>
      </c>
      <c r="BG148" s="1">
        <v>1</v>
      </c>
      <c r="BH148" s="1">
        <v>0</v>
      </c>
    </row>
    <row r="149" spans="1:60" x14ac:dyDescent="0.2">
      <c r="A149" s="1">
        <v>626</v>
      </c>
      <c r="B149" s="2" t="s">
        <v>60</v>
      </c>
      <c r="C149" s="2" t="s">
        <v>61</v>
      </c>
      <c r="D149" s="2" t="s">
        <v>61</v>
      </c>
      <c r="E149" s="2" t="s">
        <v>61</v>
      </c>
      <c r="F149" s="2" t="s">
        <v>62</v>
      </c>
      <c r="G149" s="2" t="s">
        <v>62</v>
      </c>
      <c r="H149" s="3">
        <v>42856</v>
      </c>
      <c r="I149" s="2" t="s">
        <v>81</v>
      </c>
      <c r="J149" s="1">
        <v>1</v>
      </c>
      <c r="K149" s="1">
        <v>1</v>
      </c>
      <c r="L149" s="1">
        <v>0</v>
      </c>
      <c r="M149" s="1">
        <v>3</v>
      </c>
      <c r="N149" s="1">
        <v>2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5</v>
      </c>
      <c r="AH149" s="1">
        <v>0</v>
      </c>
      <c r="AI149" s="1">
        <v>0</v>
      </c>
      <c r="AJ149" s="2" t="s">
        <v>64</v>
      </c>
      <c r="AK149" s="2" t="s">
        <v>65</v>
      </c>
      <c r="AL149" s="2" t="s">
        <v>66</v>
      </c>
      <c r="AM149" s="2" t="s">
        <v>67</v>
      </c>
      <c r="AN149" s="2" t="s">
        <v>68</v>
      </c>
      <c r="AO149" s="2" t="s">
        <v>69</v>
      </c>
      <c r="AP149" s="2" t="s">
        <v>70</v>
      </c>
      <c r="AQ149" s="2" t="s">
        <v>82</v>
      </c>
      <c r="AR149" s="2" t="s">
        <v>72</v>
      </c>
      <c r="AS149" s="1">
        <v>1</v>
      </c>
      <c r="AT149" s="2" t="s">
        <v>73</v>
      </c>
      <c r="AU149" s="1">
        <v>1993</v>
      </c>
      <c r="AV149" s="1">
        <v>6</v>
      </c>
      <c r="AW149" s="4">
        <v>9862.57</v>
      </c>
      <c r="AX149" s="4">
        <v>41960</v>
      </c>
      <c r="AY149" s="4">
        <v>9862.57</v>
      </c>
      <c r="AZ149" s="2" t="s">
        <v>61</v>
      </c>
      <c r="BA149" s="3">
        <v>34131</v>
      </c>
      <c r="BB149" s="2" t="s">
        <v>74</v>
      </c>
      <c r="BC149" s="2" t="s">
        <v>232</v>
      </c>
      <c r="BD149" s="2" t="s">
        <v>232</v>
      </c>
      <c r="BE149" s="1">
        <v>0</v>
      </c>
      <c r="BF149" s="1">
        <v>0</v>
      </c>
      <c r="BG149" s="1">
        <v>0</v>
      </c>
      <c r="BH149" s="1">
        <v>0</v>
      </c>
    </row>
    <row r="150" spans="1:60" x14ac:dyDescent="0.2">
      <c r="A150" s="1">
        <v>635</v>
      </c>
      <c r="B150" s="2" t="s">
        <v>60</v>
      </c>
      <c r="C150" s="2" t="s">
        <v>61</v>
      </c>
      <c r="D150" s="2" t="s">
        <v>61</v>
      </c>
      <c r="E150" s="2" t="s">
        <v>61</v>
      </c>
      <c r="F150" s="2" t="s">
        <v>62</v>
      </c>
      <c r="G150" s="2" t="s">
        <v>62</v>
      </c>
      <c r="H150" s="3">
        <v>42856</v>
      </c>
      <c r="I150" s="2" t="s">
        <v>81</v>
      </c>
      <c r="J150" s="1">
        <v>2</v>
      </c>
      <c r="K150" s="1">
        <v>2</v>
      </c>
      <c r="L150" s="1">
        <v>0</v>
      </c>
      <c r="M150" s="1">
        <v>23</v>
      </c>
      <c r="N150" s="1">
        <v>23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1</v>
      </c>
      <c r="Z150" s="1">
        <v>0</v>
      </c>
      <c r="AA150" s="1">
        <v>2</v>
      </c>
      <c r="AB150" s="1">
        <v>1</v>
      </c>
      <c r="AC150" s="1">
        <v>2</v>
      </c>
      <c r="AD150" s="1">
        <v>3</v>
      </c>
      <c r="AE150" s="1">
        <v>1</v>
      </c>
      <c r="AF150" s="1">
        <v>2</v>
      </c>
      <c r="AG150" s="1">
        <v>1</v>
      </c>
      <c r="AH150" s="1">
        <v>0</v>
      </c>
      <c r="AI150" s="1">
        <v>0</v>
      </c>
      <c r="AJ150" s="2" t="s">
        <v>64</v>
      </c>
      <c r="AK150" s="2" t="s">
        <v>65</v>
      </c>
      <c r="AL150" s="2" t="s">
        <v>66</v>
      </c>
      <c r="AM150" s="2" t="s">
        <v>67</v>
      </c>
      <c r="AN150" s="2" t="s">
        <v>68</v>
      </c>
      <c r="AO150" s="2" t="s">
        <v>78</v>
      </c>
      <c r="AP150" s="2" t="s">
        <v>70</v>
      </c>
      <c r="AQ150" s="2" t="s">
        <v>89</v>
      </c>
      <c r="AR150" s="2" t="s">
        <v>83</v>
      </c>
      <c r="AS150" s="1">
        <v>1</v>
      </c>
      <c r="AT150" s="2" t="s">
        <v>73</v>
      </c>
      <c r="AU150" s="1">
        <v>1991</v>
      </c>
      <c r="AV150" s="1">
        <v>9</v>
      </c>
      <c r="AW150" s="4">
        <v>4922</v>
      </c>
      <c r="AX150" s="4">
        <v>10957</v>
      </c>
      <c r="AY150" s="4">
        <v>1751.26</v>
      </c>
      <c r="AZ150" s="2" t="s">
        <v>61</v>
      </c>
      <c r="BA150" s="3">
        <v>33500</v>
      </c>
      <c r="BB150" s="2" t="s">
        <v>74</v>
      </c>
      <c r="BC150" s="2" t="s">
        <v>168</v>
      </c>
      <c r="BD150" s="2" t="s">
        <v>168</v>
      </c>
      <c r="BE150" s="1">
        <v>0</v>
      </c>
      <c r="BF150" s="1">
        <v>0</v>
      </c>
      <c r="BG150" s="1">
        <v>0</v>
      </c>
      <c r="BH150" s="1">
        <v>0</v>
      </c>
    </row>
    <row r="151" spans="1:60" x14ac:dyDescent="0.2">
      <c r="A151" s="1">
        <v>636</v>
      </c>
      <c r="B151" s="2" t="s">
        <v>76</v>
      </c>
      <c r="C151" s="2" t="s">
        <v>61</v>
      </c>
      <c r="D151" s="2" t="s">
        <v>61</v>
      </c>
      <c r="E151" s="2" t="s">
        <v>61</v>
      </c>
      <c r="F151" s="2" t="s">
        <v>62</v>
      </c>
      <c r="G151" s="2" t="s">
        <v>62</v>
      </c>
      <c r="H151" s="3">
        <v>42856</v>
      </c>
      <c r="I151" s="2" t="s">
        <v>81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2</v>
      </c>
      <c r="AE151" s="1">
        <v>0</v>
      </c>
      <c r="AF151" s="1">
        <v>2</v>
      </c>
      <c r="AG151" s="1">
        <v>0</v>
      </c>
      <c r="AH151" s="1">
        <v>0</v>
      </c>
      <c r="AI151" s="1">
        <v>0</v>
      </c>
      <c r="AJ151" s="2" t="s">
        <v>64</v>
      </c>
      <c r="AK151" s="2" t="s">
        <v>65</v>
      </c>
      <c r="AL151" s="2" t="s">
        <v>66</v>
      </c>
      <c r="AM151" s="2" t="s">
        <v>67</v>
      </c>
      <c r="AN151" s="2" t="s">
        <v>68</v>
      </c>
      <c r="AO151" s="2" t="s">
        <v>69</v>
      </c>
      <c r="AP151" s="2" t="s">
        <v>93</v>
      </c>
      <c r="AQ151" s="2" t="s">
        <v>84</v>
      </c>
      <c r="AR151" s="2" t="s">
        <v>72</v>
      </c>
      <c r="AS151" s="1">
        <v>1</v>
      </c>
      <c r="AT151" s="2" t="s">
        <v>73</v>
      </c>
      <c r="AU151" s="1">
        <v>1990</v>
      </c>
      <c r="AV151" s="1">
        <v>11</v>
      </c>
      <c r="AW151" s="4">
        <v>41316.78</v>
      </c>
      <c r="AX151" s="4">
        <v>2785</v>
      </c>
      <c r="AY151" s="4">
        <v>41316.78</v>
      </c>
      <c r="AZ151" s="2" t="s">
        <v>61</v>
      </c>
      <c r="BA151" s="3">
        <v>33183</v>
      </c>
      <c r="BB151" s="2" t="s">
        <v>74</v>
      </c>
      <c r="BC151" s="2" t="s">
        <v>233</v>
      </c>
      <c r="BD151" s="2" t="s">
        <v>233</v>
      </c>
      <c r="BE151" s="1">
        <v>0</v>
      </c>
      <c r="BF151" s="1">
        <v>0</v>
      </c>
      <c r="BG151" s="1">
        <v>1</v>
      </c>
      <c r="BH151" s="1">
        <v>0</v>
      </c>
    </row>
    <row r="152" spans="1:60" x14ac:dyDescent="0.2">
      <c r="A152" s="1">
        <v>647</v>
      </c>
      <c r="B152" s="2" t="s">
        <v>76</v>
      </c>
      <c r="C152" s="2" t="s">
        <v>61</v>
      </c>
      <c r="D152" s="2" t="s">
        <v>61</v>
      </c>
      <c r="E152" s="2" t="s">
        <v>61</v>
      </c>
      <c r="F152" s="2" t="s">
        <v>62</v>
      </c>
      <c r="G152" s="2" t="s">
        <v>62</v>
      </c>
      <c r="H152" s="3">
        <v>42856</v>
      </c>
      <c r="I152" s="2" t="s">
        <v>77</v>
      </c>
      <c r="J152" s="1">
        <v>1</v>
      </c>
      <c r="K152" s="1">
        <v>0</v>
      </c>
      <c r="L152" s="1">
        <v>1</v>
      </c>
      <c r="M152" s="1">
        <v>8</v>
      </c>
      <c r="N152" s="1">
        <v>0</v>
      </c>
      <c r="O152" s="1">
        <v>8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2" t="s">
        <v>64</v>
      </c>
      <c r="AK152" s="2" t="s">
        <v>65</v>
      </c>
      <c r="AL152" s="2" t="s">
        <v>66</v>
      </c>
      <c r="AM152" s="2" t="s">
        <v>67</v>
      </c>
      <c r="AN152" s="2" t="s">
        <v>68</v>
      </c>
      <c r="AO152" s="2" t="s">
        <v>69</v>
      </c>
      <c r="AP152" s="2" t="s">
        <v>70</v>
      </c>
      <c r="AQ152" s="2" t="s">
        <v>84</v>
      </c>
      <c r="AR152" s="2" t="s">
        <v>72</v>
      </c>
      <c r="AS152" s="1">
        <v>1</v>
      </c>
      <c r="AT152" s="2" t="s">
        <v>73</v>
      </c>
      <c r="AU152" s="1">
        <v>1987</v>
      </c>
      <c r="AV152" s="1">
        <v>12</v>
      </c>
      <c r="AW152" s="4">
        <v>261618.44</v>
      </c>
      <c r="AX152" s="4">
        <v>33094</v>
      </c>
      <c r="AY152" s="4">
        <v>261618.44</v>
      </c>
      <c r="AZ152" s="2" t="s">
        <v>61</v>
      </c>
      <c r="BA152" s="3">
        <v>32140</v>
      </c>
      <c r="BB152" s="2" t="s">
        <v>118</v>
      </c>
      <c r="BC152" s="2" t="s">
        <v>234</v>
      </c>
      <c r="BD152" s="2" t="s">
        <v>234</v>
      </c>
      <c r="BE152" s="1">
        <v>0</v>
      </c>
      <c r="BF152" s="1">
        <v>0</v>
      </c>
      <c r="BG152" s="1">
        <v>1</v>
      </c>
      <c r="BH152" s="1">
        <v>0</v>
      </c>
    </row>
    <row r="153" spans="1:60" x14ac:dyDescent="0.2">
      <c r="A153" s="1">
        <v>656</v>
      </c>
      <c r="B153" s="2" t="s">
        <v>76</v>
      </c>
      <c r="C153" s="2" t="s">
        <v>61</v>
      </c>
      <c r="D153" s="2" t="s">
        <v>61</v>
      </c>
      <c r="E153" s="2" t="s">
        <v>62</v>
      </c>
      <c r="F153" s="2" t="s">
        <v>61</v>
      </c>
      <c r="G153" s="2" t="s">
        <v>62</v>
      </c>
      <c r="H153" s="3">
        <v>42856</v>
      </c>
      <c r="I153" s="2" t="s">
        <v>81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5</v>
      </c>
      <c r="AE153" s="1">
        <v>0</v>
      </c>
      <c r="AF153" s="1">
        <v>5</v>
      </c>
      <c r="AG153" s="1">
        <v>0</v>
      </c>
      <c r="AH153" s="1">
        <v>0</v>
      </c>
      <c r="AI153" s="1">
        <v>0</v>
      </c>
      <c r="AJ153" s="2" t="s">
        <v>64</v>
      </c>
      <c r="AK153" s="2" t="s">
        <v>65</v>
      </c>
      <c r="AL153" s="2" t="s">
        <v>66</v>
      </c>
      <c r="AM153" s="2" t="s">
        <v>67</v>
      </c>
      <c r="AN153" s="2" t="s">
        <v>68</v>
      </c>
      <c r="AO153" s="2" t="s">
        <v>78</v>
      </c>
      <c r="AP153" s="2" t="s">
        <v>70</v>
      </c>
      <c r="AQ153" s="2" t="s">
        <v>84</v>
      </c>
      <c r="AR153" s="2" t="s">
        <v>72</v>
      </c>
      <c r="AS153" s="1">
        <v>1</v>
      </c>
      <c r="AT153" s="2" t="s">
        <v>73</v>
      </c>
      <c r="AU153" s="1">
        <v>1999</v>
      </c>
      <c r="AV153" s="1">
        <v>9</v>
      </c>
      <c r="AW153" s="4">
        <v>17790</v>
      </c>
      <c r="AX153" s="4">
        <v>40067</v>
      </c>
      <c r="AY153" s="4">
        <v>147.66999999999999</v>
      </c>
      <c r="AZ153" s="2" t="s">
        <v>61</v>
      </c>
      <c r="BA153" s="3">
        <v>36423</v>
      </c>
      <c r="BB153" s="2" t="s">
        <v>116</v>
      </c>
      <c r="BC153" s="2" t="s">
        <v>235</v>
      </c>
      <c r="BD153" s="2" t="s">
        <v>235</v>
      </c>
      <c r="BE153" s="1">
        <v>0</v>
      </c>
      <c r="BF153" s="1">
        <v>0</v>
      </c>
      <c r="BG153" s="1">
        <v>0</v>
      </c>
      <c r="BH153" s="1">
        <v>0</v>
      </c>
    </row>
    <row r="154" spans="1:60" x14ac:dyDescent="0.2">
      <c r="A154" s="1">
        <v>661</v>
      </c>
      <c r="B154" s="2" t="s">
        <v>76</v>
      </c>
      <c r="C154" s="2" t="s">
        <v>61</v>
      </c>
      <c r="D154" s="2" t="s">
        <v>61</v>
      </c>
      <c r="E154" s="2" t="s">
        <v>62</v>
      </c>
      <c r="F154" s="2" t="s">
        <v>62</v>
      </c>
      <c r="G154" s="2" t="s">
        <v>62</v>
      </c>
      <c r="H154" s="3">
        <v>42856</v>
      </c>
      <c r="I154" s="2" t="s">
        <v>81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2" t="s">
        <v>64</v>
      </c>
      <c r="AK154" s="2" t="s">
        <v>65</v>
      </c>
      <c r="AL154" s="2" t="s">
        <v>66</v>
      </c>
      <c r="AM154" s="2" t="s">
        <v>67</v>
      </c>
      <c r="AN154" s="2" t="s">
        <v>68</v>
      </c>
      <c r="AO154" s="2" t="s">
        <v>69</v>
      </c>
      <c r="AP154" s="2" t="s">
        <v>70</v>
      </c>
      <c r="AQ154" s="2" t="s">
        <v>96</v>
      </c>
      <c r="AR154" s="2" t="s">
        <v>72</v>
      </c>
      <c r="AS154" s="1">
        <v>1</v>
      </c>
      <c r="AT154" s="2" t="s">
        <v>73</v>
      </c>
      <c r="AU154" s="1">
        <v>1973</v>
      </c>
      <c r="AV154" s="1">
        <v>4</v>
      </c>
      <c r="AW154" s="4">
        <v>15051</v>
      </c>
      <c r="AX154" s="4">
        <v>15544</v>
      </c>
      <c r="AY154" s="4">
        <v>3288.28</v>
      </c>
      <c r="AZ154" s="2" t="s">
        <v>62</v>
      </c>
      <c r="BA154" s="3">
        <v>26755</v>
      </c>
      <c r="BB154" s="2" t="s">
        <v>74</v>
      </c>
      <c r="BE154" s="1">
        <v>0</v>
      </c>
      <c r="BF154" s="1">
        <v>0</v>
      </c>
      <c r="BG154" s="1">
        <v>0</v>
      </c>
      <c r="BH154" s="1">
        <v>0</v>
      </c>
    </row>
    <row r="155" spans="1:60" x14ac:dyDescent="0.2">
      <c r="A155" s="1">
        <v>667</v>
      </c>
      <c r="B155" s="2" t="s">
        <v>76</v>
      </c>
      <c r="C155" s="2" t="s">
        <v>61</v>
      </c>
      <c r="D155" s="2" t="s">
        <v>61</v>
      </c>
      <c r="E155" s="2" t="s">
        <v>61</v>
      </c>
      <c r="F155" s="2" t="s">
        <v>61</v>
      </c>
      <c r="G155" s="2" t="s">
        <v>62</v>
      </c>
      <c r="H155" s="3">
        <v>42856</v>
      </c>
      <c r="I155" s="2" t="s">
        <v>77</v>
      </c>
      <c r="J155" s="1">
        <v>5</v>
      </c>
      <c r="K155" s="1">
        <v>5</v>
      </c>
      <c r="L155" s="1">
        <v>0</v>
      </c>
      <c r="M155" s="1">
        <v>49</v>
      </c>
      <c r="N155" s="1">
        <v>29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2</v>
      </c>
      <c r="AE155" s="1">
        <v>1</v>
      </c>
      <c r="AF155" s="1">
        <v>1</v>
      </c>
      <c r="AG155" s="1">
        <v>1</v>
      </c>
      <c r="AH155" s="1">
        <v>0</v>
      </c>
      <c r="AI155" s="1">
        <v>0</v>
      </c>
      <c r="AJ155" s="2" t="s">
        <v>64</v>
      </c>
      <c r="AK155" s="2" t="s">
        <v>65</v>
      </c>
      <c r="AL155" s="2" t="s">
        <v>119</v>
      </c>
      <c r="AM155" s="2" t="s">
        <v>67</v>
      </c>
      <c r="AN155" s="2" t="s">
        <v>68</v>
      </c>
      <c r="AO155" s="2" t="s">
        <v>78</v>
      </c>
      <c r="AP155" s="2" t="s">
        <v>70</v>
      </c>
      <c r="AQ155" s="2" t="s">
        <v>96</v>
      </c>
      <c r="AR155" s="2" t="s">
        <v>72</v>
      </c>
      <c r="AS155" s="1">
        <v>1</v>
      </c>
      <c r="AT155" s="2" t="s">
        <v>73</v>
      </c>
      <c r="AU155" s="1">
        <v>1984</v>
      </c>
      <c r="AV155" s="1">
        <v>12</v>
      </c>
      <c r="AW155" s="4">
        <v>9290</v>
      </c>
      <c r="AX155" s="4">
        <v>251729.69</v>
      </c>
      <c r="AY155" s="4">
        <v>8518.59</v>
      </c>
      <c r="AZ155" s="2" t="s">
        <v>61</v>
      </c>
      <c r="BA155" s="3">
        <v>31017</v>
      </c>
      <c r="BB155" s="2" t="s">
        <v>74</v>
      </c>
      <c r="BC155" s="2" t="s">
        <v>236</v>
      </c>
      <c r="BD155" s="2" t="s">
        <v>236</v>
      </c>
      <c r="BE155" s="1">
        <v>0</v>
      </c>
      <c r="BF155" s="1">
        <v>0</v>
      </c>
      <c r="BG155" s="1">
        <v>0</v>
      </c>
      <c r="BH155" s="1">
        <v>0</v>
      </c>
    </row>
    <row r="156" spans="1:60" x14ac:dyDescent="0.2">
      <c r="A156" s="1">
        <v>669</v>
      </c>
      <c r="B156" s="2" t="s">
        <v>76</v>
      </c>
      <c r="C156" s="2" t="s">
        <v>61</v>
      </c>
      <c r="D156" s="2" t="s">
        <v>61</v>
      </c>
      <c r="E156" s="2" t="s">
        <v>61</v>
      </c>
      <c r="F156" s="2" t="s">
        <v>62</v>
      </c>
      <c r="G156" s="2" t="s">
        <v>62</v>
      </c>
      <c r="H156" s="3">
        <v>42856</v>
      </c>
      <c r="I156" s="2" t="s">
        <v>81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3</v>
      </c>
      <c r="AE156" s="1">
        <v>1</v>
      </c>
      <c r="AF156" s="1">
        <v>3</v>
      </c>
      <c r="AG156" s="1">
        <v>1</v>
      </c>
      <c r="AH156" s="1">
        <v>0</v>
      </c>
      <c r="AI156" s="1">
        <v>0</v>
      </c>
      <c r="AJ156" s="2" t="s">
        <v>64</v>
      </c>
      <c r="AK156" s="2" t="s">
        <v>65</v>
      </c>
      <c r="AL156" s="2" t="s">
        <v>66</v>
      </c>
      <c r="AM156" s="2" t="s">
        <v>67</v>
      </c>
      <c r="AN156" s="2" t="s">
        <v>68</v>
      </c>
      <c r="AO156" s="2" t="s">
        <v>69</v>
      </c>
      <c r="AP156" s="2" t="s">
        <v>70</v>
      </c>
      <c r="AQ156" s="2" t="s">
        <v>84</v>
      </c>
      <c r="AR156" s="2" t="s">
        <v>72</v>
      </c>
      <c r="AS156" s="1">
        <v>1</v>
      </c>
      <c r="AT156" s="2" t="s">
        <v>73</v>
      </c>
      <c r="AU156" s="1">
        <v>1991</v>
      </c>
      <c r="AV156" s="1">
        <v>11</v>
      </c>
      <c r="AW156" s="4">
        <v>6922</v>
      </c>
      <c r="AX156" s="4">
        <v>45123</v>
      </c>
      <c r="AY156" s="4">
        <v>5883.92</v>
      </c>
      <c r="AZ156" s="2" t="s">
        <v>61</v>
      </c>
      <c r="BA156" s="3">
        <v>33571</v>
      </c>
      <c r="BB156" s="2" t="s">
        <v>74</v>
      </c>
      <c r="BC156" s="2" t="s">
        <v>237</v>
      </c>
      <c r="BD156" s="2" t="s">
        <v>237</v>
      </c>
      <c r="BE156" s="1">
        <v>0</v>
      </c>
      <c r="BF156" s="1">
        <v>0</v>
      </c>
      <c r="BG156" s="1">
        <v>0</v>
      </c>
      <c r="BH156" s="1">
        <v>0</v>
      </c>
    </row>
    <row r="157" spans="1:60" x14ac:dyDescent="0.2">
      <c r="A157" s="1">
        <v>676</v>
      </c>
      <c r="B157" s="2" t="s">
        <v>60</v>
      </c>
      <c r="C157" s="2" t="s">
        <v>61</v>
      </c>
      <c r="D157" s="2" t="s">
        <v>61</v>
      </c>
      <c r="E157" s="2" t="s">
        <v>61</v>
      </c>
      <c r="F157" s="2" t="s">
        <v>62</v>
      </c>
      <c r="G157" s="2" t="s">
        <v>62</v>
      </c>
      <c r="H157" s="3">
        <v>42856</v>
      </c>
      <c r="I157" s="2" t="s">
        <v>63</v>
      </c>
      <c r="J157" s="1">
        <v>2</v>
      </c>
      <c r="K157" s="1">
        <v>2</v>
      </c>
      <c r="L157" s="1">
        <v>0</v>
      </c>
      <c r="M157" s="1">
        <v>8</v>
      </c>
      <c r="N157" s="1">
        <v>8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3</v>
      </c>
      <c r="AE157" s="1">
        <v>0</v>
      </c>
      <c r="AF157" s="1">
        <v>3</v>
      </c>
      <c r="AG157" s="1">
        <v>5</v>
      </c>
      <c r="AH157" s="1">
        <v>0</v>
      </c>
      <c r="AI157" s="1">
        <v>0</v>
      </c>
      <c r="AJ157" s="2" t="s">
        <v>64</v>
      </c>
      <c r="AK157" s="2" t="s">
        <v>65</v>
      </c>
      <c r="AL157" s="2" t="s">
        <v>66</v>
      </c>
      <c r="AM157" s="2" t="s">
        <v>67</v>
      </c>
      <c r="AN157" s="2" t="s">
        <v>68</v>
      </c>
      <c r="AO157" s="2" t="s">
        <v>78</v>
      </c>
      <c r="AP157" s="2" t="s">
        <v>93</v>
      </c>
      <c r="AQ157" s="2" t="s">
        <v>84</v>
      </c>
      <c r="AR157" s="2" t="s">
        <v>72</v>
      </c>
      <c r="AS157" s="1">
        <v>1</v>
      </c>
      <c r="AT157" s="2" t="s">
        <v>73</v>
      </c>
      <c r="AU157" s="1">
        <v>1993</v>
      </c>
      <c r="AV157" s="1">
        <v>12</v>
      </c>
      <c r="AW157" s="4">
        <v>40289</v>
      </c>
      <c r="AX157" s="4">
        <v>115918</v>
      </c>
      <c r="AY157" s="4">
        <v>30061.71</v>
      </c>
      <c r="AZ157" s="2" t="s">
        <v>61</v>
      </c>
      <c r="BA157" s="3">
        <v>34330</v>
      </c>
      <c r="BB157" s="2" t="s">
        <v>118</v>
      </c>
      <c r="BC157" s="2" t="s">
        <v>209</v>
      </c>
      <c r="BD157" s="2" t="s">
        <v>209</v>
      </c>
      <c r="BE157" s="1">
        <v>0</v>
      </c>
      <c r="BF157" s="1">
        <v>0</v>
      </c>
      <c r="BG157" s="1">
        <v>0</v>
      </c>
      <c r="BH157" s="1">
        <v>0</v>
      </c>
    </row>
    <row r="158" spans="1:60" x14ac:dyDescent="0.2">
      <c r="A158" s="1">
        <v>678</v>
      </c>
      <c r="B158" s="2" t="s">
        <v>76</v>
      </c>
      <c r="C158" s="2" t="s">
        <v>61</v>
      </c>
      <c r="D158" s="2" t="s">
        <v>61</v>
      </c>
      <c r="E158" s="2" t="s">
        <v>61</v>
      </c>
      <c r="F158" s="2" t="s">
        <v>62</v>
      </c>
      <c r="G158" s="2" t="s">
        <v>62</v>
      </c>
      <c r="H158" s="3">
        <v>42856</v>
      </c>
      <c r="I158" s="2" t="s">
        <v>63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2</v>
      </c>
      <c r="AE158" s="1">
        <v>0</v>
      </c>
      <c r="AF158" s="1">
        <v>2</v>
      </c>
      <c r="AG158" s="1">
        <v>0</v>
      </c>
      <c r="AH158" s="1">
        <v>0</v>
      </c>
      <c r="AI158" s="1">
        <v>0</v>
      </c>
      <c r="AJ158" s="2" t="s">
        <v>64</v>
      </c>
      <c r="AK158" s="2" t="s">
        <v>65</v>
      </c>
      <c r="AL158" s="2" t="s">
        <v>66</v>
      </c>
      <c r="AM158" s="2" t="s">
        <v>67</v>
      </c>
      <c r="AN158" s="2" t="s">
        <v>68</v>
      </c>
      <c r="AO158" s="2" t="s">
        <v>69</v>
      </c>
      <c r="AP158" s="2" t="s">
        <v>93</v>
      </c>
      <c r="AQ158" s="2" t="s">
        <v>89</v>
      </c>
      <c r="AR158" s="2" t="s">
        <v>110</v>
      </c>
      <c r="AS158" s="1">
        <v>1</v>
      </c>
      <c r="AT158" s="2" t="s">
        <v>73</v>
      </c>
      <c r="AU158" s="1">
        <v>1980</v>
      </c>
      <c r="AV158" s="1">
        <v>11</v>
      </c>
      <c r="AW158" s="4">
        <v>76403</v>
      </c>
      <c r="AX158" s="4">
        <v>986322</v>
      </c>
      <c r="AY158" s="4">
        <v>51855.47</v>
      </c>
      <c r="AZ158" s="2" t="s">
        <v>61</v>
      </c>
      <c r="BA158" s="3">
        <v>29526</v>
      </c>
      <c r="BB158" s="2" t="s">
        <v>74</v>
      </c>
      <c r="BC158" s="2" t="s">
        <v>175</v>
      </c>
      <c r="BD158" s="2" t="s">
        <v>175</v>
      </c>
      <c r="BE158" s="1">
        <v>0</v>
      </c>
      <c r="BF158" s="1">
        <v>0</v>
      </c>
      <c r="BG158" s="1">
        <v>1</v>
      </c>
      <c r="BH158" s="1">
        <v>0</v>
      </c>
    </row>
    <row r="159" spans="1:60" x14ac:dyDescent="0.2">
      <c r="A159" s="1">
        <v>682</v>
      </c>
      <c r="B159" s="2" t="s">
        <v>76</v>
      </c>
      <c r="C159" s="2" t="s">
        <v>61</v>
      </c>
      <c r="D159" s="2" t="s">
        <v>61</v>
      </c>
      <c r="E159" s="2" t="s">
        <v>61</v>
      </c>
      <c r="F159" s="2" t="s">
        <v>62</v>
      </c>
      <c r="G159" s="2" t="s">
        <v>62</v>
      </c>
      <c r="H159" s="3">
        <v>42856</v>
      </c>
      <c r="I159" s="2" t="s">
        <v>81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0</v>
      </c>
      <c r="AF159" s="1">
        <v>1</v>
      </c>
      <c r="AG159" s="1">
        <v>4</v>
      </c>
      <c r="AH159" s="1">
        <v>0</v>
      </c>
      <c r="AI159" s="1">
        <v>0</v>
      </c>
      <c r="AJ159" s="2" t="s">
        <v>64</v>
      </c>
      <c r="AK159" s="2" t="s">
        <v>65</v>
      </c>
      <c r="AL159" s="2" t="s">
        <v>66</v>
      </c>
      <c r="AM159" s="2" t="s">
        <v>67</v>
      </c>
      <c r="AN159" s="2" t="s">
        <v>68</v>
      </c>
      <c r="AO159" s="2" t="s">
        <v>78</v>
      </c>
      <c r="AP159" s="2" t="s">
        <v>70</v>
      </c>
      <c r="AQ159" s="2" t="s">
        <v>96</v>
      </c>
      <c r="AR159" s="2" t="s">
        <v>72</v>
      </c>
      <c r="AS159" s="1">
        <v>1</v>
      </c>
      <c r="AT159" s="2" t="s">
        <v>73</v>
      </c>
      <c r="AU159" s="1">
        <v>1981</v>
      </c>
      <c r="AV159" s="1">
        <v>1</v>
      </c>
      <c r="AW159" s="4">
        <v>18283</v>
      </c>
      <c r="AX159" s="4">
        <v>41180</v>
      </c>
      <c r="AY159" s="4">
        <v>3647.94</v>
      </c>
      <c r="AZ159" s="2" t="s">
        <v>61</v>
      </c>
      <c r="BA159" s="3">
        <v>29591</v>
      </c>
      <c r="BB159" s="2" t="s">
        <v>74</v>
      </c>
      <c r="BC159" s="2" t="s">
        <v>238</v>
      </c>
      <c r="BD159" s="2" t="s">
        <v>238</v>
      </c>
      <c r="BE159" s="1">
        <v>0</v>
      </c>
      <c r="BF159" s="1">
        <v>0</v>
      </c>
      <c r="BG159" s="1">
        <v>0</v>
      </c>
      <c r="BH159" s="1">
        <v>0</v>
      </c>
    </row>
    <row r="160" spans="1:60" x14ac:dyDescent="0.2">
      <c r="A160" s="1">
        <v>695</v>
      </c>
      <c r="B160" s="2" t="s">
        <v>76</v>
      </c>
      <c r="C160" s="2" t="s">
        <v>61</v>
      </c>
      <c r="D160" s="2" t="s">
        <v>61</v>
      </c>
      <c r="E160" s="2" t="s">
        <v>62</v>
      </c>
      <c r="F160" s="2" t="s">
        <v>62</v>
      </c>
      <c r="G160" s="2" t="s">
        <v>62</v>
      </c>
      <c r="H160" s="3">
        <v>42856</v>
      </c>
      <c r="I160" s="2" t="s">
        <v>81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2</v>
      </c>
      <c r="AE160" s="1">
        <v>0</v>
      </c>
      <c r="AF160" s="1">
        <v>2</v>
      </c>
      <c r="AG160" s="1">
        <v>0</v>
      </c>
      <c r="AH160" s="1">
        <v>0</v>
      </c>
      <c r="AI160" s="1">
        <v>0</v>
      </c>
      <c r="AJ160" s="2" t="s">
        <v>64</v>
      </c>
      <c r="AK160" s="2" t="s">
        <v>160</v>
      </c>
      <c r="AL160" s="2" t="s">
        <v>223</v>
      </c>
      <c r="AM160" s="2" t="s">
        <v>67</v>
      </c>
      <c r="AN160" s="2" t="s">
        <v>68</v>
      </c>
      <c r="AO160" s="2" t="s">
        <v>69</v>
      </c>
      <c r="AP160" s="2" t="s">
        <v>70</v>
      </c>
      <c r="AQ160" s="2" t="s">
        <v>89</v>
      </c>
      <c r="AR160" s="2" t="s">
        <v>83</v>
      </c>
      <c r="AS160" s="1">
        <v>1</v>
      </c>
      <c r="AT160" s="2" t="s">
        <v>73</v>
      </c>
      <c r="AU160" s="1">
        <v>1986</v>
      </c>
      <c r="AV160" s="1">
        <v>7</v>
      </c>
      <c r="AW160" s="4">
        <v>4452</v>
      </c>
      <c r="AX160" s="4">
        <v>1193</v>
      </c>
      <c r="AY160" s="4">
        <v>129.41999999999999</v>
      </c>
      <c r="AZ160" s="2" t="s">
        <v>61</v>
      </c>
      <c r="BA160" s="3">
        <v>31602</v>
      </c>
      <c r="BB160" s="2" t="s">
        <v>74</v>
      </c>
      <c r="BE160" s="1">
        <v>0</v>
      </c>
      <c r="BF160" s="1">
        <v>0</v>
      </c>
      <c r="BG160" s="1">
        <v>0</v>
      </c>
      <c r="BH160" s="1">
        <v>0</v>
      </c>
    </row>
    <row r="161" spans="1:60" x14ac:dyDescent="0.2">
      <c r="A161" s="1">
        <v>697</v>
      </c>
      <c r="B161" s="2" t="s">
        <v>76</v>
      </c>
      <c r="C161" s="2" t="s">
        <v>61</v>
      </c>
      <c r="D161" s="2" t="s">
        <v>61</v>
      </c>
      <c r="E161" s="2" t="s">
        <v>62</v>
      </c>
      <c r="F161" s="2" t="s">
        <v>62</v>
      </c>
      <c r="G161" s="2" t="s">
        <v>62</v>
      </c>
      <c r="H161" s="3">
        <v>42856</v>
      </c>
      <c r="I161" s="2" t="s">
        <v>81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7</v>
      </c>
      <c r="AE161" s="1">
        <v>1</v>
      </c>
      <c r="AF161" s="1">
        <v>7</v>
      </c>
      <c r="AG161" s="1">
        <v>0</v>
      </c>
      <c r="AH161" s="1">
        <v>0</v>
      </c>
      <c r="AI161" s="1">
        <v>0</v>
      </c>
      <c r="AJ161" s="2" t="s">
        <v>64</v>
      </c>
      <c r="AK161" s="2" t="s">
        <v>65</v>
      </c>
      <c r="AL161" s="2" t="s">
        <v>66</v>
      </c>
      <c r="AM161" s="2" t="s">
        <v>67</v>
      </c>
      <c r="AN161" s="2" t="s">
        <v>68</v>
      </c>
      <c r="AO161" s="2" t="s">
        <v>69</v>
      </c>
      <c r="AP161" s="2" t="s">
        <v>70</v>
      </c>
      <c r="AQ161" s="2" t="s">
        <v>82</v>
      </c>
      <c r="AR161" s="2" t="s">
        <v>72</v>
      </c>
      <c r="AS161" s="1">
        <v>1</v>
      </c>
      <c r="AT161" s="2" t="s">
        <v>73</v>
      </c>
      <c r="AU161" s="1">
        <v>1997</v>
      </c>
      <c r="AV161" s="1">
        <v>2</v>
      </c>
      <c r="AW161" s="4">
        <v>29254.28</v>
      </c>
      <c r="AX161" s="4">
        <v>57</v>
      </c>
      <c r="AY161" s="4">
        <v>29254.28</v>
      </c>
      <c r="AZ161" s="2" t="s">
        <v>61</v>
      </c>
      <c r="BA161" s="3">
        <v>35466</v>
      </c>
      <c r="BB161" s="2" t="s">
        <v>118</v>
      </c>
      <c r="BC161" s="2" t="s">
        <v>239</v>
      </c>
      <c r="BD161" s="2" t="s">
        <v>239</v>
      </c>
      <c r="BE161" s="1">
        <v>0</v>
      </c>
      <c r="BF161" s="1">
        <v>0</v>
      </c>
      <c r="BG161" s="1">
        <v>0</v>
      </c>
      <c r="BH161" s="1">
        <v>0</v>
      </c>
    </row>
    <row r="162" spans="1:60" x14ac:dyDescent="0.2">
      <c r="A162" s="1">
        <v>698</v>
      </c>
      <c r="B162" s="2" t="s">
        <v>76</v>
      </c>
      <c r="C162" s="2" t="s">
        <v>62</v>
      </c>
      <c r="D162" s="2" t="s">
        <v>62</v>
      </c>
      <c r="E162" s="2" t="s">
        <v>61</v>
      </c>
      <c r="F162" s="2" t="s">
        <v>62</v>
      </c>
      <c r="G162" s="2" t="s">
        <v>62</v>
      </c>
      <c r="H162" s="3">
        <v>42856</v>
      </c>
      <c r="I162" s="2" t="s">
        <v>81</v>
      </c>
      <c r="J162" s="1">
        <v>0</v>
      </c>
      <c r="K162" s="1">
        <v>0</v>
      </c>
      <c r="L162" s="1">
        <v>0</v>
      </c>
      <c r="M162" s="1">
        <v>14</v>
      </c>
      <c r="N162" s="1">
        <v>14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2" t="s">
        <v>64</v>
      </c>
      <c r="AK162" s="2" t="s">
        <v>65</v>
      </c>
      <c r="AL162" s="2" t="s">
        <v>66</v>
      </c>
      <c r="AM162" s="2" t="s">
        <v>67</v>
      </c>
      <c r="AN162" s="2" t="s">
        <v>68</v>
      </c>
      <c r="AO162" s="2" t="s">
        <v>69</v>
      </c>
      <c r="AP162" s="2" t="s">
        <v>70</v>
      </c>
      <c r="AQ162" s="2" t="s">
        <v>71</v>
      </c>
      <c r="AR162" s="2" t="s">
        <v>72</v>
      </c>
      <c r="AS162" s="1">
        <v>1</v>
      </c>
      <c r="AT162" s="2" t="s">
        <v>73</v>
      </c>
      <c r="AU162" s="1">
        <v>2011</v>
      </c>
      <c r="AV162" s="1">
        <v>9</v>
      </c>
      <c r="AW162" s="4">
        <v>18015</v>
      </c>
      <c r="AX162" s="4">
        <v>3</v>
      </c>
      <c r="AY162" s="4">
        <v>0</v>
      </c>
      <c r="AZ162" s="2" t="s">
        <v>62</v>
      </c>
      <c r="BA162" s="3">
        <v>40787</v>
      </c>
      <c r="BB162" s="2" t="s">
        <v>157</v>
      </c>
      <c r="BE162" s="1">
        <v>0</v>
      </c>
      <c r="BF162" s="1">
        <v>0</v>
      </c>
      <c r="BG162" s="1">
        <v>0</v>
      </c>
      <c r="BH162" s="1">
        <v>0</v>
      </c>
    </row>
    <row r="163" spans="1:60" x14ac:dyDescent="0.2">
      <c r="A163" s="1">
        <v>699</v>
      </c>
      <c r="B163" s="2" t="s">
        <v>76</v>
      </c>
      <c r="C163" s="2" t="s">
        <v>62</v>
      </c>
      <c r="D163" s="2" t="s">
        <v>62</v>
      </c>
      <c r="E163" s="2" t="s">
        <v>61</v>
      </c>
      <c r="F163" s="2" t="s">
        <v>62</v>
      </c>
      <c r="G163" s="2" t="s">
        <v>62</v>
      </c>
      <c r="H163" s="3">
        <v>42856</v>
      </c>
      <c r="I163" s="2" t="s">
        <v>105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2" t="s">
        <v>106</v>
      </c>
      <c r="AK163" s="2" t="s">
        <v>106</v>
      </c>
      <c r="AL163" s="2" t="s">
        <v>106</v>
      </c>
      <c r="AM163" s="2" t="s">
        <v>67</v>
      </c>
      <c r="AN163" s="2" t="s">
        <v>68</v>
      </c>
      <c r="AO163" s="2" t="s">
        <v>78</v>
      </c>
      <c r="AP163" s="2" t="s">
        <v>93</v>
      </c>
      <c r="AQ163" s="2" t="s">
        <v>121</v>
      </c>
      <c r="AR163" s="2" t="s">
        <v>72</v>
      </c>
      <c r="AS163" s="1">
        <v>1</v>
      </c>
      <c r="AT163" s="2" t="s">
        <v>108</v>
      </c>
      <c r="AU163" s="1">
        <v>1993</v>
      </c>
      <c r="AV163" s="1">
        <v>11</v>
      </c>
      <c r="AW163" s="4">
        <v>9026</v>
      </c>
      <c r="AX163" s="4">
        <v>27828</v>
      </c>
      <c r="AY163" s="4">
        <v>0</v>
      </c>
      <c r="AZ163" s="2" t="s">
        <v>62</v>
      </c>
      <c r="BA163" s="3">
        <v>34288</v>
      </c>
      <c r="BB163" s="2" t="s">
        <v>79</v>
      </c>
      <c r="BE163" s="1">
        <v>0</v>
      </c>
      <c r="BF163" s="1">
        <v>0</v>
      </c>
      <c r="BG163" s="1">
        <v>1</v>
      </c>
      <c r="BH163" s="1">
        <v>0</v>
      </c>
    </row>
    <row r="164" spans="1:60" x14ac:dyDescent="0.2">
      <c r="A164" s="1">
        <v>701</v>
      </c>
      <c r="B164" s="2" t="s">
        <v>76</v>
      </c>
      <c r="C164" s="2" t="s">
        <v>61</v>
      </c>
      <c r="D164" s="2" t="s">
        <v>61</v>
      </c>
      <c r="E164" s="2" t="s">
        <v>62</v>
      </c>
      <c r="F164" s="2" t="s">
        <v>62</v>
      </c>
      <c r="G164" s="2" t="s">
        <v>62</v>
      </c>
      <c r="H164" s="3">
        <v>42856</v>
      </c>
      <c r="I164" s="2" t="s">
        <v>143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1</v>
      </c>
      <c r="AA164" s="1">
        <v>1</v>
      </c>
      <c r="AB164" s="1">
        <v>0</v>
      </c>
      <c r="AC164" s="1">
        <v>1</v>
      </c>
      <c r="AD164" s="1">
        <v>1</v>
      </c>
      <c r="AE164" s="1">
        <v>0</v>
      </c>
      <c r="AF164" s="1">
        <v>1</v>
      </c>
      <c r="AG164" s="1">
        <v>3</v>
      </c>
      <c r="AH164" s="1">
        <v>0</v>
      </c>
      <c r="AI164" s="1">
        <v>0</v>
      </c>
      <c r="AJ164" s="2" t="s">
        <v>64</v>
      </c>
      <c r="AK164" s="2" t="s">
        <v>65</v>
      </c>
      <c r="AL164" s="2" t="s">
        <v>66</v>
      </c>
      <c r="AM164" s="2" t="s">
        <v>67</v>
      </c>
      <c r="AN164" s="2" t="s">
        <v>68</v>
      </c>
      <c r="AO164" s="2" t="s">
        <v>78</v>
      </c>
      <c r="AP164" s="2" t="s">
        <v>70</v>
      </c>
      <c r="AQ164" s="2" t="s">
        <v>84</v>
      </c>
      <c r="AR164" s="2" t="s">
        <v>144</v>
      </c>
      <c r="AS164" s="1">
        <v>1</v>
      </c>
      <c r="AT164" s="2" t="s">
        <v>73</v>
      </c>
      <c r="AU164" s="1">
        <v>1928</v>
      </c>
      <c r="AV164" s="1">
        <v>3</v>
      </c>
      <c r="AW164" s="4">
        <v>119053.25</v>
      </c>
      <c r="AX164" s="4">
        <v>657657.1</v>
      </c>
      <c r="AY164" s="4">
        <v>65654.31</v>
      </c>
      <c r="AZ164" s="2" t="s">
        <v>61</v>
      </c>
      <c r="BA164" s="3">
        <v>10288</v>
      </c>
      <c r="BB164" s="2" t="s">
        <v>74</v>
      </c>
      <c r="BC164" s="2" t="s">
        <v>240</v>
      </c>
      <c r="BD164" s="2" t="s">
        <v>241</v>
      </c>
      <c r="BE164" s="1">
        <v>0</v>
      </c>
      <c r="BF164" s="1">
        <v>0</v>
      </c>
      <c r="BG164" s="1">
        <v>0</v>
      </c>
      <c r="BH164" s="1">
        <v>1</v>
      </c>
    </row>
    <row r="165" spans="1:60" x14ac:dyDescent="0.2">
      <c r="A165" s="1">
        <v>702</v>
      </c>
      <c r="B165" s="2" t="s">
        <v>76</v>
      </c>
      <c r="C165" s="2" t="s">
        <v>61</v>
      </c>
      <c r="D165" s="2" t="s">
        <v>61</v>
      </c>
      <c r="E165" s="2" t="s">
        <v>62</v>
      </c>
      <c r="F165" s="2" t="s">
        <v>62</v>
      </c>
      <c r="G165" s="2" t="s">
        <v>62</v>
      </c>
      <c r="H165" s="3">
        <v>42856</v>
      </c>
      <c r="I165" s="2" t="s">
        <v>77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5</v>
      </c>
      <c r="AE165" s="1">
        <v>0</v>
      </c>
      <c r="AF165" s="1">
        <v>5</v>
      </c>
      <c r="AG165" s="1">
        <v>0</v>
      </c>
      <c r="AH165" s="1">
        <v>0</v>
      </c>
      <c r="AI165" s="1">
        <v>0</v>
      </c>
      <c r="AJ165" s="2" t="s">
        <v>64</v>
      </c>
      <c r="AK165" s="2" t="s">
        <v>65</v>
      </c>
      <c r="AL165" s="2" t="s">
        <v>66</v>
      </c>
      <c r="AM165" s="2" t="s">
        <v>67</v>
      </c>
      <c r="AN165" s="2" t="s">
        <v>68</v>
      </c>
      <c r="AO165" s="2" t="s">
        <v>69</v>
      </c>
      <c r="AP165" s="2" t="s">
        <v>70</v>
      </c>
      <c r="AQ165" s="2" t="s">
        <v>96</v>
      </c>
      <c r="AR165" s="2" t="s">
        <v>72</v>
      </c>
      <c r="AS165" s="1">
        <v>1</v>
      </c>
      <c r="AT165" s="2" t="s">
        <v>73</v>
      </c>
      <c r="AU165" s="1">
        <v>2006</v>
      </c>
      <c r="AV165" s="1">
        <v>8</v>
      </c>
      <c r="AW165" s="4">
        <v>195001.83</v>
      </c>
      <c r="AX165" s="4">
        <v>17014</v>
      </c>
      <c r="AY165" s="4">
        <v>195001.83</v>
      </c>
      <c r="AZ165" s="2" t="s">
        <v>61</v>
      </c>
      <c r="BA165" s="3">
        <v>38957</v>
      </c>
      <c r="BB165" s="2" t="s">
        <v>74</v>
      </c>
      <c r="BC165" s="2" t="s">
        <v>242</v>
      </c>
      <c r="BD165" s="2" t="s">
        <v>242</v>
      </c>
      <c r="BE165" s="1">
        <v>0</v>
      </c>
      <c r="BF165" s="1">
        <v>0</v>
      </c>
      <c r="BG165" s="1">
        <v>0</v>
      </c>
      <c r="BH165" s="1">
        <v>0</v>
      </c>
    </row>
    <row r="166" spans="1:60" x14ac:dyDescent="0.2">
      <c r="A166" s="1">
        <v>703</v>
      </c>
      <c r="B166" s="2" t="s">
        <v>76</v>
      </c>
      <c r="C166" s="2" t="s">
        <v>61</v>
      </c>
      <c r="D166" s="2" t="s">
        <v>61</v>
      </c>
      <c r="E166" s="2" t="s">
        <v>62</v>
      </c>
      <c r="F166" s="2" t="s">
        <v>62</v>
      </c>
      <c r="G166" s="2" t="s">
        <v>62</v>
      </c>
      <c r="H166" s="3">
        <v>42856</v>
      </c>
      <c r="I166" s="2" t="s">
        <v>63</v>
      </c>
      <c r="J166" s="1">
        <v>6</v>
      </c>
      <c r="K166" s="1">
        <v>0</v>
      </c>
      <c r="L166" s="1">
        <v>6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2" t="s">
        <v>243</v>
      </c>
      <c r="AK166" s="2" t="s">
        <v>244</v>
      </c>
      <c r="AL166" s="2" t="s">
        <v>245</v>
      </c>
      <c r="AM166" s="2" t="s">
        <v>246</v>
      </c>
      <c r="AN166" s="2" t="s">
        <v>68</v>
      </c>
      <c r="AO166" s="2" t="s">
        <v>69</v>
      </c>
      <c r="AP166" s="2" t="s">
        <v>84</v>
      </c>
      <c r="AQ166" s="2" t="s">
        <v>84</v>
      </c>
      <c r="AR166" s="2" t="s">
        <v>72</v>
      </c>
      <c r="AS166" s="1">
        <v>1</v>
      </c>
      <c r="AT166" s="2" t="s">
        <v>73</v>
      </c>
      <c r="AU166" s="1">
        <v>2012</v>
      </c>
      <c r="AV166" s="1">
        <v>12</v>
      </c>
      <c r="AW166" s="4">
        <v>67955</v>
      </c>
      <c r="AX166" s="4">
        <v>112531</v>
      </c>
      <c r="AY166" s="4">
        <v>665.4</v>
      </c>
      <c r="AZ166" s="2" t="s">
        <v>61</v>
      </c>
      <c r="BA166" s="3">
        <v>41262</v>
      </c>
      <c r="BB166" s="2" t="s">
        <v>74</v>
      </c>
      <c r="BE166" s="1">
        <v>0</v>
      </c>
      <c r="BF166" s="1">
        <v>0</v>
      </c>
      <c r="BG166" s="1">
        <v>0</v>
      </c>
      <c r="BH166" s="1">
        <v>0</v>
      </c>
    </row>
    <row r="167" spans="1:60" x14ac:dyDescent="0.2">
      <c r="A167" s="1">
        <v>706</v>
      </c>
      <c r="B167" s="2" t="s">
        <v>76</v>
      </c>
      <c r="C167" s="2" t="s">
        <v>61</v>
      </c>
      <c r="D167" s="2" t="s">
        <v>61</v>
      </c>
      <c r="E167" s="2" t="s">
        <v>61</v>
      </c>
      <c r="F167" s="2" t="s">
        <v>61</v>
      </c>
      <c r="G167" s="2" t="s">
        <v>62</v>
      </c>
      <c r="H167" s="3">
        <v>42856</v>
      </c>
      <c r="I167" s="2" t="s">
        <v>81</v>
      </c>
      <c r="J167" s="1">
        <v>6</v>
      </c>
      <c r="K167" s="1">
        <v>6</v>
      </c>
      <c r="L167" s="1">
        <v>0</v>
      </c>
      <c r="M167" s="1">
        <v>31</v>
      </c>
      <c r="N167" s="1">
        <v>31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0</v>
      </c>
      <c r="AF167" s="1">
        <v>1</v>
      </c>
      <c r="AG167" s="1">
        <v>2</v>
      </c>
      <c r="AH167" s="1">
        <v>0</v>
      </c>
      <c r="AI167" s="1">
        <v>0</v>
      </c>
      <c r="AJ167" s="2" t="s">
        <v>64</v>
      </c>
      <c r="AK167" s="2" t="s">
        <v>65</v>
      </c>
      <c r="AL167" s="2" t="s">
        <v>66</v>
      </c>
      <c r="AM167" s="2" t="s">
        <v>67</v>
      </c>
      <c r="AN167" s="2" t="s">
        <v>68</v>
      </c>
      <c r="AO167" s="2" t="s">
        <v>78</v>
      </c>
      <c r="AP167" s="2" t="s">
        <v>70</v>
      </c>
      <c r="AQ167" s="2" t="s">
        <v>96</v>
      </c>
      <c r="AR167" s="2" t="s">
        <v>72</v>
      </c>
      <c r="AS167" s="1">
        <v>1</v>
      </c>
      <c r="AT167" s="2" t="s">
        <v>73</v>
      </c>
      <c r="AU167" s="1">
        <v>1993</v>
      </c>
      <c r="AV167" s="1">
        <v>6</v>
      </c>
      <c r="AW167" s="4">
        <v>11648.57</v>
      </c>
      <c r="AX167" s="4">
        <v>83041</v>
      </c>
      <c r="AY167" s="4">
        <v>11648.57</v>
      </c>
      <c r="AZ167" s="2" t="s">
        <v>61</v>
      </c>
      <c r="BA167" s="3">
        <v>34136</v>
      </c>
      <c r="BB167" s="2" t="s">
        <v>74</v>
      </c>
      <c r="BC167" s="2" t="s">
        <v>247</v>
      </c>
      <c r="BD167" s="2" t="s">
        <v>247</v>
      </c>
      <c r="BE167" s="1">
        <v>0</v>
      </c>
      <c r="BF167" s="1">
        <v>0</v>
      </c>
      <c r="BG167" s="1">
        <v>0</v>
      </c>
      <c r="BH167" s="1">
        <v>0</v>
      </c>
    </row>
    <row r="168" spans="1:60" x14ac:dyDescent="0.2">
      <c r="A168" s="1">
        <v>709</v>
      </c>
      <c r="B168" s="2" t="s">
        <v>114</v>
      </c>
      <c r="C168" s="2" t="s">
        <v>61</v>
      </c>
      <c r="D168" s="2" t="s">
        <v>61</v>
      </c>
      <c r="E168" s="2" t="s">
        <v>61</v>
      </c>
      <c r="F168" s="2" t="s">
        <v>61</v>
      </c>
      <c r="G168" s="2" t="s">
        <v>62</v>
      </c>
      <c r="H168" s="3">
        <v>42856</v>
      </c>
      <c r="I168" s="2" t="s">
        <v>63</v>
      </c>
      <c r="J168" s="1">
        <v>7</v>
      </c>
      <c r="K168" s="1">
        <v>7</v>
      </c>
      <c r="L168" s="1">
        <v>0</v>
      </c>
      <c r="M168" s="1">
        <v>31</v>
      </c>
      <c r="N168" s="1">
        <v>31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0</v>
      </c>
      <c r="AF168" s="1">
        <v>1</v>
      </c>
      <c r="AG168" s="1">
        <v>4</v>
      </c>
      <c r="AH168" s="1">
        <v>0</v>
      </c>
      <c r="AI168" s="1">
        <v>0</v>
      </c>
      <c r="AJ168" s="2" t="s">
        <v>64</v>
      </c>
      <c r="AK168" s="2" t="s">
        <v>65</v>
      </c>
      <c r="AL168" s="2" t="s">
        <v>119</v>
      </c>
      <c r="AM168" s="2" t="s">
        <v>67</v>
      </c>
      <c r="AN168" s="2" t="s">
        <v>68</v>
      </c>
      <c r="AO168" s="2" t="s">
        <v>78</v>
      </c>
      <c r="AP168" s="2" t="s">
        <v>70</v>
      </c>
      <c r="AQ168" s="2" t="s">
        <v>71</v>
      </c>
      <c r="AR168" s="2" t="s">
        <v>110</v>
      </c>
      <c r="AS168" s="1">
        <v>1</v>
      </c>
      <c r="AT168" s="2" t="s">
        <v>73</v>
      </c>
      <c r="AU168" s="1">
        <v>1994</v>
      </c>
      <c r="AV168" s="1">
        <v>6</v>
      </c>
      <c r="AW168" s="4">
        <v>237877</v>
      </c>
      <c r="AX168" s="4">
        <v>721588</v>
      </c>
      <c r="AY168" s="4">
        <v>18231.97</v>
      </c>
      <c r="AZ168" s="2" t="s">
        <v>61</v>
      </c>
      <c r="BA168" s="3">
        <v>34513</v>
      </c>
      <c r="BB168" s="2" t="s">
        <v>74</v>
      </c>
      <c r="BC168" s="2" t="s">
        <v>197</v>
      </c>
      <c r="BD168" s="2" t="s">
        <v>197</v>
      </c>
      <c r="BE168" s="1">
        <v>0</v>
      </c>
      <c r="BF168" s="1">
        <v>0</v>
      </c>
      <c r="BG168" s="1">
        <v>0</v>
      </c>
      <c r="BH168" s="1">
        <v>0</v>
      </c>
    </row>
    <row r="169" spans="1:60" x14ac:dyDescent="0.2">
      <c r="A169" s="1">
        <v>729</v>
      </c>
      <c r="B169" s="2" t="s">
        <v>76</v>
      </c>
      <c r="C169" s="2" t="s">
        <v>62</v>
      </c>
      <c r="D169" s="2" t="s">
        <v>62</v>
      </c>
      <c r="E169" s="2" t="s">
        <v>61</v>
      </c>
      <c r="F169" s="2" t="s">
        <v>62</v>
      </c>
      <c r="G169" s="2" t="s">
        <v>62</v>
      </c>
      <c r="H169" s="3">
        <v>42856</v>
      </c>
      <c r="I169" s="2" t="s">
        <v>81</v>
      </c>
      <c r="J169" s="1">
        <v>4</v>
      </c>
      <c r="K169" s="1">
        <v>4</v>
      </c>
      <c r="L169" s="1">
        <v>0</v>
      </c>
      <c r="M169" s="1">
        <v>9</v>
      </c>
      <c r="N169" s="1">
        <v>9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2" t="s">
        <v>106</v>
      </c>
      <c r="AK169" s="2" t="s">
        <v>106</v>
      </c>
      <c r="AL169" s="2" t="s">
        <v>106</v>
      </c>
      <c r="AM169" s="2" t="s">
        <v>67</v>
      </c>
      <c r="AN169" s="2" t="s">
        <v>68</v>
      </c>
      <c r="AO169" s="2" t="s">
        <v>69</v>
      </c>
      <c r="AP169" s="2" t="s">
        <v>70</v>
      </c>
      <c r="AQ169" s="2" t="s">
        <v>71</v>
      </c>
      <c r="AR169" s="2" t="s">
        <v>72</v>
      </c>
      <c r="AS169" s="1">
        <v>1</v>
      </c>
      <c r="AT169" s="2" t="s">
        <v>108</v>
      </c>
      <c r="AU169" s="1">
        <v>1995</v>
      </c>
      <c r="AV169" s="1">
        <v>3</v>
      </c>
      <c r="AW169" s="4">
        <v>84513</v>
      </c>
      <c r="AX169" s="4">
        <v>14034</v>
      </c>
      <c r="AY169" s="4">
        <v>0</v>
      </c>
      <c r="AZ169" s="2" t="s">
        <v>62</v>
      </c>
      <c r="BA169" s="3">
        <v>34766</v>
      </c>
      <c r="BB169" s="2" t="s">
        <v>92</v>
      </c>
      <c r="BE169" s="1">
        <v>0</v>
      </c>
      <c r="BF169" s="1">
        <v>0</v>
      </c>
      <c r="BG169" s="1">
        <v>0</v>
      </c>
      <c r="BH169" s="1">
        <v>0</v>
      </c>
    </row>
    <row r="170" spans="1:60" x14ac:dyDescent="0.2">
      <c r="A170" s="1">
        <v>731</v>
      </c>
      <c r="B170" s="2" t="s">
        <v>60</v>
      </c>
      <c r="C170" s="2" t="s">
        <v>61</v>
      </c>
      <c r="D170" s="2" t="s">
        <v>62</v>
      </c>
      <c r="E170" s="2" t="s">
        <v>61</v>
      </c>
      <c r="F170" s="2" t="s">
        <v>62</v>
      </c>
      <c r="G170" s="2" t="s">
        <v>62</v>
      </c>
      <c r="H170" s="3">
        <v>42856</v>
      </c>
      <c r="I170" s="2" t="s">
        <v>137</v>
      </c>
      <c r="J170" s="1">
        <v>1</v>
      </c>
      <c r="K170" s="1">
        <v>1</v>
      </c>
      <c r="L170" s="1">
        <v>0</v>
      </c>
      <c r="M170" s="1">
        <v>1</v>
      </c>
      <c r="N170" s="1">
        <v>1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0</v>
      </c>
      <c r="AF170" s="1">
        <v>1</v>
      </c>
      <c r="AG170" s="1">
        <v>0</v>
      </c>
      <c r="AH170" s="1">
        <v>0</v>
      </c>
      <c r="AI170" s="1">
        <v>0</v>
      </c>
      <c r="AJ170" s="2" t="s">
        <v>64</v>
      </c>
      <c r="AK170" s="2" t="s">
        <v>65</v>
      </c>
      <c r="AL170" s="2" t="s">
        <v>66</v>
      </c>
      <c r="AM170" s="2" t="s">
        <v>67</v>
      </c>
      <c r="AN170" s="2" t="s">
        <v>68</v>
      </c>
      <c r="AO170" s="2" t="s">
        <v>69</v>
      </c>
      <c r="AP170" s="2" t="s">
        <v>70</v>
      </c>
      <c r="AQ170" s="2" t="s">
        <v>84</v>
      </c>
      <c r="AR170" s="2" t="s">
        <v>72</v>
      </c>
      <c r="AS170" s="1">
        <v>1</v>
      </c>
      <c r="AT170" s="2" t="s">
        <v>73</v>
      </c>
      <c r="AU170" s="1">
        <v>2010</v>
      </c>
      <c r="AV170" s="1">
        <v>7</v>
      </c>
      <c r="AW170" s="4">
        <v>35290</v>
      </c>
      <c r="AX170" s="4">
        <v>89104.65</v>
      </c>
      <c r="AY170" s="4">
        <v>6001.23</v>
      </c>
      <c r="AZ170" s="2" t="s">
        <v>62</v>
      </c>
      <c r="BA170" s="3">
        <v>40374</v>
      </c>
      <c r="BB170" s="2" t="s">
        <v>180</v>
      </c>
      <c r="BC170" s="2" t="s">
        <v>248</v>
      </c>
      <c r="BE170" s="1">
        <v>0</v>
      </c>
      <c r="BF170" s="1">
        <v>0</v>
      </c>
      <c r="BG170" s="1">
        <v>0</v>
      </c>
      <c r="BH170" s="1">
        <v>0</v>
      </c>
    </row>
    <row r="171" spans="1:60" x14ac:dyDescent="0.2">
      <c r="A171" s="1">
        <v>739</v>
      </c>
      <c r="B171" s="2" t="s">
        <v>60</v>
      </c>
      <c r="C171" s="2" t="s">
        <v>61</v>
      </c>
      <c r="D171" s="2" t="s">
        <v>61</v>
      </c>
      <c r="E171" s="2" t="s">
        <v>61</v>
      </c>
      <c r="F171" s="2" t="s">
        <v>62</v>
      </c>
      <c r="G171" s="2" t="s">
        <v>62</v>
      </c>
      <c r="H171" s="3">
        <v>42856</v>
      </c>
      <c r="I171" s="2" t="s">
        <v>81</v>
      </c>
      <c r="J171" s="1">
        <v>5</v>
      </c>
      <c r="K171" s="1">
        <v>0</v>
      </c>
      <c r="L171" s="1">
        <v>5</v>
      </c>
      <c r="M171" s="1">
        <v>2</v>
      </c>
      <c r="N171" s="1">
        <v>0</v>
      </c>
      <c r="O171" s="1">
        <v>2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4</v>
      </c>
      <c r="AE171" s="1">
        <v>0</v>
      </c>
      <c r="AF171" s="1">
        <v>4</v>
      </c>
      <c r="AG171" s="1">
        <v>0</v>
      </c>
      <c r="AH171" s="1">
        <v>0</v>
      </c>
      <c r="AI171" s="1">
        <v>0</v>
      </c>
      <c r="AJ171" s="2" t="s">
        <v>64</v>
      </c>
      <c r="AK171" s="2" t="s">
        <v>65</v>
      </c>
      <c r="AL171" s="2" t="s">
        <v>66</v>
      </c>
      <c r="AM171" s="2" t="s">
        <v>67</v>
      </c>
      <c r="AN171" s="2" t="s">
        <v>68</v>
      </c>
      <c r="AO171" s="2" t="s">
        <v>69</v>
      </c>
      <c r="AP171" s="2" t="s">
        <v>70</v>
      </c>
      <c r="AQ171" s="2" t="s">
        <v>121</v>
      </c>
      <c r="AR171" s="2" t="s">
        <v>83</v>
      </c>
      <c r="AS171" s="1">
        <v>1</v>
      </c>
      <c r="AT171" s="2" t="s">
        <v>73</v>
      </c>
      <c r="AU171" s="1">
        <v>1994</v>
      </c>
      <c r="AV171" s="1">
        <v>7</v>
      </c>
      <c r="AW171" s="4">
        <v>8713.9</v>
      </c>
      <c r="AX171" s="4">
        <v>4</v>
      </c>
      <c r="AY171" s="4">
        <v>8713.9</v>
      </c>
      <c r="AZ171" s="2" t="s">
        <v>61</v>
      </c>
      <c r="BA171" s="3">
        <v>34526</v>
      </c>
      <c r="BB171" s="2" t="s">
        <v>74</v>
      </c>
      <c r="BC171" s="2" t="s">
        <v>249</v>
      </c>
      <c r="BD171" s="2" t="s">
        <v>249</v>
      </c>
      <c r="BE171" s="1">
        <v>0</v>
      </c>
      <c r="BF171" s="1">
        <v>0</v>
      </c>
      <c r="BG171" s="1">
        <v>0</v>
      </c>
      <c r="BH171" s="1">
        <v>0</v>
      </c>
    </row>
    <row r="172" spans="1:60" x14ac:dyDescent="0.2">
      <c r="A172" s="1">
        <v>740</v>
      </c>
      <c r="B172" s="2" t="s">
        <v>76</v>
      </c>
      <c r="C172" s="2" t="s">
        <v>61</v>
      </c>
      <c r="D172" s="2" t="s">
        <v>61</v>
      </c>
      <c r="E172" s="2" t="s">
        <v>62</v>
      </c>
      <c r="F172" s="2" t="s">
        <v>62</v>
      </c>
      <c r="G172" s="2" t="s">
        <v>62</v>
      </c>
      <c r="H172" s="3">
        <v>42856</v>
      </c>
      <c r="I172" s="2" t="s">
        <v>63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2</v>
      </c>
      <c r="AE172" s="1">
        <v>0</v>
      </c>
      <c r="AF172" s="1">
        <v>2</v>
      </c>
      <c r="AG172" s="1">
        <v>0</v>
      </c>
      <c r="AH172" s="1">
        <v>0</v>
      </c>
      <c r="AI172" s="1">
        <v>0</v>
      </c>
      <c r="AJ172" s="2" t="s">
        <v>64</v>
      </c>
      <c r="AK172" s="2" t="s">
        <v>65</v>
      </c>
      <c r="AL172" s="2" t="s">
        <v>66</v>
      </c>
      <c r="AM172" s="2" t="s">
        <v>67</v>
      </c>
      <c r="AN172" s="2" t="s">
        <v>68</v>
      </c>
      <c r="AO172" s="2" t="s">
        <v>78</v>
      </c>
      <c r="AP172" s="2" t="s">
        <v>70</v>
      </c>
      <c r="AQ172" s="2" t="s">
        <v>84</v>
      </c>
      <c r="AR172" s="2" t="s">
        <v>72</v>
      </c>
      <c r="AS172" s="1">
        <v>1</v>
      </c>
      <c r="AT172" s="2" t="s">
        <v>73</v>
      </c>
      <c r="AU172" s="1">
        <v>1980</v>
      </c>
      <c r="AV172" s="1">
        <v>11</v>
      </c>
      <c r="AW172" s="4">
        <v>8532</v>
      </c>
      <c r="AX172" s="4">
        <v>110554</v>
      </c>
      <c r="AY172" s="4">
        <v>2758.89</v>
      </c>
      <c r="AZ172" s="2" t="s">
        <v>61</v>
      </c>
      <c r="BA172" s="3">
        <v>29526</v>
      </c>
      <c r="BB172" s="2" t="s">
        <v>74</v>
      </c>
      <c r="BE172" s="1">
        <v>0</v>
      </c>
      <c r="BF172" s="1">
        <v>0</v>
      </c>
      <c r="BG172" s="1">
        <v>0</v>
      </c>
      <c r="BH172" s="1">
        <v>0</v>
      </c>
    </row>
    <row r="173" spans="1:60" x14ac:dyDescent="0.2">
      <c r="A173" s="1">
        <v>744</v>
      </c>
      <c r="B173" s="2" t="s">
        <v>114</v>
      </c>
      <c r="C173" s="2" t="s">
        <v>61</v>
      </c>
      <c r="D173" s="2" t="s">
        <v>61</v>
      </c>
      <c r="E173" s="2" t="s">
        <v>62</v>
      </c>
      <c r="F173" s="2" t="s">
        <v>62</v>
      </c>
      <c r="G173" s="2" t="s">
        <v>62</v>
      </c>
      <c r="H173" s="3">
        <v>42856</v>
      </c>
      <c r="I173" s="2" t="s">
        <v>81</v>
      </c>
      <c r="J173" s="1">
        <v>0</v>
      </c>
      <c r="K173" s="1">
        <v>0</v>
      </c>
      <c r="L173" s="1">
        <v>0</v>
      </c>
      <c r="M173" s="1">
        <v>4</v>
      </c>
      <c r="N173" s="1">
        <v>4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0</v>
      </c>
      <c r="AF173" s="1">
        <v>1</v>
      </c>
      <c r="AG173" s="1">
        <v>7</v>
      </c>
      <c r="AH173" s="1">
        <v>0</v>
      </c>
      <c r="AI173" s="1">
        <v>0</v>
      </c>
      <c r="AJ173" s="2" t="s">
        <v>201</v>
      </c>
      <c r="AK173" s="2" t="s">
        <v>250</v>
      </c>
      <c r="AL173" s="2" t="s">
        <v>251</v>
      </c>
      <c r="AM173" s="2" t="s">
        <v>204</v>
      </c>
      <c r="AN173" s="2" t="s">
        <v>68</v>
      </c>
      <c r="AO173" s="2" t="s">
        <v>78</v>
      </c>
      <c r="AP173" s="2" t="s">
        <v>93</v>
      </c>
      <c r="AQ173" s="2" t="s">
        <v>82</v>
      </c>
      <c r="AR173" s="2" t="s">
        <v>72</v>
      </c>
      <c r="AS173" s="1">
        <v>1</v>
      </c>
      <c r="AT173" s="2" t="s">
        <v>73</v>
      </c>
      <c r="AU173" s="1">
        <v>2001</v>
      </c>
      <c r="AV173" s="1">
        <v>1</v>
      </c>
      <c r="AW173" s="4">
        <v>25858</v>
      </c>
      <c r="AX173" s="4">
        <v>41668</v>
      </c>
      <c r="AY173" s="4">
        <v>1595.94</v>
      </c>
      <c r="AZ173" s="2" t="s">
        <v>61</v>
      </c>
      <c r="BA173" s="3">
        <v>36893</v>
      </c>
      <c r="BB173" s="2" t="s">
        <v>74</v>
      </c>
      <c r="BE173" s="1">
        <v>0</v>
      </c>
      <c r="BF173" s="1">
        <v>0</v>
      </c>
      <c r="BG173" s="1">
        <v>0</v>
      </c>
      <c r="BH173" s="1">
        <v>0</v>
      </c>
    </row>
    <row r="174" spans="1:60" x14ac:dyDescent="0.2">
      <c r="A174" s="1">
        <v>747</v>
      </c>
      <c r="B174" s="2" t="s">
        <v>76</v>
      </c>
      <c r="C174" s="2" t="s">
        <v>62</v>
      </c>
      <c r="D174" s="2" t="s">
        <v>62</v>
      </c>
      <c r="E174" s="2" t="s">
        <v>61</v>
      </c>
      <c r="F174" s="2" t="s">
        <v>62</v>
      </c>
      <c r="G174" s="2" t="s">
        <v>62</v>
      </c>
      <c r="H174" s="3">
        <v>42856</v>
      </c>
      <c r="I174" s="2" t="s">
        <v>105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2" t="s">
        <v>106</v>
      </c>
      <c r="AK174" s="2" t="s">
        <v>106</v>
      </c>
      <c r="AL174" s="2" t="s">
        <v>106</v>
      </c>
      <c r="AM174" s="2" t="s">
        <v>67</v>
      </c>
      <c r="AN174" s="2" t="s">
        <v>68</v>
      </c>
      <c r="AO174" s="2" t="s">
        <v>69</v>
      </c>
      <c r="AP174" s="2" t="s">
        <v>70</v>
      </c>
      <c r="AQ174" s="2" t="s">
        <v>96</v>
      </c>
      <c r="AR174" s="2" t="s">
        <v>72</v>
      </c>
      <c r="AS174" s="1">
        <v>1</v>
      </c>
      <c r="AT174" s="2" t="s">
        <v>108</v>
      </c>
      <c r="AU174" s="1">
        <v>2016</v>
      </c>
      <c r="AV174" s="1">
        <v>3</v>
      </c>
      <c r="AW174" s="4">
        <v>12576</v>
      </c>
      <c r="AX174" s="4">
        <v>81369</v>
      </c>
      <c r="AY174" s="4">
        <v>0</v>
      </c>
      <c r="AZ174" s="2" t="s">
        <v>62</v>
      </c>
      <c r="BA174" s="3">
        <v>42436</v>
      </c>
      <c r="BB174" s="2" t="s">
        <v>101</v>
      </c>
      <c r="BE174" s="1">
        <v>0</v>
      </c>
      <c r="BF174" s="1">
        <v>0</v>
      </c>
      <c r="BG174" s="1">
        <v>1</v>
      </c>
      <c r="BH174" s="1">
        <v>0</v>
      </c>
    </row>
    <row r="175" spans="1:60" x14ac:dyDescent="0.2">
      <c r="A175" s="1">
        <v>748</v>
      </c>
      <c r="B175" s="2" t="s">
        <v>76</v>
      </c>
      <c r="C175" s="2" t="s">
        <v>61</v>
      </c>
      <c r="D175" s="2" t="s">
        <v>62</v>
      </c>
      <c r="E175" s="2" t="s">
        <v>62</v>
      </c>
      <c r="F175" s="2" t="s">
        <v>62</v>
      </c>
      <c r="G175" s="2" t="s">
        <v>62</v>
      </c>
      <c r="H175" s="3">
        <v>42856</v>
      </c>
      <c r="I175" s="2" t="s">
        <v>81</v>
      </c>
      <c r="J175" s="1">
        <v>1</v>
      </c>
      <c r="K175" s="1">
        <v>1</v>
      </c>
      <c r="L175" s="1">
        <v>0</v>
      </c>
      <c r="M175" s="1">
        <v>7</v>
      </c>
      <c r="N175" s="1">
        <v>7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2" t="s">
        <v>64</v>
      </c>
      <c r="AK175" s="2" t="s">
        <v>65</v>
      </c>
      <c r="AL175" s="2" t="s">
        <v>66</v>
      </c>
      <c r="AM175" s="2" t="s">
        <v>67</v>
      </c>
      <c r="AN175" s="2" t="s">
        <v>68</v>
      </c>
      <c r="AO175" s="2" t="s">
        <v>69</v>
      </c>
      <c r="AP175" s="2" t="s">
        <v>70</v>
      </c>
      <c r="AQ175" s="2" t="s">
        <v>84</v>
      </c>
      <c r="AR175" s="2" t="s">
        <v>72</v>
      </c>
      <c r="AS175" s="1">
        <v>1</v>
      </c>
      <c r="AT175" s="2" t="s">
        <v>73</v>
      </c>
      <c r="AU175" s="1">
        <v>2013</v>
      </c>
      <c r="AV175" s="1">
        <v>4</v>
      </c>
      <c r="AW175" s="4">
        <v>34715</v>
      </c>
      <c r="AX175" s="4">
        <v>33289</v>
      </c>
      <c r="AY175" s="4">
        <v>31156.16</v>
      </c>
      <c r="AZ175" s="2" t="s">
        <v>62</v>
      </c>
      <c r="BA175" s="3">
        <v>41375</v>
      </c>
      <c r="BB175" s="2" t="s">
        <v>118</v>
      </c>
      <c r="BD175" s="2" t="s">
        <v>252</v>
      </c>
      <c r="BE175" s="1">
        <v>0</v>
      </c>
      <c r="BF175" s="1">
        <v>0</v>
      </c>
      <c r="BG175" s="1">
        <v>0</v>
      </c>
      <c r="BH175" s="1">
        <v>0</v>
      </c>
    </row>
    <row r="176" spans="1:60" x14ac:dyDescent="0.2">
      <c r="A176" s="1">
        <v>749</v>
      </c>
      <c r="B176" s="2" t="s">
        <v>76</v>
      </c>
      <c r="C176" s="2" t="s">
        <v>62</v>
      </c>
      <c r="D176" s="2" t="s">
        <v>62</v>
      </c>
      <c r="E176" s="2" t="s">
        <v>61</v>
      </c>
      <c r="F176" s="2" t="s">
        <v>62</v>
      </c>
      <c r="G176" s="2" t="s">
        <v>62</v>
      </c>
      <c r="H176" s="3">
        <v>42856</v>
      </c>
      <c r="I176" s="2" t="s">
        <v>105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2" t="s">
        <v>106</v>
      </c>
      <c r="AK176" s="2" t="s">
        <v>106</v>
      </c>
      <c r="AL176" s="2" t="s">
        <v>106</v>
      </c>
      <c r="AM176" s="2" t="s">
        <v>67</v>
      </c>
      <c r="AN176" s="2" t="s">
        <v>68</v>
      </c>
      <c r="AO176" s="2" t="s">
        <v>78</v>
      </c>
      <c r="AP176" s="2" t="s">
        <v>70</v>
      </c>
      <c r="AQ176" s="2" t="s">
        <v>84</v>
      </c>
      <c r="AR176" s="2" t="s">
        <v>72</v>
      </c>
      <c r="AS176" s="1">
        <v>1</v>
      </c>
      <c r="AT176" s="2" t="s">
        <v>108</v>
      </c>
      <c r="AU176" s="1">
        <v>1986</v>
      </c>
      <c r="AV176" s="1">
        <v>9</v>
      </c>
      <c r="AW176" s="4">
        <v>55158</v>
      </c>
      <c r="AX176" s="4">
        <v>182432</v>
      </c>
      <c r="AY176" s="4">
        <v>0</v>
      </c>
      <c r="AZ176" s="2" t="s">
        <v>62</v>
      </c>
      <c r="BA176" s="3">
        <v>31666</v>
      </c>
      <c r="BB176" s="2" t="s">
        <v>92</v>
      </c>
      <c r="BE176" s="1">
        <v>0</v>
      </c>
      <c r="BF176" s="1">
        <v>0</v>
      </c>
      <c r="BG176" s="1">
        <v>1</v>
      </c>
      <c r="BH176" s="1">
        <v>0</v>
      </c>
    </row>
    <row r="177" spans="1:60" x14ac:dyDescent="0.2">
      <c r="A177" s="1">
        <v>760</v>
      </c>
      <c r="B177" s="2" t="s">
        <v>76</v>
      </c>
      <c r="C177" s="2" t="s">
        <v>62</v>
      </c>
      <c r="D177" s="2" t="s">
        <v>62</v>
      </c>
      <c r="E177" s="2" t="s">
        <v>61</v>
      </c>
      <c r="F177" s="2" t="s">
        <v>62</v>
      </c>
      <c r="G177" s="2" t="s">
        <v>62</v>
      </c>
      <c r="H177" s="3">
        <v>42856</v>
      </c>
      <c r="I177" s="2" t="s">
        <v>87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1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0</v>
      </c>
      <c r="AF177" s="1">
        <v>1</v>
      </c>
      <c r="AG177" s="1">
        <v>0</v>
      </c>
      <c r="AH177" s="1">
        <v>0</v>
      </c>
      <c r="AI177" s="1">
        <v>0</v>
      </c>
      <c r="AJ177" s="2" t="s">
        <v>64</v>
      </c>
      <c r="AK177" s="2" t="s">
        <v>65</v>
      </c>
      <c r="AL177" s="2" t="s">
        <v>66</v>
      </c>
      <c r="AM177" s="2" t="s">
        <v>67</v>
      </c>
      <c r="AN177" s="2" t="s">
        <v>68</v>
      </c>
      <c r="AO177" s="2" t="s">
        <v>69</v>
      </c>
      <c r="AP177" s="2" t="s">
        <v>70</v>
      </c>
      <c r="AQ177" s="2" t="s">
        <v>96</v>
      </c>
      <c r="AR177" s="2" t="s">
        <v>83</v>
      </c>
      <c r="AS177" s="1">
        <v>1</v>
      </c>
      <c r="AT177" s="2" t="s">
        <v>73</v>
      </c>
      <c r="AU177" s="1">
        <v>1974</v>
      </c>
      <c r="AV177" s="1">
        <v>3</v>
      </c>
      <c r="AW177" s="4">
        <v>151</v>
      </c>
      <c r="AX177" s="4">
        <v>1052</v>
      </c>
      <c r="AY177" s="4">
        <v>0</v>
      </c>
      <c r="AZ177" s="2" t="s">
        <v>62</v>
      </c>
      <c r="BA177" s="3">
        <v>27089</v>
      </c>
      <c r="BB177" s="2" t="s">
        <v>79</v>
      </c>
      <c r="BC177" s="2" t="s">
        <v>253</v>
      </c>
      <c r="BD177" s="2" t="s">
        <v>253</v>
      </c>
      <c r="BE177" s="1">
        <v>0</v>
      </c>
      <c r="BF177" s="1">
        <v>0</v>
      </c>
      <c r="BG177" s="1">
        <v>1</v>
      </c>
      <c r="BH177" s="1">
        <v>0</v>
      </c>
    </row>
    <row r="178" spans="1:60" x14ac:dyDescent="0.2">
      <c r="A178" s="1">
        <v>763</v>
      </c>
      <c r="B178" s="2" t="s">
        <v>60</v>
      </c>
      <c r="C178" s="2" t="s">
        <v>62</v>
      </c>
      <c r="D178" s="2" t="s">
        <v>62</v>
      </c>
      <c r="E178" s="2" t="s">
        <v>61</v>
      </c>
      <c r="F178" s="2" t="s">
        <v>62</v>
      </c>
      <c r="G178" s="2" t="s">
        <v>62</v>
      </c>
      <c r="H178" s="3">
        <v>42856</v>
      </c>
      <c r="I178" s="2" t="s">
        <v>87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2" t="s">
        <v>64</v>
      </c>
      <c r="AK178" s="2" t="s">
        <v>65</v>
      </c>
      <c r="AL178" s="2" t="s">
        <v>66</v>
      </c>
      <c r="AM178" s="2" t="s">
        <v>67</v>
      </c>
      <c r="AN178" s="2" t="s">
        <v>68</v>
      </c>
      <c r="AO178" s="2" t="s">
        <v>69</v>
      </c>
      <c r="AP178" s="2" t="s">
        <v>70</v>
      </c>
      <c r="AQ178" s="2" t="s">
        <v>94</v>
      </c>
      <c r="AR178" s="2" t="s">
        <v>72</v>
      </c>
      <c r="AS178" s="1">
        <v>1</v>
      </c>
      <c r="AT178" s="2" t="s">
        <v>73</v>
      </c>
      <c r="AU178" s="1">
        <v>2016</v>
      </c>
      <c r="AV178" s="1">
        <v>1</v>
      </c>
      <c r="AW178" s="4">
        <v>5143</v>
      </c>
      <c r="AX178" s="4">
        <v>74057</v>
      </c>
      <c r="AY178" s="4">
        <v>0</v>
      </c>
      <c r="AZ178" s="2" t="s">
        <v>62</v>
      </c>
      <c r="BA178" s="3">
        <v>42385</v>
      </c>
      <c r="BB178" s="2" t="s">
        <v>101</v>
      </c>
      <c r="BE178" s="1">
        <v>0</v>
      </c>
      <c r="BF178" s="1">
        <v>0</v>
      </c>
      <c r="BG178" s="1">
        <v>0</v>
      </c>
      <c r="BH178" s="1">
        <v>0</v>
      </c>
    </row>
    <row r="179" spans="1:60" x14ac:dyDescent="0.2">
      <c r="A179" s="1">
        <v>781</v>
      </c>
      <c r="B179" s="2" t="s">
        <v>60</v>
      </c>
      <c r="C179" s="2" t="s">
        <v>61</v>
      </c>
      <c r="D179" s="2" t="s">
        <v>61</v>
      </c>
      <c r="E179" s="2" t="s">
        <v>61</v>
      </c>
      <c r="F179" s="2" t="s">
        <v>62</v>
      </c>
      <c r="G179" s="2" t="s">
        <v>62</v>
      </c>
      <c r="H179" s="3">
        <v>42856</v>
      </c>
      <c r="I179" s="2" t="s">
        <v>77</v>
      </c>
      <c r="J179" s="1">
        <v>2</v>
      </c>
      <c r="K179" s="1">
        <v>2</v>
      </c>
      <c r="L179" s="1">
        <v>0</v>
      </c>
      <c r="M179" s="1">
        <v>15</v>
      </c>
      <c r="N179" s="1">
        <v>15</v>
      </c>
      <c r="O179" s="1">
        <v>0</v>
      </c>
      <c r="P179" s="1">
        <v>2</v>
      </c>
      <c r="Q179" s="1">
        <v>2</v>
      </c>
      <c r="R179" s="1">
        <v>0</v>
      </c>
      <c r="S179" s="1">
        <v>2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</v>
      </c>
      <c r="AB179" s="1">
        <v>1</v>
      </c>
      <c r="AC179" s="1">
        <v>0</v>
      </c>
      <c r="AD179" s="1">
        <v>4</v>
      </c>
      <c r="AE179" s="1">
        <v>2</v>
      </c>
      <c r="AF179" s="1">
        <v>2</v>
      </c>
      <c r="AG179" s="1">
        <v>1</v>
      </c>
      <c r="AH179" s="1">
        <v>0</v>
      </c>
      <c r="AI179" s="1">
        <v>0</v>
      </c>
      <c r="AJ179" s="2" t="s">
        <v>64</v>
      </c>
      <c r="AK179" s="2" t="s">
        <v>65</v>
      </c>
      <c r="AL179" s="2" t="s">
        <v>66</v>
      </c>
      <c r="AM179" s="2" t="s">
        <v>67</v>
      </c>
      <c r="AN179" s="2" t="s">
        <v>68</v>
      </c>
      <c r="AO179" s="2" t="s">
        <v>69</v>
      </c>
      <c r="AP179" s="2" t="s">
        <v>70</v>
      </c>
      <c r="AQ179" s="2" t="s">
        <v>84</v>
      </c>
      <c r="AR179" s="2" t="s">
        <v>72</v>
      </c>
      <c r="AS179" s="1">
        <v>1</v>
      </c>
      <c r="AT179" s="2" t="s">
        <v>73</v>
      </c>
      <c r="AU179" s="1">
        <v>1992</v>
      </c>
      <c r="AV179" s="1">
        <v>6</v>
      </c>
      <c r="AW179" s="4">
        <v>337629.91</v>
      </c>
      <c r="AX179" s="4">
        <v>66979</v>
      </c>
      <c r="AY179" s="4">
        <v>22138.99</v>
      </c>
      <c r="AZ179" s="2" t="s">
        <v>61</v>
      </c>
      <c r="BA179" s="3">
        <v>33771</v>
      </c>
      <c r="BB179" s="2" t="s">
        <v>74</v>
      </c>
      <c r="BC179" s="2" t="s">
        <v>126</v>
      </c>
      <c r="BE179" s="1">
        <v>0</v>
      </c>
      <c r="BF179" s="1">
        <v>0</v>
      </c>
      <c r="BG179" s="1">
        <v>1</v>
      </c>
      <c r="BH179" s="1">
        <v>0</v>
      </c>
    </row>
    <row r="180" spans="1:60" x14ac:dyDescent="0.2">
      <c r="A180" s="1">
        <v>802</v>
      </c>
      <c r="B180" s="2" t="s">
        <v>76</v>
      </c>
      <c r="C180" s="2" t="s">
        <v>61</v>
      </c>
      <c r="D180" s="2" t="s">
        <v>61</v>
      </c>
      <c r="E180" s="2" t="s">
        <v>62</v>
      </c>
      <c r="F180" s="2" t="s">
        <v>62</v>
      </c>
      <c r="G180" s="2" t="s">
        <v>62</v>
      </c>
      <c r="H180" s="3">
        <v>42856</v>
      </c>
      <c r="I180" s="2" t="s">
        <v>63</v>
      </c>
      <c r="J180" s="1">
        <v>3</v>
      </c>
      <c r="K180" s="1">
        <v>0</v>
      </c>
      <c r="L180" s="1">
        <v>3</v>
      </c>
      <c r="M180" s="1">
        <v>16</v>
      </c>
      <c r="N180" s="1">
        <v>0</v>
      </c>
      <c r="O180" s="1">
        <v>16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3</v>
      </c>
      <c r="AE180" s="1">
        <v>0</v>
      </c>
      <c r="AF180" s="1">
        <v>3</v>
      </c>
      <c r="AG180" s="1">
        <v>4</v>
      </c>
      <c r="AH180" s="1">
        <v>0</v>
      </c>
      <c r="AI180" s="1">
        <v>0</v>
      </c>
      <c r="AJ180" s="2" t="s">
        <v>64</v>
      </c>
      <c r="AK180" s="2" t="s">
        <v>65</v>
      </c>
      <c r="AL180" s="2" t="s">
        <v>66</v>
      </c>
      <c r="AM180" s="2" t="s">
        <v>67</v>
      </c>
      <c r="AN180" s="2" t="s">
        <v>68</v>
      </c>
      <c r="AO180" s="2" t="s">
        <v>78</v>
      </c>
      <c r="AP180" s="2" t="s">
        <v>70</v>
      </c>
      <c r="AQ180" s="2" t="s">
        <v>84</v>
      </c>
      <c r="AR180" s="2" t="s">
        <v>72</v>
      </c>
      <c r="AS180" s="1">
        <v>1</v>
      </c>
      <c r="AT180" s="2" t="s">
        <v>73</v>
      </c>
      <c r="AU180" s="1">
        <v>1968</v>
      </c>
      <c r="AV180" s="1">
        <v>2</v>
      </c>
      <c r="AW180" s="4">
        <v>13337</v>
      </c>
      <c r="AX180" s="4">
        <v>116397</v>
      </c>
      <c r="AY180" s="4">
        <v>5044.46</v>
      </c>
      <c r="AZ180" s="2" t="s">
        <v>61</v>
      </c>
      <c r="BA180" s="3">
        <v>24869</v>
      </c>
      <c r="BB180" s="2" t="s">
        <v>74</v>
      </c>
      <c r="BC180" s="2" t="s">
        <v>254</v>
      </c>
      <c r="BD180" s="2" t="s">
        <v>254</v>
      </c>
      <c r="BE180" s="1">
        <v>0</v>
      </c>
      <c r="BF180" s="1">
        <v>0</v>
      </c>
      <c r="BG180" s="1">
        <v>0</v>
      </c>
      <c r="BH180" s="1">
        <v>0</v>
      </c>
    </row>
    <row r="181" spans="1:60" x14ac:dyDescent="0.2">
      <c r="A181" s="1">
        <v>803</v>
      </c>
      <c r="B181" s="2" t="s">
        <v>76</v>
      </c>
      <c r="C181" s="2" t="s">
        <v>62</v>
      </c>
      <c r="D181" s="2" t="s">
        <v>62</v>
      </c>
      <c r="E181" s="2" t="s">
        <v>61</v>
      </c>
      <c r="F181" s="2" t="s">
        <v>62</v>
      </c>
      <c r="G181" s="2" t="s">
        <v>62</v>
      </c>
      <c r="H181" s="3">
        <v>42856</v>
      </c>
      <c r="I181" s="2" t="s">
        <v>87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2" t="s">
        <v>64</v>
      </c>
      <c r="AK181" s="2" t="s">
        <v>65</v>
      </c>
      <c r="AL181" s="2" t="s">
        <v>66</v>
      </c>
      <c r="AM181" s="2" t="s">
        <v>67</v>
      </c>
      <c r="AN181" s="2" t="s">
        <v>68</v>
      </c>
      <c r="AO181" s="2" t="s">
        <v>78</v>
      </c>
      <c r="AP181" s="2" t="s">
        <v>70</v>
      </c>
      <c r="AQ181" s="2" t="s">
        <v>96</v>
      </c>
      <c r="AR181" s="2" t="s">
        <v>72</v>
      </c>
      <c r="AS181" s="1">
        <v>1</v>
      </c>
      <c r="AT181" s="2" t="s">
        <v>73</v>
      </c>
      <c r="AU181" s="1">
        <v>1994</v>
      </c>
      <c r="AV181" s="1">
        <v>12</v>
      </c>
      <c r="AW181" s="4">
        <v>9919</v>
      </c>
      <c r="AX181" s="4">
        <v>47728</v>
      </c>
      <c r="AY181" s="4">
        <v>0</v>
      </c>
      <c r="AZ181" s="2" t="s">
        <v>62</v>
      </c>
      <c r="BA181" s="3">
        <v>34688</v>
      </c>
      <c r="BB181" s="2" t="s">
        <v>79</v>
      </c>
      <c r="BE181" s="1">
        <v>0</v>
      </c>
      <c r="BF181" s="1">
        <v>0</v>
      </c>
      <c r="BG181" s="1">
        <v>0</v>
      </c>
      <c r="BH181" s="1">
        <v>0</v>
      </c>
    </row>
    <row r="182" spans="1:60" x14ac:dyDescent="0.2">
      <c r="A182" s="1">
        <v>805</v>
      </c>
      <c r="B182" s="2" t="s">
        <v>76</v>
      </c>
      <c r="C182" s="2" t="s">
        <v>61</v>
      </c>
      <c r="D182" s="2" t="s">
        <v>61</v>
      </c>
      <c r="E182" s="2" t="s">
        <v>61</v>
      </c>
      <c r="F182" s="2" t="s">
        <v>62</v>
      </c>
      <c r="G182" s="2" t="s">
        <v>62</v>
      </c>
      <c r="H182" s="3">
        <v>42856</v>
      </c>
      <c r="I182" s="2" t="s">
        <v>81</v>
      </c>
      <c r="J182" s="1">
        <v>8</v>
      </c>
      <c r="K182" s="1">
        <v>8</v>
      </c>
      <c r="L182" s="1">
        <v>0</v>
      </c>
      <c r="M182" s="1">
        <v>15</v>
      </c>
      <c r="N182" s="1">
        <v>15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4</v>
      </c>
      <c r="AE182" s="1">
        <v>0</v>
      </c>
      <c r="AF182" s="1">
        <v>4</v>
      </c>
      <c r="AG182" s="1">
        <v>0</v>
      </c>
      <c r="AH182" s="1">
        <v>0</v>
      </c>
      <c r="AI182" s="1">
        <v>0</v>
      </c>
      <c r="AJ182" s="2" t="s">
        <v>64</v>
      </c>
      <c r="AK182" s="2" t="s">
        <v>65</v>
      </c>
      <c r="AL182" s="2" t="s">
        <v>66</v>
      </c>
      <c r="AM182" s="2" t="s">
        <v>67</v>
      </c>
      <c r="AN182" s="2" t="s">
        <v>68</v>
      </c>
      <c r="AO182" s="2" t="s">
        <v>191</v>
      </c>
      <c r="AP182" s="2" t="s">
        <v>70</v>
      </c>
      <c r="AQ182" s="2" t="s">
        <v>96</v>
      </c>
      <c r="AR182" s="2" t="s">
        <v>72</v>
      </c>
      <c r="AS182" s="1">
        <v>1</v>
      </c>
      <c r="AT182" s="2" t="s">
        <v>73</v>
      </c>
      <c r="AU182" s="1">
        <v>1980</v>
      </c>
      <c r="AV182" s="1">
        <v>11</v>
      </c>
      <c r="AW182" s="4">
        <v>9625</v>
      </c>
      <c r="AX182" s="4">
        <v>19656</v>
      </c>
      <c r="AY182" s="4">
        <v>950.03</v>
      </c>
      <c r="AZ182" s="2" t="s">
        <v>61</v>
      </c>
      <c r="BA182" s="3">
        <v>29526</v>
      </c>
      <c r="BB182" s="2" t="s">
        <v>74</v>
      </c>
      <c r="BC182" s="2" t="s">
        <v>213</v>
      </c>
      <c r="BD182" s="2" t="s">
        <v>213</v>
      </c>
      <c r="BE182" s="1">
        <v>0</v>
      </c>
      <c r="BF182" s="1">
        <v>0</v>
      </c>
      <c r="BG182" s="1">
        <v>0</v>
      </c>
      <c r="BH182" s="1">
        <v>0</v>
      </c>
    </row>
    <row r="183" spans="1:60" x14ac:dyDescent="0.2">
      <c r="A183" s="1">
        <v>806</v>
      </c>
      <c r="B183" s="2" t="s">
        <v>60</v>
      </c>
      <c r="C183" s="2" t="s">
        <v>61</v>
      </c>
      <c r="D183" s="2" t="s">
        <v>61</v>
      </c>
      <c r="E183" s="2" t="s">
        <v>62</v>
      </c>
      <c r="F183" s="2" t="s">
        <v>62</v>
      </c>
      <c r="G183" s="2" t="s">
        <v>62</v>
      </c>
      <c r="H183" s="3">
        <v>42856</v>
      </c>
      <c r="I183" s="2" t="s">
        <v>81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17</v>
      </c>
      <c r="AA183" s="1">
        <v>10</v>
      </c>
      <c r="AB183" s="1">
        <v>0</v>
      </c>
      <c r="AC183" s="1">
        <v>10</v>
      </c>
      <c r="AD183" s="1">
        <v>1</v>
      </c>
      <c r="AE183" s="1">
        <v>0</v>
      </c>
      <c r="AF183" s="1">
        <v>1</v>
      </c>
      <c r="AG183" s="1">
        <v>2</v>
      </c>
      <c r="AH183" s="1">
        <v>0</v>
      </c>
      <c r="AI183" s="1">
        <v>0</v>
      </c>
      <c r="AJ183" s="2" t="s">
        <v>64</v>
      </c>
      <c r="AK183" s="2" t="s">
        <v>65</v>
      </c>
      <c r="AL183" s="2" t="s">
        <v>66</v>
      </c>
      <c r="AM183" s="2" t="s">
        <v>67</v>
      </c>
      <c r="AN183" s="2" t="s">
        <v>68</v>
      </c>
      <c r="AO183" s="2" t="s">
        <v>78</v>
      </c>
      <c r="AP183" s="2" t="s">
        <v>70</v>
      </c>
      <c r="AQ183" s="2" t="s">
        <v>121</v>
      </c>
      <c r="AR183" s="2" t="s">
        <v>83</v>
      </c>
      <c r="AS183" s="1">
        <v>1</v>
      </c>
      <c r="AT183" s="2" t="s">
        <v>73</v>
      </c>
      <c r="AU183" s="1">
        <v>2000</v>
      </c>
      <c r="AV183" s="1">
        <v>9</v>
      </c>
      <c r="AW183" s="4">
        <v>638.17999999999995</v>
      </c>
      <c r="AX183" s="4">
        <v>0</v>
      </c>
      <c r="AY183" s="4">
        <v>638.17999999999995</v>
      </c>
      <c r="AZ183" s="2" t="s">
        <v>61</v>
      </c>
      <c r="BA183" s="3">
        <v>36785</v>
      </c>
      <c r="BB183" s="2" t="s">
        <v>118</v>
      </c>
      <c r="BC183" s="2" t="s">
        <v>124</v>
      </c>
      <c r="BD183" s="2" t="s">
        <v>124</v>
      </c>
      <c r="BE183" s="1">
        <v>0</v>
      </c>
      <c r="BF183" s="1">
        <v>1</v>
      </c>
      <c r="BG183" s="1">
        <v>0</v>
      </c>
      <c r="BH183" s="1">
        <v>0</v>
      </c>
    </row>
    <row r="184" spans="1:60" x14ac:dyDescent="0.2">
      <c r="A184" s="1">
        <v>807</v>
      </c>
      <c r="B184" s="2" t="s">
        <v>114</v>
      </c>
      <c r="C184" s="2" t="s">
        <v>62</v>
      </c>
      <c r="D184" s="2" t="s">
        <v>62</v>
      </c>
      <c r="E184" s="2" t="s">
        <v>61</v>
      </c>
      <c r="F184" s="2" t="s">
        <v>62</v>
      </c>
      <c r="G184" s="2" t="s">
        <v>62</v>
      </c>
      <c r="H184" s="3">
        <v>42856</v>
      </c>
      <c r="I184" s="2" t="s">
        <v>87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2" t="s">
        <v>64</v>
      </c>
      <c r="AK184" s="2" t="s">
        <v>65</v>
      </c>
      <c r="AL184" s="2" t="s">
        <v>119</v>
      </c>
      <c r="AM184" s="2" t="s">
        <v>67</v>
      </c>
      <c r="AN184" s="2" t="s">
        <v>68</v>
      </c>
      <c r="AO184" s="2" t="s">
        <v>69</v>
      </c>
      <c r="AP184" s="2" t="s">
        <v>93</v>
      </c>
      <c r="AQ184" s="2" t="s">
        <v>84</v>
      </c>
      <c r="AR184" s="2" t="s">
        <v>72</v>
      </c>
      <c r="AS184" s="1">
        <v>1</v>
      </c>
      <c r="AT184" s="2" t="s">
        <v>73</v>
      </c>
      <c r="AU184" s="1">
        <v>2015</v>
      </c>
      <c r="AV184" s="1">
        <v>10</v>
      </c>
      <c r="AW184" s="4">
        <v>29510</v>
      </c>
      <c r="AX184" s="4">
        <v>184399</v>
      </c>
      <c r="AY184" s="4">
        <v>0</v>
      </c>
      <c r="AZ184" s="2" t="s">
        <v>62</v>
      </c>
      <c r="BA184" s="3">
        <v>42305</v>
      </c>
      <c r="BB184" s="2" t="s">
        <v>101</v>
      </c>
      <c r="BE184" s="1">
        <v>0</v>
      </c>
      <c r="BF184" s="1">
        <v>0</v>
      </c>
      <c r="BG184" s="1">
        <v>0</v>
      </c>
      <c r="BH184" s="1">
        <v>0</v>
      </c>
    </row>
    <row r="185" spans="1:60" x14ac:dyDescent="0.2">
      <c r="A185" s="1">
        <v>811</v>
      </c>
      <c r="B185" s="2" t="s">
        <v>114</v>
      </c>
      <c r="C185" s="2" t="s">
        <v>62</v>
      </c>
      <c r="D185" s="2" t="s">
        <v>62</v>
      </c>
      <c r="E185" s="2" t="s">
        <v>61</v>
      </c>
      <c r="F185" s="2" t="s">
        <v>62</v>
      </c>
      <c r="G185" s="2" t="s">
        <v>62</v>
      </c>
      <c r="H185" s="3">
        <v>42856</v>
      </c>
      <c r="I185" s="2" t="s">
        <v>87</v>
      </c>
      <c r="J185" s="1">
        <v>0</v>
      </c>
      <c r="K185" s="1">
        <v>0</v>
      </c>
      <c r="L185" s="1">
        <v>0</v>
      </c>
      <c r="M185" s="1">
        <v>3</v>
      </c>
      <c r="N185" s="1">
        <v>3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2" t="s">
        <v>64</v>
      </c>
      <c r="AK185" s="2" t="s">
        <v>65</v>
      </c>
      <c r="AL185" s="2" t="s">
        <v>66</v>
      </c>
      <c r="AM185" s="2" t="s">
        <v>67</v>
      </c>
      <c r="AN185" s="2" t="s">
        <v>68</v>
      </c>
      <c r="AO185" s="2" t="s">
        <v>191</v>
      </c>
      <c r="AP185" s="2" t="s">
        <v>70</v>
      </c>
      <c r="AQ185" s="2" t="s">
        <v>121</v>
      </c>
      <c r="AR185" s="2" t="s">
        <v>72</v>
      </c>
      <c r="AS185" s="1">
        <v>1</v>
      </c>
      <c r="AT185" s="2" t="s">
        <v>73</v>
      </c>
      <c r="AU185" s="1">
        <v>2005</v>
      </c>
      <c r="AV185" s="1">
        <v>7</v>
      </c>
      <c r="AW185" s="4">
        <v>91634</v>
      </c>
      <c r="AX185" s="4">
        <v>204999</v>
      </c>
      <c r="AY185" s="4">
        <v>0</v>
      </c>
      <c r="AZ185" s="2" t="s">
        <v>62</v>
      </c>
      <c r="BA185" s="3">
        <v>38564</v>
      </c>
      <c r="BB185" s="2" t="s">
        <v>79</v>
      </c>
      <c r="BE185" s="1">
        <v>0</v>
      </c>
      <c r="BF185" s="1">
        <v>0</v>
      </c>
      <c r="BG185" s="1">
        <v>0</v>
      </c>
      <c r="BH185" s="1">
        <v>0</v>
      </c>
    </row>
    <row r="186" spans="1:60" x14ac:dyDescent="0.2">
      <c r="A186" s="1">
        <v>813</v>
      </c>
      <c r="B186" s="2" t="s">
        <v>76</v>
      </c>
      <c r="C186" s="2" t="s">
        <v>61</v>
      </c>
      <c r="D186" s="2" t="s">
        <v>61</v>
      </c>
      <c r="E186" s="2" t="s">
        <v>62</v>
      </c>
      <c r="F186" s="2" t="s">
        <v>61</v>
      </c>
      <c r="G186" s="2" t="s">
        <v>62</v>
      </c>
      <c r="H186" s="3">
        <v>42856</v>
      </c>
      <c r="I186" s="2" t="s">
        <v>81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6</v>
      </c>
      <c r="AE186" s="1">
        <v>0</v>
      </c>
      <c r="AF186" s="1">
        <v>6</v>
      </c>
      <c r="AG186" s="1">
        <v>0</v>
      </c>
      <c r="AH186" s="1">
        <v>0</v>
      </c>
      <c r="AI186" s="1">
        <v>0</v>
      </c>
      <c r="AJ186" s="2" t="s">
        <v>64</v>
      </c>
      <c r="AK186" s="2" t="s">
        <v>65</v>
      </c>
      <c r="AL186" s="2" t="s">
        <v>66</v>
      </c>
      <c r="AM186" s="2" t="s">
        <v>67</v>
      </c>
      <c r="AN186" s="2" t="s">
        <v>68</v>
      </c>
      <c r="AO186" s="2" t="s">
        <v>78</v>
      </c>
      <c r="AP186" s="2" t="s">
        <v>70</v>
      </c>
      <c r="AQ186" s="2" t="s">
        <v>96</v>
      </c>
      <c r="AR186" s="2" t="s">
        <v>83</v>
      </c>
      <c r="AS186" s="1">
        <v>1</v>
      </c>
      <c r="AT186" s="2" t="s">
        <v>73</v>
      </c>
      <c r="AU186" s="1">
        <v>2002</v>
      </c>
      <c r="AV186" s="1">
        <v>8</v>
      </c>
      <c r="AW186" s="4">
        <v>5256</v>
      </c>
      <c r="AX186" s="4">
        <v>5249</v>
      </c>
      <c r="AY186" s="4">
        <v>1936.92</v>
      </c>
      <c r="AZ186" s="2" t="s">
        <v>61</v>
      </c>
      <c r="BA186" s="3">
        <v>37489</v>
      </c>
      <c r="BB186" s="2" t="s">
        <v>116</v>
      </c>
      <c r="BC186" s="2" t="s">
        <v>255</v>
      </c>
      <c r="BD186" s="2" t="s">
        <v>255</v>
      </c>
      <c r="BE186" s="1">
        <v>0</v>
      </c>
      <c r="BF186" s="1">
        <v>0</v>
      </c>
      <c r="BG186" s="1">
        <v>0</v>
      </c>
      <c r="BH186" s="1">
        <v>0</v>
      </c>
    </row>
    <row r="187" spans="1:60" x14ac:dyDescent="0.2">
      <c r="A187" s="1">
        <v>822</v>
      </c>
      <c r="B187" s="2" t="s">
        <v>60</v>
      </c>
      <c r="C187" s="2" t="s">
        <v>62</v>
      </c>
      <c r="D187" s="2" t="s">
        <v>62</v>
      </c>
      <c r="E187" s="2" t="s">
        <v>61</v>
      </c>
      <c r="F187" s="2" t="s">
        <v>62</v>
      </c>
      <c r="G187" s="2" t="s">
        <v>62</v>
      </c>
      <c r="H187" s="3">
        <v>42856</v>
      </c>
      <c r="I187" s="2" t="s">
        <v>105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2" t="s">
        <v>106</v>
      </c>
      <c r="AK187" s="2" t="s">
        <v>106</v>
      </c>
      <c r="AL187" s="2" t="s">
        <v>106</v>
      </c>
      <c r="AM187" s="2" t="s">
        <v>67</v>
      </c>
      <c r="AN187" s="2" t="s">
        <v>68</v>
      </c>
      <c r="AO187" s="2" t="s">
        <v>78</v>
      </c>
      <c r="AP187" s="2" t="s">
        <v>70</v>
      </c>
      <c r="AQ187" s="2" t="s">
        <v>84</v>
      </c>
      <c r="AR187" s="2" t="s">
        <v>83</v>
      </c>
      <c r="AS187" s="1">
        <v>1</v>
      </c>
      <c r="AT187" s="2" t="s">
        <v>108</v>
      </c>
      <c r="AU187" s="1">
        <v>2007</v>
      </c>
      <c r="AV187" s="1">
        <v>9</v>
      </c>
      <c r="AW187" s="4">
        <v>2250</v>
      </c>
      <c r="AX187" s="4">
        <v>5072</v>
      </c>
      <c r="AY187" s="4">
        <v>0</v>
      </c>
      <c r="AZ187" s="2" t="s">
        <v>62</v>
      </c>
      <c r="BA187" s="3">
        <v>39340</v>
      </c>
      <c r="BB187" s="2" t="s">
        <v>92</v>
      </c>
      <c r="BC187" s="2" t="s">
        <v>163</v>
      </c>
      <c r="BD187" s="2" t="s">
        <v>163</v>
      </c>
      <c r="BE187" s="1">
        <v>0</v>
      </c>
      <c r="BF187" s="1">
        <v>0</v>
      </c>
      <c r="BG187" s="1">
        <v>1</v>
      </c>
      <c r="BH187" s="1">
        <v>0</v>
      </c>
    </row>
    <row r="188" spans="1:60" x14ac:dyDescent="0.2">
      <c r="A188" s="1">
        <v>825</v>
      </c>
      <c r="B188" s="2" t="s">
        <v>76</v>
      </c>
      <c r="C188" s="2" t="s">
        <v>61</v>
      </c>
      <c r="D188" s="2" t="s">
        <v>61</v>
      </c>
      <c r="E188" s="2" t="s">
        <v>61</v>
      </c>
      <c r="F188" s="2" t="s">
        <v>62</v>
      </c>
      <c r="G188" s="2" t="s">
        <v>62</v>
      </c>
      <c r="H188" s="3">
        <v>42856</v>
      </c>
      <c r="I188" s="2" t="s">
        <v>77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4</v>
      </c>
      <c r="AE188" s="1">
        <v>2</v>
      </c>
      <c r="AF188" s="1">
        <v>3</v>
      </c>
      <c r="AG188" s="1">
        <v>0</v>
      </c>
      <c r="AH188" s="1">
        <v>0</v>
      </c>
      <c r="AI188" s="1">
        <v>0</v>
      </c>
      <c r="AJ188" s="2" t="s">
        <v>64</v>
      </c>
      <c r="AK188" s="2" t="s">
        <v>65</v>
      </c>
      <c r="AL188" s="2" t="s">
        <v>66</v>
      </c>
      <c r="AM188" s="2" t="s">
        <v>67</v>
      </c>
      <c r="AN188" s="2" t="s">
        <v>68</v>
      </c>
      <c r="AO188" s="2" t="s">
        <v>78</v>
      </c>
      <c r="AP188" s="2" t="s">
        <v>70</v>
      </c>
      <c r="AQ188" s="2" t="s">
        <v>121</v>
      </c>
      <c r="AR188" s="2" t="s">
        <v>72</v>
      </c>
      <c r="AS188" s="1">
        <v>1</v>
      </c>
      <c r="AT188" s="2" t="s">
        <v>73</v>
      </c>
      <c r="AU188" s="1">
        <v>1981</v>
      </c>
      <c r="AV188" s="1">
        <v>10</v>
      </c>
      <c r="AW188" s="4">
        <v>140253.76000000001</v>
      </c>
      <c r="AX188" s="4">
        <v>171792</v>
      </c>
      <c r="AY188" s="4">
        <v>10298.84</v>
      </c>
      <c r="AZ188" s="2" t="s">
        <v>61</v>
      </c>
      <c r="BA188" s="3">
        <v>29886</v>
      </c>
      <c r="BB188" s="2" t="s">
        <v>180</v>
      </c>
      <c r="BC188" s="2" t="s">
        <v>256</v>
      </c>
      <c r="BD188" s="2" t="s">
        <v>256</v>
      </c>
      <c r="BE188" s="1">
        <v>0</v>
      </c>
      <c r="BF188" s="1">
        <v>0</v>
      </c>
      <c r="BG188" s="1">
        <v>0</v>
      </c>
      <c r="BH188" s="1">
        <v>0</v>
      </c>
    </row>
    <row r="189" spans="1:60" x14ac:dyDescent="0.2">
      <c r="A189" s="1">
        <v>826</v>
      </c>
      <c r="B189" s="2" t="s">
        <v>76</v>
      </c>
      <c r="C189" s="2" t="s">
        <v>61</v>
      </c>
      <c r="D189" s="2" t="s">
        <v>61</v>
      </c>
      <c r="E189" s="2" t="s">
        <v>62</v>
      </c>
      <c r="F189" s="2" t="s">
        <v>62</v>
      </c>
      <c r="G189" s="2" t="s">
        <v>62</v>
      </c>
      <c r="H189" s="3">
        <v>42856</v>
      </c>
      <c r="I189" s="2" t="s">
        <v>81</v>
      </c>
      <c r="J189" s="1">
        <v>1</v>
      </c>
      <c r="K189" s="1">
        <v>1</v>
      </c>
      <c r="L189" s="1">
        <v>0</v>
      </c>
      <c r="M189" s="1">
        <v>8</v>
      </c>
      <c r="N189" s="1">
        <v>8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13</v>
      </c>
      <c r="AH189" s="1">
        <v>0</v>
      </c>
      <c r="AI189" s="1">
        <v>0</v>
      </c>
      <c r="AJ189" s="2" t="s">
        <v>64</v>
      </c>
      <c r="AK189" s="2" t="s">
        <v>65</v>
      </c>
      <c r="AL189" s="2" t="s">
        <v>66</v>
      </c>
      <c r="AM189" s="2" t="s">
        <v>67</v>
      </c>
      <c r="AN189" s="2" t="s">
        <v>68</v>
      </c>
      <c r="AO189" s="2" t="s">
        <v>78</v>
      </c>
      <c r="AP189" s="2" t="s">
        <v>93</v>
      </c>
      <c r="AQ189" s="2" t="s">
        <v>84</v>
      </c>
      <c r="AR189" s="2" t="s">
        <v>83</v>
      </c>
      <c r="AS189" s="1">
        <v>1</v>
      </c>
      <c r="AT189" s="2" t="s">
        <v>73</v>
      </c>
      <c r="AU189" s="1">
        <v>2013</v>
      </c>
      <c r="AV189" s="1">
        <v>9</v>
      </c>
      <c r="AW189" s="4">
        <v>1083.0899999999999</v>
      </c>
      <c r="AX189" s="4">
        <v>0</v>
      </c>
      <c r="AY189" s="4">
        <v>1083.0899999999999</v>
      </c>
      <c r="AZ189" s="2" t="s">
        <v>61</v>
      </c>
      <c r="BA189" s="3">
        <v>41535</v>
      </c>
      <c r="BB189" s="2" t="s">
        <v>74</v>
      </c>
      <c r="BE189" s="1">
        <v>0</v>
      </c>
      <c r="BF189" s="1">
        <v>0</v>
      </c>
      <c r="BG189" s="1">
        <v>0</v>
      </c>
      <c r="BH189" s="1">
        <v>0</v>
      </c>
    </row>
    <row r="190" spans="1:60" x14ac:dyDescent="0.2">
      <c r="A190" s="1">
        <v>830</v>
      </c>
      <c r="B190" s="2" t="s">
        <v>76</v>
      </c>
      <c r="C190" s="2" t="s">
        <v>61</v>
      </c>
      <c r="D190" s="2" t="s">
        <v>61</v>
      </c>
      <c r="E190" s="2" t="s">
        <v>62</v>
      </c>
      <c r="F190" s="2" t="s">
        <v>62</v>
      </c>
      <c r="G190" s="2" t="s">
        <v>62</v>
      </c>
      <c r="H190" s="3">
        <v>42856</v>
      </c>
      <c r="I190" s="2" t="s">
        <v>63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0</v>
      </c>
      <c r="AF190" s="1">
        <v>1</v>
      </c>
      <c r="AG190" s="1">
        <v>0</v>
      </c>
      <c r="AH190" s="1">
        <v>0</v>
      </c>
      <c r="AI190" s="1">
        <v>0</v>
      </c>
      <c r="AJ190" s="2" t="s">
        <v>64</v>
      </c>
      <c r="AK190" s="2" t="s">
        <v>65</v>
      </c>
      <c r="AL190" s="2" t="s">
        <v>66</v>
      </c>
      <c r="AM190" s="2" t="s">
        <v>67</v>
      </c>
      <c r="AN190" s="2" t="s">
        <v>68</v>
      </c>
      <c r="AO190" s="2" t="s">
        <v>69</v>
      </c>
      <c r="AP190" s="2" t="s">
        <v>70</v>
      </c>
      <c r="AQ190" s="2" t="s">
        <v>84</v>
      </c>
      <c r="AR190" s="2" t="s">
        <v>72</v>
      </c>
      <c r="AS190" s="1">
        <v>1</v>
      </c>
      <c r="AT190" s="2" t="s">
        <v>73</v>
      </c>
      <c r="AU190" s="1">
        <v>1980</v>
      </c>
      <c r="AV190" s="1">
        <v>11</v>
      </c>
      <c r="AW190" s="4">
        <v>104269</v>
      </c>
      <c r="AX190" s="4">
        <v>224179</v>
      </c>
      <c r="AY190" s="4">
        <v>62333.73</v>
      </c>
      <c r="AZ190" s="2" t="s">
        <v>61</v>
      </c>
      <c r="BA190" s="3">
        <v>29526</v>
      </c>
      <c r="BB190" s="2" t="s">
        <v>74</v>
      </c>
      <c r="BC190" s="2" t="s">
        <v>257</v>
      </c>
      <c r="BD190" s="2" t="s">
        <v>257</v>
      </c>
      <c r="BE190" s="1">
        <v>0</v>
      </c>
      <c r="BF190" s="1">
        <v>0</v>
      </c>
      <c r="BG190" s="1">
        <v>0</v>
      </c>
      <c r="BH190" s="1">
        <v>0</v>
      </c>
    </row>
    <row r="191" spans="1:60" x14ac:dyDescent="0.2">
      <c r="A191" s="1">
        <v>845</v>
      </c>
      <c r="B191" s="2" t="s">
        <v>86</v>
      </c>
      <c r="C191" s="2" t="s">
        <v>61</v>
      </c>
      <c r="D191" s="2" t="s">
        <v>61</v>
      </c>
      <c r="E191" s="2" t="s">
        <v>61</v>
      </c>
      <c r="F191" s="2" t="s">
        <v>61</v>
      </c>
      <c r="G191" s="2" t="s">
        <v>62</v>
      </c>
      <c r="H191" s="3">
        <v>42856</v>
      </c>
      <c r="I191" s="2" t="s">
        <v>63</v>
      </c>
      <c r="J191" s="1">
        <v>3</v>
      </c>
      <c r="K191" s="1">
        <v>1</v>
      </c>
      <c r="L191" s="1">
        <v>2</v>
      </c>
      <c r="M191" s="1">
        <v>30</v>
      </c>
      <c r="N191" s="1">
        <v>18</v>
      </c>
      <c r="O191" s="1">
        <v>12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1</v>
      </c>
      <c r="AF191" s="1">
        <v>1</v>
      </c>
      <c r="AG191" s="1">
        <v>0</v>
      </c>
      <c r="AH191" s="1">
        <v>0</v>
      </c>
      <c r="AI191" s="1">
        <v>0</v>
      </c>
      <c r="AJ191" s="2" t="s">
        <v>106</v>
      </c>
      <c r="AK191" s="2" t="s">
        <v>106</v>
      </c>
      <c r="AL191" s="2" t="s">
        <v>106</v>
      </c>
      <c r="AM191" s="2" t="s">
        <v>67</v>
      </c>
      <c r="AN191" s="2" t="s">
        <v>68</v>
      </c>
      <c r="AO191" s="2" t="s">
        <v>78</v>
      </c>
      <c r="AP191" s="2" t="s">
        <v>70</v>
      </c>
      <c r="AQ191" s="2" t="s">
        <v>84</v>
      </c>
      <c r="AR191" s="2" t="s">
        <v>110</v>
      </c>
      <c r="AS191" s="1">
        <v>1</v>
      </c>
      <c r="AT191" s="2" t="s">
        <v>108</v>
      </c>
      <c r="AU191" s="1">
        <v>2002</v>
      </c>
      <c r="AV191" s="1">
        <v>9</v>
      </c>
      <c r="AW191" s="4">
        <v>24112</v>
      </c>
      <c r="AX191" s="4">
        <v>181346</v>
      </c>
      <c r="AY191" s="4">
        <v>14712.27</v>
      </c>
      <c r="AZ191" s="2" t="s">
        <v>61</v>
      </c>
      <c r="BA191" s="3">
        <v>37505</v>
      </c>
      <c r="BB191" s="2" t="s">
        <v>79</v>
      </c>
      <c r="BC191" s="2" t="s">
        <v>198</v>
      </c>
      <c r="BD191" s="2" t="s">
        <v>198</v>
      </c>
      <c r="BE191" s="1">
        <v>0</v>
      </c>
      <c r="BF191" s="1">
        <v>0</v>
      </c>
      <c r="BG191" s="1">
        <v>0</v>
      </c>
      <c r="BH191" s="1">
        <v>0</v>
      </c>
    </row>
    <row r="192" spans="1:60" x14ac:dyDescent="0.2">
      <c r="A192" s="1">
        <v>847</v>
      </c>
      <c r="B192" s="2" t="s">
        <v>76</v>
      </c>
      <c r="C192" s="2" t="s">
        <v>61</v>
      </c>
      <c r="D192" s="2" t="s">
        <v>61</v>
      </c>
      <c r="E192" s="2" t="s">
        <v>61</v>
      </c>
      <c r="F192" s="2" t="s">
        <v>62</v>
      </c>
      <c r="G192" s="2" t="s">
        <v>62</v>
      </c>
      <c r="H192" s="3">
        <v>42856</v>
      </c>
      <c r="I192" s="2" t="s">
        <v>63</v>
      </c>
      <c r="J192" s="1">
        <v>1</v>
      </c>
      <c r="K192" s="1">
        <v>1</v>
      </c>
      <c r="L192" s="1">
        <v>0</v>
      </c>
      <c r="M192" s="1">
        <v>2</v>
      </c>
      <c r="N192" s="1">
        <v>2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2" t="s">
        <v>64</v>
      </c>
      <c r="AK192" s="2" t="s">
        <v>65</v>
      </c>
      <c r="AL192" s="2" t="s">
        <v>66</v>
      </c>
      <c r="AM192" s="2" t="s">
        <v>67</v>
      </c>
      <c r="AN192" s="2" t="s">
        <v>68</v>
      </c>
      <c r="AO192" s="2" t="s">
        <v>69</v>
      </c>
      <c r="AP192" s="2" t="s">
        <v>70</v>
      </c>
      <c r="AQ192" s="2" t="s">
        <v>84</v>
      </c>
      <c r="AR192" s="2" t="s">
        <v>72</v>
      </c>
      <c r="AS192" s="1">
        <v>1</v>
      </c>
      <c r="AT192" s="2" t="s">
        <v>73</v>
      </c>
      <c r="AU192" s="1">
        <v>1999</v>
      </c>
      <c r="AV192" s="1">
        <v>12</v>
      </c>
      <c r="AW192" s="4">
        <v>75215</v>
      </c>
      <c r="AX192" s="4">
        <v>169399</v>
      </c>
      <c r="AY192" s="4">
        <v>54.13</v>
      </c>
      <c r="AZ192" s="2" t="s">
        <v>62</v>
      </c>
      <c r="BA192" s="3">
        <v>36515</v>
      </c>
      <c r="BB192" s="2" t="s">
        <v>79</v>
      </c>
      <c r="BC192" s="2" t="s">
        <v>186</v>
      </c>
      <c r="BD192" s="2" t="s">
        <v>258</v>
      </c>
      <c r="BE192" s="1">
        <v>0</v>
      </c>
      <c r="BF192" s="1">
        <v>0</v>
      </c>
      <c r="BG192" s="1">
        <v>0</v>
      </c>
      <c r="BH192" s="1">
        <v>0</v>
      </c>
    </row>
    <row r="193" spans="1:60" x14ac:dyDescent="0.2">
      <c r="A193" s="1">
        <v>850</v>
      </c>
      <c r="B193" s="2" t="s">
        <v>60</v>
      </c>
      <c r="C193" s="2" t="s">
        <v>61</v>
      </c>
      <c r="D193" s="2" t="s">
        <v>61</v>
      </c>
      <c r="E193" s="2" t="s">
        <v>62</v>
      </c>
      <c r="F193" s="2" t="s">
        <v>61</v>
      </c>
      <c r="G193" s="2" t="s">
        <v>62</v>
      </c>
      <c r="H193" s="3">
        <v>42856</v>
      </c>
      <c r="I193" s="2" t="s">
        <v>81</v>
      </c>
      <c r="J193" s="1">
        <v>0</v>
      </c>
      <c r="K193" s="1">
        <v>0</v>
      </c>
      <c r="L193" s="1">
        <v>0</v>
      </c>
      <c r="M193" s="1">
        <v>4</v>
      </c>
      <c r="N193" s="1">
        <v>0</v>
      </c>
      <c r="O193" s="1">
        <v>4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3</v>
      </c>
      <c r="AH193" s="1">
        <v>0</v>
      </c>
      <c r="AI193" s="1">
        <v>0</v>
      </c>
      <c r="AJ193" s="2" t="s">
        <v>64</v>
      </c>
      <c r="AK193" s="2" t="s">
        <v>65</v>
      </c>
      <c r="AL193" s="2" t="s">
        <v>66</v>
      </c>
      <c r="AM193" s="2" t="s">
        <v>67</v>
      </c>
      <c r="AN193" s="2" t="s">
        <v>68</v>
      </c>
      <c r="AO193" s="2" t="s">
        <v>69</v>
      </c>
      <c r="AP193" s="2" t="s">
        <v>93</v>
      </c>
      <c r="AQ193" s="2" t="s">
        <v>109</v>
      </c>
      <c r="AR193" s="2" t="s">
        <v>72</v>
      </c>
      <c r="AS193" s="1">
        <v>1</v>
      </c>
      <c r="AT193" s="2" t="s">
        <v>73</v>
      </c>
      <c r="AU193" s="1">
        <v>2011</v>
      </c>
      <c r="AV193" s="1">
        <v>9</v>
      </c>
      <c r="AW193" s="4">
        <v>16151</v>
      </c>
      <c r="AX193" s="4">
        <v>76336</v>
      </c>
      <c r="AY193" s="4">
        <v>5027.8</v>
      </c>
      <c r="AZ193" s="2" t="s">
        <v>61</v>
      </c>
      <c r="BA193" s="3">
        <v>40805</v>
      </c>
      <c r="BB193" s="2" t="s">
        <v>118</v>
      </c>
      <c r="BC193" s="2" t="s">
        <v>175</v>
      </c>
      <c r="BD193" s="2" t="s">
        <v>175</v>
      </c>
      <c r="BE193" s="1">
        <v>0</v>
      </c>
      <c r="BF193" s="1">
        <v>0</v>
      </c>
      <c r="BG193" s="1">
        <v>0</v>
      </c>
      <c r="BH193" s="1">
        <v>0</v>
      </c>
    </row>
    <row r="194" spans="1:60" x14ac:dyDescent="0.2">
      <c r="A194" s="1">
        <v>852</v>
      </c>
      <c r="B194" s="2" t="s">
        <v>60</v>
      </c>
      <c r="C194" s="2" t="s">
        <v>62</v>
      </c>
      <c r="D194" s="2" t="s">
        <v>62</v>
      </c>
      <c r="E194" s="2" t="s">
        <v>61</v>
      </c>
      <c r="F194" s="2" t="s">
        <v>62</v>
      </c>
      <c r="G194" s="2" t="s">
        <v>62</v>
      </c>
      <c r="H194" s="3">
        <v>42856</v>
      </c>
      <c r="I194" s="2" t="s">
        <v>87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2" t="s">
        <v>64</v>
      </c>
      <c r="AK194" s="2" t="s">
        <v>65</v>
      </c>
      <c r="AL194" s="2" t="s">
        <v>66</v>
      </c>
      <c r="AM194" s="2" t="s">
        <v>67</v>
      </c>
      <c r="AN194" s="2" t="s">
        <v>68</v>
      </c>
      <c r="AO194" s="2" t="s">
        <v>69</v>
      </c>
      <c r="AP194" s="2" t="s">
        <v>70</v>
      </c>
      <c r="AQ194" s="2" t="s">
        <v>205</v>
      </c>
      <c r="AR194" s="2" t="s">
        <v>72</v>
      </c>
      <c r="AS194" s="1">
        <v>1</v>
      </c>
      <c r="AT194" s="2" t="s">
        <v>73</v>
      </c>
      <c r="AU194" s="1">
        <v>1990</v>
      </c>
      <c r="AV194" s="1">
        <v>6</v>
      </c>
      <c r="AW194" s="4">
        <v>20558</v>
      </c>
      <c r="AX194" s="4">
        <v>82439</v>
      </c>
      <c r="AY194" s="4">
        <v>0</v>
      </c>
      <c r="AZ194" s="2" t="s">
        <v>62</v>
      </c>
      <c r="BA194" s="3">
        <v>33051</v>
      </c>
      <c r="BB194" s="2" t="s">
        <v>92</v>
      </c>
      <c r="BE194" s="1">
        <v>0</v>
      </c>
      <c r="BF194" s="1">
        <v>0</v>
      </c>
      <c r="BG194" s="1">
        <v>0</v>
      </c>
      <c r="BH194" s="1">
        <v>0</v>
      </c>
    </row>
    <row r="195" spans="1:60" x14ac:dyDescent="0.2">
      <c r="A195" s="1">
        <v>853</v>
      </c>
      <c r="B195" s="2" t="s">
        <v>60</v>
      </c>
      <c r="C195" s="2" t="s">
        <v>62</v>
      </c>
      <c r="D195" s="2" t="s">
        <v>62</v>
      </c>
      <c r="E195" s="2" t="s">
        <v>61</v>
      </c>
      <c r="F195" s="2" t="s">
        <v>61</v>
      </c>
      <c r="G195" s="2" t="s">
        <v>62</v>
      </c>
      <c r="H195" s="3">
        <v>42856</v>
      </c>
      <c r="I195" s="2" t="s">
        <v>103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2" t="s">
        <v>129</v>
      </c>
      <c r="AK195" s="2" t="s">
        <v>259</v>
      </c>
      <c r="AL195" s="2" t="s">
        <v>260</v>
      </c>
      <c r="AM195" s="2" t="s">
        <v>246</v>
      </c>
      <c r="AN195" s="2" t="s">
        <v>68</v>
      </c>
      <c r="AO195" s="2" t="s">
        <v>69</v>
      </c>
      <c r="AP195" s="2" t="s">
        <v>70</v>
      </c>
      <c r="AQ195" s="2" t="s">
        <v>109</v>
      </c>
      <c r="AR195" s="2" t="s">
        <v>72</v>
      </c>
      <c r="AS195" s="1">
        <v>1</v>
      </c>
      <c r="AT195" s="2" t="s">
        <v>73</v>
      </c>
      <c r="AU195" s="1">
        <v>2002</v>
      </c>
      <c r="AV195" s="1">
        <v>12</v>
      </c>
      <c r="AW195" s="4">
        <v>54244</v>
      </c>
      <c r="AX195" s="4">
        <v>420382</v>
      </c>
      <c r="AY195" s="4">
        <v>0</v>
      </c>
      <c r="AZ195" s="2" t="s">
        <v>62</v>
      </c>
      <c r="BA195" s="3">
        <v>37601</v>
      </c>
      <c r="BB195" s="2" t="s">
        <v>91</v>
      </c>
      <c r="BC195" s="2" t="s">
        <v>261</v>
      </c>
      <c r="BD195" s="2" t="s">
        <v>261</v>
      </c>
      <c r="BE195" s="1">
        <v>0</v>
      </c>
      <c r="BF195" s="1">
        <v>0</v>
      </c>
      <c r="BG195" s="1">
        <v>0</v>
      </c>
      <c r="BH195" s="1">
        <v>0</v>
      </c>
    </row>
    <row r="196" spans="1:60" x14ac:dyDescent="0.2">
      <c r="A196" s="1">
        <v>854</v>
      </c>
      <c r="B196" s="2" t="s">
        <v>76</v>
      </c>
      <c r="C196" s="2" t="s">
        <v>61</v>
      </c>
      <c r="D196" s="2" t="s">
        <v>61</v>
      </c>
      <c r="E196" s="2" t="s">
        <v>61</v>
      </c>
      <c r="F196" s="2" t="s">
        <v>62</v>
      </c>
      <c r="G196" s="2" t="s">
        <v>62</v>
      </c>
      <c r="H196" s="3">
        <v>42856</v>
      </c>
      <c r="I196" s="2" t="s">
        <v>81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2</v>
      </c>
      <c r="AE196" s="1">
        <v>0</v>
      </c>
      <c r="AF196" s="1">
        <v>2</v>
      </c>
      <c r="AG196" s="1">
        <v>2</v>
      </c>
      <c r="AH196" s="1">
        <v>0</v>
      </c>
      <c r="AI196" s="1">
        <v>0</v>
      </c>
      <c r="AJ196" s="2" t="s">
        <v>64</v>
      </c>
      <c r="AK196" s="2" t="s">
        <v>65</v>
      </c>
      <c r="AL196" s="2" t="s">
        <v>66</v>
      </c>
      <c r="AM196" s="2" t="s">
        <v>67</v>
      </c>
      <c r="AN196" s="2" t="s">
        <v>68</v>
      </c>
      <c r="AO196" s="2" t="s">
        <v>78</v>
      </c>
      <c r="AP196" s="2" t="s">
        <v>70</v>
      </c>
      <c r="AQ196" s="2" t="s">
        <v>96</v>
      </c>
      <c r="AR196" s="2" t="s">
        <v>83</v>
      </c>
      <c r="AS196" s="1">
        <v>1</v>
      </c>
      <c r="AT196" s="2" t="s">
        <v>73</v>
      </c>
      <c r="AU196" s="1">
        <v>1991</v>
      </c>
      <c r="AV196" s="1">
        <v>5</v>
      </c>
      <c r="AW196" s="4">
        <v>6909.28</v>
      </c>
      <c r="AX196" s="4">
        <v>0</v>
      </c>
      <c r="AY196" s="4">
        <v>6909.28</v>
      </c>
      <c r="AZ196" s="2" t="s">
        <v>61</v>
      </c>
      <c r="BA196" s="3">
        <v>33371</v>
      </c>
      <c r="BB196" s="2" t="s">
        <v>74</v>
      </c>
      <c r="BC196" s="2" t="s">
        <v>262</v>
      </c>
      <c r="BD196" s="2" t="s">
        <v>262</v>
      </c>
      <c r="BE196" s="1">
        <v>0</v>
      </c>
      <c r="BF196" s="1">
        <v>0</v>
      </c>
      <c r="BG196" s="1">
        <v>1</v>
      </c>
      <c r="BH196" s="1">
        <v>0</v>
      </c>
    </row>
    <row r="197" spans="1:60" x14ac:dyDescent="0.2">
      <c r="A197" s="1">
        <v>855</v>
      </c>
      <c r="B197" s="2" t="s">
        <v>76</v>
      </c>
      <c r="C197" s="2" t="s">
        <v>61</v>
      </c>
      <c r="D197" s="2" t="s">
        <v>61</v>
      </c>
      <c r="E197" s="2" t="s">
        <v>61</v>
      </c>
      <c r="F197" s="2" t="s">
        <v>62</v>
      </c>
      <c r="G197" s="2" t="s">
        <v>62</v>
      </c>
      <c r="H197" s="3">
        <v>42856</v>
      </c>
      <c r="I197" s="2" t="s">
        <v>63</v>
      </c>
      <c r="J197" s="1">
        <v>8</v>
      </c>
      <c r="K197" s="1">
        <v>7</v>
      </c>
      <c r="L197" s="1">
        <v>0</v>
      </c>
      <c r="M197" s="1">
        <v>11</v>
      </c>
      <c r="N197" s="1">
        <v>11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2</v>
      </c>
      <c r="AH197" s="1">
        <v>0</v>
      </c>
      <c r="AI197" s="1">
        <v>0</v>
      </c>
      <c r="AJ197" s="2" t="s">
        <v>64</v>
      </c>
      <c r="AK197" s="2" t="s">
        <v>65</v>
      </c>
      <c r="AL197" s="2" t="s">
        <v>66</v>
      </c>
      <c r="AM197" s="2" t="s">
        <v>67</v>
      </c>
      <c r="AN197" s="2" t="s">
        <v>68</v>
      </c>
      <c r="AO197" s="2" t="s">
        <v>69</v>
      </c>
      <c r="AP197" s="2" t="s">
        <v>70</v>
      </c>
      <c r="AQ197" s="2" t="s">
        <v>84</v>
      </c>
      <c r="AR197" s="2" t="s">
        <v>110</v>
      </c>
      <c r="AS197" s="1">
        <v>1</v>
      </c>
      <c r="AT197" s="2" t="s">
        <v>73</v>
      </c>
      <c r="AU197" s="1">
        <v>1999</v>
      </c>
      <c r="AV197" s="1">
        <v>7</v>
      </c>
      <c r="AW197" s="4">
        <v>135848</v>
      </c>
      <c r="AX197" s="4">
        <v>80267</v>
      </c>
      <c r="AY197" s="4">
        <v>16113.76</v>
      </c>
      <c r="AZ197" s="2" t="s">
        <v>61</v>
      </c>
      <c r="BA197" s="3">
        <v>36349</v>
      </c>
      <c r="BB197" s="2" t="s">
        <v>74</v>
      </c>
      <c r="BC197" s="2" t="s">
        <v>263</v>
      </c>
      <c r="BD197" s="2" t="s">
        <v>263</v>
      </c>
      <c r="BE197" s="1">
        <v>0</v>
      </c>
      <c r="BF197" s="1">
        <v>0</v>
      </c>
      <c r="BG197" s="1">
        <v>0</v>
      </c>
      <c r="BH197" s="1">
        <v>0</v>
      </c>
    </row>
    <row r="198" spans="1:60" x14ac:dyDescent="0.2">
      <c r="A198" s="1">
        <v>857</v>
      </c>
      <c r="B198" s="2" t="s">
        <v>114</v>
      </c>
      <c r="C198" s="2" t="s">
        <v>61</v>
      </c>
      <c r="D198" s="2" t="s">
        <v>61</v>
      </c>
      <c r="E198" s="2" t="s">
        <v>62</v>
      </c>
      <c r="F198" s="2" t="s">
        <v>62</v>
      </c>
      <c r="G198" s="2" t="s">
        <v>62</v>
      </c>
      <c r="H198" s="3">
        <v>42856</v>
      </c>
      <c r="I198" s="2" t="s">
        <v>63</v>
      </c>
      <c r="J198" s="1">
        <v>1</v>
      </c>
      <c r="K198" s="1">
        <v>1</v>
      </c>
      <c r="L198" s="1">
        <v>0</v>
      </c>
      <c r="M198" s="1">
        <v>14</v>
      </c>
      <c r="N198" s="1">
        <v>14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>
        <v>0</v>
      </c>
      <c r="AF198" s="1">
        <v>1</v>
      </c>
      <c r="AG198" s="1">
        <v>3</v>
      </c>
      <c r="AH198" s="1">
        <v>0</v>
      </c>
      <c r="AI198" s="1">
        <v>0</v>
      </c>
      <c r="AJ198" s="2" t="s">
        <v>64</v>
      </c>
      <c r="AK198" s="2" t="s">
        <v>65</v>
      </c>
      <c r="AL198" s="2" t="s">
        <v>66</v>
      </c>
      <c r="AM198" s="2" t="s">
        <v>67</v>
      </c>
      <c r="AN198" s="2" t="s">
        <v>68</v>
      </c>
      <c r="AO198" s="2" t="s">
        <v>69</v>
      </c>
      <c r="AP198" s="2" t="s">
        <v>70</v>
      </c>
      <c r="AQ198" s="2" t="s">
        <v>84</v>
      </c>
      <c r="AR198" s="2" t="s">
        <v>72</v>
      </c>
      <c r="AS198" s="1">
        <v>1</v>
      </c>
      <c r="AT198" s="2" t="s">
        <v>73</v>
      </c>
      <c r="AU198" s="1">
        <v>1988</v>
      </c>
      <c r="AV198" s="1">
        <v>6</v>
      </c>
      <c r="AW198" s="4">
        <v>31774</v>
      </c>
      <c r="AX198" s="4">
        <v>206606</v>
      </c>
      <c r="AY198" s="4">
        <v>925.26</v>
      </c>
      <c r="AZ198" s="2" t="s">
        <v>61</v>
      </c>
      <c r="BA198" s="3">
        <v>32295</v>
      </c>
      <c r="BB198" s="2" t="s">
        <v>74</v>
      </c>
      <c r="BE198" s="1">
        <v>0</v>
      </c>
      <c r="BF198" s="1">
        <v>0</v>
      </c>
      <c r="BG198" s="1">
        <v>0</v>
      </c>
      <c r="BH198" s="1">
        <v>0</v>
      </c>
    </row>
    <row r="199" spans="1:60" x14ac:dyDescent="0.2">
      <c r="A199" s="1">
        <v>861</v>
      </c>
      <c r="B199" s="2" t="s">
        <v>114</v>
      </c>
      <c r="C199" s="2" t="s">
        <v>61</v>
      </c>
      <c r="D199" s="2" t="s">
        <v>61</v>
      </c>
      <c r="E199" s="2" t="s">
        <v>61</v>
      </c>
      <c r="F199" s="2" t="s">
        <v>62</v>
      </c>
      <c r="G199" s="2" t="s">
        <v>62</v>
      </c>
      <c r="H199" s="3">
        <v>42856</v>
      </c>
      <c r="I199" s="2" t="s">
        <v>81</v>
      </c>
      <c r="J199" s="1">
        <v>2</v>
      </c>
      <c r="K199" s="1">
        <v>0</v>
      </c>
      <c r="L199" s="1">
        <v>2</v>
      </c>
      <c r="M199" s="1">
        <v>10</v>
      </c>
      <c r="N199" s="1">
        <v>3</v>
      </c>
      <c r="O199" s="1">
        <v>7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4</v>
      </c>
      <c r="AH199" s="1">
        <v>0</v>
      </c>
      <c r="AI199" s="1">
        <v>0</v>
      </c>
      <c r="AJ199" s="2" t="s">
        <v>64</v>
      </c>
      <c r="AK199" s="2" t="s">
        <v>65</v>
      </c>
      <c r="AL199" s="2" t="s">
        <v>119</v>
      </c>
      <c r="AM199" s="2" t="s">
        <v>67</v>
      </c>
      <c r="AN199" s="2" t="s">
        <v>68</v>
      </c>
      <c r="AO199" s="2" t="s">
        <v>69</v>
      </c>
      <c r="AP199" s="2" t="s">
        <v>93</v>
      </c>
      <c r="AQ199" s="2" t="s">
        <v>84</v>
      </c>
      <c r="AR199" s="2" t="s">
        <v>72</v>
      </c>
      <c r="AS199" s="1">
        <v>1</v>
      </c>
      <c r="AT199" s="2" t="s">
        <v>73</v>
      </c>
      <c r="AU199" s="1">
        <v>2002</v>
      </c>
      <c r="AV199" s="1">
        <v>10</v>
      </c>
      <c r="AW199" s="4">
        <v>2523</v>
      </c>
      <c r="AX199" s="4">
        <v>28587</v>
      </c>
      <c r="AY199" s="4">
        <v>562.44000000000005</v>
      </c>
      <c r="AZ199" s="2" t="s">
        <v>61</v>
      </c>
      <c r="BA199" s="3">
        <v>37547</v>
      </c>
      <c r="BB199" s="2" t="s">
        <v>74</v>
      </c>
      <c r="BC199" s="2" t="s">
        <v>264</v>
      </c>
      <c r="BD199" s="2" t="s">
        <v>264</v>
      </c>
      <c r="BE199" s="1">
        <v>0</v>
      </c>
      <c r="BF199" s="1">
        <v>0</v>
      </c>
      <c r="BG199" s="1">
        <v>0</v>
      </c>
      <c r="BH199" s="1">
        <v>0</v>
      </c>
    </row>
    <row r="200" spans="1:60" x14ac:dyDescent="0.2">
      <c r="A200" s="1">
        <v>862</v>
      </c>
      <c r="B200" s="2" t="s">
        <v>76</v>
      </c>
      <c r="C200" s="2" t="s">
        <v>61</v>
      </c>
      <c r="D200" s="2" t="s">
        <v>61</v>
      </c>
      <c r="E200" s="2" t="s">
        <v>62</v>
      </c>
      <c r="F200" s="2" t="s">
        <v>62</v>
      </c>
      <c r="G200" s="2" t="s">
        <v>62</v>
      </c>
      <c r="H200" s="3">
        <v>42856</v>
      </c>
      <c r="I200" s="2" t="s">
        <v>137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2</v>
      </c>
      <c r="AE200" s="1">
        <v>0</v>
      </c>
      <c r="AF200" s="1">
        <v>2</v>
      </c>
      <c r="AG200" s="1">
        <v>0</v>
      </c>
      <c r="AH200" s="1">
        <v>0</v>
      </c>
      <c r="AI200" s="1">
        <v>0</v>
      </c>
      <c r="AJ200" s="2" t="s">
        <v>64</v>
      </c>
      <c r="AK200" s="2" t="s">
        <v>65</v>
      </c>
      <c r="AL200" s="2" t="s">
        <v>66</v>
      </c>
      <c r="AM200" s="2" t="s">
        <v>67</v>
      </c>
      <c r="AN200" s="2" t="s">
        <v>68</v>
      </c>
      <c r="AO200" s="2" t="s">
        <v>78</v>
      </c>
      <c r="AP200" s="2" t="s">
        <v>93</v>
      </c>
      <c r="AQ200" s="2" t="s">
        <v>121</v>
      </c>
      <c r="AR200" s="2" t="s">
        <v>72</v>
      </c>
      <c r="AS200" s="1">
        <v>1</v>
      </c>
      <c r="AT200" s="2" t="s">
        <v>73</v>
      </c>
      <c r="AU200" s="1">
        <v>1976</v>
      </c>
      <c r="AV200" s="1">
        <v>5</v>
      </c>
      <c r="AW200" s="4">
        <v>162450.19</v>
      </c>
      <c r="AX200" s="4">
        <v>110547</v>
      </c>
      <c r="AY200" s="4">
        <v>5896.97</v>
      </c>
      <c r="AZ200" s="2" t="s">
        <v>61</v>
      </c>
      <c r="BA200" s="3">
        <v>27881</v>
      </c>
      <c r="BB200" s="2" t="s">
        <v>74</v>
      </c>
      <c r="BE200" s="1">
        <v>0</v>
      </c>
      <c r="BF200" s="1">
        <v>0</v>
      </c>
      <c r="BG200" s="1">
        <v>0</v>
      </c>
      <c r="BH200" s="1">
        <v>0</v>
      </c>
    </row>
    <row r="201" spans="1:60" x14ac:dyDescent="0.2">
      <c r="A201" s="1">
        <v>863</v>
      </c>
      <c r="B201" s="2" t="s">
        <v>76</v>
      </c>
      <c r="C201" s="2" t="s">
        <v>62</v>
      </c>
      <c r="D201" s="2" t="s">
        <v>62</v>
      </c>
      <c r="E201" s="2" t="s">
        <v>61</v>
      </c>
      <c r="F201" s="2" t="s">
        <v>62</v>
      </c>
      <c r="G201" s="2" t="s">
        <v>62</v>
      </c>
      <c r="H201" s="3">
        <v>42856</v>
      </c>
      <c r="I201" s="2" t="s">
        <v>87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2" t="s">
        <v>64</v>
      </c>
      <c r="AK201" s="2" t="s">
        <v>65</v>
      </c>
      <c r="AL201" s="2" t="s">
        <v>66</v>
      </c>
      <c r="AM201" s="2" t="s">
        <v>67</v>
      </c>
      <c r="AN201" s="2" t="s">
        <v>68</v>
      </c>
      <c r="AO201" s="2" t="s">
        <v>78</v>
      </c>
      <c r="AP201" s="2" t="s">
        <v>93</v>
      </c>
      <c r="AQ201" s="2" t="s">
        <v>96</v>
      </c>
      <c r="AR201" s="2" t="s">
        <v>72</v>
      </c>
      <c r="AS201" s="1">
        <v>1</v>
      </c>
      <c r="AT201" s="2" t="s">
        <v>73</v>
      </c>
      <c r="AU201" s="1">
        <v>2015</v>
      </c>
      <c r="AV201" s="1">
        <v>9</v>
      </c>
      <c r="AW201" s="4">
        <v>17586</v>
      </c>
      <c r="AX201" s="4">
        <v>16109</v>
      </c>
      <c r="AY201" s="4">
        <v>0</v>
      </c>
      <c r="AZ201" s="2" t="s">
        <v>62</v>
      </c>
      <c r="BA201" s="3">
        <v>42261</v>
      </c>
      <c r="BB201" s="2" t="s">
        <v>185</v>
      </c>
      <c r="BC201" s="2" t="s">
        <v>212</v>
      </c>
      <c r="BD201" s="2" t="s">
        <v>212</v>
      </c>
      <c r="BE201" s="1">
        <v>0</v>
      </c>
      <c r="BF201" s="1">
        <v>0</v>
      </c>
      <c r="BG201" s="1">
        <v>1</v>
      </c>
      <c r="BH201" s="1">
        <v>0</v>
      </c>
    </row>
    <row r="202" spans="1:60" x14ac:dyDescent="0.2">
      <c r="A202" s="1">
        <v>866</v>
      </c>
      <c r="B202" s="2" t="s">
        <v>76</v>
      </c>
      <c r="C202" s="2" t="s">
        <v>61</v>
      </c>
      <c r="D202" s="2" t="s">
        <v>61</v>
      </c>
      <c r="E202" s="2" t="s">
        <v>62</v>
      </c>
      <c r="F202" s="2" t="s">
        <v>62</v>
      </c>
      <c r="G202" s="2" t="s">
        <v>62</v>
      </c>
      <c r="H202" s="3">
        <v>42856</v>
      </c>
      <c r="I202" s="2" t="s">
        <v>81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4</v>
      </c>
      <c r="AH202" s="1">
        <v>0</v>
      </c>
      <c r="AI202" s="1">
        <v>0</v>
      </c>
      <c r="AJ202" s="2" t="s">
        <v>64</v>
      </c>
      <c r="AK202" s="2" t="s">
        <v>65</v>
      </c>
      <c r="AL202" s="2" t="s">
        <v>66</v>
      </c>
      <c r="AM202" s="2" t="s">
        <v>67</v>
      </c>
      <c r="AN202" s="2" t="s">
        <v>68</v>
      </c>
      <c r="AO202" s="2" t="s">
        <v>69</v>
      </c>
      <c r="AP202" s="2" t="s">
        <v>70</v>
      </c>
      <c r="AQ202" s="2" t="s">
        <v>96</v>
      </c>
      <c r="AR202" s="2" t="s">
        <v>83</v>
      </c>
      <c r="AS202" s="1">
        <v>1</v>
      </c>
      <c r="AT202" s="2" t="s">
        <v>73</v>
      </c>
      <c r="AU202" s="1">
        <v>1998</v>
      </c>
      <c r="AV202" s="1">
        <v>4</v>
      </c>
      <c r="AW202" s="4">
        <v>473.28</v>
      </c>
      <c r="AX202" s="4">
        <v>0</v>
      </c>
      <c r="AY202" s="4">
        <v>473.28</v>
      </c>
      <c r="AZ202" s="2" t="s">
        <v>61</v>
      </c>
      <c r="BA202" s="3">
        <v>35902</v>
      </c>
      <c r="BB202" s="2" t="s">
        <v>74</v>
      </c>
      <c r="BD202" s="2" t="s">
        <v>265</v>
      </c>
      <c r="BE202" s="1">
        <v>0</v>
      </c>
      <c r="BF202" s="1">
        <v>0</v>
      </c>
      <c r="BG202" s="1">
        <v>0</v>
      </c>
      <c r="BH202" s="1">
        <v>0</v>
      </c>
    </row>
    <row r="203" spans="1:60" x14ac:dyDescent="0.2">
      <c r="A203" s="1">
        <v>871</v>
      </c>
      <c r="B203" s="2" t="s">
        <v>60</v>
      </c>
      <c r="C203" s="2" t="s">
        <v>62</v>
      </c>
      <c r="D203" s="2" t="s">
        <v>62</v>
      </c>
      <c r="E203" s="2" t="s">
        <v>61</v>
      </c>
      <c r="F203" s="2" t="s">
        <v>62</v>
      </c>
      <c r="G203" s="2" t="s">
        <v>62</v>
      </c>
      <c r="H203" s="3">
        <v>42856</v>
      </c>
      <c r="I203" s="2" t="s">
        <v>103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1</v>
      </c>
      <c r="AG203" s="1">
        <v>0</v>
      </c>
      <c r="AH203" s="1">
        <v>0</v>
      </c>
      <c r="AI203" s="1">
        <v>0</v>
      </c>
      <c r="AJ203" s="2" t="s">
        <v>64</v>
      </c>
      <c r="AK203" s="2" t="s">
        <v>65</v>
      </c>
      <c r="AL203" s="2" t="s">
        <v>66</v>
      </c>
      <c r="AM203" s="2" t="s">
        <v>67</v>
      </c>
      <c r="AN203" s="2" t="s">
        <v>68</v>
      </c>
      <c r="AO203" s="2" t="s">
        <v>78</v>
      </c>
      <c r="AP203" s="2" t="s">
        <v>70</v>
      </c>
      <c r="AQ203" s="2" t="s">
        <v>121</v>
      </c>
      <c r="AR203" s="2" t="s">
        <v>72</v>
      </c>
      <c r="AS203" s="1">
        <v>1</v>
      </c>
      <c r="AT203" s="2" t="s">
        <v>73</v>
      </c>
      <c r="AU203" s="1">
        <v>1979</v>
      </c>
      <c r="AV203" s="1">
        <v>9</v>
      </c>
      <c r="AW203" s="4">
        <v>41098</v>
      </c>
      <c r="AX203" s="4">
        <v>21331</v>
      </c>
      <c r="AY203" s="4">
        <v>0</v>
      </c>
      <c r="AZ203" s="2" t="s">
        <v>62</v>
      </c>
      <c r="BA203" s="3">
        <v>29099</v>
      </c>
      <c r="BB203" s="2" t="s">
        <v>79</v>
      </c>
      <c r="BE203" s="1">
        <v>0</v>
      </c>
      <c r="BF203" s="1">
        <v>0</v>
      </c>
      <c r="BG203" s="1">
        <v>0</v>
      </c>
      <c r="BH203" s="1">
        <v>0</v>
      </c>
    </row>
    <row r="204" spans="1:60" x14ac:dyDescent="0.2">
      <c r="A204" s="1">
        <v>874</v>
      </c>
      <c r="B204" s="2" t="s">
        <v>76</v>
      </c>
      <c r="C204" s="2" t="s">
        <v>62</v>
      </c>
      <c r="D204" s="2" t="s">
        <v>62</v>
      </c>
      <c r="E204" s="2" t="s">
        <v>61</v>
      </c>
      <c r="F204" s="2" t="s">
        <v>62</v>
      </c>
      <c r="G204" s="2" t="s">
        <v>62</v>
      </c>
      <c r="H204" s="3">
        <v>42856</v>
      </c>
      <c r="I204" s="2" t="s">
        <v>63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2" t="s">
        <v>64</v>
      </c>
      <c r="AK204" s="2" t="s">
        <v>65</v>
      </c>
      <c r="AL204" s="2" t="s">
        <v>66</v>
      </c>
      <c r="AM204" s="2" t="s">
        <v>67</v>
      </c>
      <c r="AN204" s="2" t="s">
        <v>68</v>
      </c>
      <c r="AO204" s="2" t="s">
        <v>69</v>
      </c>
      <c r="AP204" s="2" t="s">
        <v>70</v>
      </c>
      <c r="AQ204" s="2" t="s">
        <v>84</v>
      </c>
      <c r="AR204" s="2" t="s">
        <v>72</v>
      </c>
      <c r="AS204" s="1">
        <v>1</v>
      </c>
      <c r="AT204" s="2" t="s">
        <v>73</v>
      </c>
      <c r="AU204" s="1">
        <v>2003</v>
      </c>
      <c r="AV204" s="1">
        <v>3</v>
      </c>
      <c r="AW204" s="4">
        <v>8532</v>
      </c>
      <c r="AX204" s="4">
        <v>110554</v>
      </c>
      <c r="AY204" s="4">
        <v>0</v>
      </c>
      <c r="AZ204" s="2" t="s">
        <v>62</v>
      </c>
      <c r="BA204" s="3">
        <v>37686</v>
      </c>
      <c r="BB204" s="2" t="s">
        <v>189</v>
      </c>
      <c r="BD204" s="2" t="s">
        <v>266</v>
      </c>
      <c r="BE204" s="1">
        <v>0</v>
      </c>
      <c r="BF204" s="1">
        <v>0</v>
      </c>
      <c r="BG204" s="1">
        <v>0</v>
      </c>
      <c r="BH204" s="1">
        <v>0</v>
      </c>
    </row>
    <row r="205" spans="1:60" x14ac:dyDescent="0.2">
      <c r="A205" s="1">
        <v>877</v>
      </c>
      <c r="B205" s="2" t="s">
        <v>76</v>
      </c>
      <c r="C205" s="2" t="s">
        <v>61</v>
      </c>
      <c r="D205" s="2" t="s">
        <v>61</v>
      </c>
      <c r="E205" s="2" t="s">
        <v>62</v>
      </c>
      <c r="F205" s="2" t="s">
        <v>62</v>
      </c>
      <c r="G205" s="2" t="s">
        <v>62</v>
      </c>
      <c r="H205" s="3">
        <v>42856</v>
      </c>
      <c r="I205" s="2" t="s">
        <v>81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2" t="s">
        <v>64</v>
      </c>
      <c r="AK205" s="2" t="s">
        <v>65</v>
      </c>
      <c r="AL205" s="2" t="s">
        <v>66</v>
      </c>
      <c r="AM205" s="2" t="s">
        <v>67</v>
      </c>
      <c r="AN205" s="2" t="s">
        <v>68</v>
      </c>
      <c r="AO205" s="2" t="s">
        <v>69</v>
      </c>
      <c r="AP205" s="2" t="s">
        <v>70</v>
      </c>
      <c r="AQ205" s="2" t="s">
        <v>84</v>
      </c>
      <c r="AR205" s="2" t="s">
        <v>83</v>
      </c>
      <c r="AS205" s="1">
        <v>1</v>
      </c>
      <c r="AT205" s="2" t="s">
        <v>73</v>
      </c>
      <c r="AU205" s="1">
        <v>2007</v>
      </c>
      <c r="AV205" s="1">
        <v>7</v>
      </c>
      <c r="AW205" s="4">
        <v>6883</v>
      </c>
      <c r="AX205" s="4">
        <v>1478</v>
      </c>
      <c r="AY205" s="4">
        <v>1056.43</v>
      </c>
      <c r="AZ205" s="2" t="s">
        <v>62</v>
      </c>
      <c r="BA205" s="3">
        <v>39274</v>
      </c>
      <c r="BB205" s="2" t="s">
        <v>74</v>
      </c>
      <c r="BE205" s="1">
        <v>1</v>
      </c>
      <c r="BF205" s="1">
        <v>0</v>
      </c>
      <c r="BG205" s="1">
        <v>0</v>
      </c>
      <c r="BH205" s="1">
        <v>0</v>
      </c>
    </row>
    <row r="206" spans="1:60" x14ac:dyDescent="0.2">
      <c r="A206" s="1">
        <v>886</v>
      </c>
      <c r="B206" s="2" t="s">
        <v>76</v>
      </c>
      <c r="C206" s="2" t="s">
        <v>62</v>
      </c>
      <c r="D206" s="2" t="s">
        <v>62</v>
      </c>
      <c r="E206" s="2" t="s">
        <v>61</v>
      </c>
      <c r="F206" s="2" t="s">
        <v>62</v>
      </c>
      <c r="G206" s="2" t="s">
        <v>62</v>
      </c>
      <c r="H206" s="3">
        <v>42856</v>
      </c>
      <c r="I206" s="2" t="s">
        <v>137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2" t="s">
        <v>64</v>
      </c>
      <c r="AK206" s="2" t="s">
        <v>65</v>
      </c>
      <c r="AL206" s="2" t="s">
        <v>119</v>
      </c>
      <c r="AM206" s="2" t="s">
        <v>67</v>
      </c>
      <c r="AN206" s="2" t="s">
        <v>68</v>
      </c>
      <c r="AO206" s="2" t="s">
        <v>69</v>
      </c>
      <c r="AP206" s="2" t="s">
        <v>70</v>
      </c>
      <c r="AQ206" s="2" t="s">
        <v>99</v>
      </c>
      <c r="AR206" s="2" t="s">
        <v>110</v>
      </c>
      <c r="AS206" s="1">
        <v>1</v>
      </c>
      <c r="AT206" s="2" t="s">
        <v>73</v>
      </c>
      <c r="AU206" s="1">
        <v>1994</v>
      </c>
      <c r="AV206" s="1">
        <v>5</v>
      </c>
      <c r="AW206" s="4">
        <v>77492</v>
      </c>
      <c r="AX206" s="4">
        <v>327380.68</v>
      </c>
      <c r="AY206" s="4">
        <v>0</v>
      </c>
      <c r="AZ206" s="2" t="s">
        <v>62</v>
      </c>
      <c r="BA206" s="3">
        <v>34455</v>
      </c>
      <c r="BB206" s="2" t="s">
        <v>92</v>
      </c>
      <c r="BC206" s="2" t="s">
        <v>188</v>
      </c>
      <c r="BE206" s="1">
        <v>0</v>
      </c>
      <c r="BF206" s="1">
        <v>0</v>
      </c>
      <c r="BG206" s="1">
        <v>0</v>
      </c>
      <c r="BH206" s="1">
        <v>0</v>
      </c>
    </row>
    <row r="207" spans="1:60" x14ac:dyDescent="0.2">
      <c r="A207" s="1">
        <v>893</v>
      </c>
      <c r="B207" s="2" t="s">
        <v>76</v>
      </c>
      <c r="C207" s="2" t="s">
        <v>62</v>
      </c>
      <c r="D207" s="2" t="s">
        <v>62</v>
      </c>
      <c r="E207" s="2" t="s">
        <v>61</v>
      </c>
      <c r="F207" s="2" t="s">
        <v>62</v>
      </c>
      <c r="G207" s="2" t="s">
        <v>62</v>
      </c>
      <c r="H207" s="3">
        <v>42856</v>
      </c>
      <c r="I207" s="2" t="s">
        <v>87</v>
      </c>
      <c r="J207" s="1">
        <v>0</v>
      </c>
      <c r="K207" s="1">
        <v>0</v>
      </c>
      <c r="L207" s="1">
        <v>0</v>
      </c>
      <c r="M207" s="1">
        <v>3</v>
      </c>
      <c r="N207" s="1">
        <v>3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>
        <v>0</v>
      </c>
      <c r="AF207" s="1">
        <v>1</v>
      </c>
      <c r="AG207" s="1">
        <v>0</v>
      </c>
      <c r="AH207" s="1">
        <v>0</v>
      </c>
      <c r="AI207" s="1">
        <v>0</v>
      </c>
      <c r="AJ207" s="2" t="s">
        <v>64</v>
      </c>
      <c r="AK207" s="2" t="s">
        <v>65</v>
      </c>
      <c r="AL207" s="2" t="s">
        <v>66</v>
      </c>
      <c r="AM207" s="2" t="s">
        <v>67</v>
      </c>
      <c r="AN207" s="2" t="s">
        <v>68</v>
      </c>
      <c r="AO207" s="2" t="s">
        <v>78</v>
      </c>
      <c r="AP207" s="2" t="s">
        <v>93</v>
      </c>
      <c r="AQ207" s="2" t="s">
        <v>71</v>
      </c>
      <c r="AR207" s="2" t="s">
        <v>83</v>
      </c>
      <c r="AS207" s="1">
        <v>1</v>
      </c>
      <c r="AT207" s="2" t="s">
        <v>73</v>
      </c>
      <c r="AU207" s="1">
        <v>1998</v>
      </c>
      <c r="AV207" s="1">
        <v>12</v>
      </c>
      <c r="AW207" s="4">
        <v>0</v>
      </c>
      <c r="AX207" s="4">
        <v>0</v>
      </c>
      <c r="AY207" s="4">
        <v>0</v>
      </c>
      <c r="AZ207" s="2" t="s">
        <v>62</v>
      </c>
      <c r="BA207" s="3">
        <v>36158</v>
      </c>
      <c r="BB207" s="2" t="s">
        <v>79</v>
      </c>
      <c r="BE207" s="1">
        <v>0</v>
      </c>
      <c r="BF207" s="1">
        <v>0</v>
      </c>
      <c r="BG207" s="1">
        <v>0</v>
      </c>
      <c r="BH207" s="1">
        <v>0</v>
      </c>
    </row>
    <row r="208" spans="1:60" x14ac:dyDescent="0.2">
      <c r="A208" s="1">
        <v>899</v>
      </c>
      <c r="B208" s="2" t="s">
        <v>76</v>
      </c>
      <c r="C208" s="2" t="s">
        <v>61</v>
      </c>
      <c r="D208" s="2" t="s">
        <v>61</v>
      </c>
      <c r="E208" s="2" t="s">
        <v>61</v>
      </c>
      <c r="F208" s="2" t="s">
        <v>62</v>
      </c>
      <c r="G208" s="2" t="s">
        <v>62</v>
      </c>
      <c r="H208" s="3">
        <v>42856</v>
      </c>
      <c r="I208" s="2" t="s">
        <v>143</v>
      </c>
      <c r="J208" s="1">
        <v>3</v>
      </c>
      <c r="K208" s="1">
        <v>0</v>
      </c>
      <c r="L208" s="1">
        <v>3</v>
      </c>
      <c r="M208" s="1">
        <v>12</v>
      </c>
      <c r="N208" s="1">
        <v>0</v>
      </c>
      <c r="O208" s="1">
        <v>12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</v>
      </c>
      <c r="AE208" s="1">
        <v>1</v>
      </c>
      <c r="AF208" s="1">
        <v>1</v>
      </c>
      <c r="AG208" s="1">
        <v>4</v>
      </c>
      <c r="AH208" s="1">
        <v>0</v>
      </c>
      <c r="AI208" s="1">
        <v>0</v>
      </c>
      <c r="AJ208" s="2" t="s">
        <v>64</v>
      </c>
      <c r="AK208" s="2" t="s">
        <v>65</v>
      </c>
      <c r="AL208" s="2" t="s">
        <v>66</v>
      </c>
      <c r="AM208" s="2" t="s">
        <v>67</v>
      </c>
      <c r="AN208" s="2" t="s">
        <v>68</v>
      </c>
      <c r="AO208" s="2" t="s">
        <v>69</v>
      </c>
      <c r="AP208" s="2" t="s">
        <v>70</v>
      </c>
      <c r="AQ208" s="2" t="s">
        <v>84</v>
      </c>
      <c r="AR208" s="2" t="s">
        <v>144</v>
      </c>
      <c r="AS208" s="1">
        <v>1</v>
      </c>
      <c r="AT208" s="2" t="s">
        <v>73</v>
      </c>
      <c r="AU208" s="1">
        <v>1983</v>
      </c>
      <c r="AV208" s="1">
        <v>10</v>
      </c>
      <c r="AW208" s="4">
        <v>119053.25</v>
      </c>
      <c r="AX208" s="4">
        <v>657657.1</v>
      </c>
      <c r="AY208" s="4">
        <v>1542.56</v>
      </c>
      <c r="AZ208" s="2" t="s">
        <v>61</v>
      </c>
      <c r="BA208" s="3">
        <v>30616</v>
      </c>
      <c r="BB208" s="2" t="s">
        <v>74</v>
      </c>
      <c r="BC208" s="2" t="s">
        <v>267</v>
      </c>
      <c r="BE208" s="1">
        <v>0</v>
      </c>
      <c r="BF208" s="1">
        <v>0</v>
      </c>
      <c r="BG208" s="1">
        <v>0</v>
      </c>
      <c r="BH208" s="1">
        <v>1</v>
      </c>
    </row>
    <row r="209" spans="1:60" x14ac:dyDescent="0.2">
      <c r="A209" s="1">
        <v>902</v>
      </c>
      <c r="B209" s="2" t="s">
        <v>76</v>
      </c>
      <c r="C209" s="2" t="s">
        <v>61</v>
      </c>
      <c r="D209" s="2" t="s">
        <v>61</v>
      </c>
      <c r="E209" s="2" t="s">
        <v>62</v>
      </c>
      <c r="F209" s="2" t="s">
        <v>62</v>
      </c>
      <c r="G209" s="2" t="s">
        <v>62</v>
      </c>
      <c r="H209" s="3">
        <v>42856</v>
      </c>
      <c r="I209" s="2" t="s">
        <v>63</v>
      </c>
      <c r="J209" s="1">
        <v>3</v>
      </c>
      <c r="K209" s="1">
        <v>3</v>
      </c>
      <c r="L209" s="1">
        <v>0</v>
      </c>
      <c r="M209" s="1">
        <v>13</v>
      </c>
      <c r="N209" s="1">
        <v>13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3</v>
      </c>
      <c r="AE209" s="1">
        <v>0</v>
      </c>
      <c r="AF209" s="1">
        <v>3</v>
      </c>
      <c r="AG209" s="1">
        <v>4</v>
      </c>
      <c r="AH209" s="1">
        <v>0</v>
      </c>
      <c r="AI209" s="1">
        <v>0</v>
      </c>
      <c r="AJ209" s="2" t="s">
        <v>64</v>
      </c>
      <c r="AK209" s="2" t="s">
        <v>65</v>
      </c>
      <c r="AL209" s="2" t="s">
        <v>66</v>
      </c>
      <c r="AM209" s="2" t="s">
        <v>67</v>
      </c>
      <c r="AN209" s="2" t="s">
        <v>68</v>
      </c>
      <c r="AO209" s="2" t="s">
        <v>69</v>
      </c>
      <c r="AP209" s="2" t="s">
        <v>70</v>
      </c>
      <c r="AQ209" s="2" t="s">
        <v>84</v>
      </c>
      <c r="AR209" s="2" t="s">
        <v>72</v>
      </c>
      <c r="AS209" s="1">
        <v>1</v>
      </c>
      <c r="AT209" s="2" t="s">
        <v>73</v>
      </c>
      <c r="AU209" s="1">
        <v>1997</v>
      </c>
      <c r="AV209" s="1">
        <v>7</v>
      </c>
      <c r="AW209" s="4">
        <v>18394</v>
      </c>
      <c r="AX209" s="4">
        <v>230676</v>
      </c>
      <c r="AY209" s="4">
        <v>2613.48</v>
      </c>
      <c r="AZ209" s="2" t="s">
        <v>61</v>
      </c>
      <c r="BA209" s="3">
        <v>35626</v>
      </c>
      <c r="BB209" s="2" t="s">
        <v>74</v>
      </c>
      <c r="BC209" s="2" t="s">
        <v>268</v>
      </c>
      <c r="BD209" s="2" t="s">
        <v>268</v>
      </c>
      <c r="BE209" s="1">
        <v>0</v>
      </c>
      <c r="BF209" s="1">
        <v>0</v>
      </c>
      <c r="BG209" s="1">
        <v>0</v>
      </c>
      <c r="BH209" s="1">
        <v>0</v>
      </c>
    </row>
    <row r="210" spans="1:60" x14ac:dyDescent="0.2">
      <c r="A210" s="1">
        <v>906</v>
      </c>
      <c r="B210" s="2" t="s">
        <v>114</v>
      </c>
      <c r="C210" s="2" t="s">
        <v>61</v>
      </c>
      <c r="D210" s="2" t="s">
        <v>61</v>
      </c>
      <c r="E210" s="2" t="s">
        <v>61</v>
      </c>
      <c r="F210" s="2" t="s">
        <v>61</v>
      </c>
      <c r="G210" s="2" t="s">
        <v>61</v>
      </c>
      <c r="H210" s="3">
        <v>42856</v>
      </c>
      <c r="I210" s="2" t="s">
        <v>63</v>
      </c>
      <c r="J210" s="1">
        <v>3</v>
      </c>
      <c r="K210" s="1">
        <v>2</v>
      </c>
      <c r="L210" s="1">
        <v>1</v>
      </c>
      <c r="M210" s="1">
        <v>28</v>
      </c>
      <c r="N210" s="1">
        <v>0</v>
      </c>
      <c r="O210" s="1">
        <v>28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4</v>
      </c>
      <c r="AH210" s="1">
        <v>0</v>
      </c>
      <c r="AI210" s="1">
        <v>0</v>
      </c>
      <c r="AJ210" s="2" t="s">
        <v>64</v>
      </c>
      <c r="AK210" s="2" t="s">
        <v>65</v>
      </c>
      <c r="AL210" s="2" t="s">
        <v>119</v>
      </c>
      <c r="AM210" s="2" t="s">
        <v>67</v>
      </c>
      <c r="AN210" s="2" t="s">
        <v>68</v>
      </c>
      <c r="AO210" s="2" t="s">
        <v>78</v>
      </c>
      <c r="AP210" s="2" t="s">
        <v>93</v>
      </c>
      <c r="AQ210" s="2" t="s">
        <v>84</v>
      </c>
      <c r="AR210" s="2" t="s">
        <v>72</v>
      </c>
      <c r="AS210" s="1">
        <v>1</v>
      </c>
      <c r="AT210" s="2" t="s">
        <v>73</v>
      </c>
      <c r="AU210" s="1">
        <v>1996</v>
      </c>
      <c r="AV210" s="1">
        <v>2</v>
      </c>
      <c r="AW210" s="4">
        <v>3055</v>
      </c>
      <c r="AX210" s="4">
        <v>98272</v>
      </c>
      <c r="AY210" s="4">
        <v>495.41</v>
      </c>
      <c r="AZ210" s="2" t="s">
        <v>61</v>
      </c>
      <c r="BA210" s="3">
        <v>35100</v>
      </c>
      <c r="BB210" s="2" t="s">
        <v>74</v>
      </c>
      <c r="BC210" s="2" t="s">
        <v>269</v>
      </c>
      <c r="BD210" s="2" t="s">
        <v>269</v>
      </c>
      <c r="BE210" s="1">
        <v>0</v>
      </c>
      <c r="BF210" s="1">
        <v>0</v>
      </c>
      <c r="BG210" s="1">
        <v>0</v>
      </c>
      <c r="BH210" s="1">
        <v>0</v>
      </c>
    </row>
    <row r="211" spans="1:60" x14ac:dyDescent="0.2">
      <c r="A211" s="1">
        <v>907</v>
      </c>
      <c r="B211" s="2" t="s">
        <v>76</v>
      </c>
      <c r="C211" s="2" t="s">
        <v>61</v>
      </c>
      <c r="D211" s="2" t="s">
        <v>61</v>
      </c>
      <c r="E211" s="2" t="s">
        <v>62</v>
      </c>
      <c r="F211" s="2" t="s">
        <v>61</v>
      </c>
      <c r="G211" s="2" t="s">
        <v>62</v>
      </c>
      <c r="H211" s="3">
        <v>42856</v>
      </c>
      <c r="I211" s="2" t="s">
        <v>81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7</v>
      </c>
      <c r="AH211" s="1">
        <v>0</v>
      </c>
      <c r="AI211" s="1">
        <v>0</v>
      </c>
      <c r="AJ211" s="2" t="s">
        <v>64</v>
      </c>
      <c r="AK211" s="2" t="s">
        <v>65</v>
      </c>
      <c r="AL211" s="2" t="s">
        <v>66</v>
      </c>
      <c r="AM211" s="2" t="s">
        <v>67</v>
      </c>
      <c r="AN211" s="2" t="s">
        <v>68</v>
      </c>
      <c r="AO211" s="2" t="s">
        <v>78</v>
      </c>
      <c r="AP211" s="2" t="s">
        <v>70</v>
      </c>
      <c r="AQ211" s="2" t="s">
        <v>121</v>
      </c>
      <c r="AR211" s="2" t="s">
        <v>83</v>
      </c>
      <c r="AS211" s="1">
        <v>1</v>
      </c>
      <c r="AT211" s="2" t="s">
        <v>73</v>
      </c>
      <c r="AU211" s="1">
        <v>1968</v>
      </c>
      <c r="AV211" s="1">
        <v>4</v>
      </c>
      <c r="AW211" s="4">
        <v>7005</v>
      </c>
      <c r="AX211" s="4">
        <v>9266</v>
      </c>
      <c r="AY211" s="4">
        <v>952.67</v>
      </c>
      <c r="AZ211" s="2" t="s">
        <v>61</v>
      </c>
      <c r="BA211" s="3">
        <v>24929</v>
      </c>
      <c r="BB211" s="2" t="s">
        <v>74</v>
      </c>
      <c r="BC211" s="2" t="s">
        <v>270</v>
      </c>
      <c r="BD211" s="2" t="s">
        <v>270</v>
      </c>
      <c r="BE211" s="1">
        <v>0</v>
      </c>
      <c r="BF211" s="1">
        <v>0</v>
      </c>
      <c r="BG211" s="1">
        <v>0</v>
      </c>
      <c r="BH211" s="1">
        <v>0</v>
      </c>
    </row>
    <row r="212" spans="1:60" x14ac:dyDescent="0.2">
      <c r="A212" s="1">
        <v>910</v>
      </c>
      <c r="B212" s="2" t="s">
        <v>76</v>
      </c>
      <c r="C212" s="2" t="s">
        <v>61</v>
      </c>
      <c r="D212" s="2" t="s">
        <v>61</v>
      </c>
      <c r="E212" s="2" t="s">
        <v>62</v>
      </c>
      <c r="F212" s="2" t="s">
        <v>62</v>
      </c>
      <c r="G212" s="2" t="s">
        <v>62</v>
      </c>
      <c r="H212" s="3">
        <v>42856</v>
      </c>
      <c r="I212" s="2" t="s">
        <v>77</v>
      </c>
      <c r="J212" s="1">
        <v>1</v>
      </c>
      <c r="K212" s="1">
        <v>1</v>
      </c>
      <c r="L212" s="1">
        <v>0</v>
      </c>
      <c r="M212" s="1">
        <v>6</v>
      </c>
      <c r="N212" s="1">
        <v>6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2" t="s">
        <v>64</v>
      </c>
      <c r="AK212" s="2" t="s">
        <v>65</v>
      </c>
      <c r="AL212" s="2" t="s">
        <v>66</v>
      </c>
      <c r="AM212" s="2" t="s">
        <v>67</v>
      </c>
      <c r="AN212" s="2" t="s">
        <v>68</v>
      </c>
      <c r="AO212" s="2" t="s">
        <v>69</v>
      </c>
      <c r="AP212" s="2" t="s">
        <v>93</v>
      </c>
      <c r="AQ212" s="2" t="s">
        <v>84</v>
      </c>
      <c r="AR212" s="2" t="s">
        <v>72</v>
      </c>
      <c r="AS212" s="1">
        <v>1</v>
      </c>
      <c r="AT212" s="2" t="s">
        <v>73</v>
      </c>
      <c r="AU212" s="1">
        <v>1975</v>
      </c>
      <c r="AV212" s="1">
        <v>12</v>
      </c>
      <c r="AW212" s="4">
        <v>51096.1</v>
      </c>
      <c r="AX212" s="4">
        <v>54827.37</v>
      </c>
      <c r="AY212" s="4">
        <v>51096.1</v>
      </c>
      <c r="AZ212" s="2" t="s">
        <v>61</v>
      </c>
      <c r="BA212" s="3">
        <v>27729</v>
      </c>
      <c r="BB212" s="2" t="s">
        <v>74</v>
      </c>
      <c r="BC212" s="2" t="s">
        <v>271</v>
      </c>
      <c r="BD212" s="2" t="s">
        <v>271</v>
      </c>
      <c r="BE212" s="1">
        <v>0</v>
      </c>
      <c r="BF212" s="1">
        <v>0</v>
      </c>
      <c r="BG212" s="1">
        <v>0</v>
      </c>
      <c r="BH212" s="1">
        <v>0</v>
      </c>
    </row>
    <row r="213" spans="1:60" x14ac:dyDescent="0.2">
      <c r="A213" s="1">
        <v>914</v>
      </c>
      <c r="B213" s="2" t="s">
        <v>60</v>
      </c>
      <c r="C213" s="2" t="s">
        <v>61</v>
      </c>
      <c r="D213" s="2" t="s">
        <v>61</v>
      </c>
      <c r="E213" s="2" t="s">
        <v>61</v>
      </c>
      <c r="F213" s="2" t="s">
        <v>61</v>
      </c>
      <c r="G213" s="2" t="s">
        <v>62</v>
      </c>
      <c r="H213" s="3">
        <v>42856</v>
      </c>
      <c r="I213" s="2" t="s">
        <v>143</v>
      </c>
      <c r="J213" s="1">
        <v>4</v>
      </c>
      <c r="K213" s="1">
        <v>4</v>
      </c>
      <c r="L213" s="1">
        <v>0</v>
      </c>
      <c r="M213" s="1">
        <v>13</v>
      </c>
      <c r="N213" s="1">
        <v>9</v>
      </c>
      <c r="O213" s="1">
        <v>4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0</v>
      </c>
      <c r="AF213" s="1">
        <v>1</v>
      </c>
      <c r="AG213" s="1">
        <v>0</v>
      </c>
      <c r="AH213" s="1">
        <v>0</v>
      </c>
      <c r="AI213" s="1">
        <v>0</v>
      </c>
      <c r="AJ213" s="2" t="s">
        <v>272</v>
      </c>
      <c r="AK213" s="2" t="s">
        <v>273</v>
      </c>
      <c r="AL213" s="2" t="s">
        <v>274</v>
      </c>
      <c r="AM213" s="2" t="s">
        <v>184</v>
      </c>
      <c r="AN213" s="2" t="s">
        <v>68</v>
      </c>
      <c r="AO213" s="2" t="s">
        <v>78</v>
      </c>
      <c r="AP213" s="2" t="s">
        <v>70</v>
      </c>
      <c r="AQ213" s="2" t="s">
        <v>82</v>
      </c>
      <c r="AR213" s="2" t="s">
        <v>144</v>
      </c>
      <c r="AS213" s="1">
        <v>1</v>
      </c>
      <c r="AT213" s="2" t="s">
        <v>73</v>
      </c>
      <c r="AU213" s="1">
        <v>1993</v>
      </c>
      <c r="AV213" s="1">
        <v>9</v>
      </c>
      <c r="AW213" s="4">
        <v>310307</v>
      </c>
      <c r="AX213" s="4">
        <v>327890.03000000003</v>
      </c>
      <c r="AY213" s="4">
        <v>12850.14</v>
      </c>
      <c r="AZ213" s="2" t="s">
        <v>61</v>
      </c>
      <c r="BA213" s="3">
        <v>34239</v>
      </c>
      <c r="BB213" s="2" t="s">
        <v>74</v>
      </c>
      <c r="BC213" s="2" t="s">
        <v>275</v>
      </c>
      <c r="BD213" s="2" t="s">
        <v>276</v>
      </c>
      <c r="BE213" s="1">
        <v>0</v>
      </c>
      <c r="BF213" s="1">
        <v>0</v>
      </c>
      <c r="BG213" s="1">
        <v>0</v>
      </c>
      <c r="BH213" s="1">
        <v>1</v>
      </c>
    </row>
    <row r="214" spans="1:60" x14ac:dyDescent="0.2">
      <c r="A214" s="1">
        <v>916</v>
      </c>
      <c r="B214" s="2" t="s">
        <v>76</v>
      </c>
      <c r="C214" s="2" t="s">
        <v>61</v>
      </c>
      <c r="D214" s="2" t="s">
        <v>61</v>
      </c>
      <c r="E214" s="2" t="s">
        <v>61</v>
      </c>
      <c r="F214" s="2" t="s">
        <v>61</v>
      </c>
      <c r="G214" s="2" t="s">
        <v>62</v>
      </c>
      <c r="H214" s="3">
        <v>42856</v>
      </c>
      <c r="I214" s="2" t="s">
        <v>63</v>
      </c>
      <c r="J214" s="1">
        <v>0</v>
      </c>
      <c r="K214" s="1">
        <v>0</v>
      </c>
      <c r="L214" s="1">
        <v>0</v>
      </c>
      <c r="M214" s="1">
        <v>3</v>
      </c>
      <c r="N214" s="1">
        <v>3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3</v>
      </c>
      <c r="AE214" s="1">
        <v>0</v>
      </c>
      <c r="AF214" s="1">
        <v>3</v>
      </c>
      <c r="AG214" s="1">
        <v>0</v>
      </c>
      <c r="AH214" s="1">
        <v>0</v>
      </c>
      <c r="AI214" s="1">
        <v>0</v>
      </c>
      <c r="AJ214" s="2" t="s">
        <v>64</v>
      </c>
      <c r="AK214" s="2" t="s">
        <v>65</v>
      </c>
      <c r="AL214" s="2" t="s">
        <v>66</v>
      </c>
      <c r="AM214" s="2" t="s">
        <v>67</v>
      </c>
      <c r="AN214" s="2" t="s">
        <v>68</v>
      </c>
      <c r="AO214" s="2" t="s">
        <v>78</v>
      </c>
      <c r="AP214" s="2" t="s">
        <v>70</v>
      </c>
      <c r="AQ214" s="2" t="s">
        <v>222</v>
      </c>
      <c r="AR214" s="2" t="s">
        <v>72</v>
      </c>
      <c r="AS214" s="1">
        <v>1</v>
      </c>
      <c r="AT214" s="2" t="s">
        <v>73</v>
      </c>
      <c r="AU214" s="1">
        <v>1967</v>
      </c>
      <c r="AV214" s="1">
        <v>9</v>
      </c>
      <c r="AW214" s="4">
        <v>37026</v>
      </c>
      <c r="AX214" s="4">
        <v>166415</v>
      </c>
      <c r="AY214" s="4">
        <v>19717.38</v>
      </c>
      <c r="AZ214" s="2" t="s">
        <v>61</v>
      </c>
      <c r="BA214" s="3">
        <v>24716</v>
      </c>
      <c r="BB214" s="2" t="s">
        <v>74</v>
      </c>
      <c r="BC214" s="2" t="s">
        <v>277</v>
      </c>
      <c r="BD214" s="2" t="s">
        <v>277</v>
      </c>
      <c r="BE214" s="1">
        <v>0</v>
      </c>
      <c r="BF214" s="1">
        <v>0</v>
      </c>
      <c r="BG214" s="1">
        <v>1</v>
      </c>
      <c r="BH214" s="1">
        <v>0</v>
      </c>
    </row>
    <row r="215" spans="1:60" x14ac:dyDescent="0.2">
      <c r="A215" s="1">
        <v>940</v>
      </c>
      <c r="B215" s="2" t="s">
        <v>60</v>
      </c>
      <c r="C215" s="2" t="s">
        <v>62</v>
      </c>
      <c r="D215" s="2" t="s">
        <v>62</v>
      </c>
      <c r="E215" s="2" t="s">
        <v>61</v>
      </c>
      <c r="F215" s="2" t="s">
        <v>62</v>
      </c>
      <c r="G215" s="2" t="s">
        <v>62</v>
      </c>
      <c r="H215" s="3">
        <v>42856</v>
      </c>
      <c r="I215" s="2" t="s">
        <v>87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2" t="s">
        <v>64</v>
      </c>
      <c r="AK215" s="2" t="s">
        <v>65</v>
      </c>
      <c r="AL215" s="2" t="s">
        <v>66</v>
      </c>
      <c r="AM215" s="2" t="s">
        <v>67</v>
      </c>
      <c r="AN215" s="2" t="s">
        <v>68</v>
      </c>
      <c r="AO215" s="2" t="s">
        <v>69</v>
      </c>
      <c r="AP215" s="2" t="s">
        <v>93</v>
      </c>
      <c r="AQ215" s="2" t="s">
        <v>71</v>
      </c>
      <c r="AR215" s="2" t="s">
        <v>72</v>
      </c>
      <c r="AS215" s="1">
        <v>1</v>
      </c>
      <c r="AT215" s="2" t="s">
        <v>73</v>
      </c>
      <c r="AU215" s="1">
        <v>2008</v>
      </c>
      <c r="AV215" s="1">
        <v>10</v>
      </c>
      <c r="AW215" s="4">
        <v>39230</v>
      </c>
      <c r="AX215" s="4">
        <v>106868</v>
      </c>
      <c r="AY215" s="4">
        <v>0</v>
      </c>
      <c r="AZ215" s="2" t="s">
        <v>62</v>
      </c>
      <c r="BA215" s="3">
        <v>39748</v>
      </c>
      <c r="BB215" s="2" t="s">
        <v>92</v>
      </c>
      <c r="BE215" s="1">
        <v>0</v>
      </c>
      <c r="BF215" s="1">
        <v>0</v>
      </c>
      <c r="BG215" s="1">
        <v>1</v>
      </c>
      <c r="BH215" s="1">
        <v>0</v>
      </c>
    </row>
    <row r="216" spans="1:60" x14ac:dyDescent="0.2">
      <c r="A216" s="1">
        <v>945</v>
      </c>
      <c r="B216" s="2" t="s">
        <v>76</v>
      </c>
      <c r="C216" s="2" t="s">
        <v>61</v>
      </c>
      <c r="D216" s="2" t="s">
        <v>61</v>
      </c>
      <c r="E216" s="2" t="s">
        <v>62</v>
      </c>
      <c r="F216" s="2" t="s">
        <v>62</v>
      </c>
      <c r="G216" s="2" t="s">
        <v>62</v>
      </c>
      <c r="H216" s="3">
        <v>42856</v>
      </c>
      <c r="I216" s="2" t="s">
        <v>77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2" t="s">
        <v>64</v>
      </c>
      <c r="AK216" s="2" t="s">
        <v>65</v>
      </c>
      <c r="AL216" s="2" t="s">
        <v>66</v>
      </c>
      <c r="AM216" s="2" t="s">
        <v>67</v>
      </c>
      <c r="AN216" s="2" t="s">
        <v>68</v>
      </c>
      <c r="AO216" s="2" t="s">
        <v>78</v>
      </c>
      <c r="AP216" s="2" t="s">
        <v>70</v>
      </c>
      <c r="AQ216" s="2" t="s">
        <v>89</v>
      </c>
      <c r="AR216" s="2" t="s">
        <v>72</v>
      </c>
      <c r="AS216" s="1">
        <v>1</v>
      </c>
      <c r="AT216" s="2" t="s">
        <v>73</v>
      </c>
      <c r="AU216" s="1">
        <v>1999</v>
      </c>
      <c r="AV216" s="1">
        <v>8</v>
      </c>
      <c r="AW216" s="4">
        <v>10957</v>
      </c>
      <c r="AX216" s="4">
        <v>277604</v>
      </c>
      <c r="AY216" s="4">
        <v>7004.67</v>
      </c>
      <c r="AZ216" s="2" t="s">
        <v>62</v>
      </c>
      <c r="BA216" s="3">
        <v>36390</v>
      </c>
      <c r="BB216" s="2" t="s">
        <v>118</v>
      </c>
      <c r="BC216" s="2" t="s">
        <v>278</v>
      </c>
      <c r="BD216" s="2" t="s">
        <v>278</v>
      </c>
      <c r="BE216" s="1">
        <v>1</v>
      </c>
      <c r="BF216" s="1">
        <v>0</v>
      </c>
      <c r="BG216" s="1">
        <v>0</v>
      </c>
      <c r="BH216" s="1">
        <v>0</v>
      </c>
    </row>
    <row r="217" spans="1:60" x14ac:dyDescent="0.2">
      <c r="A217" s="1">
        <v>950</v>
      </c>
      <c r="B217" s="2" t="s">
        <v>76</v>
      </c>
      <c r="C217" s="2" t="s">
        <v>62</v>
      </c>
      <c r="D217" s="2" t="s">
        <v>62</v>
      </c>
      <c r="E217" s="2" t="s">
        <v>61</v>
      </c>
      <c r="F217" s="2" t="s">
        <v>62</v>
      </c>
      <c r="G217" s="2" t="s">
        <v>62</v>
      </c>
      <c r="H217" s="3">
        <v>42856</v>
      </c>
      <c r="I217" s="2" t="s">
        <v>63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2" t="s">
        <v>64</v>
      </c>
      <c r="AK217" s="2" t="s">
        <v>65</v>
      </c>
      <c r="AL217" s="2" t="s">
        <v>66</v>
      </c>
      <c r="AM217" s="2" t="s">
        <v>67</v>
      </c>
      <c r="AN217" s="2" t="s">
        <v>68</v>
      </c>
      <c r="AO217" s="2" t="s">
        <v>78</v>
      </c>
      <c r="AP217" s="2" t="s">
        <v>70</v>
      </c>
      <c r="AQ217" s="2" t="s">
        <v>84</v>
      </c>
      <c r="AR217" s="2" t="s">
        <v>110</v>
      </c>
      <c r="AS217" s="1">
        <v>1</v>
      </c>
      <c r="AT217" s="2" t="s">
        <v>73</v>
      </c>
      <c r="AU217" s="1">
        <v>2016</v>
      </c>
      <c r="AV217" s="1">
        <v>12</v>
      </c>
      <c r="AW217" s="4">
        <v>135848</v>
      </c>
      <c r="AX217" s="4">
        <v>80267</v>
      </c>
      <c r="AY217" s="4">
        <v>0</v>
      </c>
      <c r="AZ217" s="2" t="s">
        <v>62</v>
      </c>
      <c r="BA217" s="3">
        <v>42707</v>
      </c>
      <c r="BB217" s="2" t="s">
        <v>157</v>
      </c>
      <c r="BE217" s="1">
        <v>0</v>
      </c>
      <c r="BF217" s="1">
        <v>0</v>
      </c>
      <c r="BG217" s="1">
        <v>1</v>
      </c>
      <c r="BH217" s="1">
        <v>0</v>
      </c>
    </row>
    <row r="218" spans="1:60" x14ac:dyDescent="0.2">
      <c r="A218" s="1">
        <v>951</v>
      </c>
      <c r="B218" s="2" t="s">
        <v>114</v>
      </c>
      <c r="C218" s="2" t="s">
        <v>61</v>
      </c>
      <c r="D218" s="2" t="s">
        <v>61</v>
      </c>
      <c r="E218" s="2" t="s">
        <v>61</v>
      </c>
      <c r="F218" s="2" t="s">
        <v>61</v>
      </c>
      <c r="G218" s="2" t="s">
        <v>62</v>
      </c>
      <c r="H218" s="3">
        <v>42856</v>
      </c>
      <c r="I218" s="2" t="s">
        <v>63</v>
      </c>
      <c r="J218" s="1">
        <v>2</v>
      </c>
      <c r="K218" s="1">
        <v>1</v>
      </c>
      <c r="L218" s="1">
        <v>1</v>
      </c>
      <c r="M218" s="1">
        <v>4</v>
      </c>
      <c r="N218" s="1">
        <v>1</v>
      </c>
      <c r="O218" s="1">
        <v>3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2</v>
      </c>
      <c r="AE218" s="1">
        <v>1</v>
      </c>
      <c r="AF218" s="1">
        <v>2</v>
      </c>
      <c r="AG218" s="1">
        <v>2</v>
      </c>
      <c r="AH218" s="1">
        <v>0</v>
      </c>
      <c r="AI218" s="1">
        <v>0</v>
      </c>
      <c r="AJ218" s="2" t="s">
        <v>64</v>
      </c>
      <c r="AK218" s="2" t="s">
        <v>65</v>
      </c>
      <c r="AL218" s="2" t="s">
        <v>66</v>
      </c>
      <c r="AM218" s="2" t="s">
        <v>67</v>
      </c>
      <c r="AN218" s="2" t="s">
        <v>68</v>
      </c>
      <c r="AO218" s="2" t="s">
        <v>78</v>
      </c>
      <c r="AP218" s="2" t="s">
        <v>70</v>
      </c>
      <c r="AQ218" s="2" t="s">
        <v>84</v>
      </c>
      <c r="AR218" s="2" t="s">
        <v>72</v>
      </c>
      <c r="AS218" s="1">
        <v>1</v>
      </c>
      <c r="AT218" s="2" t="s">
        <v>73</v>
      </c>
      <c r="AU218" s="1">
        <v>1988</v>
      </c>
      <c r="AV218" s="1">
        <v>8</v>
      </c>
      <c r="AW218" s="4">
        <v>95140</v>
      </c>
      <c r="AX218" s="4">
        <v>6427</v>
      </c>
      <c r="AY218" s="4">
        <v>14651.39</v>
      </c>
      <c r="AZ218" s="2" t="s">
        <v>61</v>
      </c>
      <c r="BA218" s="3">
        <v>32370</v>
      </c>
      <c r="BB218" s="2" t="s">
        <v>118</v>
      </c>
      <c r="BC218" s="2" t="s">
        <v>279</v>
      </c>
      <c r="BD218" s="2" t="s">
        <v>279</v>
      </c>
      <c r="BE218" s="1">
        <v>0</v>
      </c>
      <c r="BF218" s="1">
        <v>0</v>
      </c>
      <c r="BG218" s="1">
        <v>1</v>
      </c>
      <c r="BH218" s="1">
        <v>0</v>
      </c>
    </row>
    <row r="219" spans="1:60" x14ac:dyDescent="0.2">
      <c r="A219" s="1">
        <v>958</v>
      </c>
      <c r="B219" s="2" t="s">
        <v>76</v>
      </c>
      <c r="C219" s="2" t="s">
        <v>61</v>
      </c>
      <c r="D219" s="2" t="s">
        <v>61</v>
      </c>
      <c r="E219" s="2" t="s">
        <v>62</v>
      </c>
      <c r="F219" s="2" t="s">
        <v>62</v>
      </c>
      <c r="G219" s="2" t="s">
        <v>62</v>
      </c>
      <c r="H219" s="3">
        <v>42856</v>
      </c>
      <c r="I219" s="2" t="s">
        <v>81</v>
      </c>
      <c r="J219" s="1">
        <v>1</v>
      </c>
      <c r="K219" s="1">
        <v>1</v>
      </c>
      <c r="L219" s="1">
        <v>0</v>
      </c>
      <c r="M219" s="1">
        <v>1</v>
      </c>
      <c r="N219" s="1">
        <v>1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1</v>
      </c>
      <c r="AA219" s="1">
        <v>1</v>
      </c>
      <c r="AB219" s="1">
        <v>0</v>
      </c>
      <c r="AC219" s="1">
        <v>1</v>
      </c>
      <c r="AD219" s="1">
        <v>0</v>
      </c>
      <c r="AE219" s="1">
        <v>0</v>
      </c>
      <c r="AF219" s="1">
        <v>0</v>
      </c>
      <c r="AG219" s="1">
        <v>4</v>
      </c>
      <c r="AH219" s="1">
        <v>0</v>
      </c>
      <c r="AI219" s="1">
        <v>0</v>
      </c>
      <c r="AJ219" s="2" t="s">
        <v>64</v>
      </c>
      <c r="AK219" s="2" t="s">
        <v>65</v>
      </c>
      <c r="AL219" s="2" t="s">
        <v>66</v>
      </c>
      <c r="AM219" s="2" t="s">
        <v>67</v>
      </c>
      <c r="AN219" s="2" t="s">
        <v>68</v>
      </c>
      <c r="AO219" s="2" t="s">
        <v>78</v>
      </c>
      <c r="AP219" s="2" t="s">
        <v>93</v>
      </c>
      <c r="AQ219" s="2" t="s">
        <v>84</v>
      </c>
      <c r="AR219" s="2" t="s">
        <v>72</v>
      </c>
      <c r="AS219" s="1">
        <v>1</v>
      </c>
      <c r="AT219" s="2" t="s">
        <v>73</v>
      </c>
      <c r="AU219" s="1">
        <v>2005</v>
      </c>
      <c r="AV219" s="1">
        <v>3</v>
      </c>
      <c r="AW219" s="4">
        <v>803.51</v>
      </c>
      <c r="AX219" s="4">
        <v>60928</v>
      </c>
      <c r="AY219" s="4">
        <v>803.51</v>
      </c>
      <c r="AZ219" s="2" t="s">
        <v>61</v>
      </c>
      <c r="BA219" s="3">
        <v>38423</v>
      </c>
      <c r="BB219" s="2" t="s">
        <v>74</v>
      </c>
      <c r="BC219" s="2" t="s">
        <v>280</v>
      </c>
      <c r="BD219" s="2" t="s">
        <v>280</v>
      </c>
      <c r="BE219" s="1">
        <v>0</v>
      </c>
      <c r="BF219" s="1">
        <v>1</v>
      </c>
      <c r="BG219" s="1">
        <v>0</v>
      </c>
      <c r="BH219" s="1">
        <v>0</v>
      </c>
    </row>
    <row r="220" spans="1:60" x14ac:dyDescent="0.2">
      <c r="A220" s="1">
        <v>966</v>
      </c>
      <c r="B220" s="2" t="s">
        <v>60</v>
      </c>
      <c r="C220" s="2" t="s">
        <v>61</v>
      </c>
      <c r="D220" s="2" t="s">
        <v>61</v>
      </c>
      <c r="E220" s="2" t="s">
        <v>61</v>
      </c>
      <c r="F220" s="2" t="s">
        <v>62</v>
      </c>
      <c r="G220" s="2" t="s">
        <v>62</v>
      </c>
      <c r="H220" s="3">
        <v>42856</v>
      </c>
      <c r="I220" s="2" t="s">
        <v>63</v>
      </c>
      <c r="J220" s="1">
        <v>1</v>
      </c>
      <c r="K220" s="1">
        <v>1</v>
      </c>
      <c r="L220" s="1">
        <v>0</v>
      </c>
      <c r="M220" s="1">
        <v>3</v>
      </c>
      <c r="N220" s="1">
        <v>3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2" t="s">
        <v>106</v>
      </c>
      <c r="AK220" s="2" t="s">
        <v>106</v>
      </c>
      <c r="AL220" s="2" t="s">
        <v>106</v>
      </c>
      <c r="AM220" s="2" t="s">
        <v>281</v>
      </c>
      <c r="AN220" s="2" t="s">
        <v>68</v>
      </c>
      <c r="AO220" s="2" t="s">
        <v>78</v>
      </c>
      <c r="AP220" s="2" t="s">
        <v>70</v>
      </c>
      <c r="AQ220" s="2" t="s">
        <v>84</v>
      </c>
      <c r="AR220" s="2" t="s">
        <v>72</v>
      </c>
      <c r="AS220" s="1">
        <v>0</v>
      </c>
      <c r="AT220" s="2" t="s">
        <v>108</v>
      </c>
      <c r="AU220" s="1">
        <v>2010</v>
      </c>
      <c r="AV220" s="1">
        <v>5</v>
      </c>
      <c r="AW220" s="4">
        <v>87744</v>
      </c>
      <c r="AX220" s="4">
        <v>187918</v>
      </c>
      <c r="AY220" s="4">
        <v>239.48</v>
      </c>
      <c r="AZ220" s="2" t="s">
        <v>62</v>
      </c>
      <c r="BA220" s="3">
        <v>40308</v>
      </c>
      <c r="BB220" s="2" t="s">
        <v>74</v>
      </c>
      <c r="BC220" s="2" t="s">
        <v>123</v>
      </c>
      <c r="BD220" s="2" t="s">
        <v>123</v>
      </c>
      <c r="BE220" s="1">
        <v>1</v>
      </c>
      <c r="BF220" s="1">
        <v>0</v>
      </c>
      <c r="BG220" s="1">
        <v>0</v>
      </c>
      <c r="BH220" s="1">
        <v>0</v>
      </c>
    </row>
    <row r="221" spans="1:60" x14ac:dyDescent="0.2">
      <c r="A221" s="1">
        <v>977</v>
      </c>
      <c r="B221" s="2" t="s">
        <v>60</v>
      </c>
      <c r="C221" s="2" t="s">
        <v>61</v>
      </c>
      <c r="D221" s="2" t="s">
        <v>61</v>
      </c>
      <c r="E221" s="2" t="s">
        <v>61</v>
      </c>
      <c r="F221" s="2" t="s">
        <v>62</v>
      </c>
      <c r="G221" s="2" t="s">
        <v>62</v>
      </c>
      <c r="H221" s="3">
        <v>42856</v>
      </c>
      <c r="I221" s="2" t="s">
        <v>77</v>
      </c>
      <c r="J221" s="1">
        <v>0</v>
      </c>
      <c r="K221" s="1">
        <v>0</v>
      </c>
      <c r="L221" s="1">
        <v>0</v>
      </c>
      <c r="M221" s="1">
        <v>6</v>
      </c>
      <c r="N221" s="1">
        <v>0</v>
      </c>
      <c r="O221" s="1">
        <v>6</v>
      </c>
      <c r="P221" s="1">
        <v>1</v>
      </c>
      <c r="Q221" s="1">
        <v>1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1</v>
      </c>
      <c r="AB221" s="1">
        <v>1</v>
      </c>
      <c r="AC221" s="1">
        <v>0</v>
      </c>
      <c r="AD221" s="1">
        <v>3</v>
      </c>
      <c r="AE221" s="1">
        <v>1</v>
      </c>
      <c r="AF221" s="1">
        <v>2</v>
      </c>
      <c r="AG221" s="1">
        <v>6</v>
      </c>
      <c r="AH221" s="1">
        <v>0</v>
      </c>
      <c r="AI221" s="1">
        <v>0</v>
      </c>
      <c r="AJ221" s="2" t="s">
        <v>64</v>
      </c>
      <c r="AK221" s="2" t="s">
        <v>65</v>
      </c>
      <c r="AL221" s="2" t="s">
        <v>66</v>
      </c>
      <c r="AM221" s="2" t="s">
        <v>67</v>
      </c>
      <c r="AN221" s="2" t="s">
        <v>68</v>
      </c>
      <c r="AO221" s="2" t="s">
        <v>69</v>
      </c>
      <c r="AP221" s="2" t="s">
        <v>70</v>
      </c>
      <c r="AQ221" s="2" t="s">
        <v>121</v>
      </c>
      <c r="AR221" s="2" t="s">
        <v>72</v>
      </c>
      <c r="AS221" s="1">
        <v>1</v>
      </c>
      <c r="AT221" s="2" t="s">
        <v>73</v>
      </c>
      <c r="AU221" s="1">
        <v>2008</v>
      </c>
      <c r="AV221" s="1">
        <v>6</v>
      </c>
      <c r="AW221" s="4">
        <v>87410</v>
      </c>
      <c r="AX221" s="4">
        <v>327987.32</v>
      </c>
      <c r="AY221" s="4">
        <v>1162.49</v>
      </c>
      <c r="AZ221" s="2" t="s">
        <v>61</v>
      </c>
      <c r="BA221" s="3">
        <v>39610</v>
      </c>
      <c r="BB221" s="2" t="s">
        <v>79</v>
      </c>
      <c r="BC221" s="2" t="s">
        <v>282</v>
      </c>
      <c r="BD221" s="2" t="s">
        <v>282</v>
      </c>
      <c r="BE221" s="1">
        <v>0</v>
      </c>
      <c r="BF221" s="1">
        <v>0</v>
      </c>
      <c r="BG221" s="1">
        <v>0</v>
      </c>
      <c r="BH221" s="1">
        <v>0</v>
      </c>
    </row>
    <row r="222" spans="1:60" x14ac:dyDescent="0.2">
      <c r="A222" s="1">
        <v>978</v>
      </c>
      <c r="B222" s="2" t="s">
        <v>60</v>
      </c>
      <c r="C222" s="2" t="s">
        <v>61</v>
      </c>
      <c r="D222" s="2" t="s">
        <v>61</v>
      </c>
      <c r="E222" s="2" t="s">
        <v>62</v>
      </c>
      <c r="F222" s="2" t="s">
        <v>62</v>
      </c>
      <c r="G222" s="2" t="s">
        <v>62</v>
      </c>
      <c r="H222" s="3">
        <v>42856</v>
      </c>
      <c r="I222" s="2" t="s">
        <v>81</v>
      </c>
      <c r="J222" s="1">
        <v>9</v>
      </c>
      <c r="K222" s="1">
        <v>6</v>
      </c>
      <c r="L222" s="1">
        <v>3</v>
      </c>
      <c r="M222" s="1">
        <v>5</v>
      </c>
      <c r="N222" s="1">
        <v>2</v>
      </c>
      <c r="O222" s="1">
        <v>3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1</v>
      </c>
      <c r="AE222" s="1">
        <v>0</v>
      </c>
      <c r="AF222" s="1">
        <v>1</v>
      </c>
      <c r="AG222" s="1">
        <v>2</v>
      </c>
      <c r="AH222" s="1">
        <v>0</v>
      </c>
      <c r="AI222" s="1">
        <v>0</v>
      </c>
      <c r="AJ222" s="2" t="s">
        <v>64</v>
      </c>
      <c r="AK222" s="2" t="s">
        <v>65</v>
      </c>
      <c r="AL222" s="2" t="s">
        <v>66</v>
      </c>
      <c r="AM222" s="2" t="s">
        <v>67</v>
      </c>
      <c r="AN222" s="2" t="s">
        <v>68</v>
      </c>
      <c r="AO222" s="2" t="s">
        <v>69</v>
      </c>
      <c r="AP222" s="2" t="s">
        <v>70</v>
      </c>
      <c r="AQ222" s="2" t="s">
        <v>109</v>
      </c>
      <c r="AR222" s="2" t="s">
        <v>72</v>
      </c>
      <c r="AS222" s="1">
        <v>1</v>
      </c>
      <c r="AT222" s="2" t="s">
        <v>73</v>
      </c>
      <c r="AU222" s="1">
        <v>1993</v>
      </c>
      <c r="AV222" s="1">
        <v>4</v>
      </c>
      <c r="AW222" s="4">
        <v>13170</v>
      </c>
      <c r="AX222" s="4">
        <v>29161</v>
      </c>
      <c r="AY222" s="4">
        <v>1129.8900000000001</v>
      </c>
      <c r="AZ222" s="2" t="s">
        <v>61</v>
      </c>
      <c r="BA222" s="3">
        <v>34066</v>
      </c>
      <c r="BB222" s="2" t="s">
        <v>74</v>
      </c>
      <c r="BC222" s="2" t="s">
        <v>283</v>
      </c>
      <c r="BD222" s="2" t="s">
        <v>283</v>
      </c>
      <c r="BE222" s="1">
        <v>0</v>
      </c>
      <c r="BF222" s="1">
        <v>1</v>
      </c>
      <c r="BG222" s="1">
        <v>0</v>
      </c>
      <c r="BH222" s="1">
        <v>0</v>
      </c>
    </row>
    <row r="223" spans="1:60" x14ac:dyDescent="0.2">
      <c r="A223" s="1">
        <v>983</v>
      </c>
      <c r="B223" s="2" t="s">
        <v>76</v>
      </c>
      <c r="C223" s="2" t="s">
        <v>62</v>
      </c>
      <c r="D223" s="2" t="s">
        <v>62</v>
      </c>
      <c r="E223" s="2" t="s">
        <v>61</v>
      </c>
      <c r="F223" s="2" t="s">
        <v>62</v>
      </c>
      <c r="G223" s="2" t="s">
        <v>62</v>
      </c>
      <c r="H223" s="3">
        <v>42856</v>
      </c>
      <c r="I223" s="2" t="s">
        <v>87</v>
      </c>
      <c r="J223" s="1">
        <v>0</v>
      </c>
      <c r="K223" s="1">
        <v>0</v>
      </c>
      <c r="L223" s="1">
        <v>0</v>
      </c>
      <c r="M223" s="1">
        <v>5</v>
      </c>
      <c r="N223" s="1">
        <v>5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2" t="s">
        <v>64</v>
      </c>
      <c r="AK223" s="2" t="s">
        <v>65</v>
      </c>
      <c r="AL223" s="2" t="s">
        <v>66</v>
      </c>
      <c r="AM223" s="2" t="s">
        <v>67</v>
      </c>
      <c r="AN223" s="2" t="s">
        <v>68</v>
      </c>
      <c r="AO223" s="2" t="s">
        <v>78</v>
      </c>
      <c r="AP223" s="2" t="s">
        <v>70</v>
      </c>
      <c r="AQ223" s="2" t="s">
        <v>84</v>
      </c>
      <c r="AR223" s="2" t="s">
        <v>110</v>
      </c>
      <c r="AS223" s="1">
        <v>1</v>
      </c>
      <c r="AT223" s="2" t="s">
        <v>73</v>
      </c>
      <c r="AU223" s="1">
        <v>2013</v>
      </c>
      <c r="AV223" s="1">
        <v>5</v>
      </c>
      <c r="AW223" s="4">
        <v>221681</v>
      </c>
      <c r="AX223" s="4">
        <v>387404</v>
      </c>
      <c r="AY223" s="4">
        <v>0</v>
      </c>
      <c r="AZ223" s="2" t="s">
        <v>62</v>
      </c>
      <c r="BA223" s="3">
        <v>41402</v>
      </c>
      <c r="BB223" s="2" t="s">
        <v>79</v>
      </c>
      <c r="BE223" s="1">
        <v>0</v>
      </c>
      <c r="BF223" s="1">
        <v>0</v>
      </c>
      <c r="BG223" s="1">
        <v>0</v>
      </c>
      <c r="BH223" s="1">
        <v>0</v>
      </c>
    </row>
    <row r="224" spans="1:60" x14ac:dyDescent="0.2">
      <c r="A224" s="1">
        <v>984</v>
      </c>
      <c r="B224" s="2" t="s">
        <v>76</v>
      </c>
      <c r="C224" s="2" t="s">
        <v>62</v>
      </c>
      <c r="D224" s="2" t="s">
        <v>62</v>
      </c>
      <c r="E224" s="2" t="s">
        <v>62</v>
      </c>
      <c r="F224" s="2" t="s">
        <v>61</v>
      </c>
      <c r="G224" s="2" t="s">
        <v>62</v>
      </c>
      <c r="H224" s="3">
        <v>42856</v>
      </c>
      <c r="I224" s="2" t="s">
        <v>284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0</v>
      </c>
      <c r="AF224" s="1">
        <v>1</v>
      </c>
      <c r="AG224" s="1">
        <v>0</v>
      </c>
      <c r="AH224" s="1">
        <v>0</v>
      </c>
      <c r="AI224" s="1">
        <v>0</v>
      </c>
      <c r="AJ224" s="2" t="s">
        <v>64</v>
      </c>
      <c r="AK224" s="2" t="s">
        <v>65</v>
      </c>
      <c r="AL224" s="2" t="s">
        <v>66</v>
      </c>
      <c r="AM224" s="2" t="s">
        <v>67</v>
      </c>
      <c r="AN224" s="2" t="s">
        <v>68</v>
      </c>
      <c r="AO224" s="2" t="s">
        <v>69</v>
      </c>
      <c r="AP224" s="2" t="s">
        <v>93</v>
      </c>
      <c r="AQ224" s="2" t="s">
        <v>84</v>
      </c>
      <c r="AR224" s="2" t="s">
        <v>72</v>
      </c>
      <c r="AS224" s="1">
        <v>1</v>
      </c>
      <c r="AT224" s="2" t="s">
        <v>73</v>
      </c>
      <c r="AU224" s="1">
        <v>2000</v>
      </c>
      <c r="AV224" s="1">
        <v>10</v>
      </c>
      <c r="AW224" s="4">
        <v>23480</v>
      </c>
      <c r="AX224" s="4">
        <v>87465</v>
      </c>
      <c r="AY224" s="4">
        <v>0</v>
      </c>
      <c r="AZ224" s="2" t="s">
        <v>62</v>
      </c>
      <c r="BA224" s="3">
        <v>36808</v>
      </c>
      <c r="BB224" s="2" t="s">
        <v>116</v>
      </c>
      <c r="BE224" s="1">
        <v>0</v>
      </c>
      <c r="BF224" s="1">
        <v>0</v>
      </c>
      <c r="BG224" s="1">
        <v>0</v>
      </c>
      <c r="BH224" s="1">
        <v>0</v>
      </c>
    </row>
    <row r="225" spans="1:60" x14ac:dyDescent="0.2">
      <c r="A225" s="1">
        <v>990</v>
      </c>
      <c r="B225" s="2" t="s">
        <v>76</v>
      </c>
      <c r="C225" s="2" t="s">
        <v>61</v>
      </c>
      <c r="D225" s="2" t="s">
        <v>61</v>
      </c>
      <c r="E225" s="2" t="s">
        <v>61</v>
      </c>
      <c r="F225" s="2" t="s">
        <v>61</v>
      </c>
      <c r="G225" s="2" t="s">
        <v>62</v>
      </c>
      <c r="H225" s="3">
        <v>42856</v>
      </c>
      <c r="I225" s="2" t="s">
        <v>77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3</v>
      </c>
      <c r="AE225" s="1">
        <v>0</v>
      </c>
      <c r="AF225" s="1">
        <v>3</v>
      </c>
      <c r="AG225" s="1">
        <v>3</v>
      </c>
      <c r="AH225" s="1">
        <v>0</v>
      </c>
      <c r="AI225" s="1">
        <v>0</v>
      </c>
      <c r="AJ225" s="2" t="s">
        <v>64</v>
      </c>
      <c r="AK225" s="2" t="s">
        <v>65</v>
      </c>
      <c r="AL225" s="2" t="s">
        <v>66</v>
      </c>
      <c r="AM225" s="2" t="s">
        <v>67</v>
      </c>
      <c r="AN225" s="2" t="s">
        <v>68</v>
      </c>
      <c r="AO225" s="2" t="s">
        <v>69</v>
      </c>
      <c r="AP225" s="2" t="s">
        <v>93</v>
      </c>
      <c r="AQ225" s="2" t="s">
        <v>109</v>
      </c>
      <c r="AR225" s="2" t="s">
        <v>72</v>
      </c>
      <c r="AS225" s="1">
        <v>1</v>
      </c>
      <c r="AT225" s="2" t="s">
        <v>73</v>
      </c>
      <c r="AU225" s="1">
        <v>2003</v>
      </c>
      <c r="AV225" s="1">
        <v>6</v>
      </c>
      <c r="AW225" s="4">
        <v>871.5</v>
      </c>
      <c r="AX225" s="4">
        <v>370208.79</v>
      </c>
      <c r="AY225" s="4">
        <v>871.5</v>
      </c>
      <c r="AZ225" s="2" t="s">
        <v>62</v>
      </c>
      <c r="BA225" s="3">
        <v>37802</v>
      </c>
      <c r="BB225" s="2" t="s">
        <v>116</v>
      </c>
      <c r="BC225" s="2" t="s">
        <v>178</v>
      </c>
      <c r="BD225" s="2" t="s">
        <v>178</v>
      </c>
      <c r="BE225" s="1">
        <v>0</v>
      </c>
      <c r="BF225" s="1">
        <v>0</v>
      </c>
      <c r="BG225" s="1">
        <v>1</v>
      </c>
      <c r="BH225" s="1">
        <v>0</v>
      </c>
    </row>
    <row r="226" spans="1:60" x14ac:dyDescent="0.2">
      <c r="A226" s="1">
        <v>991</v>
      </c>
      <c r="B226" s="2" t="s">
        <v>76</v>
      </c>
      <c r="C226" s="2" t="s">
        <v>62</v>
      </c>
      <c r="D226" s="2" t="s">
        <v>62</v>
      </c>
      <c r="E226" s="2" t="s">
        <v>61</v>
      </c>
      <c r="F226" s="2" t="s">
        <v>62</v>
      </c>
      <c r="G226" s="2" t="s">
        <v>62</v>
      </c>
      <c r="H226" s="3">
        <v>42856</v>
      </c>
      <c r="I226" s="2" t="s">
        <v>87</v>
      </c>
      <c r="J226" s="1">
        <v>0</v>
      </c>
      <c r="K226" s="1">
        <v>0</v>
      </c>
      <c r="L226" s="1">
        <v>0</v>
      </c>
      <c r="M226" s="1">
        <v>7</v>
      </c>
      <c r="N226" s="1">
        <v>4</v>
      </c>
      <c r="O226" s="1">
        <v>3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2" t="s">
        <v>64</v>
      </c>
      <c r="AK226" s="2" t="s">
        <v>65</v>
      </c>
      <c r="AL226" s="2" t="s">
        <v>119</v>
      </c>
      <c r="AM226" s="2" t="s">
        <v>67</v>
      </c>
      <c r="AN226" s="2" t="s">
        <v>68</v>
      </c>
      <c r="AO226" s="2" t="s">
        <v>78</v>
      </c>
      <c r="AP226" s="2" t="s">
        <v>70</v>
      </c>
      <c r="AQ226" s="2" t="s">
        <v>82</v>
      </c>
      <c r="AR226" s="2" t="s">
        <v>72</v>
      </c>
      <c r="AS226" s="1">
        <v>1</v>
      </c>
      <c r="AT226" s="2" t="s">
        <v>73</v>
      </c>
      <c r="AU226" s="1">
        <v>1984</v>
      </c>
      <c r="AV226" s="1">
        <v>10</v>
      </c>
      <c r="AW226" s="4">
        <v>69720</v>
      </c>
      <c r="AX226" s="4">
        <v>109218</v>
      </c>
      <c r="AY226" s="4">
        <v>0</v>
      </c>
      <c r="AZ226" s="2" t="s">
        <v>62</v>
      </c>
      <c r="BA226" s="3">
        <v>30984</v>
      </c>
      <c r="BB226" s="2" t="s">
        <v>79</v>
      </c>
      <c r="BC226" s="2" t="s">
        <v>285</v>
      </c>
      <c r="BD226" s="2" t="s">
        <v>285</v>
      </c>
      <c r="BE226" s="1">
        <v>0</v>
      </c>
      <c r="BF226" s="1">
        <v>0</v>
      </c>
      <c r="BG226" s="1">
        <v>1</v>
      </c>
      <c r="BH226" s="1">
        <v>0</v>
      </c>
    </row>
    <row r="227" spans="1:60" x14ac:dyDescent="0.2">
      <c r="A227" s="1">
        <v>1001</v>
      </c>
      <c r="B227" s="2" t="s">
        <v>60</v>
      </c>
      <c r="C227" s="2" t="s">
        <v>61</v>
      </c>
      <c r="D227" s="2" t="s">
        <v>61</v>
      </c>
      <c r="E227" s="2" t="s">
        <v>62</v>
      </c>
      <c r="F227" s="2" t="s">
        <v>62</v>
      </c>
      <c r="G227" s="2" t="s">
        <v>62</v>
      </c>
      <c r="H227" s="3">
        <v>42856</v>
      </c>
      <c r="I227" s="2" t="s">
        <v>81</v>
      </c>
      <c r="J227" s="1">
        <v>4</v>
      </c>
      <c r="K227" s="1">
        <v>4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0</v>
      </c>
      <c r="AA227" s="1">
        <v>1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  <c r="AG227" s="1">
        <v>2</v>
      </c>
      <c r="AH227" s="1">
        <v>0</v>
      </c>
      <c r="AI227" s="1">
        <v>0</v>
      </c>
      <c r="AJ227" s="2" t="s">
        <v>64</v>
      </c>
      <c r="AK227" s="2" t="s">
        <v>65</v>
      </c>
      <c r="AL227" s="2" t="s">
        <v>66</v>
      </c>
      <c r="AM227" s="2" t="s">
        <v>67</v>
      </c>
      <c r="AN227" s="2" t="s">
        <v>68</v>
      </c>
      <c r="AO227" s="2" t="s">
        <v>69</v>
      </c>
      <c r="AP227" s="2" t="s">
        <v>70</v>
      </c>
      <c r="AQ227" s="2" t="s">
        <v>170</v>
      </c>
      <c r="AR227" s="2" t="s">
        <v>83</v>
      </c>
      <c r="AS227" s="1">
        <v>1</v>
      </c>
      <c r="AT227" s="2" t="s">
        <v>73</v>
      </c>
      <c r="AU227" s="1">
        <v>1992</v>
      </c>
      <c r="AV227" s="1">
        <v>7</v>
      </c>
      <c r="AW227" s="4">
        <v>4850</v>
      </c>
      <c r="AX227" s="4">
        <v>104</v>
      </c>
      <c r="AY227" s="4">
        <v>2243.4699999999998</v>
      </c>
      <c r="AZ227" s="2" t="s">
        <v>61</v>
      </c>
      <c r="BA227" s="3">
        <v>33807</v>
      </c>
      <c r="BB227" s="2" t="s">
        <v>74</v>
      </c>
      <c r="BD227" s="2" t="s">
        <v>286</v>
      </c>
      <c r="BE227" s="1">
        <v>0</v>
      </c>
      <c r="BF227" s="1">
        <v>0</v>
      </c>
      <c r="BG227" s="1">
        <v>0</v>
      </c>
      <c r="BH227" s="1">
        <v>0</v>
      </c>
    </row>
    <row r="228" spans="1:60" x14ac:dyDescent="0.2">
      <c r="A228" s="1">
        <v>1008</v>
      </c>
      <c r="B228" s="2" t="s">
        <v>76</v>
      </c>
      <c r="C228" s="2" t="s">
        <v>62</v>
      </c>
      <c r="D228" s="2" t="s">
        <v>62</v>
      </c>
      <c r="E228" s="2" t="s">
        <v>61</v>
      </c>
      <c r="F228" s="2" t="s">
        <v>62</v>
      </c>
      <c r="G228" s="2" t="s">
        <v>62</v>
      </c>
      <c r="H228" s="3">
        <v>42856</v>
      </c>
      <c r="I228" s="2" t="s">
        <v>105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2" t="s">
        <v>106</v>
      </c>
      <c r="AK228" s="2" t="s">
        <v>106</v>
      </c>
      <c r="AL228" s="2" t="s">
        <v>106</v>
      </c>
      <c r="AM228" s="2" t="s">
        <v>67</v>
      </c>
      <c r="AN228" s="2" t="s">
        <v>68</v>
      </c>
      <c r="AO228" s="2" t="s">
        <v>69</v>
      </c>
      <c r="AP228" s="2" t="s">
        <v>93</v>
      </c>
      <c r="AQ228" s="2" t="s">
        <v>96</v>
      </c>
      <c r="AR228" s="2" t="s">
        <v>72</v>
      </c>
      <c r="AS228" s="1">
        <v>1</v>
      </c>
      <c r="AT228" s="2" t="s">
        <v>108</v>
      </c>
      <c r="AU228" s="1">
        <v>2006</v>
      </c>
      <c r="AV228" s="1">
        <v>2</v>
      </c>
      <c r="AW228" s="4">
        <v>66371</v>
      </c>
      <c r="AX228" s="4">
        <v>311420</v>
      </c>
      <c r="AY228" s="4">
        <v>0</v>
      </c>
      <c r="AZ228" s="2" t="s">
        <v>62</v>
      </c>
      <c r="BA228" s="3">
        <v>38769</v>
      </c>
      <c r="BB228" s="2" t="s">
        <v>287</v>
      </c>
      <c r="BE228" s="1">
        <v>0</v>
      </c>
      <c r="BF228" s="1">
        <v>0</v>
      </c>
      <c r="BG228" s="1">
        <v>1</v>
      </c>
      <c r="BH228" s="1">
        <v>0</v>
      </c>
    </row>
    <row r="229" spans="1:60" x14ac:dyDescent="0.2">
      <c r="A229" s="1">
        <v>1010</v>
      </c>
      <c r="B229" s="2" t="s">
        <v>114</v>
      </c>
      <c r="C229" s="2" t="s">
        <v>61</v>
      </c>
      <c r="D229" s="2" t="s">
        <v>61</v>
      </c>
      <c r="E229" s="2" t="s">
        <v>62</v>
      </c>
      <c r="F229" s="2" t="s">
        <v>62</v>
      </c>
      <c r="G229" s="2" t="s">
        <v>62</v>
      </c>
      <c r="H229" s="3">
        <v>42856</v>
      </c>
      <c r="I229" s="2" t="s">
        <v>63</v>
      </c>
      <c r="J229" s="1">
        <v>4</v>
      </c>
      <c r="K229" s="1">
        <v>4</v>
      </c>
      <c r="L229" s="1">
        <v>0</v>
      </c>
      <c r="M229" s="1">
        <v>13</v>
      </c>
      <c r="N229" s="1">
        <v>6</v>
      </c>
      <c r="O229" s="1">
        <v>7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10</v>
      </c>
      <c r="AH229" s="1">
        <v>0</v>
      </c>
      <c r="AI229" s="1">
        <v>0</v>
      </c>
      <c r="AJ229" s="2" t="s">
        <v>64</v>
      </c>
      <c r="AK229" s="2" t="s">
        <v>65</v>
      </c>
      <c r="AL229" s="2" t="s">
        <v>119</v>
      </c>
      <c r="AM229" s="2" t="s">
        <v>67</v>
      </c>
      <c r="AN229" s="2" t="s">
        <v>68</v>
      </c>
      <c r="AO229" s="2" t="s">
        <v>78</v>
      </c>
      <c r="AP229" s="2" t="s">
        <v>93</v>
      </c>
      <c r="AQ229" s="2" t="s">
        <v>94</v>
      </c>
      <c r="AR229" s="2" t="s">
        <v>72</v>
      </c>
      <c r="AS229" s="1">
        <v>1</v>
      </c>
      <c r="AT229" s="2" t="s">
        <v>73</v>
      </c>
      <c r="AU229" s="1">
        <v>1998</v>
      </c>
      <c r="AV229" s="1">
        <v>11</v>
      </c>
      <c r="AW229" s="4">
        <v>77100</v>
      </c>
      <c r="AX229" s="4">
        <v>131991</v>
      </c>
      <c r="AY229" s="4">
        <v>2327.61</v>
      </c>
      <c r="AZ229" s="2" t="s">
        <v>61</v>
      </c>
      <c r="BA229" s="3">
        <v>36126</v>
      </c>
      <c r="BB229" s="2" t="s">
        <v>74</v>
      </c>
      <c r="BE229" s="1">
        <v>0</v>
      </c>
      <c r="BF229" s="1">
        <v>0</v>
      </c>
      <c r="BG229" s="1">
        <v>0</v>
      </c>
      <c r="BH229" s="1">
        <v>0</v>
      </c>
    </row>
    <row r="230" spans="1:60" x14ac:dyDescent="0.2">
      <c r="A230" s="1">
        <v>1027</v>
      </c>
      <c r="B230" s="2" t="s">
        <v>76</v>
      </c>
      <c r="C230" s="2" t="s">
        <v>61</v>
      </c>
      <c r="D230" s="2" t="s">
        <v>61</v>
      </c>
      <c r="E230" s="2" t="s">
        <v>61</v>
      </c>
      <c r="F230" s="2" t="s">
        <v>61</v>
      </c>
      <c r="G230" s="2" t="s">
        <v>62</v>
      </c>
      <c r="H230" s="3">
        <v>42856</v>
      </c>
      <c r="I230" s="2" t="s">
        <v>81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2" t="s">
        <v>64</v>
      </c>
      <c r="AK230" s="2" t="s">
        <v>65</v>
      </c>
      <c r="AL230" s="2" t="s">
        <v>66</v>
      </c>
      <c r="AM230" s="2" t="s">
        <v>67</v>
      </c>
      <c r="AN230" s="2" t="s">
        <v>68</v>
      </c>
      <c r="AO230" s="2" t="s">
        <v>78</v>
      </c>
      <c r="AP230" s="2" t="s">
        <v>70</v>
      </c>
      <c r="AQ230" s="2" t="s">
        <v>121</v>
      </c>
      <c r="AR230" s="2" t="s">
        <v>72</v>
      </c>
      <c r="AS230" s="1">
        <v>1</v>
      </c>
      <c r="AT230" s="2" t="s">
        <v>73</v>
      </c>
      <c r="AU230" s="1">
        <v>1994</v>
      </c>
      <c r="AV230" s="1">
        <v>5</v>
      </c>
      <c r="AW230" s="4">
        <v>12026</v>
      </c>
      <c r="AX230" s="4">
        <v>25691</v>
      </c>
      <c r="AY230" s="4">
        <v>1659.96</v>
      </c>
      <c r="AZ230" s="2" t="s">
        <v>61</v>
      </c>
      <c r="BA230" s="3">
        <v>34481</v>
      </c>
      <c r="BB230" s="2" t="s">
        <v>74</v>
      </c>
      <c r="BC230" s="2" t="s">
        <v>162</v>
      </c>
      <c r="BD230" s="2" t="s">
        <v>162</v>
      </c>
      <c r="BE230" s="1">
        <v>0</v>
      </c>
      <c r="BF230" s="1">
        <v>0</v>
      </c>
      <c r="BG230" s="1">
        <v>0</v>
      </c>
      <c r="BH230" s="1">
        <v>0</v>
      </c>
    </row>
    <row r="231" spans="1:60" x14ac:dyDescent="0.2">
      <c r="A231" s="1">
        <v>1033</v>
      </c>
      <c r="B231" s="2" t="s">
        <v>76</v>
      </c>
      <c r="C231" s="2" t="s">
        <v>61</v>
      </c>
      <c r="D231" s="2" t="s">
        <v>61</v>
      </c>
      <c r="E231" s="2" t="s">
        <v>61</v>
      </c>
      <c r="F231" s="2" t="s">
        <v>61</v>
      </c>
      <c r="G231" s="2" t="s">
        <v>62</v>
      </c>
      <c r="H231" s="3">
        <v>42856</v>
      </c>
      <c r="I231" s="2" t="s">
        <v>63</v>
      </c>
      <c r="J231" s="1">
        <v>0</v>
      </c>
      <c r="K231" s="1">
        <v>0</v>
      </c>
      <c r="L231" s="1">
        <v>0</v>
      </c>
      <c r="M231" s="1">
        <v>11</v>
      </c>
      <c r="N231" s="1">
        <v>11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1</v>
      </c>
      <c r="Z231" s="1">
        <v>3</v>
      </c>
      <c r="AA231" s="1">
        <v>5</v>
      </c>
      <c r="AB231" s="1">
        <v>2</v>
      </c>
      <c r="AC231" s="1">
        <v>3</v>
      </c>
      <c r="AD231" s="1">
        <v>3</v>
      </c>
      <c r="AE231" s="1">
        <v>1</v>
      </c>
      <c r="AF231" s="1">
        <v>2</v>
      </c>
      <c r="AG231" s="1">
        <v>0</v>
      </c>
      <c r="AH231" s="1">
        <v>0</v>
      </c>
      <c r="AI231" s="1">
        <v>0</v>
      </c>
      <c r="AJ231" s="2" t="s">
        <v>64</v>
      </c>
      <c r="AK231" s="2" t="s">
        <v>65</v>
      </c>
      <c r="AL231" s="2" t="s">
        <v>66</v>
      </c>
      <c r="AM231" s="2" t="s">
        <v>67</v>
      </c>
      <c r="AN231" s="2" t="s">
        <v>68</v>
      </c>
      <c r="AO231" s="2" t="s">
        <v>69</v>
      </c>
      <c r="AP231" s="2" t="s">
        <v>93</v>
      </c>
      <c r="AQ231" s="2" t="s">
        <v>89</v>
      </c>
      <c r="AR231" s="2" t="s">
        <v>72</v>
      </c>
      <c r="AS231" s="1">
        <v>1</v>
      </c>
      <c r="AT231" s="2" t="s">
        <v>73</v>
      </c>
      <c r="AU231" s="1">
        <v>2002</v>
      </c>
      <c r="AV231" s="1">
        <v>6</v>
      </c>
      <c r="AW231" s="4">
        <v>36330</v>
      </c>
      <c r="AX231" s="4">
        <v>81682</v>
      </c>
      <c r="AY231" s="4">
        <v>785.82</v>
      </c>
      <c r="AZ231" s="2" t="s">
        <v>61</v>
      </c>
      <c r="BA231" s="3">
        <v>37435</v>
      </c>
      <c r="BB231" s="2" t="s">
        <v>92</v>
      </c>
      <c r="BC231" s="2" t="s">
        <v>288</v>
      </c>
      <c r="BD231" s="2" t="s">
        <v>288</v>
      </c>
      <c r="BE231" s="1">
        <v>0</v>
      </c>
      <c r="BF231" s="1">
        <v>0</v>
      </c>
      <c r="BG231" s="1">
        <v>0</v>
      </c>
      <c r="BH231" s="1">
        <v>0</v>
      </c>
    </row>
    <row r="232" spans="1:60" x14ac:dyDescent="0.2">
      <c r="A232" s="1">
        <v>1034</v>
      </c>
      <c r="B232" s="2" t="s">
        <v>76</v>
      </c>
      <c r="C232" s="2" t="s">
        <v>61</v>
      </c>
      <c r="D232" s="2" t="s">
        <v>61</v>
      </c>
      <c r="E232" s="2" t="s">
        <v>62</v>
      </c>
      <c r="F232" s="2" t="s">
        <v>62</v>
      </c>
      <c r="G232" s="2" t="s">
        <v>62</v>
      </c>
      <c r="H232" s="3">
        <v>42856</v>
      </c>
      <c r="I232" s="2" t="s">
        <v>137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3</v>
      </c>
      <c r="AE232" s="1">
        <v>1</v>
      </c>
      <c r="AF232" s="1">
        <v>3</v>
      </c>
      <c r="AG232" s="1">
        <v>0</v>
      </c>
      <c r="AH232" s="1">
        <v>0</v>
      </c>
      <c r="AI232" s="1">
        <v>0</v>
      </c>
      <c r="AJ232" s="2" t="s">
        <v>64</v>
      </c>
      <c r="AK232" s="2" t="s">
        <v>65</v>
      </c>
      <c r="AL232" s="2" t="s">
        <v>66</v>
      </c>
      <c r="AM232" s="2" t="s">
        <v>67</v>
      </c>
      <c r="AN232" s="2" t="s">
        <v>68</v>
      </c>
      <c r="AO232" s="2" t="s">
        <v>78</v>
      </c>
      <c r="AP232" s="2" t="s">
        <v>70</v>
      </c>
      <c r="AQ232" s="2" t="s">
        <v>109</v>
      </c>
      <c r="AR232" s="2" t="s">
        <v>72</v>
      </c>
      <c r="AS232" s="1">
        <v>1</v>
      </c>
      <c r="AT232" s="2" t="s">
        <v>73</v>
      </c>
      <c r="AU232" s="1">
        <v>1988</v>
      </c>
      <c r="AV232" s="1">
        <v>3</v>
      </c>
      <c r="AW232" s="4">
        <v>223866.23</v>
      </c>
      <c r="AX232" s="4">
        <v>6580</v>
      </c>
      <c r="AY232" s="4">
        <v>223866.23</v>
      </c>
      <c r="AZ232" s="2" t="s">
        <v>61</v>
      </c>
      <c r="BA232" s="3">
        <v>32216</v>
      </c>
      <c r="BB232" s="2" t="s">
        <v>118</v>
      </c>
      <c r="BC232" s="2" t="s">
        <v>289</v>
      </c>
      <c r="BD232" s="2" t="s">
        <v>289</v>
      </c>
      <c r="BE232" s="1">
        <v>0</v>
      </c>
      <c r="BF232" s="1">
        <v>0</v>
      </c>
      <c r="BG232" s="1">
        <v>0</v>
      </c>
      <c r="BH232" s="1">
        <v>0</v>
      </c>
    </row>
    <row r="233" spans="1:60" x14ac:dyDescent="0.2">
      <c r="A233" s="1">
        <v>1035</v>
      </c>
      <c r="B233" s="2" t="s">
        <v>114</v>
      </c>
      <c r="C233" s="2" t="s">
        <v>61</v>
      </c>
      <c r="D233" s="2" t="s">
        <v>61</v>
      </c>
      <c r="E233" s="2" t="s">
        <v>61</v>
      </c>
      <c r="F233" s="2" t="s">
        <v>62</v>
      </c>
      <c r="G233" s="2" t="s">
        <v>62</v>
      </c>
      <c r="H233" s="3">
        <v>42856</v>
      </c>
      <c r="I233" s="2" t="s">
        <v>77</v>
      </c>
      <c r="J233" s="1">
        <v>0</v>
      </c>
      <c r="K233" s="1">
        <v>0</v>
      </c>
      <c r="L233" s="1">
        <v>0</v>
      </c>
      <c r="M233" s="1">
        <v>6</v>
      </c>
      <c r="N233" s="1">
        <v>6</v>
      </c>
      <c r="O233" s="1">
        <v>0</v>
      </c>
      <c r="P233" s="1">
        <v>2</v>
      </c>
      <c r="Q233" s="1">
        <v>2</v>
      </c>
      <c r="R233" s="1">
        <v>2</v>
      </c>
      <c r="S233" s="1">
        <v>2</v>
      </c>
      <c r="T233" s="1">
        <v>0</v>
      </c>
      <c r="U233" s="1">
        <v>0</v>
      </c>
      <c r="V233" s="1">
        <v>2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2</v>
      </c>
      <c r="AH233" s="1">
        <v>0</v>
      </c>
      <c r="AI233" s="1">
        <v>0</v>
      </c>
      <c r="AJ233" s="2" t="s">
        <v>64</v>
      </c>
      <c r="AK233" s="2" t="s">
        <v>65</v>
      </c>
      <c r="AL233" s="2" t="s">
        <v>119</v>
      </c>
      <c r="AM233" s="2" t="s">
        <v>67</v>
      </c>
      <c r="AN233" s="2" t="s">
        <v>68</v>
      </c>
      <c r="AO233" s="2" t="s">
        <v>69</v>
      </c>
      <c r="AP233" s="2" t="s">
        <v>93</v>
      </c>
      <c r="AQ233" s="2" t="s">
        <v>71</v>
      </c>
      <c r="AR233" s="2" t="s">
        <v>72</v>
      </c>
      <c r="AS233" s="1">
        <v>1</v>
      </c>
      <c r="AT233" s="2" t="s">
        <v>73</v>
      </c>
      <c r="AU233" s="1">
        <v>1999</v>
      </c>
      <c r="AV233" s="1">
        <v>2</v>
      </c>
      <c r="AW233" s="4">
        <v>123375.59</v>
      </c>
      <c r="AX233" s="4">
        <v>91472</v>
      </c>
      <c r="AY233" s="4">
        <v>123375.59</v>
      </c>
      <c r="AZ233" s="2" t="s">
        <v>61</v>
      </c>
      <c r="BA233" s="3">
        <v>36211</v>
      </c>
      <c r="BB233" s="2" t="s">
        <v>74</v>
      </c>
      <c r="BC233" s="2" t="s">
        <v>290</v>
      </c>
      <c r="BD233" s="2" t="s">
        <v>290</v>
      </c>
      <c r="BE233" s="1">
        <v>0</v>
      </c>
      <c r="BF233" s="1">
        <v>0</v>
      </c>
      <c r="BG233" s="1">
        <v>0</v>
      </c>
      <c r="BH233" s="1">
        <v>0</v>
      </c>
    </row>
    <row r="234" spans="1:60" x14ac:dyDescent="0.2">
      <c r="A234" s="1">
        <v>1040</v>
      </c>
      <c r="B234" s="2" t="s">
        <v>60</v>
      </c>
      <c r="C234" s="2" t="s">
        <v>61</v>
      </c>
      <c r="D234" s="2" t="s">
        <v>62</v>
      </c>
      <c r="E234" s="2" t="s">
        <v>61</v>
      </c>
      <c r="F234" s="2" t="s">
        <v>62</v>
      </c>
      <c r="G234" s="2" t="s">
        <v>62</v>
      </c>
      <c r="H234" s="3">
        <v>42856</v>
      </c>
      <c r="I234" s="2" t="s">
        <v>137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2" t="s">
        <v>64</v>
      </c>
      <c r="AK234" s="2" t="s">
        <v>65</v>
      </c>
      <c r="AL234" s="2" t="s">
        <v>66</v>
      </c>
      <c r="AM234" s="2" t="s">
        <v>67</v>
      </c>
      <c r="AN234" s="2" t="s">
        <v>68</v>
      </c>
      <c r="AO234" s="2" t="s">
        <v>78</v>
      </c>
      <c r="AP234" s="2" t="s">
        <v>70</v>
      </c>
      <c r="AQ234" s="2" t="s">
        <v>99</v>
      </c>
      <c r="AR234" s="2" t="s">
        <v>110</v>
      </c>
      <c r="AS234" s="1">
        <v>1</v>
      </c>
      <c r="AT234" s="2" t="s">
        <v>73</v>
      </c>
      <c r="AU234" s="1">
        <v>1992</v>
      </c>
      <c r="AV234" s="1">
        <v>2</v>
      </c>
      <c r="AW234" s="4">
        <v>550816.59</v>
      </c>
      <c r="AX234" s="4">
        <v>1160516</v>
      </c>
      <c r="AY234" s="4">
        <v>207732.42</v>
      </c>
      <c r="AZ234" s="2" t="s">
        <v>62</v>
      </c>
      <c r="BA234" s="3">
        <v>33638</v>
      </c>
      <c r="BB234" s="2" t="s">
        <v>79</v>
      </c>
      <c r="BC234" s="2" t="s">
        <v>265</v>
      </c>
      <c r="BE234" s="1">
        <v>0</v>
      </c>
      <c r="BF234" s="1">
        <v>0</v>
      </c>
      <c r="BG234" s="1">
        <v>0</v>
      </c>
      <c r="BH234" s="1">
        <v>0</v>
      </c>
    </row>
    <row r="235" spans="1:60" x14ac:dyDescent="0.2">
      <c r="A235" s="1">
        <v>1045</v>
      </c>
      <c r="B235" s="2" t="s">
        <v>60</v>
      </c>
      <c r="C235" s="2" t="s">
        <v>61</v>
      </c>
      <c r="D235" s="2" t="s">
        <v>61</v>
      </c>
      <c r="E235" s="2" t="s">
        <v>61</v>
      </c>
      <c r="F235" s="2" t="s">
        <v>62</v>
      </c>
      <c r="G235" s="2" t="s">
        <v>62</v>
      </c>
      <c r="H235" s="3">
        <v>42856</v>
      </c>
      <c r="I235" s="2" t="s">
        <v>81</v>
      </c>
      <c r="J235" s="1">
        <v>11</v>
      </c>
      <c r="K235" s="1">
        <v>0</v>
      </c>
      <c r="L235" s="1">
        <v>11</v>
      </c>
      <c r="M235" s="1">
        <v>26</v>
      </c>
      <c r="N235" s="1">
        <v>9</v>
      </c>
      <c r="O235" s="1">
        <v>17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2</v>
      </c>
      <c r="AE235" s="1">
        <v>0</v>
      </c>
      <c r="AF235" s="1">
        <v>2</v>
      </c>
      <c r="AG235" s="1">
        <v>4</v>
      </c>
      <c r="AH235" s="1">
        <v>0</v>
      </c>
      <c r="AI235" s="1">
        <v>0</v>
      </c>
      <c r="AJ235" s="2" t="s">
        <v>64</v>
      </c>
      <c r="AK235" s="2" t="s">
        <v>65</v>
      </c>
      <c r="AL235" s="2" t="s">
        <v>66</v>
      </c>
      <c r="AM235" s="2" t="s">
        <v>67</v>
      </c>
      <c r="AN235" s="2" t="s">
        <v>68</v>
      </c>
      <c r="AO235" s="2" t="s">
        <v>78</v>
      </c>
      <c r="AP235" s="2" t="s">
        <v>70</v>
      </c>
      <c r="AQ235" s="2" t="s">
        <v>71</v>
      </c>
      <c r="AR235" s="2" t="s">
        <v>72</v>
      </c>
      <c r="AS235" s="1">
        <v>1</v>
      </c>
      <c r="AT235" s="2" t="s">
        <v>73</v>
      </c>
      <c r="AU235" s="1">
        <v>1976</v>
      </c>
      <c r="AV235" s="1">
        <v>4</v>
      </c>
      <c r="AW235" s="4">
        <v>12790.56</v>
      </c>
      <c r="AX235" s="4">
        <v>31968</v>
      </c>
      <c r="AY235" s="4">
        <v>12790.56</v>
      </c>
      <c r="AZ235" s="2" t="s">
        <v>61</v>
      </c>
      <c r="BA235" s="3">
        <v>27851</v>
      </c>
      <c r="BB235" s="2" t="s">
        <v>74</v>
      </c>
      <c r="BC235" s="2" t="s">
        <v>285</v>
      </c>
      <c r="BD235" s="2" t="s">
        <v>277</v>
      </c>
      <c r="BE235" s="1">
        <v>0</v>
      </c>
      <c r="BF235" s="1">
        <v>0</v>
      </c>
      <c r="BG235" s="1">
        <v>1</v>
      </c>
      <c r="BH235" s="1">
        <v>0</v>
      </c>
    </row>
    <row r="236" spans="1:60" x14ac:dyDescent="0.2">
      <c r="A236" s="1">
        <v>1050</v>
      </c>
      <c r="B236" s="2" t="s">
        <v>76</v>
      </c>
      <c r="C236" s="2" t="s">
        <v>61</v>
      </c>
      <c r="D236" s="2" t="s">
        <v>61</v>
      </c>
      <c r="E236" s="2" t="s">
        <v>61</v>
      </c>
      <c r="F236" s="2" t="s">
        <v>62</v>
      </c>
      <c r="G236" s="2" t="s">
        <v>62</v>
      </c>
      <c r="H236" s="3">
        <v>42856</v>
      </c>
      <c r="I236" s="2" t="s">
        <v>63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18</v>
      </c>
      <c r="AA236" s="1">
        <v>18</v>
      </c>
      <c r="AB236" s="1">
        <v>0</v>
      </c>
      <c r="AC236" s="1">
        <v>18</v>
      </c>
      <c r="AD236" s="1">
        <v>0</v>
      </c>
      <c r="AE236" s="1">
        <v>0</v>
      </c>
      <c r="AF236" s="1">
        <v>0</v>
      </c>
      <c r="AG236" s="1">
        <v>2</v>
      </c>
      <c r="AH236" s="1">
        <v>0</v>
      </c>
      <c r="AI236" s="1">
        <v>0</v>
      </c>
      <c r="AJ236" s="2" t="s">
        <v>64</v>
      </c>
      <c r="AK236" s="2" t="s">
        <v>65</v>
      </c>
      <c r="AL236" s="2" t="s">
        <v>66</v>
      </c>
      <c r="AM236" s="2" t="s">
        <v>67</v>
      </c>
      <c r="AN236" s="2" t="s">
        <v>68</v>
      </c>
      <c r="AO236" s="2" t="s">
        <v>78</v>
      </c>
      <c r="AP236" s="2" t="s">
        <v>84</v>
      </c>
      <c r="AQ236" s="2" t="s">
        <v>84</v>
      </c>
      <c r="AR236" s="2" t="s">
        <v>110</v>
      </c>
      <c r="AS236" s="1">
        <v>1</v>
      </c>
      <c r="AT236" s="2" t="s">
        <v>73</v>
      </c>
      <c r="AU236" s="1">
        <v>2014</v>
      </c>
      <c r="AV236" s="1">
        <v>12</v>
      </c>
      <c r="AW236" s="4">
        <v>494587</v>
      </c>
      <c r="AX236" s="4">
        <v>405260</v>
      </c>
      <c r="AY236" s="4">
        <v>12696.81</v>
      </c>
      <c r="AZ236" s="2" t="s">
        <v>61</v>
      </c>
      <c r="BA236" s="3">
        <v>42003</v>
      </c>
      <c r="BB236" s="2" t="s">
        <v>74</v>
      </c>
      <c r="BC236" s="2" t="s">
        <v>158</v>
      </c>
      <c r="BD236" s="2" t="s">
        <v>158</v>
      </c>
      <c r="BE236" s="1">
        <v>0</v>
      </c>
      <c r="BF236" s="1">
        <v>0</v>
      </c>
      <c r="BG236" s="1">
        <v>0</v>
      </c>
      <c r="BH236" s="1">
        <v>0</v>
      </c>
    </row>
    <row r="237" spans="1:60" x14ac:dyDescent="0.2">
      <c r="A237" s="1">
        <v>1053</v>
      </c>
      <c r="B237" s="2" t="s">
        <v>114</v>
      </c>
      <c r="C237" s="2" t="s">
        <v>62</v>
      </c>
      <c r="D237" s="2" t="s">
        <v>62</v>
      </c>
      <c r="E237" s="2" t="s">
        <v>61</v>
      </c>
      <c r="F237" s="2" t="s">
        <v>62</v>
      </c>
      <c r="G237" s="2" t="s">
        <v>62</v>
      </c>
      <c r="H237" s="3">
        <v>42856</v>
      </c>
      <c r="I237" s="2" t="s">
        <v>87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2" t="s">
        <v>291</v>
      </c>
      <c r="AK237" s="2" t="s">
        <v>292</v>
      </c>
      <c r="AL237" s="2" t="s">
        <v>292</v>
      </c>
      <c r="AM237" s="2" t="s">
        <v>293</v>
      </c>
      <c r="AN237" s="2" t="s">
        <v>68</v>
      </c>
      <c r="AO237" s="2" t="s">
        <v>78</v>
      </c>
      <c r="AP237" s="2" t="s">
        <v>70</v>
      </c>
      <c r="AQ237" s="2" t="s">
        <v>121</v>
      </c>
      <c r="AR237" s="2" t="s">
        <v>83</v>
      </c>
      <c r="AS237" s="1">
        <v>1</v>
      </c>
      <c r="AT237" s="2" t="s">
        <v>73</v>
      </c>
      <c r="AU237" s="1">
        <v>2007</v>
      </c>
      <c r="AV237" s="1">
        <v>5</v>
      </c>
      <c r="AW237" s="4">
        <v>13263</v>
      </c>
      <c r="AX237" s="4">
        <v>2206</v>
      </c>
      <c r="AY237" s="4">
        <v>0</v>
      </c>
      <c r="AZ237" s="2" t="s">
        <v>62</v>
      </c>
      <c r="BA237" s="3">
        <v>39207</v>
      </c>
      <c r="BB237" s="2" t="s">
        <v>79</v>
      </c>
      <c r="BC237" s="2" t="s">
        <v>294</v>
      </c>
      <c r="BD237" s="2" t="s">
        <v>294</v>
      </c>
      <c r="BE237" s="1">
        <v>0</v>
      </c>
      <c r="BF237" s="1">
        <v>0</v>
      </c>
      <c r="BG237" s="1">
        <v>0</v>
      </c>
      <c r="BH237" s="1">
        <v>0</v>
      </c>
    </row>
    <row r="238" spans="1:60" x14ac:dyDescent="0.2">
      <c r="A238" s="1">
        <v>1057</v>
      </c>
      <c r="B238" s="2" t="s">
        <v>76</v>
      </c>
      <c r="C238" s="2" t="s">
        <v>61</v>
      </c>
      <c r="D238" s="2" t="s">
        <v>61</v>
      </c>
      <c r="E238" s="2" t="s">
        <v>62</v>
      </c>
      <c r="F238" s="2" t="s">
        <v>61</v>
      </c>
      <c r="G238" s="2" t="s">
        <v>62</v>
      </c>
      <c r="H238" s="3">
        <v>42856</v>
      </c>
      <c r="I238" s="2" t="s">
        <v>137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2" t="s">
        <v>64</v>
      </c>
      <c r="AK238" s="2" t="s">
        <v>65</v>
      </c>
      <c r="AL238" s="2" t="s">
        <v>66</v>
      </c>
      <c r="AM238" s="2" t="s">
        <v>67</v>
      </c>
      <c r="AN238" s="2" t="s">
        <v>68</v>
      </c>
      <c r="AO238" s="2" t="s">
        <v>78</v>
      </c>
      <c r="AP238" s="2" t="s">
        <v>70</v>
      </c>
      <c r="AQ238" s="2" t="s">
        <v>84</v>
      </c>
      <c r="AR238" s="2" t="s">
        <v>72</v>
      </c>
      <c r="AS238" s="1">
        <v>1</v>
      </c>
      <c r="AT238" s="2" t="s">
        <v>73</v>
      </c>
      <c r="AU238" s="1">
        <v>1991</v>
      </c>
      <c r="AV238" s="1">
        <v>4</v>
      </c>
      <c r="AW238" s="4">
        <v>35290</v>
      </c>
      <c r="AX238" s="4">
        <v>89104.65</v>
      </c>
      <c r="AY238" s="4">
        <v>16.62</v>
      </c>
      <c r="AZ238" s="2" t="s">
        <v>62</v>
      </c>
      <c r="BA238" s="3">
        <v>33338</v>
      </c>
      <c r="BB238" s="2" t="s">
        <v>74</v>
      </c>
      <c r="BC238" s="2" t="s">
        <v>295</v>
      </c>
      <c r="BD238" s="2" t="s">
        <v>295</v>
      </c>
      <c r="BE238" s="1">
        <v>1</v>
      </c>
      <c r="BF238" s="1">
        <v>0</v>
      </c>
      <c r="BG238" s="1">
        <v>0</v>
      </c>
      <c r="BH238" s="1">
        <v>0</v>
      </c>
    </row>
    <row r="239" spans="1:60" x14ac:dyDescent="0.2">
      <c r="A239" s="1">
        <v>1059</v>
      </c>
      <c r="B239" s="2" t="s">
        <v>76</v>
      </c>
      <c r="C239" s="2" t="s">
        <v>62</v>
      </c>
      <c r="D239" s="2" t="s">
        <v>62</v>
      </c>
      <c r="E239" s="2" t="s">
        <v>61</v>
      </c>
      <c r="F239" s="2" t="s">
        <v>62</v>
      </c>
      <c r="G239" s="2" t="s">
        <v>62</v>
      </c>
      <c r="H239" s="3">
        <v>42856</v>
      </c>
      <c r="I239" s="2" t="s">
        <v>87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2" t="s">
        <v>64</v>
      </c>
      <c r="AK239" s="2" t="s">
        <v>65</v>
      </c>
      <c r="AL239" s="2" t="s">
        <v>66</v>
      </c>
      <c r="AM239" s="2" t="s">
        <v>67</v>
      </c>
      <c r="AN239" s="2" t="s">
        <v>68</v>
      </c>
      <c r="AO239" s="2" t="s">
        <v>78</v>
      </c>
      <c r="AP239" s="2" t="s">
        <v>93</v>
      </c>
      <c r="AQ239" s="2" t="s">
        <v>121</v>
      </c>
      <c r="AR239" s="2" t="s">
        <v>72</v>
      </c>
      <c r="AS239" s="1">
        <v>1</v>
      </c>
      <c r="AT239" s="2" t="s">
        <v>73</v>
      </c>
      <c r="AU239" s="1">
        <v>2012</v>
      </c>
      <c r="AV239" s="1">
        <v>3</v>
      </c>
      <c r="AW239" s="4">
        <v>14749</v>
      </c>
      <c r="AX239" s="4">
        <v>51561</v>
      </c>
      <c r="AY239" s="4">
        <v>0</v>
      </c>
      <c r="AZ239" s="2" t="s">
        <v>62</v>
      </c>
      <c r="BA239" s="3">
        <v>40994</v>
      </c>
      <c r="BB239" s="2" t="s">
        <v>157</v>
      </c>
      <c r="BE239" s="1">
        <v>0</v>
      </c>
      <c r="BF239" s="1">
        <v>0</v>
      </c>
      <c r="BG239" s="1">
        <v>1</v>
      </c>
      <c r="BH239" s="1">
        <v>0</v>
      </c>
    </row>
    <row r="240" spans="1:60" x14ac:dyDescent="0.2">
      <c r="A240" s="1">
        <v>1061</v>
      </c>
      <c r="B240" s="2" t="s">
        <v>114</v>
      </c>
      <c r="C240" s="2" t="s">
        <v>62</v>
      </c>
      <c r="D240" s="2" t="s">
        <v>62</v>
      </c>
      <c r="E240" s="2" t="s">
        <v>62</v>
      </c>
      <c r="F240" s="2" t="s">
        <v>61</v>
      </c>
      <c r="G240" s="2" t="s">
        <v>62</v>
      </c>
      <c r="H240" s="3">
        <v>42856</v>
      </c>
      <c r="I240" s="2" t="s">
        <v>90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2" t="s">
        <v>64</v>
      </c>
      <c r="AK240" s="2" t="s">
        <v>65</v>
      </c>
      <c r="AL240" s="2" t="s">
        <v>66</v>
      </c>
      <c r="AM240" s="2" t="s">
        <v>67</v>
      </c>
      <c r="AN240" s="2" t="s">
        <v>68</v>
      </c>
      <c r="AO240" s="2" t="s">
        <v>78</v>
      </c>
      <c r="AP240" s="2" t="s">
        <v>70</v>
      </c>
      <c r="AQ240" s="2" t="s">
        <v>82</v>
      </c>
      <c r="AR240" s="2" t="s">
        <v>72</v>
      </c>
      <c r="AS240" s="1">
        <v>1</v>
      </c>
      <c r="AT240" s="2" t="s">
        <v>73</v>
      </c>
      <c r="AU240" s="1">
        <v>2004</v>
      </c>
      <c r="AV240" s="1">
        <v>4</v>
      </c>
      <c r="AW240" s="4">
        <v>59816</v>
      </c>
      <c r="AX240" s="4">
        <v>26654</v>
      </c>
      <c r="AY240" s="4">
        <v>0</v>
      </c>
      <c r="AZ240" s="2" t="s">
        <v>62</v>
      </c>
      <c r="BA240" s="3">
        <v>38097</v>
      </c>
      <c r="BB240" s="2" t="s">
        <v>91</v>
      </c>
      <c r="BE240" s="1">
        <v>0</v>
      </c>
      <c r="BF240" s="1">
        <v>0</v>
      </c>
      <c r="BG240" s="1">
        <v>0</v>
      </c>
      <c r="BH240" s="1">
        <v>0</v>
      </c>
    </row>
    <row r="241" spans="1:60" x14ac:dyDescent="0.2">
      <c r="A241" s="1">
        <v>1068</v>
      </c>
      <c r="B241" s="2" t="s">
        <v>76</v>
      </c>
      <c r="C241" s="2" t="s">
        <v>61</v>
      </c>
      <c r="D241" s="2" t="s">
        <v>61</v>
      </c>
      <c r="E241" s="2" t="s">
        <v>62</v>
      </c>
      <c r="F241" s="2" t="s">
        <v>62</v>
      </c>
      <c r="G241" s="2" t="s">
        <v>62</v>
      </c>
      <c r="H241" s="3">
        <v>42856</v>
      </c>
      <c r="I241" s="2" t="s">
        <v>81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1</v>
      </c>
      <c r="AE241" s="1">
        <v>0</v>
      </c>
      <c r="AF241" s="1">
        <v>1</v>
      </c>
      <c r="AG241" s="1">
        <v>0</v>
      </c>
      <c r="AH241" s="1">
        <v>0</v>
      </c>
      <c r="AI241" s="1">
        <v>0</v>
      </c>
      <c r="AJ241" s="2" t="s">
        <v>64</v>
      </c>
      <c r="AK241" s="2" t="s">
        <v>160</v>
      </c>
      <c r="AL241" s="2" t="s">
        <v>161</v>
      </c>
      <c r="AM241" s="2" t="s">
        <v>67</v>
      </c>
      <c r="AN241" s="2" t="s">
        <v>68</v>
      </c>
      <c r="AO241" s="2" t="s">
        <v>78</v>
      </c>
      <c r="AP241" s="2" t="s">
        <v>70</v>
      </c>
      <c r="AQ241" s="2" t="s">
        <v>84</v>
      </c>
      <c r="AR241" s="2" t="s">
        <v>72</v>
      </c>
      <c r="AS241" s="1">
        <v>1</v>
      </c>
      <c r="AT241" s="2" t="s">
        <v>73</v>
      </c>
      <c r="AU241" s="1">
        <v>1980</v>
      </c>
      <c r="AV241" s="1">
        <v>3</v>
      </c>
      <c r="AW241" s="4">
        <v>67823</v>
      </c>
      <c r="AX241" s="4">
        <v>11851.78</v>
      </c>
      <c r="AY241" s="4">
        <v>41265.89</v>
      </c>
      <c r="AZ241" s="2" t="s">
        <v>62</v>
      </c>
      <c r="BA241" s="3">
        <v>29295</v>
      </c>
      <c r="BB241" s="2" t="s">
        <v>74</v>
      </c>
      <c r="BC241" s="2" t="s">
        <v>271</v>
      </c>
      <c r="BD241" s="2" t="s">
        <v>271</v>
      </c>
      <c r="BE241" s="1">
        <v>0</v>
      </c>
      <c r="BF241" s="1">
        <v>0</v>
      </c>
      <c r="BG241" s="1">
        <v>0</v>
      </c>
      <c r="BH241" s="1">
        <v>0</v>
      </c>
    </row>
    <row r="242" spans="1:60" x14ac:dyDescent="0.2">
      <c r="A242" s="1">
        <v>1085</v>
      </c>
      <c r="B242" s="2" t="s">
        <v>60</v>
      </c>
      <c r="C242" s="2" t="s">
        <v>62</v>
      </c>
      <c r="D242" s="2" t="s">
        <v>62</v>
      </c>
      <c r="E242" s="2" t="s">
        <v>61</v>
      </c>
      <c r="F242" s="2" t="s">
        <v>62</v>
      </c>
      <c r="G242" s="2" t="s">
        <v>62</v>
      </c>
      <c r="H242" s="3">
        <v>42856</v>
      </c>
      <c r="I242" s="2" t="s">
        <v>105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2" t="s">
        <v>106</v>
      </c>
      <c r="AK242" s="2" t="s">
        <v>106</v>
      </c>
      <c r="AL242" s="2" t="s">
        <v>106</v>
      </c>
      <c r="AM242" s="2" t="s">
        <v>67</v>
      </c>
      <c r="AN242" s="2" t="s">
        <v>68</v>
      </c>
      <c r="AO242" s="2" t="s">
        <v>69</v>
      </c>
      <c r="AP242" s="2" t="s">
        <v>93</v>
      </c>
      <c r="AQ242" s="2" t="s">
        <v>84</v>
      </c>
      <c r="AR242" s="2" t="s">
        <v>72</v>
      </c>
      <c r="AS242" s="1">
        <v>1</v>
      </c>
      <c r="AT242" s="2" t="s">
        <v>108</v>
      </c>
      <c r="AU242" s="1">
        <v>2008</v>
      </c>
      <c r="AV242" s="1">
        <v>6</v>
      </c>
      <c r="AW242" s="4">
        <v>14351</v>
      </c>
      <c r="AX242" s="4">
        <v>30550</v>
      </c>
      <c r="AY242" s="4">
        <v>0</v>
      </c>
      <c r="AZ242" s="2" t="s">
        <v>62</v>
      </c>
      <c r="BA242" s="3">
        <v>39621</v>
      </c>
      <c r="BB242" s="2" t="s">
        <v>79</v>
      </c>
      <c r="BE242" s="1">
        <v>0</v>
      </c>
      <c r="BF242" s="1">
        <v>0</v>
      </c>
      <c r="BG242" s="1">
        <v>0</v>
      </c>
      <c r="BH242" s="1">
        <v>0</v>
      </c>
    </row>
    <row r="243" spans="1:60" x14ac:dyDescent="0.2">
      <c r="A243" s="1">
        <v>1095</v>
      </c>
      <c r="B243" s="2" t="s">
        <v>76</v>
      </c>
      <c r="C243" s="2" t="s">
        <v>62</v>
      </c>
      <c r="D243" s="2" t="s">
        <v>62</v>
      </c>
      <c r="E243" s="2" t="s">
        <v>62</v>
      </c>
      <c r="F243" s="2" t="s">
        <v>61</v>
      </c>
      <c r="G243" s="2" t="s">
        <v>62</v>
      </c>
      <c r="H243" s="3">
        <v>42856</v>
      </c>
      <c r="I243" s="2" t="s">
        <v>90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>
        <v>0</v>
      </c>
      <c r="AF243" s="1">
        <v>1</v>
      </c>
      <c r="AG243" s="1">
        <v>0</v>
      </c>
      <c r="AH243" s="1">
        <v>0</v>
      </c>
      <c r="AI243" s="1">
        <v>0</v>
      </c>
      <c r="AJ243" s="2" t="s">
        <v>64</v>
      </c>
      <c r="AK243" s="2" t="s">
        <v>65</v>
      </c>
      <c r="AL243" s="2" t="s">
        <v>66</v>
      </c>
      <c r="AM243" s="2" t="s">
        <v>67</v>
      </c>
      <c r="AN243" s="2" t="s">
        <v>68</v>
      </c>
      <c r="AO243" s="2" t="s">
        <v>78</v>
      </c>
      <c r="AP243" s="2" t="s">
        <v>70</v>
      </c>
      <c r="AQ243" s="2" t="s">
        <v>109</v>
      </c>
      <c r="AR243" s="2" t="s">
        <v>72</v>
      </c>
      <c r="AS243" s="1">
        <v>1</v>
      </c>
      <c r="AT243" s="2" t="s">
        <v>73</v>
      </c>
      <c r="AU243" s="1">
        <v>2006</v>
      </c>
      <c r="AV243" s="1">
        <v>9</v>
      </c>
      <c r="AW243" s="4">
        <v>20716</v>
      </c>
      <c r="AX243" s="4">
        <v>46655</v>
      </c>
      <c r="AY243" s="4">
        <v>0</v>
      </c>
      <c r="AZ243" s="2" t="s">
        <v>62</v>
      </c>
      <c r="BA243" s="3">
        <v>38988</v>
      </c>
      <c r="BB243" s="2" t="s">
        <v>91</v>
      </c>
      <c r="BE243" s="1">
        <v>0</v>
      </c>
      <c r="BF243" s="1">
        <v>0</v>
      </c>
      <c r="BG243" s="1">
        <v>0</v>
      </c>
      <c r="BH243" s="1">
        <v>0</v>
      </c>
    </row>
    <row r="244" spans="1:60" x14ac:dyDescent="0.2">
      <c r="A244" s="1">
        <v>1103</v>
      </c>
      <c r="B244" s="2" t="s">
        <v>60</v>
      </c>
      <c r="C244" s="2" t="s">
        <v>61</v>
      </c>
      <c r="D244" s="2" t="s">
        <v>61</v>
      </c>
      <c r="E244" s="2" t="s">
        <v>62</v>
      </c>
      <c r="F244" s="2" t="s">
        <v>62</v>
      </c>
      <c r="G244" s="2" t="s">
        <v>62</v>
      </c>
      <c r="H244" s="3">
        <v>42856</v>
      </c>
      <c r="I244" s="2" t="s">
        <v>63</v>
      </c>
      <c r="J244" s="1">
        <v>2</v>
      </c>
      <c r="K244" s="1">
        <v>2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1</v>
      </c>
      <c r="AE244" s="1">
        <v>0</v>
      </c>
      <c r="AF244" s="1">
        <v>1</v>
      </c>
      <c r="AG244" s="1">
        <v>3</v>
      </c>
      <c r="AH244" s="1">
        <v>0</v>
      </c>
      <c r="AI244" s="1">
        <v>0</v>
      </c>
      <c r="AJ244" s="2" t="s">
        <v>64</v>
      </c>
      <c r="AK244" s="2" t="s">
        <v>65</v>
      </c>
      <c r="AL244" s="2" t="s">
        <v>66</v>
      </c>
      <c r="AM244" s="2" t="s">
        <v>67</v>
      </c>
      <c r="AN244" s="2" t="s">
        <v>68</v>
      </c>
      <c r="AO244" s="2" t="s">
        <v>78</v>
      </c>
      <c r="AP244" s="2" t="s">
        <v>70</v>
      </c>
      <c r="AQ244" s="2" t="s">
        <v>71</v>
      </c>
      <c r="AR244" s="2" t="s">
        <v>72</v>
      </c>
      <c r="AS244" s="1">
        <v>1</v>
      </c>
      <c r="AT244" s="2" t="s">
        <v>73</v>
      </c>
      <c r="AU244" s="1">
        <v>1988</v>
      </c>
      <c r="AV244" s="1">
        <v>7</v>
      </c>
      <c r="AW244" s="4">
        <v>100129.64</v>
      </c>
      <c r="AX244" s="4">
        <v>96367</v>
      </c>
      <c r="AY244" s="4">
        <v>2663.7</v>
      </c>
      <c r="AZ244" s="2" t="s">
        <v>61</v>
      </c>
      <c r="BA244" s="3">
        <v>32331</v>
      </c>
      <c r="BB244" s="2" t="s">
        <v>74</v>
      </c>
      <c r="BC244" s="2" t="s">
        <v>296</v>
      </c>
      <c r="BD244" s="2" t="s">
        <v>296</v>
      </c>
      <c r="BE244" s="1">
        <v>0</v>
      </c>
      <c r="BF244" s="1">
        <v>0</v>
      </c>
      <c r="BG244" s="1">
        <v>0</v>
      </c>
      <c r="BH244" s="1">
        <v>0</v>
      </c>
    </row>
    <row r="245" spans="1:60" x14ac:dyDescent="0.2">
      <c r="A245" s="1">
        <v>1122</v>
      </c>
      <c r="B245" s="2" t="s">
        <v>60</v>
      </c>
      <c r="C245" s="2" t="s">
        <v>61</v>
      </c>
      <c r="D245" s="2" t="s">
        <v>61</v>
      </c>
      <c r="E245" s="2" t="s">
        <v>61</v>
      </c>
      <c r="F245" s="2" t="s">
        <v>62</v>
      </c>
      <c r="G245" s="2" t="s">
        <v>62</v>
      </c>
      <c r="H245" s="3">
        <v>42856</v>
      </c>
      <c r="I245" s="2" t="s">
        <v>77</v>
      </c>
      <c r="J245" s="1">
        <v>13</v>
      </c>
      <c r="K245" s="1">
        <v>0</v>
      </c>
      <c r="L245" s="1">
        <v>13</v>
      </c>
      <c r="M245" s="1">
        <v>30</v>
      </c>
      <c r="N245" s="1">
        <v>0</v>
      </c>
      <c r="O245" s="1">
        <v>30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4</v>
      </c>
      <c r="AH245" s="1">
        <v>0</v>
      </c>
      <c r="AI245" s="1">
        <v>0</v>
      </c>
      <c r="AJ245" s="2" t="s">
        <v>64</v>
      </c>
      <c r="AK245" s="2" t="s">
        <v>160</v>
      </c>
      <c r="AL245" s="2" t="s">
        <v>231</v>
      </c>
      <c r="AM245" s="2" t="s">
        <v>67</v>
      </c>
      <c r="AN245" s="2" t="s">
        <v>68</v>
      </c>
      <c r="AO245" s="2" t="s">
        <v>78</v>
      </c>
      <c r="AP245" s="2" t="s">
        <v>70</v>
      </c>
      <c r="AQ245" s="2" t="s">
        <v>84</v>
      </c>
      <c r="AR245" s="2" t="s">
        <v>72</v>
      </c>
      <c r="AS245" s="1">
        <v>1</v>
      </c>
      <c r="AT245" s="2" t="s">
        <v>73</v>
      </c>
      <c r="AU245" s="1">
        <v>1999</v>
      </c>
      <c r="AV245" s="1">
        <v>12</v>
      </c>
      <c r="AW245" s="4">
        <v>432680.92</v>
      </c>
      <c r="AX245" s="4">
        <v>39384</v>
      </c>
      <c r="AY245" s="4">
        <v>432680.92</v>
      </c>
      <c r="AZ245" s="2" t="s">
        <v>61</v>
      </c>
      <c r="BA245" s="3">
        <v>36514</v>
      </c>
      <c r="BB245" s="2" t="s">
        <v>74</v>
      </c>
      <c r="BC245" s="2" t="s">
        <v>258</v>
      </c>
      <c r="BD245" s="2" t="s">
        <v>258</v>
      </c>
      <c r="BE245" s="1">
        <v>0</v>
      </c>
      <c r="BF245" s="1">
        <v>0</v>
      </c>
      <c r="BG245" s="1">
        <v>0</v>
      </c>
      <c r="BH245" s="1">
        <v>0</v>
      </c>
    </row>
    <row r="246" spans="1:60" x14ac:dyDescent="0.2">
      <c r="A246" s="1">
        <v>1129</v>
      </c>
      <c r="B246" s="2" t="s">
        <v>60</v>
      </c>
      <c r="C246" s="2" t="s">
        <v>61</v>
      </c>
      <c r="D246" s="2" t="s">
        <v>61</v>
      </c>
      <c r="E246" s="2" t="s">
        <v>62</v>
      </c>
      <c r="F246" s="2" t="s">
        <v>61</v>
      </c>
      <c r="G246" s="2" t="s">
        <v>62</v>
      </c>
      <c r="H246" s="3">
        <v>42856</v>
      </c>
      <c r="I246" s="2" t="s">
        <v>81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2" t="s">
        <v>64</v>
      </c>
      <c r="AK246" s="2" t="s">
        <v>160</v>
      </c>
      <c r="AL246" s="2" t="s">
        <v>231</v>
      </c>
      <c r="AM246" s="2" t="s">
        <v>67</v>
      </c>
      <c r="AN246" s="2" t="s">
        <v>68</v>
      </c>
      <c r="AO246" s="2" t="s">
        <v>78</v>
      </c>
      <c r="AP246" s="2" t="s">
        <v>70</v>
      </c>
      <c r="AQ246" s="2" t="s">
        <v>164</v>
      </c>
      <c r="AR246" s="2" t="s">
        <v>72</v>
      </c>
      <c r="AS246" s="1">
        <v>1</v>
      </c>
      <c r="AT246" s="2" t="s">
        <v>73</v>
      </c>
      <c r="AU246" s="1">
        <v>2002</v>
      </c>
      <c r="AV246" s="1">
        <v>12</v>
      </c>
      <c r="AW246" s="4">
        <v>35640</v>
      </c>
      <c r="AX246" s="4">
        <v>8245</v>
      </c>
      <c r="AY246" s="4">
        <v>4760.7299999999996</v>
      </c>
      <c r="AZ246" s="2" t="s">
        <v>62</v>
      </c>
      <c r="BA246" s="3">
        <v>37602</v>
      </c>
      <c r="BB246" s="2" t="s">
        <v>74</v>
      </c>
      <c r="BC246" s="2" t="s">
        <v>252</v>
      </c>
      <c r="BD246" s="2" t="s">
        <v>297</v>
      </c>
      <c r="BE246" s="1">
        <v>0</v>
      </c>
      <c r="BF246" s="1">
        <v>0</v>
      </c>
      <c r="BG246" s="1">
        <v>0</v>
      </c>
      <c r="BH246" s="1">
        <v>0</v>
      </c>
    </row>
    <row r="247" spans="1:60" x14ac:dyDescent="0.2">
      <c r="A247" s="1">
        <v>1133</v>
      </c>
      <c r="B247" s="2" t="s">
        <v>114</v>
      </c>
      <c r="C247" s="2" t="s">
        <v>61</v>
      </c>
      <c r="D247" s="2" t="s">
        <v>61</v>
      </c>
      <c r="E247" s="2" t="s">
        <v>61</v>
      </c>
      <c r="F247" s="2" t="s">
        <v>62</v>
      </c>
      <c r="G247" s="2" t="s">
        <v>62</v>
      </c>
      <c r="H247" s="3">
        <v>42856</v>
      </c>
      <c r="I247" s="2" t="s">
        <v>81</v>
      </c>
      <c r="J247" s="1">
        <v>2</v>
      </c>
      <c r="K247" s="1">
        <v>2</v>
      </c>
      <c r="L247" s="1">
        <v>0</v>
      </c>
      <c r="M247" s="1">
        <v>5</v>
      </c>
      <c r="N247" s="1">
        <v>5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1</v>
      </c>
      <c r="AH247" s="1">
        <v>0</v>
      </c>
      <c r="AI247" s="1">
        <v>0</v>
      </c>
      <c r="AJ247" s="2" t="s">
        <v>64</v>
      </c>
      <c r="AK247" s="2" t="s">
        <v>65</v>
      </c>
      <c r="AL247" s="2" t="s">
        <v>66</v>
      </c>
      <c r="AM247" s="2" t="s">
        <v>67</v>
      </c>
      <c r="AN247" s="2" t="s">
        <v>68</v>
      </c>
      <c r="AO247" s="2" t="s">
        <v>78</v>
      </c>
      <c r="AP247" s="2" t="s">
        <v>70</v>
      </c>
      <c r="AQ247" s="2" t="s">
        <v>109</v>
      </c>
      <c r="AR247" s="2" t="s">
        <v>72</v>
      </c>
      <c r="AS247" s="1">
        <v>1</v>
      </c>
      <c r="AT247" s="2" t="s">
        <v>73</v>
      </c>
      <c r="AU247" s="1">
        <v>2006</v>
      </c>
      <c r="AV247" s="1">
        <v>6</v>
      </c>
      <c r="AW247" s="4">
        <v>20832.310000000001</v>
      </c>
      <c r="AX247" s="4">
        <v>21023</v>
      </c>
      <c r="AY247" s="4">
        <v>15873.56</v>
      </c>
      <c r="AZ247" s="2" t="s">
        <v>61</v>
      </c>
      <c r="BA247" s="3">
        <v>38869</v>
      </c>
      <c r="BB247" s="2" t="s">
        <v>79</v>
      </c>
      <c r="BC247" s="2" t="s">
        <v>206</v>
      </c>
      <c r="BD247" s="2" t="s">
        <v>298</v>
      </c>
      <c r="BE247" s="1">
        <v>0</v>
      </c>
      <c r="BF247" s="1">
        <v>0</v>
      </c>
      <c r="BG247" s="1">
        <v>0</v>
      </c>
      <c r="BH247" s="1">
        <v>0</v>
      </c>
    </row>
    <row r="248" spans="1:60" x14ac:dyDescent="0.2">
      <c r="A248" s="1">
        <v>1134</v>
      </c>
      <c r="B248" s="2" t="s">
        <v>60</v>
      </c>
      <c r="C248" s="2" t="s">
        <v>61</v>
      </c>
      <c r="D248" s="2" t="s">
        <v>61</v>
      </c>
      <c r="E248" s="2" t="s">
        <v>62</v>
      </c>
      <c r="F248" s="2" t="s">
        <v>61</v>
      </c>
      <c r="G248" s="2" t="s">
        <v>62</v>
      </c>
      <c r="H248" s="3">
        <v>42856</v>
      </c>
      <c r="I248" s="2" t="s">
        <v>81</v>
      </c>
      <c r="J248" s="1">
        <v>0</v>
      </c>
      <c r="K248" s="1">
        <v>0</v>
      </c>
      <c r="L248" s="1">
        <v>0</v>
      </c>
      <c r="M248" s="1">
        <v>6</v>
      </c>
      <c r="N248" s="1">
        <v>1</v>
      </c>
      <c r="O248" s="1">
        <v>5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1</v>
      </c>
      <c r="AG248" s="1">
        <v>1</v>
      </c>
      <c r="AH248" s="1">
        <v>0</v>
      </c>
      <c r="AI248" s="1">
        <v>0</v>
      </c>
      <c r="AJ248" s="2" t="s">
        <v>64</v>
      </c>
      <c r="AK248" s="2" t="s">
        <v>65</v>
      </c>
      <c r="AL248" s="2" t="s">
        <v>66</v>
      </c>
      <c r="AM248" s="2" t="s">
        <v>67</v>
      </c>
      <c r="AN248" s="2" t="s">
        <v>68</v>
      </c>
      <c r="AO248" s="2" t="s">
        <v>69</v>
      </c>
      <c r="AP248" s="2" t="s">
        <v>93</v>
      </c>
      <c r="AQ248" s="2" t="s">
        <v>82</v>
      </c>
      <c r="AR248" s="2" t="s">
        <v>83</v>
      </c>
      <c r="AS248" s="1">
        <v>1</v>
      </c>
      <c r="AT248" s="2" t="s">
        <v>73</v>
      </c>
      <c r="AU248" s="1">
        <v>2005</v>
      </c>
      <c r="AV248" s="1">
        <v>5</v>
      </c>
      <c r="AW248" s="4">
        <v>6437</v>
      </c>
      <c r="AX248" s="4">
        <v>10749</v>
      </c>
      <c r="AY248" s="4">
        <v>505.09</v>
      </c>
      <c r="AZ248" s="2" t="s">
        <v>61</v>
      </c>
      <c r="BA248" s="3">
        <v>38485</v>
      </c>
      <c r="BB248" s="2" t="s">
        <v>74</v>
      </c>
      <c r="BC248" s="2" t="s">
        <v>75</v>
      </c>
      <c r="BD248" s="2" t="s">
        <v>75</v>
      </c>
      <c r="BE248" s="1">
        <v>0</v>
      </c>
      <c r="BF248" s="1">
        <v>0</v>
      </c>
      <c r="BG248" s="1">
        <v>0</v>
      </c>
      <c r="BH248" s="1">
        <v>0</v>
      </c>
    </row>
    <row r="249" spans="1:60" x14ac:dyDescent="0.2">
      <c r="A249" s="1">
        <v>1139</v>
      </c>
      <c r="B249" s="2" t="s">
        <v>60</v>
      </c>
      <c r="C249" s="2" t="s">
        <v>62</v>
      </c>
      <c r="D249" s="2" t="s">
        <v>62</v>
      </c>
      <c r="E249" s="2" t="s">
        <v>61</v>
      </c>
      <c r="F249" s="2" t="s">
        <v>62</v>
      </c>
      <c r="G249" s="2" t="s">
        <v>62</v>
      </c>
      <c r="H249" s="3">
        <v>42856</v>
      </c>
      <c r="I249" s="2" t="s">
        <v>87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1</v>
      </c>
      <c r="R249" s="1">
        <v>0</v>
      </c>
      <c r="S249" s="1">
        <v>1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2" t="s">
        <v>64</v>
      </c>
      <c r="AK249" s="2" t="s">
        <v>65</v>
      </c>
      <c r="AL249" s="2" t="s">
        <v>66</v>
      </c>
      <c r="AM249" s="2" t="s">
        <v>67</v>
      </c>
      <c r="AN249" s="2" t="s">
        <v>68</v>
      </c>
      <c r="AO249" s="2" t="s">
        <v>191</v>
      </c>
      <c r="AP249" s="2" t="s">
        <v>70</v>
      </c>
      <c r="AQ249" s="2" t="s">
        <v>84</v>
      </c>
      <c r="AR249" s="2" t="s">
        <v>110</v>
      </c>
      <c r="AS249" s="1">
        <v>1</v>
      </c>
      <c r="AT249" s="2" t="s">
        <v>73</v>
      </c>
      <c r="AU249" s="1">
        <v>1995</v>
      </c>
      <c r="AV249" s="1">
        <v>6</v>
      </c>
      <c r="AW249" s="4">
        <v>23959</v>
      </c>
      <c r="AX249" s="4">
        <v>52884</v>
      </c>
      <c r="AY249" s="4">
        <v>0</v>
      </c>
      <c r="AZ249" s="2" t="s">
        <v>62</v>
      </c>
      <c r="BA249" s="3">
        <v>34866</v>
      </c>
      <c r="BB249" s="2" t="s">
        <v>79</v>
      </c>
      <c r="BE249" s="1">
        <v>0</v>
      </c>
      <c r="BF249" s="1">
        <v>0</v>
      </c>
      <c r="BG249" s="1">
        <v>0</v>
      </c>
      <c r="BH249" s="1">
        <v>0</v>
      </c>
    </row>
    <row r="250" spans="1:60" x14ac:dyDescent="0.2">
      <c r="A250" s="1">
        <v>1145</v>
      </c>
      <c r="B250" s="2" t="s">
        <v>76</v>
      </c>
      <c r="C250" s="2" t="s">
        <v>61</v>
      </c>
      <c r="D250" s="2" t="s">
        <v>61</v>
      </c>
      <c r="E250" s="2" t="s">
        <v>61</v>
      </c>
      <c r="F250" s="2" t="s">
        <v>62</v>
      </c>
      <c r="G250" s="2" t="s">
        <v>62</v>
      </c>
      <c r="H250" s="3">
        <v>42856</v>
      </c>
      <c r="I250" s="2" t="s">
        <v>81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3</v>
      </c>
      <c r="AE250" s="1">
        <v>0</v>
      </c>
      <c r="AF250" s="1">
        <v>3</v>
      </c>
      <c r="AG250" s="1">
        <v>0</v>
      </c>
      <c r="AH250" s="1">
        <v>0</v>
      </c>
      <c r="AI250" s="1">
        <v>0</v>
      </c>
      <c r="AJ250" s="2" t="s">
        <v>64</v>
      </c>
      <c r="AK250" s="2" t="s">
        <v>65</v>
      </c>
      <c r="AL250" s="2" t="s">
        <v>66</v>
      </c>
      <c r="AM250" s="2" t="s">
        <v>67</v>
      </c>
      <c r="AN250" s="2" t="s">
        <v>68</v>
      </c>
      <c r="AP250" s="2" t="s">
        <v>93</v>
      </c>
      <c r="AQ250" s="2" t="s">
        <v>96</v>
      </c>
      <c r="AR250" s="2" t="s">
        <v>83</v>
      </c>
      <c r="AS250" s="1">
        <v>1</v>
      </c>
      <c r="AT250" s="2" t="s">
        <v>73</v>
      </c>
      <c r="AU250" s="1">
        <v>1992</v>
      </c>
      <c r="AV250" s="1">
        <v>5</v>
      </c>
      <c r="AW250" s="4">
        <v>15825.06</v>
      </c>
      <c r="AX250" s="4">
        <v>3065</v>
      </c>
      <c r="AY250" s="4">
        <v>15825.06</v>
      </c>
      <c r="AZ250" s="2" t="s">
        <v>61</v>
      </c>
      <c r="BA250" s="3">
        <v>33731</v>
      </c>
      <c r="BB250" s="2" t="s">
        <v>118</v>
      </c>
      <c r="BC250" s="2" t="s">
        <v>299</v>
      </c>
      <c r="BD250" s="2" t="s">
        <v>299</v>
      </c>
      <c r="BE250" s="1">
        <v>0</v>
      </c>
      <c r="BF250" s="1">
        <v>0</v>
      </c>
      <c r="BG250" s="1">
        <v>1</v>
      </c>
      <c r="BH250" s="1">
        <v>0</v>
      </c>
    </row>
    <row r="251" spans="1:60" x14ac:dyDescent="0.2">
      <c r="A251" s="1">
        <v>1148</v>
      </c>
      <c r="B251" s="2" t="s">
        <v>76</v>
      </c>
      <c r="C251" s="2" t="s">
        <v>61</v>
      </c>
      <c r="D251" s="2" t="s">
        <v>62</v>
      </c>
      <c r="E251" s="2" t="s">
        <v>61</v>
      </c>
      <c r="F251" s="2" t="s">
        <v>62</v>
      </c>
      <c r="G251" s="2" t="s">
        <v>61</v>
      </c>
      <c r="H251" s="3">
        <v>42856</v>
      </c>
      <c r="I251" s="2" t="s">
        <v>63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2</v>
      </c>
      <c r="AE251" s="1">
        <v>2</v>
      </c>
      <c r="AF251" s="1">
        <v>0</v>
      </c>
      <c r="AG251" s="1">
        <v>0</v>
      </c>
      <c r="AH251" s="1">
        <v>0</v>
      </c>
      <c r="AI251" s="1">
        <v>0</v>
      </c>
      <c r="AJ251" s="2" t="s">
        <v>106</v>
      </c>
      <c r="AK251" s="2" t="s">
        <v>106</v>
      </c>
      <c r="AL251" s="2" t="s">
        <v>106</v>
      </c>
      <c r="AM251" s="2" t="s">
        <v>67</v>
      </c>
      <c r="AN251" s="2" t="s">
        <v>68</v>
      </c>
      <c r="AO251" s="2" t="s">
        <v>69</v>
      </c>
      <c r="AP251" s="2" t="s">
        <v>70</v>
      </c>
      <c r="AQ251" s="2" t="s">
        <v>107</v>
      </c>
      <c r="AR251" s="2" t="s">
        <v>110</v>
      </c>
      <c r="AS251" s="1">
        <v>1</v>
      </c>
      <c r="AT251" s="2" t="s">
        <v>108</v>
      </c>
      <c r="AU251" s="1">
        <v>2010</v>
      </c>
      <c r="AV251" s="1">
        <v>11</v>
      </c>
      <c r="AW251" s="4">
        <v>17858.150000000001</v>
      </c>
      <c r="AX251" s="4">
        <v>794149</v>
      </c>
      <c r="AY251" s="4">
        <v>1443.32</v>
      </c>
      <c r="AZ251" s="2" t="s">
        <v>62</v>
      </c>
      <c r="BA251" s="3">
        <v>40492</v>
      </c>
      <c r="BB251" s="2" t="s">
        <v>118</v>
      </c>
      <c r="BC251" s="2" t="s">
        <v>300</v>
      </c>
      <c r="BD251" s="2" t="s">
        <v>301</v>
      </c>
      <c r="BE251" s="1">
        <v>0</v>
      </c>
      <c r="BF251" s="1">
        <v>0</v>
      </c>
      <c r="BG251" s="1">
        <v>0</v>
      </c>
      <c r="BH251" s="1">
        <v>0</v>
      </c>
    </row>
    <row r="252" spans="1:60" x14ac:dyDescent="0.2">
      <c r="A252" s="1">
        <v>1152</v>
      </c>
      <c r="B252" s="2" t="s">
        <v>76</v>
      </c>
      <c r="C252" s="2" t="s">
        <v>61</v>
      </c>
      <c r="D252" s="2" t="s">
        <v>61</v>
      </c>
      <c r="E252" s="2" t="s">
        <v>61</v>
      </c>
      <c r="F252" s="2" t="s">
        <v>62</v>
      </c>
      <c r="G252" s="2" t="s">
        <v>62</v>
      </c>
      <c r="H252" s="3">
        <v>42856</v>
      </c>
      <c r="I252" s="2" t="s">
        <v>63</v>
      </c>
      <c r="J252" s="1">
        <v>3</v>
      </c>
      <c r="K252" s="1">
        <v>0</v>
      </c>
      <c r="L252" s="1">
        <v>3</v>
      </c>
      <c r="M252" s="1">
        <v>5</v>
      </c>
      <c r="N252" s="1">
        <v>2</v>
      </c>
      <c r="O252" s="1">
        <v>3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5</v>
      </c>
      <c r="AE252" s="1">
        <v>1</v>
      </c>
      <c r="AF252" s="1">
        <v>4</v>
      </c>
      <c r="AG252" s="1">
        <v>1</v>
      </c>
      <c r="AH252" s="1">
        <v>0</v>
      </c>
      <c r="AI252" s="1">
        <v>0</v>
      </c>
      <c r="AJ252" s="2" t="s">
        <v>64</v>
      </c>
      <c r="AK252" s="2" t="s">
        <v>65</v>
      </c>
      <c r="AL252" s="2" t="s">
        <v>66</v>
      </c>
      <c r="AM252" s="2" t="s">
        <v>67</v>
      </c>
      <c r="AN252" s="2" t="s">
        <v>68</v>
      </c>
      <c r="AO252" s="2" t="s">
        <v>69</v>
      </c>
      <c r="AP252" s="2" t="s">
        <v>70</v>
      </c>
      <c r="AQ252" s="2" t="s">
        <v>82</v>
      </c>
      <c r="AR252" s="2" t="s">
        <v>72</v>
      </c>
      <c r="AS252" s="1">
        <v>1</v>
      </c>
      <c r="AT252" s="2" t="s">
        <v>73</v>
      </c>
      <c r="AU252" s="1">
        <v>1985</v>
      </c>
      <c r="AV252" s="1">
        <v>5</v>
      </c>
      <c r="AW252" s="4">
        <v>14959.15</v>
      </c>
      <c r="AX252" s="4">
        <v>105124</v>
      </c>
      <c r="AY252" s="4">
        <v>8018.59</v>
      </c>
      <c r="AZ252" s="2" t="s">
        <v>61</v>
      </c>
      <c r="BA252" s="3">
        <v>31190</v>
      </c>
      <c r="BB252" s="2" t="s">
        <v>74</v>
      </c>
      <c r="BC252" s="2" t="s">
        <v>237</v>
      </c>
      <c r="BE252" s="1">
        <v>0</v>
      </c>
      <c r="BF252" s="1">
        <v>0</v>
      </c>
      <c r="BG252" s="1">
        <v>0</v>
      </c>
      <c r="BH252" s="1">
        <v>0</v>
      </c>
    </row>
    <row r="253" spans="1:60" x14ac:dyDescent="0.2">
      <c r="A253" s="1">
        <v>1153</v>
      </c>
      <c r="B253" s="2" t="s">
        <v>60</v>
      </c>
      <c r="C253" s="2" t="s">
        <v>61</v>
      </c>
      <c r="D253" s="2" t="s">
        <v>62</v>
      </c>
      <c r="E253" s="2" t="s">
        <v>61</v>
      </c>
      <c r="F253" s="2" t="s">
        <v>61</v>
      </c>
      <c r="G253" s="2" t="s">
        <v>62</v>
      </c>
      <c r="H253" s="3">
        <v>42856</v>
      </c>
      <c r="I253" s="2" t="s">
        <v>63</v>
      </c>
      <c r="J253" s="1">
        <v>2</v>
      </c>
      <c r="K253" s="1">
        <v>1</v>
      </c>
      <c r="L253" s="1">
        <v>1</v>
      </c>
      <c r="M253" s="1">
        <v>9</v>
      </c>
      <c r="N253" s="1">
        <v>5</v>
      </c>
      <c r="O253" s="1">
        <v>4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2" t="s">
        <v>64</v>
      </c>
      <c r="AK253" s="2" t="s">
        <v>65</v>
      </c>
      <c r="AL253" s="2" t="s">
        <v>66</v>
      </c>
      <c r="AM253" s="2" t="s">
        <v>67</v>
      </c>
      <c r="AN253" s="2" t="s">
        <v>68</v>
      </c>
      <c r="AO253" s="2" t="s">
        <v>69</v>
      </c>
      <c r="AP253" s="2" t="s">
        <v>70</v>
      </c>
      <c r="AQ253" s="2" t="s">
        <v>71</v>
      </c>
      <c r="AR253" s="2" t="s">
        <v>72</v>
      </c>
      <c r="AS253" s="1">
        <v>1</v>
      </c>
      <c r="AT253" s="2" t="s">
        <v>73</v>
      </c>
      <c r="AU253" s="1">
        <v>2008</v>
      </c>
      <c r="AV253" s="1">
        <v>4</v>
      </c>
      <c r="AW253" s="4">
        <v>100129.64</v>
      </c>
      <c r="AX253" s="4">
        <v>96367</v>
      </c>
      <c r="AY253" s="4">
        <v>97465.94</v>
      </c>
      <c r="AZ253" s="2" t="s">
        <v>62</v>
      </c>
      <c r="BA253" s="3">
        <v>39556</v>
      </c>
      <c r="BB253" s="2" t="s">
        <v>79</v>
      </c>
      <c r="BC253" s="2" t="s">
        <v>208</v>
      </c>
      <c r="BE253" s="1">
        <v>0</v>
      </c>
      <c r="BF253" s="1">
        <v>0</v>
      </c>
      <c r="BG253" s="1">
        <v>0</v>
      </c>
      <c r="BH253" s="1">
        <v>0</v>
      </c>
    </row>
    <row r="254" spans="1:60" x14ac:dyDescent="0.2">
      <c r="A254" s="1">
        <v>1159</v>
      </c>
      <c r="B254" s="2" t="s">
        <v>76</v>
      </c>
      <c r="C254" s="2" t="s">
        <v>61</v>
      </c>
      <c r="D254" s="2" t="s">
        <v>61</v>
      </c>
      <c r="E254" s="2" t="s">
        <v>61</v>
      </c>
      <c r="F254" s="2" t="s">
        <v>62</v>
      </c>
      <c r="G254" s="2" t="s">
        <v>62</v>
      </c>
      <c r="H254" s="3">
        <v>42856</v>
      </c>
      <c r="I254" s="2" t="s">
        <v>77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2" t="s">
        <v>64</v>
      </c>
      <c r="AK254" s="2" t="s">
        <v>65</v>
      </c>
      <c r="AL254" s="2" t="s">
        <v>66</v>
      </c>
      <c r="AM254" s="2" t="s">
        <v>67</v>
      </c>
      <c r="AN254" s="2" t="s">
        <v>68</v>
      </c>
      <c r="AO254" s="2" t="s">
        <v>78</v>
      </c>
      <c r="AP254" s="2" t="s">
        <v>93</v>
      </c>
      <c r="AQ254" s="2" t="s">
        <v>107</v>
      </c>
      <c r="AR254" s="2" t="s">
        <v>110</v>
      </c>
      <c r="AS254" s="1">
        <v>1</v>
      </c>
      <c r="AT254" s="2" t="s">
        <v>73</v>
      </c>
      <c r="AU254" s="1">
        <v>1999</v>
      </c>
      <c r="AV254" s="1">
        <v>5</v>
      </c>
      <c r="AW254" s="4">
        <v>88527</v>
      </c>
      <c r="AX254" s="4">
        <v>350117.26</v>
      </c>
      <c r="AY254" s="4">
        <v>832.34</v>
      </c>
      <c r="AZ254" s="2" t="s">
        <v>62</v>
      </c>
      <c r="BA254" s="3">
        <v>36293</v>
      </c>
      <c r="BB254" s="2" t="s">
        <v>79</v>
      </c>
      <c r="BC254" s="2" t="s">
        <v>134</v>
      </c>
      <c r="BD254" s="2" t="s">
        <v>134</v>
      </c>
      <c r="BE254" s="1">
        <v>1</v>
      </c>
      <c r="BF254" s="1">
        <v>0</v>
      </c>
      <c r="BG254" s="1">
        <v>0</v>
      </c>
      <c r="BH254" s="1">
        <v>0</v>
      </c>
    </row>
    <row r="255" spans="1:60" x14ac:dyDescent="0.2">
      <c r="A255" s="1">
        <v>1164</v>
      </c>
      <c r="B255" s="2" t="s">
        <v>114</v>
      </c>
      <c r="C255" s="2" t="s">
        <v>61</v>
      </c>
      <c r="D255" s="2" t="s">
        <v>61</v>
      </c>
      <c r="E255" s="2" t="s">
        <v>61</v>
      </c>
      <c r="F255" s="2" t="s">
        <v>61</v>
      </c>
      <c r="G255" s="2" t="s">
        <v>62</v>
      </c>
      <c r="H255" s="3">
        <v>42856</v>
      </c>
      <c r="I255" s="2" t="s">
        <v>81</v>
      </c>
      <c r="J255" s="1">
        <v>3</v>
      </c>
      <c r="K255" s="1">
        <v>0</v>
      </c>
      <c r="L255" s="1">
        <v>3</v>
      </c>
      <c r="M255" s="1">
        <v>13</v>
      </c>
      <c r="N255" s="1">
        <v>1</v>
      </c>
      <c r="O255" s="1">
        <v>12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2" t="s">
        <v>64</v>
      </c>
      <c r="AK255" s="2" t="s">
        <v>65</v>
      </c>
      <c r="AL255" s="2" t="s">
        <v>66</v>
      </c>
      <c r="AM255" s="2" t="s">
        <v>67</v>
      </c>
      <c r="AN255" s="2" t="s">
        <v>68</v>
      </c>
      <c r="AO255" s="2" t="s">
        <v>78</v>
      </c>
      <c r="AP255" s="2" t="s">
        <v>70</v>
      </c>
      <c r="AQ255" s="2" t="s">
        <v>121</v>
      </c>
      <c r="AR255" s="2" t="s">
        <v>72</v>
      </c>
      <c r="AS255" s="1">
        <v>1</v>
      </c>
      <c r="AT255" s="2" t="s">
        <v>73</v>
      </c>
      <c r="AU255" s="1">
        <v>2003</v>
      </c>
      <c r="AV255" s="1">
        <v>8</v>
      </c>
      <c r="AW255" s="4">
        <v>2247</v>
      </c>
      <c r="AX255" s="4">
        <v>33805</v>
      </c>
      <c r="AY255" s="4">
        <v>2023.97</v>
      </c>
      <c r="AZ255" s="2" t="s">
        <v>61</v>
      </c>
      <c r="BA255" s="3">
        <v>37834</v>
      </c>
      <c r="BB255" s="2" t="s">
        <v>91</v>
      </c>
      <c r="BC255" s="2" t="s">
        <v>302</v>
      </c>
      <c r="BD255" s="2" t="s">
        <v>302</v>
      </c>
      <c r="BE255" s="1">
        <v>0</v>
      </c>
      <c r="BF255" s="1">
        <v>0</v>
      </c>
      <c r="BG255" s="1">
        <v>0</v>
      </c>
      <c r="BH255" s="1">
        <v>0</v>
      </c>
    </row>
    <row r="256" spans="1:60" x14ac:dyDescent="0.2">
      <c r="A256" s="1">
        <v>1170</v>
      </c>
      <c r="B256" s="2" t="s">
        <v>60</v>
      </c>
      <c r="C256" s="2" t="s">
        <v>62</v>
      </c>
      <c r="D256" s="2" t="s">
        <v>62</v>
      </c>
      <c r="E256" s="2" t="s">
        <v>61</v>
      </c>
      <c r="F256" s="2" t="s">
        <v>62</v>
      </c>
      <c r="G256" s="2" t="s">
        <v>62</v>
      </c>
      <c r="H256" s="3">
        <v>42856</v>
      </c>
      <c r="I256" s="2" t="s">
        <v>87</v>
      </c>
      <c r="J256" s="1">
        <v>0</v>
      </c>
      <c r="K256" s="1">
        <v>0</v>
      </c>
      <c r="L256" s="1">
        <v>0</v>
      </c>
      <c r="M256" s="1">
        <v>3</v>
      </c>
      <c r="N256" s="1">
        <v>3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2" t="s">
        <v>64</v>
      </c>
      <c r="AK256" s="2" t="s">
        <v>65</v>
      </c>
      <c r="AL256" s="2" t="s">
        <v>119</v>
      </c>
      <c r="AM256" s="2" t="s">
        <v>67</v>
      </c>
      <c r="AN256" s="2" t="s">
        <v>68</v>
      </c>
      <c r="AO256" s="2" t="s">
        <v>78</v>
      </c>
      <c r="AP256" s="2" t="s">
        <v>70</v>
      </c>
      <c r="AQ256" s="2" t="s">
        <v>82</v>
      </c>
      <c r="AR256" s="2" t="s">
        <v>110</v>
      </c>
      <c r="AS256" s="1">
        <v>1</v>
      </c>
      <c r="AT256" s="2" t="s">
        <v>73</v>
      </c>
      <c r="AU256" s="1">
        <v>2003</v>
      </c>
      <c r="AV256" s="1">
        <v>3</v>
      </c>
      <c r="AW256" s="4">
        <v>55149</v>
      </c>
      <c r="AX256" s="4">
        <v>702399</v>
      </c>
      <c r="AY256" s="4">
        <v>0</v>
      </c>
      <c r="AZ256" s="2" t="s">
        <v>62</v>
      </c>
      <c r="BA256" s="3">
        <v>37687</v>
      </c>
      <c r="BB256" s="2" t="s">
        <v>180</v>
      </c>
      <c r="BE256" s="1">
        <v>0</v>
      </c>
      <c r="BF256" s="1">
        <v>0</v>
      </c>
      <c r="BG256" s="1">
        <v>0</v>
      </c>
      <c r="BH256" s="1">
        <v>0</v>
      </c>
    </row>
    <row r="257" spans="1:60" x14ac:dyDescent="0.2">
      <c r="A257" s="1">
        <v>1171</v>
      </c>
      <c r="B257" s="2" t="s">
        <v>76</v>
      </c>
      <c r="C257" s="2" t="s">
        <v>61</v>
      </c>
      <c r="D257" s="2" t="s">
        <v>61</v>
      </c>
      <c r="E257" s="2" t="s">
        <v>62</v>
      </c>
      <c r="F257" s="2" t="s">
        <v>62</v>
      </c>
      <c r="G257" s="2" t="s">
        <v>62</v>
      </c>
      <c r="H257" s="3">
        <v>42856</v>
      </c>
      <c r="I257" s="2" t="s">
        <v>81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3</v>
      </c>
      <c r="AH257" s="1">
        <v>0</v>
      </c>
      <c r="AI257" s="1">
        <v>0</v>
      </c>
      <c r="AJ257" s="2" t="s">
        <v>64</v>
      </c>
      <c r="AK257" s="2" t="s">
        <v>65</v>
      </c>
      <c r="AL257" s="2" t="s">
        <v>119</v>
      </c>
      <c r="AM257" s="2" t="s">
        <v>67</v>
      </c>
      <c r="AN257" s="2" t="s">
        <v>68</v>
      </c>
      <c r="AO257" s="2" t="s">
        <v>78</v>
      </c>
      <c r="AP257" s="2" t="s">
        <v>70</v>
      </c>
      <c r="AQ257" s="2" t="s">
        <v>94</v>
      </c>
      <c r="AR257" s="2" t="s">
        <v>72</v>
      </c>
      <c r="AS257" s="1">
        <v>1</v>
      </c>
      <c r="AT257" s="2" t="s">
        <v>73</v>
      </c>
      <c r="AU257" s="1">
        <v>1998</v>
      </c>
      <c r="AV257" s="1">
        <v>6</v>
      </c>
      <c r="AW257" s="4">
        <v>28943.79</v>
      </c>
      <c r="AX257" s="4">
        <v>9995</v>
      </c>
      <c r="AY257" s="4">
        <v>28943.79</v>
      </c>
      <c r="AZ257" s="2" t="s">
        <v>61</v>
      </c>
      <c r="BA257" s="3">
        <v>35965</v>
      </c>
      <c r="BB257" s="2" t="s">
        <v>74</v>
      </c>
      <c r="BC257" s="2" t="s">
        <v>210</v>
      </c>
      <c r="BD257" s="2" t="s">
        <v>210</v>
      </c>
      <c r="BE257" s="1">
        <v>0</v>
      </c>
      <c r="BF257" s="1">
        <v>0</v>
      </c>
      <c r="BG257" s="1">
        <v>0</v>
      </c>
      <c r="BH257" s="1">
        <v>0</v>
      </c>
    </row>
    <row r="258" spans="1:60" x14ac:dyDescent="0.2">
      <c r="A258" s="1">
        <v>1190</v>
      </c>
      <c r="B258" s="2" t="s">
        <v>60</v>
      </c>
      <c r="C258" s="2" t="s">
        <v>61</v>
      </c>
      <c r="D258" s="2" t="s">
        <v>61</v>
      </c>
      <c r="E258" s="2" t="s">
        <v>61</v>
      </c>
      <c r="F258" s="2" t="s">
        <v>62</v>
      </c>
      <c r="G258" s="2" t="s">
        <v>62</v>
      </c>
      <c r="H258" s="3">
        <v>42856</v>
      </c>
      <c r="I258" s="2" t="s">
        <v>81</v>
      </c>
      <c r="J258" s="1">
        <v>1</v>
      </c>
      <c r="K258" s="1">
        <v>0</v>
      </c>
      <c r="L258" s="1">
        <v>1</v>
      </c>
      <c r="M258" s="1">
        <v>66</v>
      </c>
      <c r="N258" s="1">
        <v>19</v>
      </c>
      <c r="O258" s="1">
        <v>23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2" t="s">
        <v>64</v>
      </c>
      <c r="AK258" s="2" t="s">
        <v>65</v>
      </c>
      <c r="AL258" s="2" t="s">
        <v>66</v>
      </c>
      <c r="AM258" s="2" t="s">
        <v>67</v>
      </c>
      <c r="AN258" s="2" t="s">
        <v>68</v>
      </c>
      <c r="AO258" s="2" t="s">
        <v>78</v>
      </c>
      <c r="AP258" s="2" t="s">
        <v>70</v>
      </c>
      <c r="AQ258" s="2" t="s">
        <v>109</v>
      </c>
      <c r="AR258" s="2" t="s">
        <v>72</v>
      </c>
      <c r="AS258" s="1">
        <v>1</v>
      </c>
      <c r="AT258" s="2" t="s">
        <v>73</v>
      </c>
      <c r="AU258" s="1">
        <v>2006</v>
      </c>
      <c r="AV258" s="1">
        <v>8</v>
      </c>
      <c r="AW258" s="4">
        <v>13170</v>
      </c>
      <c r="AX258" s="4">
        <v>29161</v>
      </c>
      <c r="AY258" s="4">
        <v>71.319999999999993</v>
      </c>
      <c r="AZ258" s="2" t="s">
        <v>61</v>
      </c>
      <c r="BA258" s="3">
        <v>38933</v>
      </c>
      <c r="BB258" s="2" t="s">
        <v>74</v>
      </c>
      <c r="BC258" s="2" t="s">
        <v>104</v>
      </c>
      <c r="BE258" s="1">
        <v>0</v>
      </c>
      <c r="BF258" s="1">
        <v>0</v>
      </c>
      <c r="BG258" s="1">
        <v>0</v>
      </c>
      <c r="BH258" s="1">
        <v>0</v>
      </c>
    </row>
    <row r="259" spans="1:60" x14ac:dyDescent="0.2">
      <c r="A259" s="1">
        <v>1191</v>
      </c>
      <c r="B259" s="2" t="s">
        <v>60</v>
      </c>
      <c r="C259" s="2" t="s">
        <v>61</v>
      </c>
      <c r="D259" s="2" t="s">
        <v>61</v>
      </c>
      <c r="E259" s="2" t="s">
        <v>61</v>
      </c>
      <c r="F259" s="2" t="s">
        <v>62</v>
      </c>
      <c r="G259" s="2" t="s">
        <v>62</v>
      </c>
      <c r="H259" s="3">
        <v>42856</v>
      </c>
      <c r="I259" s="2" t="s">
        <v>77</v>
      </c>
      <c r="J259" s="1">
        <v>2</v>
      </c>
      <c r="K259" s="1">
        <v>2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2</v>
      </c>
      <c r="AE259" s="1">
        <v>0</v>
      </c>
      <c r="AF259" s="1">
        <v>2</v>
      </c>
      <c r="AG259" s="1">
        <v>1</v>
      </c>
      <c r="AH259" s="1">
        <v>0</v>
      </c>
      <c r="AI259" s="1">
        <v>0</v>
      </c>
      <c r="AJ259" s="2" t="s">
        <v>64</v>
      </c>
      <c r="AK259" s="2" t="s">
        <v>65</v>
      </c>
      <c r="AL259" s="2" t="s">
        <v>119</v>
      </c>
      <c r="AM259" s="2" t="s">
        <v>67</v>
      </c>
      <c r="AN259" s="2" t="s">
        <v>68</v>
      </c>
      <c r="AO259" s="2" t="s">
        <v>78</v>
      </c>
      <c r="AP259" s="2" t="s">
        <v>70</v>
      </c>
      <c r="AQ259" s="2" t="s">
        <v>121</v>
      </c>
      <c r="AR259" s="2" t="s">
        <v>72</v>
      </c>
      <c r="AS259" s="1">
        <v>1</v>
      </c>
      <c r="AT259" s="2" t="s">
        <v>73</v>
      </c>
      <c r="AU259" s="1">
        <v>1995</v>
      </c>
      <c r="AV259" s="1">
        <v>12</v>
      </c>
      <c r="AW259" s="4">
        <v>46668.51</v>
      </c>
      <c r="AX259" s="4">
        <v>111520</v>
      </c>
      <c r="AY259" s="4">
        <v>8690.24</v>
      </c>
      <c r="AZ259" s="2" t="s">
        <v>61</v>
      </c>
      <c r="BA259" s="3">
        <v>35041</v>
      </c>
      <c r="BB259" s="2" t="s">
        <v>74</v>
      </c>
      <c r="BC259" s="2" t="s">
        <v>194</v>
      </c>
      <c r="BE259" s="1">
        <v>0</v>
      </c>
      <c r="BF259" s="1">
        <v>0</v>
      </c>
      <c r="BG259" s="1">
        <v>0</v>
      </c>
      <c r="BH259" s="1">
        <v>0</v>
      </c>
    </row>
    <row r="260" spans="1:60" x14ac:dyDescent="0.2">
      <c r="A260" s="1">
        <v>1194</v>
      </c>
      <c r="B260" s="2" t="s">
        <v>76</v>
      </c>
      <c r="C260" s="2" t="s">
        <v>61</v>
      </c>
      <c r="D260" s="2" t="s">
        <v>62</v>
      </c>
      <c r="E260" s="2" t="s">
        <v>62</v>
      </c>
      <c r="F260" s="2" t="s">
        <v>62</v>
      </c>
      <c r="G260" s="2" t="s">
        <v>62</v>
      </c>
      <c r="H260" s="3">
        <v>42856</v>
      </c>
      <c r="I260" s="2" t="s">
        <v>81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2" t="s">
        <v>64</v>
      </c>
      <c r="AK260" s="2" t="s">
        <v>65</v>
      </c>
      <c r="AL260" s="2" t="s">
        <v>66</v>
      </c>
      <c r="AM260" s="2" t="s">
        <v>67</v>
      </c>
      <c r="AN260" s="2" t="s">
        <v>68</v>
      </c>
      <c r="AO260" s="2" t="s">
        <v>69</v>
      </c>
      <c r="AP260" s="2" t="s">
        <v>93</v>
      </c>
      <c r="AQ260" s="2" t="s">
        <v>89</v>
      </c>
      <c r="AR260" s="2" t="s">
        <v>72</v>
      </c>
      <c r="AS260" s="1">
        <v>1</v>
      </c>
      <c r="AT260" s="2" t="s">
        <v>73</v>
      </c>
      <c r="AU260" s="1">
        <v>2005</v>
      </c>
      <c r="AV260" s="1">
        <v>1</v>
      </c>
      <c r="AW260" s="4">
        <v>22310</v>
      </c>
      <c r="AX260" s="4">
        <v>29559.51</v>
      </c>
      <c r="AY260" s="4">
        <v>16266.52</v>
      </c>
      <c r="AZ260" s="2" t="s">
        <v>62</v>
      </c>
      <c r="BA260" s="3">
        <v>38372</v>
      </c>
      <c r="BB260" s="2" t="s">
        <v>141</v>
      </c>
      <c r="BC260" s="2" t="s">
        <v>303</v>
      </c>
      <c r="BD260" s="2" t="s">
        <v>303</v>
      </c>
      <c r="BE260" s="1">
        <v>0</v>
      </c>
      <c r="BF260" s="1">
        <v>0</v>
      </c>
      <c r="BG260" s="1">
        <v>0</v>
      </c>
      <c r="BH260" s="1">
        <v>0</v>
      </c>
    </row>
    <row r="261" spans="1:60" x14ac:dyDescent="0.2">
      <c r="A261" s="1">
        <v>1195</v>
      </c>
      <c r="B261" s="2" t="s">
        <v>60</v>
      </c>
      <c r="C261" s="2" t="s">
        <v>62</v>
      </c>
      <c r="D261" s="2" t="s">
        <v>62</v>
      </c>
      <c r="E261" s="2" t="s">
        <v>62</v>
      </c>
      <c r="F261" s="2" t="s">
        <v>62</v>
      </c>
      <c r="G261" s="2" t="s">
        <v>61</v>
      </c>
      <c r="H261" s="3">
        <v>42856</v>
      </c>
      <c r="I261" s="2" t="s">
        <v>135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1</v>
      </c>
      <c r="AG261" s="1">
        <v>0</v>
      </c>
      <c r="AH261" s="1">
        <v>0</v>
      </c>
      <c r="AI261" s="1">
        <v>0</v>
      </c>
      <c r="AJ261" s="2" t="s">
        <v>64</v>
      </c>
      <c r="AK261" s="2" t="s">
        <v>65</v>
      </c>
      <c r="AL261" s="2" t="s">
        <v>119</v>
      </c>
      <c r="AM261" s="2" t="s">
        <v>67</v>
      </c>
      <c r="AN261" s="2" t="s">
        <v>68</v>
      </c>
      <c r="AO261" s="2" t="s">
        <v>78</v>
      </c>
      <c r="AP261" s="2" t="s">
        <v>70</v>
      </c>
      <c r="AQ261" s="2" t="s">
        <v>121</v>
      </c>
      <c r="AR261" s="2" t="s">
        <v>72</v>
      </c>
      <c r="AS261" s="1">
        <v>1</v>
      </c>
      <c r="AT261" s="2" t="s">
        <v>73</v>
      </c>
      <c r="AU261" s="1">
        <v>2016</v>
      </c>
      <c r="AV261" s="1">
        <v>3</v>
      </c>
      <c r="AW261" s="4">
        <v>382</v>
      </c>
      <c r="AX261" s="4">
        <v>81</v>
      </c>
      <c r="AY261" s="4">
        <v>0</v>
      </c>
      <c r="AZ261" s="2" t="s">
        <v>62</v>
      </c>
      <c r="BA261" s="3">
        <v>42459</v>
      </c>
      <c r="BB261" s="2" t="s">
        <v>122</v>
      </c>
      <c r="BE261" s="1">
        <v>0</v>
      </c>
      <c r="BF261" s="1">
        <v>0</v>
      </c>
      <c r="BG261" s="1">
        <v>0</v>
      </c>
      <c r="BH261" s="1">
        <v>0</v>
      </c>
    </row>
    <row r="262" spans="1:60" x14ac:dyDescent="0.2">
      <c r="A262" s="1">
        <v>1196</v>
      </c>
      <c r="B262" s="2" t="s">
        <v>76</v>
      </c>
      <c r="C262" s="2" t="s">
        <v>61</v>
      </c>
      <c r="D262" s="2" t="s">
        <v>62</v>
      </c>
      <c r="E262" s="2" t="s">
        <v>62</v>
      </c>
      <c r="F262" s="2" t="s">
        <v>62</v>
      </c>
      <c r="G262" s="2" t="s">
        <v>62</v>
      </c>
      <c r="H262" s="3">
        <v>42856</v>
      </c>
      <c r="I262" s="2" t="s">
        <v>137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2" t="s">
        <v>64</v>
      </c>
      <c r="AK262" s="2" t="s">
        <v>65</v>
      </c>
      <c r="AL262" s="2" t="s">
        <v>66</v>
      </c>
      <c r="AM262" s="2" t="s">
        <v>67</v>
      </c>
      <c r="AN262" s="2" t="s">
        <v>68</v>
      </c>
      <c r="AO262" s="2" t="s">
        <v>69</v>
      </c>
      <c r="AP262" s="2" t="s">
        <v>70</v>
      </c>
      <c r="AQ262" s="2" t="s">
        <v>99</v>
      </c>
      <c r="AR262" s="2" t="s">
        <v>110</v>
      </c>
      <c r="AS262" s="1">
        <v>1</v>
      </c>
      <c r="AT262" s="2" t="s">
        <v>73</v>
      </c>
      <c r="AU262" s="1">
        <v>2016</v>
      </c>
      <c r="AV262" s="1">
        <v>11</v>
      </c>
      <c r="AW262" s="4">
        <v>394582.67</v>
      </c>
      <c r="AX262" s="4">
        <v>254484</v>
      </c>
      <c r="AY262" s="4">
        <v>380139.03</v>
      </c>
      <c r="AZ262" s="2" t="s">
        <v>62</v>
      </c>
      <c r="BA262" s="3">
        <v>42703</v>
      </c>
      <c r="BB262" s="2" t="s">
        <v>118</v>
      </c>
      <c r="BE262" s="1">
        <v>0</v>
      </c>
      <c r="BF262" s="1">
        <v>0</v>
      </c>
      <c r="BG262" s="1">
        <v>0</v>
      </c>
      <c r="BH262" s="1">
        <v>0</v>
      </c>
    </row>
    <row r="263" spans="1:60" x14ac:dyDescent="0.2">
      <c r="A263" s="1">
        <v>1197</v>
      </c>
      <c r="B263" s="2" t="s">
        <v>60</v>
      </c>
      <c r="C263" s="2" t="s">
        <v>62</v>
      </c>
      <c r="D263" s="2" t="s">
        <v>62</v>
      </c>
      <c r="E263" s="2" t="s">
        <v>61</v>
      </c>
      <c r="F263" s="2" t="s">
        <v>62</v>
      </c>
      <c r="G263" s="2" t="s">
        <v>62</v>
      </c>
      <c r="H263" s="3">
        <v>42856</v>
      </c>
      <c r="I263" s="2" t="s">
        <v>87</v>
      </c>
      <c r="J263" s="1">
        <v>2</v>
      </c>
      <c r="K263" s="1">
        <v>2</v>
      </c>
      <c r="L263" s="1">
        <v>0</v>
      </c>
      <c r="M263" s="1">
        <v>2</v>
      </c>
      <c r="N263" s="1">
        <v>2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2" t="s">
        <v>64</v>
      </c>
      <c r="AK263" s="2" t="s">
        <v>65</v>
      </c>
      <c r="AL263" s="2" t="s">
        <v>119</v>
      </c>
      <c r="AM263" s="2" t="s">
        <v>67</v>
      </c>
      <c r="AN263" s="2" t="s">
        <v>68</v>
      </c>
      <c r="AO263" s="2" t="s">
        <v>78</v>
      </c>
      <c r="AP263" s="2" t="s">
        <v>70</v>
      </c>
      <c r="AQ263" s="2" t="s">
        <v>71</v>
      </c>
      <c r="AR263" s="2" t="s">
        <v>110</v>
      </c>
      <c r="AS263" s="1">
        <v>1</v>
      </c>
      <c r="AT263" s="2" t="s">
        <v>73</v>
      </c>
      <c r="AU263" s="1">
        <v>2011</v>
      </c>
      <c r="AV263" s="1">
        <v>7</v>
      </c>
      <c r="AW263" s="4">
        <v>64140</v>
      </c>
      <c r="AX263" s="4">
        <v>570820</v>
      </c>
      <c r="AY263" s="4">
        <v>0</v>
      </c>
      <c r="AZ263" s="2" t="s">
        <v>62</v>
      </c>
      <c r="BA263" s="3">
        <v>40733</v>
      </c>
      <c r="BB263" s="2" t="s">
        <v>185</v>
      </c>
      <c r="BC263" s="2" t="s">
        <v>304</v>
      </c>
      <c r="BD263" s="2" t="s">
        <v>174</v>
      </c>
      <c r="BE263" s="1">
        <v>0</v>
      </c>
      <c r="BF263" s="1">
        <v>0</v>
      </c>
      <c r="BG263" s="1">
        <v>0</v>
      </c>
      <c r="BH263" s="1">
        <v>0</v>
      </c>
    </row>
    <row r="264" spans="1:60" x14ac:dyDescent="0.2">
      <c r="A264" s="1">
        <v>1200</v>
      </c>
      <c r="B264" s="2" t="s">
        <v>76</v>
      </c>
      <c r="C264" s="2" t="s">
        <v>61</v>
      </c>
      <c r="D264" s="2" t="s">
        <v>61</v>
      </c>
      <c r="E264" s="2" t="s">
        <v>61</v>
      </c>
      <c r="F264" s="2" t="s">
        <v>62</v>
      </c>
      <c r="G264" s="2" t="s">
        <v>62</v>
      </c>
      <c r="H264" s="3">
        <v>42856</v>
      </c>
      <c r="I264" s="2" t="s">
        <v>77</v>
      </c>
      <c r="J264" s="1">
        <v>3</v>
      </c>
      <c r="K264" s="1">
        <v>3</v>
      </c>
      <c r="L264" s="1">
        <v>0</v>
      </c>
      <c r="M264" s="1">
        <v>6</v>
      </c>
      <c r="N264" s="1">
        <v>6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2" t="s">
        <v>64</v>
      </c>
      <c r="AK264" s="2" t="s">
        <v>65</v>
      </c>
      <c r="AL264" s="2" t="s">
        <v>119</v>
      </c>
      <c r="AM264" s="2" t="s">
        <v>67</v>
      </c>
      <c r="AN264" s="2" t="s">
        <v>68</v>
      </c>
      <c r="AO264" s="2" t="s">
        <v>78</v>
      </c>
      <c r="AP264" s="2" t="s">
        <v>70</v>
      </c>
      <c r="AQ264" s="2" t="s">
        <v>99</v>
      </c>
      <c r="AR264" s="2" t="s">
        <v>110</v>
      </c>
      <c r="AS264" s="1">
        <v>1</v>
      </c>
      <c r="AT264" s="2" t="s">
        <v>73</v>
      </c>
      <c r="AU264" s="1">
        <v>1978</v>
      </c>
      <c r="AV264" s="1">
        <v>10</v>
      </c>
      <c r="AW264" s="4">
        <v>78234</v>
      </c>
      <c r="AX264" s="4">
        <v>68601</v>
      </c>
      <c r="AY264" s="4">
        <v>57671.24</v>
      </c>
      <c r="AZ264" s="2" t="s">
        <v>62</v>
      </c>
      <c r="BA264" s="3">
        <v>28764</v>
      </c>
      <c r="BB264" s="2" t="s">
        <v>74</v>
      </c>
      <c r="BC264" s="2" t="s">
        <v>305</v>
      </c>
      <c r="BE264" s="1">
        <v>0</v>
      </c>
      <c r="BF264" s="1">
        <v>0</v>
      </c>
      <c r="BG264" s="1">
        <v>0</v>
      </c>
      <c r="BH264" s="1">
        <v>0</v>
      </c>
    </row>
    <row r="265" spans="1:60" x14ac:dyDescent="0.2">
      <c r="A265" s="1">
        <v>1209</v>
      </c>
      <c r="B265" s="2" t="s">
        <v>60</v>
      </c>
      <c r="C265" s="2" t="s">
        <v>62</v>
      </c>
      <c r="D265" s="2" t="s">
        <v>62</v>
      </c>
      <c r="E265" s="2" t="s">
        <v>61</v>
      </c>
      <c r="F265" s="2" t="s">
        <v>62</v>
      </c>
      <c r="G265" s="2" t="s">
        <v>62</v>
      </c>
      <c r="H265" s="3">
        <v>42856</v>
      </c>
      <c r="I265" s="2" t="s">
        <v>87</v>
      </c>
      <c r="J265" s="1">
        <v>3</v>
      </c>
      <c r="K265" s="1">
        <v>3</v>
      </c>
      <c r="L265" s="1">
        <v>0</v>
      </c>
      <c r="M265" s="1">
        <v>3</v>
      </c>
      <c r="N265" s="1">
        <v>3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2" t="s">
        <v>64</v>
      </c>
      <c r="AK265" s="2" t="s">
        <v>65</v>
      </c>
      <c r="AL265" s="2" t="s">
        <v>119</v>
      </c>
      <c r="AM265" s="2" t="s">
        <v>67</v>
      </c>
      <c r="AN265" s="2" t="s">
        <v>68</v>
      </c>
      <c r="AO265" s="2" t="s">
        <v>78</v>
      </c>
      <c r="AP265" s="2" t="s">
        <v>70</v>
      </c>
      <c r="AQ265" s="2" t="s">
        <v>84</v>
      </c>
      <c r="AR265" s="2" t="s">
        <v>72</v>
      </c>
      <c r="AS265" s="1">
        <v>1</v>
      </c>
      <c r="AT265" s="2" t="s">
        <v>73</v>
      </c>
      <c r="AU265" s="1">
        <v>1988</v>
      </c>
      <c r="AV265" s="1">
        <v>5</v>
      </c>
      <c r="AW265" s="4">
        <v>34593</v>
      </c>
      <c r="AX265" s="4">
        <v>128941</v>
      </c>
      <c r="AY265" s="4">
        <v>0</v>
      </c>
      <c r="AZ265" s="2" t="s">
        <v>62</v>
      </c>
      <c r="BA265" s="3">
        <v>32279</v>
      </c>
      <c r="BB265" s="2" t="s">
        <v>79</v>
      </c>
      <c r="BC265" s="2" t="s">
        <v>306</v>
      </c>
      <c r="BD265" s="2" t="s">
        <v>306</v>
      </c>
      <c r="BE265" s="1">
        <v>0</v>
      </c>
      <c r="BF265" s="1">
        <v>0</v>
      </c>
      <c r="BG265" s="1">
        <v>1</v>
      </c>
      <c r="BH265" s="1">
        <v>0</v>
      </c>
    </row>
    <row r="266" spans="1:60" x14ac:dyDescent="0.2">
      <c r="A266" s="1">
        <v>1213</v>
      </c>
      <c r="B266" s="2" t="s">
        <v>76</v>
      </c>
      <c r="C266" s="2" t="s">
        <v>61</v>
      </c>
      <c r="D266" s="2" t="s">
        <v>61</v>
      </c>
      <c r="E266" s="2" t="s">
        <v>61</v>
      </c>
      <c r="F266" s="2" t="s">
        <v>62</v>
      </c>
      <c r="G266" s="2" t="s">
        <v>62</v>
      </c>
      <c r="H266" s="3">
        <v>42856</v>
      </c>
      <c r="I266" s="2" t="s">
        <v>81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3</v>
      </c>
      <c r="AH266" s="1">
        <v>0</v>
      </c>
      <c r="AI266" s="1">
        <v>0</v>
      </c>
      <c r="AJ266" s="2" t="s">
        <v>64</v>
      </c>
      <c r="AK266" s="2" t="s">
        <v>65</v>
      </c>
      <c r="AL266" s="2" t="s">
        <v>66</v>
      </c>
      <c r="AM266" s="2" t="s">
        <v>67</v>
      </c>
      <c r="AN266" s="2" t="s">
        <v>68</v>
      </c>
      <c r="AO266" s="2" t="s">
        <v>69</v>
      </c>
      <c r="AP266" s="2" t="s">
        <v>70</v>
      </c>
      <c r="AQ266" s="2" t="s">
        <v>109</v>
      </c>
      <c r="AR266" s="2" t="s">
        <v>72</v>
      </c>
      <c r="AS266" s="1">
        <v>1</v>
      </c>
      <c r="AT266" s="2" t="s">
        <v>73</v>
      </c>
      <c r="AU266" s="1">
        <v>1990</v>
      </c>
      <c r="AV266" s="1">
        <v>1</v>
      </c>
      <c r="AW266" s="4">
        <v>13700.71</v>
      </c>
      <c r="AX266" s="4">
        <v>32853</v>
      </c>
      <c r="AY266" s="4">
        <v>13700.71</v>
      </c>
      <c r="AZ266" s="2" t="s">
        <v>61</v>
      </c>
      <c r="BA266" s="3">
        <v>32876</v>
      </c>
      <c r="BB266" s="2" t="s">
        <v>118</v>
      </c>
      <c r="BC266" s="2" t="s">
        <v>307</v>
      </c>
      <c r="BD266" s="2" t="s">
        <v>307</v>
      </c>
      <c r="BE266" s="1">
        <v>0</v>
      </c>
      <c r="BF266" s="1">
        <v>0</v>
      </c>
      <c r="BG266" s="1">
        <v>0</v>
      </c>
      <c r="BH266" s="1">
        <v>0</v>
      </c>
    </row>
    <row r="267" spans="1:60" x14ac:dyDescent="0.2">
      <c r="A267" s="1">
        <v>1220</v>
      </c>
      <c r="B267" s="2" t="s">
        <v>60</v>
      </c>
      <c r="C267" s="2" t="s">
        <v>61</v>
      </c>
      <c r="D267" s="2" t="s">
        <v>61</v>
      </c>
      <c r="E267" s="2" t="s">
        <v>61</v>
      </c>
      <c r="F267" s="2" t="s">
        <v>62</v>
      </c>
      <c r="G267" s="2" t="s">
        <v>61</v>
      </c>
      <c r="H267" s="3">
        <v>42856</v>
      </c>
      <c r="I267" s="2" t="s">
        <v>63</v>
      </c>
      <c r="J267" s="1">
        <v>1</v>
      </c>
      <c r="K267" s="1">
        <v>1</v>
      </c>
      <c r="L267" s="1">
        <v>0</v>
      </c>
      <c r="M267" s="1">
        <v>7</v>
      </c>
      <c r="N267" s="1">
        <v>7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16</v>
      </c>
      <c r="AH267" s="1">
        <v>0</v>
      </c>
      <c r="AI267" s="1">
        <v>0</v>
      </c>
      <c r="AJ267" s="2" t="s">
        <v>64</v>
      </c>
      <c r="AK267" s="2" t="s">
        <v>65</v>
      </c>
      <c r="AL267" s="2" t="s">
        <v>66</v>
      </c>
      <c r="AM267" s="2" t="s">
        <v>67</v>
      </c>
      <c r="AN267" s="2" t="s">
        <v>68</v>
      </c>
      <c r="AO267" s="2" t="s">
        <v>69</v>
      </c>
      <c r="AP267" s="2" t="s">
        <v>70</v>
      </c>
      <c r="AQ267" s="2" t="s">
        <v>71</v>
      </c>
      <c r="AR267" s="2" t="s">
        <v>72</v>
      </c>
      <c r="AS267" s="1">
        <v>1</v>
      </c>
      <c r="AT267" s="2" t="s">
        <v>73</v>
      </c>
      <c r="AU267" s="1">
        <v>1992</v>
      </c>
      <c r="AV267" s="1">
        <v>4</v>
      </c>
      <c r="AW267" s="4">
        <v>33012</v>
      </c>
      <c r="AX267" s="4">
        <v>74436</v>
      </c>
      <c r="AY267" s="4">
        <v>22043.99</v>
      </c>
      <c r="AZ267" s="2" t="s">
        <v>61</v>
      </c>
      <c r="BA267" s="3">
        <v>33721</v>
      </c>
      <c r="BB267" s="2" t="s">
        <v>74</v>
      </c>
      <c r="BC267" s="2" t="s">
        <v>302</v>
      </c>
      <c r="BD267" s="2" t="s">
        <v>302</v>
      </c>
      <c r="BE267" s="1">
        <v>0</v>
      </c>
      <c r="BF267" s="1">
        <v>0</v>
      </c>
      <c r="BG267" s="1">
        <v>0</v>
      </c>
      <c r="BH267" s="1">
        <v>0</v>
      </c>
    </row>
    <row r="268" spans="1:60" x14ac:dyDescent="0.2">
      <c r="A268" s="1">
        <v>1232</v>
      </c>
      <c r="B268" s="2" t="s">
        <v>60</v>
      </c>
      <c r="C268" s="2" t="s">
        <v>61</v>
      </c>
      <c r="D268" s="2" t="s">
        <v>61</v>
      </c>
      <c r="E268" s="2" t="s">
        <v>61</v>
      </c>
      <c r="F268" s="2" t="s">
        <v>62</v>
      </c>
      <c r="G268" s="2" t="s">
        <v>62</v>
      </c>
      <c r="H268" s="3">
        <v>42856</v>
      </c>
      <c r="I268" s="2" t="s">
        <v>137</v>
      </c>
      <c r="J268" s="1">
        <v>3</v>
      </c>
      <c r="K268" s="1">
        <v>0</v>
      </c>
      <c r="L268" s="1">
        <v>3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2</v>
      </c>
      <c r="AE268" s="1">
        <v>0</v>
      </c>
      <c r="AF268" s="1">
        <v>2</v>
      </c>
      <c r="AG268" s="1">
        <v>2</v>
      </c>
      <c r="AH268" s="1">
        <v>0</v>
      </c>
      <c r="AI268" s="1">
        <v>0</v>
      </c>
      <c r="AJ268" s="2" t="s">
        <v>64</v>
      </c>
      <c r="AK268" s="2" t="s">
        <v>65</v>
      </c>
      <c r="AL268" s="2" t="s">
        <v>66</v>
      </c>
      <c r="AM268" s="2" t="s">
        <v>67</v>
      </c>
      <c r="AN268" s="2" t="s">
        <v>68</v>
      </c>
      <c r="AO268" s="2" t="s">
        <v>78</v>
      </c>
      <c r="AP268" s="2" t="s">
        <v>70</v>
      </c>
      <c r="AQ268" s="2" t="s">
        <v>107</v>
      </c>
      <c r="AR268" s="2" t="s">
        <v>72</v>
      </c>
      <c r="AS268" s="1">
        <v>1</v>
      </c>
      <c r="AT268" s="2" t="s">
        <v>73</v>
      </c>
      <c r="AU268" s="1">
        <v>1997</v>
      </c>
      <c r="AV268" s="1">
        <v>6</v>
      </c>
      <c r="AW268" s="4">
        <v>94642.73</v>
      </c>
      <c r="AX268" s="4">
        <v>34030</v>
      </c>
      <c r="AY268" s="4">
        <v>94642.73</v>
      </c>
      <c r="AZ268" s="2" t="s">
        <v>61</v>
      </c>
      <c r="BA268" s="3">
        <v>35586</v>
      </c>
      <c r="BB268" s="2" t="s">
        <v>74</v>
      </c>
      <c r="BC268" s="2" t="s">
        <v>169</v>
      </c>
      <c r="BD268" s="2" t="s">
        <v>308</v>
      </c>
      <c r="BE268" s="1">
        <v>0</v>
      </c>
      <c r="BF268" s="1">
        <v>0</v>
      </c>
      <c r="BG268" s="1">
        <v>0</v>
      </c>
      <c r="BH268" s="1">
        <v>0</v>
      </c>
    </row>
    <row r="269" spans="1:60" x14ac:dyDescent="0.2">
      <c r="A269" s="1">
        <v>1233</v>
      </c>
      <c r="B269" s="2" t="s">
        <v>60</v>
      </c>
      <c r="C269" s="2" t="s">
        <v>62</v>
      </c>
      <c r="D269" s="2" t="s">
        <v>62</v>
      </c>
      <c r="E269" s="2" t="s">
        <v>61</v>
      </c>
      <c r="F269" s="2" t="s">
        <v>62</v>
      </c>
      <c r="G269" s="2" t="s">
        <v>62</v>
      </c>
      <c r="H269" s="3">
        <v>42856</v>
      </c>
      <c r="I269" s="2" t="s">
        <v>105</v>
      </c>
      <c r="J269" s="1">
        <v>1</v>
      </c>
      <c r="K269" s="1">
        <v>1</v>
      </c>
      <c r="L269" s="1">
        <v>0</v>
      </c>
      <c r="M269" s="1">
        <v>2</v>
      </c>
      <c r="N269" s="1">
        <v>2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2" t="s">
        <v>106</v>
      </c>
      <c r="AK269" s="2" t="s">
        <v>106</v>
      </c>
      <c r="AL269" s="2" t="s">
        <v>106</v>
      </c>
      <c r="AM269" s="2" t="s">
        <v>184</v>
      </c>
      <c r="AN269" s="2" t="s">
        <v>68</v>
      </c>
      <c r="AO269" s="2" t="s">
        <v>69</v>
      </c>
      <c r="AP269" s="2" t="s">
        <v>70</v>
      </c>
      <c r="AQ269" s="2" t="s">
        <v>121</v>
      </c>
      <c r="AR269" s="2" t="s">
        <v>83</v>
      </c>
      <c r="AS269" s="1">
        <v>1</v>
      </c>
      <c r="AT269" s="2" t="s">
        <v>108</v>
      </c>
      <c r="AU269" s="1">
        <v>2002</v>
      </c>
      <c r="AV269" s="1">
        <v>9</v>
      </c>
      <c r="AW269" s="4">
        <v>3517</v>
      </c>
      <c r="AX269" s="4">
        <v>2275</v>
      </c>
      <c r="AY269" s="4">
        <v>0</v>
      </c>
      <c r="AZ269" s="2" t="s">
        <v>62</v>
      </c>
      <c r="BA269" s="3">
        <v>37507</v>
      </c>
      <c r="BB269" s="2" t="s">
        <v>79</v>
      </c>
      <c r="BC269" s="2" t="s">
        <v>309</v>
      </c>
      <c r="BD269" s="2" t="s">
        <v>309</v>
      </c>
      <c r="BE269" s="1">
        <v>0</v>
      </c>
      <c r="BF269" s="1">
        <v>0</v>
      </c>
      <c r="BG269" s="1">
        <v>0</v>
      </c>
      <c r="BH269" s="1">
        <v>0</v>
      </c>
    </row>
    <row r="270" spans="1:60" x14ac:dyDescent="0.2">
      <c r="A270" s="1">
        <v>1236</v>
      </c>
      <c r="B270" s="2" t="s">
        <v>60</v>
      </c>
      <c r="C270" s="2" t="s">
        <v>62</v>
      </c>
      <c r="D270" s="2" t="s">
        <v>62</v>
      </c>
      <c r="E270" s="2" t="s">
        <v>61</v>
      </c>
      <c r="F270" s="2" t="s">
        <v>62</v>
      </c>
      <c r="G270" s="2" t="s">
        <v>62</v>
      </c>
      <c r="H270" s="3">
        <v>42856</v>
      </c>
      <c r="I270" s="2" t="s">
        <v>105</v>
      </c>
      <c r="J270" s="1">
        <v>1</v>
      </c>
      <c r="K270" s="1">
        <v>1</v>
      </c>
      <c r="L270" s="1">
        <v>0</v>
      </c>
      <c r="M270" s="1">
        <v>2</v>
      </c>
      <c r="N270" s="1">
        <v>2</v>
      </c>
      <c r="O270" s="1">
        <v>0</v>
      </c>
      <c r="P270" s="1">
        <v>2</v>
      </c>
      <c r="Q270" s="1">
        <v>2</v>
      </c>
      <c r="R270" s="1">
        <v>0</v>
      </c>
      <c r="S270" s="1">
        <v>2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1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2" t="s">
        <v>106</v>
      </c>
      <c r="AK270" s="2" t="s">
        <v>106</v>
      </c>
      <c r="AL270" s="2" t="s">
        <v>106</v>
      </c>
      <c r="AM270" s="2" t="s">
        <v>67</v>
      </c>
      <c r="AN270" s="2" t="s">
        <v>68</v>
      </c>
      <c r="AO270" s="2" t="s">
        <v>78</v>
      </c>
      <c r="AP270" s="2" t="s">
        <v>93</v>
      </c>
      <c r="AQ270" s="2" t="s">
        <v>84</v>
      </c>
      <c r="AR270" s="2" t="s">
        <v>83</v>
      </c>
      <c r="AS270" s="1">
        <v>1</v>
      </c>
      <c r="AT270" s="2" t="s">
        <v>108</v>
      </c>
      <c r="AU270" s="1">
        <v>2016</v>
      </c>
      <c r="AV270" s="1">
        <v>10</v>
      </c>
      <c r="AW270" s="4">
        <v>7566</v>
      </c>
      <c r="AX270" s="4">
        <v>4632</v>
      </c>
      <c r="AY270" s="4">
        <v>0</v>
      </c>
      <c r="AZ270" s="2" t="s">
        <v>62</v>
      </c>
      <c r="BA270" s="3">
        <v>42664</v>
      </c>
      <c r="BB270" s="2" t="s">
        <v>79</v>
      </c>
      <c r="BC270" s="2" t="s">
        <v>310</v>
      </c>
      <c r="BD270" s="2" t="s">
        <v>310</v>
      </c>
      <c r="BE270" s="1">
        <v>0</v>
      </c>
      <c r="BF270" s="1">
        <v>0</v>
      </c>
      <c r="BG270" s="1">
        <v>1</v>
      </c>
      <c r="BH270" s="1">
        <v>0</v>
      </c>
    </row>
    <row r="271" spans="1:60" x14ac:dyDescent="0.2">
      <c r="A271" s="1">
        <v>1239</v>
      </c>
      <c r="B271" s="2" t="s">
        <v>76</v>
      </c>
      <c r="C271" s="2" t="s">
        <v>61</v>
      </c>
      <c r="D271" s="2" t="s">
        <v>61</v>
      </c>
      <c r="E271" s="2" t="s">
        <v>61</v>
      </c>
      <c r="F271" s="2" t="s">
        <v>62</v>
      </c>
      <c r="G271" s="2" t="s">
        <v>62</v>
      </c>
      <c r="H271" s="3">
        <v>42856</v>
      </c>
      <c r="I271" s="2" t="s">
        <v>63</v>
      </c>
      <c r="J271" s="1">
        <v>2</v>
      </c>
      <c r="K271" s="1">
        <v>2</v>
      </c>
      <c r="L271" s="1">
        <v>0</v>
      </c>
      <c r="M271" s="1">
        <v>18</v>
      </c>
      <c r="N271" s="1">
        <v>18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2" t="s">
        <v>64</v>
      </c>
      <c r="AK271" s="2" t="s">
        <v>65</v>
      </c>
      <c r="AL271" s="2" t="s">
        <v>66</v>
      </c>
      <c r="AM271" s="2" t="s">
        <v>67</v>
      </c>
      <c r="AN271" s="2" t="s">
        <v>68</v>
      </c>
      <c r="AO271" s="2" t="s">
        <v>78</v>
      </c>
      <c r="AP271" s="2" t="s">
        <v>70</v>
      </c>
      <c r="AQ271" s="2" t="s">
        <v>84</v>
      </c>
      <c r="AR271" s="2" t="s">
        <v>72</v>
      </c>
      <c r="AS271" s="1">
        <v>1</v>
      </c>
      <c r="AT271" s="2" t="s">
        <v>73</v>
      </c>
      <c r="AU271" s="1">
        <v>1985</v>
      </c>
      <c r="AV271" s="1">
        <v>12</v>
      </c>
      <c r="AW271" s="4">
        <v>44739</v>
      </c>
      <c r="AX271" s="4">
        <v>95822</v>
      </c>
      <c r="AY271" s="4">
        <v>519.46</v>
      </c>
      <c r="AZ271" s="2" t="s">
        <v>61</v>
      </c>
      <c r="BA271" s="3">
        <v>31394</v>
      </c>
      <c r="BB271" s="2" t="s">
        <v>74</v>
      </c>
      <c r="BC271" s="2" t="s">
        <v>176</v>
      </c>
      <c r="BD271" s="2" t="s">
        <v>176</v>
      </c>
      <c r="BE271" s="1">
        <v>0</v>
      </c>
      <c r="BF271" s="1">
        <v>0</v>
      </c>
      <c r="BG271" s="1">
        <v>1</v>
      </c>
      <c r="BH271" s="1">
        <v>0</v>
      </c>
    </row>
    <row r="272" spans="1:60" x14ac:dyDescent="0.2">
      <c r="A272" s="1">
        <v>1249</v>
      </c>
      <c r="B272" s="2" t="s">
        <v>76</v>
      </c>
      <c r="C272" s="2" t="s">
        <v>62</v>
      </c>
      <c r="D272" s="2" t="s">
        <v>62</v>
      </c>
      <c r="E272" s="2" t="s">
        <v>61</v>
      </c>
      <c r="F272" s="2" t="s">
        <v>62</v>
      </c>
      <c r="G272" s="2" t="s">
        <v>62</v>
      </c>
      <c r="H272" s="3">
        <v>42856</v>
      </c>
      <c r="I272" s="2" t="s">
        <v>81</v>
      </c>
      <c r="J272" s="1">
        <v>0</v>
      </c>
      <c r="K272" s="1">
        <v>0</v>
      </c>
      <c r="L272" s="1">
        <v>0</v>
      </c>
      <c r="M272" s="1">
        <v>2</v>
      </c>
      <c r="N272" s="1">
        <v>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2" t="s">
        <v>64</v>
      </c>
      <c r="AK272" s="2" t="s">
        <v>65</v>
      </c>
      <c r="AL272" s="2" t="s">
        <v>119</v>
      </c>
      <c r="AM272" s="2" t="s">
        <v>67</v>
      </c>
      <c r="AN272" s="2" t="s">
        <v>68</v>
      </c>
      <c r="AO272" s="2" t="s">
        <v>69</v>
      </c>
      <c r="AP272" s="2" t="s">
        <v>93</v>
      </c>
      <c r="AQ272" s="2" t="s">
        <v>71</v>
      </c>
      <c r="AR272" s="2" t="s">
        <v>83</v>
      </c>
      <c r="AS272" s="1">
        <v>1</v>
      </c>
      <c r="AT272" s="2" t="s">
        <v>73</v>
      </c>
      <c r="AU272" s="1">
        <v>1997</v>
      </c>
      <c r="AV272" s="1">
        <v>6</v>
      </c>
      <c r="AW272" s="4">
        <v>4127</v>
      </c>
      <c r="AX272" s="4">
        <v>108</v>
      </c>
      <c r="AY272" s="4">
        <v>0</v>
      </c>
      <c r="AZ272" s="2" t="s">
        <v>62</v>
      </c>
      <c r="BA272" s="3">
        <v>35604</v>
      </c>
      <c r="BB272" s="2" t="s">
        <v>92</v>
      </c>
      <c r="BE272" s="1">
        <v>0</v>
      </c>
      <c r="BF272" s="1">
        <v>0</v>
      </c>
      <c r="BG272" s="1">
        <v>0</v>
      </c>
      <c r="BH272" s="1">
        <v>0</v>
      </c>
    </row>
    <row r="273" spans="1:60" x14ac:dyDescent="0.2">
      <c r="A273" s="1">
        <v>1254</v>
      </c>
      <c r="B273" s="2" t="s">
        <v>60</v>
      </c>
      <c r="C273" s="2" t="s">
        <v>62</v>
      </c>
      <c r="D273" s="2" t="s">
        <v>62</v>
      </c>
      <c r="E273" s="2" t="s">
        <v>61</v>
      </c>
      <c r="F273" s="2" t="s">
        <v>62</v>
      </c>
      <c r="G273" s="2" t="s">
        <v>62</v>
      </c>
      <c r="H273" s="3">
        <v>42856</v>
      </c>
      <c r="I273" s="2" t="s">
        <v>105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2" t="s">
        <v>106</v>
      </c>
      <c r="AK273" s="2" t="s">
        <v>106</v>
      </c>
      <c r="AL273" s="2" t="s">
        <v>106</v>
      </c>
      <c r="AM273" s="2" t="s">
        <v>67</v>
      </c>
      <c r="AN273" s="2" t="s">
        <v>68</v>
      </c>
      <c r="AO273" s="2" t="s">
        <v>78</v>
      </c>
      <c r="AP273" s="2" t="s">
        <v>70</v>
      </c>
      <c r="AQ273" s="2" t="s">
        <v>109</v>
      </c>
      <c r="AR273" s="2" t="s">
        <v>83</v>
      </c>
      <c r="AS273" s="1">
        <v>1</v>
      </c>
      <c r="AT273" s="2" t="s">
        <v>108</v>
      </c>
      <c r="AU273" s="1">
        <v>2002</v>
      </c>
      <c r="AV273" s="1">
        <v>4</v>
      </c>
      <c r="AW273" s="4">
        <v>280</v>
      </c>
      <c r="AX273" s="4">
        <v>137</v>
      </c>
      <c r="AY273" s="4">
        <v>0</v>
      </c>
      <c r="AZ273" s="2" t="s">
        <v>62</v>
      </c>
      <c r="BA273" s="3">
        <v>37362</v>
      </c>
      <c r="BB273" s="2" t="s">
        <v>79</v>
      </c>
      <c r="BE273" s="1">
        <v>0</v>
      </c>
      <c r="BF273" s="1">
        <v>0</v>
      </c>
      <c r="BG273" s="1">
        <v>0</v>
      </c>
      <c r="BH273" s="1">
        <v>0</v>
      </c>
    </row>
    <row r="274" spans="1:60" x14ac:dyDescent="0.2">
      <c r="A274" s="1">
        <v>1257</v>
      </c>
      <c r="B274" s="2" t="s">
        <v>76</v>
      </c>
      <c r="C274" s="2" t="s">
        <v>61</v>
      </c>
      <c r="D274" s="2" t="s">
        <v>61</v>
      </c>
      <c r="E274" s="2" t="s">
        <v>61</v>
      </c>
      <c r="F274" s="2" t="s">
        <v>62</v>
      </c>
      <c r="G274" s="2" t="s">
        <v>62</v>
      </c>
      <c r="H274" s="3">
        <v>42856</v>
      </c>
      <c r="I274" s="2" t="s">
        <v>77</v>
      </c>
      <c r="J274" s="1">
        <v>4</v>
      </c>
      <c r="K274" s="1">
        <v>1</v>
      </c>
      <c r="L274" s="1">
        <v>3</v>
      </c>
      <c r="M274" s="1">
        <v>5</v>
      </c>
      <c r="N274" s="1">
        <v>2</v>
      </c>
      <c r="O274" s="1">
        <v>3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2" t="s">
        <v>138</v>
      </c>
      <c r="AK274" s="2" t="s">
        <v>311</v>
      </c>
      <c r="AL274" s="2" t="s">
        <v>312</v>
      </c>
      <c r="AM274" s="2" t="s">
        <v>313</v>
      </c>
      <c r="AN274" s="2" t="s">
        <v>68</v>
      </c>
      <c r="AO274" s="2" t="s">
        <v>69</v>
      </c>
      <c r="AP274" s="2" t="s">
        <v>70</v>
      </c>
      <c r="AQ274" s="2" t="s">
        <v>71</v>
      </c>
      <c r="AR274" s="2" t="s">
        <v>110</v>
      </c>
      <c r="AS274" s="1">
        <v>1</v>
      </c>
      <c r="AT274" s="2" t="s">
        <v>73</v>
      </c>
      <c r="AU274" s="1">
        <v>1986</v>
      </c>
      <c r="AV274" s="1">
        <v>6</v>
      </c>
      <c r="AW274" s="4">
        <v>51203</v>
      </c>
      <c r="AX274" s="4">
        <v>558275.97</v>
      </c>
      <c r="AY274" s="4">
        <v>38724.15</v>
      </c>
      <c r="AZ274" s="2" t="s">
        <v>61</v>
      </c>
      <c r="BA274" s="3">
        <v>31575</v>
      </c>
      <c r="BB274" s="2" t="s">
        <v>74</v>
      </c>
      <c r="BC274" s="2" t="s">
        <v>314</v>
      </c>
      <c r="BD274" s="2" t="s">
        <v>314</v>
      </c>
      <c r="BE274" s="1">
        <v>0</v>
      </c>
      <c r="BF274" s="1">
        <v>0</v>
      </c>
      <c r="BG274" s="1">
        <v>1</v>
      </c>
      <c r="BH274" s="1">
        <v>0</v>
      </c>
    </row>
    <row r="275" spans="1:60" x14ac:dyDescent="0.2">
      <c r="A275" s="1">
        <v>1263</v>
      </c>
      <c r="B275" s="2" t="s">
        <v>76</v>
      </c>
      <c r="C275" s="2" t="s">
        <v>61</v>
      </c>
      <c r="D275" s="2" t="s">
        <v>61</v>
      </c>
      <c r="E275" s="2" t="s">
        <v>61</v>
      </c>
      <c r="F275" s="2" t="s">
        <v>62</v>
      </c>
      <c r="G275" s="2" t="s">
        <v>62</v>
      </c>
      <c r="H275" s="3">
        <v>42856</v>
      </c>
      <c r="I275" s="2" t="s">
        <v>81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1</v>
      </c>
      <c r="Q275" s="1">
        <v>1</v>
      </c>
      <c r="R275" s="1">
        <v>0</v>
      </c>
      <c r="S275" s="1">
        <v>1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2" t="s">
        <v>64</v>
      </c>
      <c r="AK275" s="2" t="s">
        <v>65</v>
      </c>
      <c r="AL275" s="2" t="s">
        <v>66</v>
      </c>
      <c r="AM275" s="2" t="s">
        <v>67</v>
      </c>
      <c r="AN275" s="2" t="s">
        <v>68</v>
      </c>
      <c r="AO275" s="2" t="s">
        <v>69</v>
      </c>
      <c r="AP275" s="2" t="s">
        <v>93</v>
      </c>
      <c r="AQ275" s="2" t="s">
        <v>84</v>
      </c>
      <c r="AR275" s="2" t="s">
        <v>72</v>
      </c>
      <c r="AS275" s="1">
        <v>1</v>
      </c>
      <c r="AT275" s="2" t="s">
        <v>73</v>
      </c>
      <c r="AU275" s="1">
        <v>1980</v>
      </c>
      <c r="AV275" s="1">
        <v>11</v>
      </c>
      <c r="AW275" s="4">
        <v>26113.88</v>
      </c>
      <c r="AX275" s="4">
        <v>819</v>
      </c>
      <c r="AY275" s="4">
        <v>26113.88</v>
      </c>
      <c r="AZ275" s="2" t="s">
        <v>61</v>
      </c>
      <c r="BA275" s="3">
        <v>29526</v>
      </c>
      <c r="BB275" s="2" t="s">
        <v>74</v>
      </c>
      <c r="BC275" s="2" t="s">
        <v>315</v>
      </c>
      <c r="BD275" s="2" t="s">
        <v>316</v>
      </c>
      <c r="BE275" s="1">
        <v>0</v>
      </c>
      <c r="BF275" s="1">
        <v>0</v>
      </c>
      <c r="BG275" s="1">
        <v>0</v>
      </c>
      <c r="BH275" s="1">
        <v>0</v>
      </c>
    </row>
    <row r="276" spans="1:60" x14ac:dyDescent="0.2">
      <c r="A276" s="1">
        <v>1264</v>
      </c>
      <c r="B276" s="2" t="s">
        <v>60</v>
      </c>
      <c r="C276" s="2" t="s">
        <v>61</v>
      </c>
      <c r="D276" s="2" t="s">
        <v>61</v>
      </c>
      <c r="E276" s="2" t="s">
        <v>62</v>
      </c>
      <c r="F276" s="2" t="s">
        <v>62</v>
      </c>
      <c r="G276" s="2" t="s">
        <v>62</v>
      </c>
      <c r="H276" s="3">
        <v>42856</v>
      </c>
      <c r="I276" s="2" t="s">
        <v>81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3</v>
      </c>
      <c r="AE276" s="1">
        <v>0</v>
      </c>
      <c r="AF276" s="1">
        <v>3</v>
      </c>
      <c r="AG276" s="1">
        <v>5</v>
      </c>
      <c r="AH276" s="1">
        <v>0</v>
      </c>
      <c r="AI276" s="1">
        <v>0</v>
      </c>
      <c r="AJ276" s="2" t="s">
        <v>64</v>
      </c>
      <c r="AK276" s="2" t="s">
        <v>65</v>
      </c>
      <c r="AL276" s="2" t="s">
        <v>66</v>
      </c>
      <c r="AM276" s="2" t="s">
        <v>67</v>
      </c>
      <c r="AN276" s="2" t="s">
        <v>68</v>
      </c>
      <c r="AP276" s="2" t="s">
        <v>93</v>
      </c>
      <c r="AQ276" s="2" t="s">
        <v>84</v>
      </c>
      <c r="AR276" s="2" t="s">
        <v>83</v>
      </c>
      <c r="AS276" s="1">
        <v>1</v>
      </c>
      <c r="AT276" s="2" t="s">
        <v>73</v>
      </c>
      <c r="AU276" s="1">
        <v>2015</v>
      </c>
      <c r="AV276" s="1">
        <v>5</v>
      </c>
      <c r="AW276" s="4">
        <v>202.81</v>
      </c>
      <c r="AX276" s="4">
        <v>0</v>
      </c>
      <c r="AY276" s="4">
        <v>202.81</v>
      </c>
      <c r="AZ276" s="2" t="s">
        <v>61</v>
      </c>
      <c r="BA276" s="3">
        <v>42152</v>
      </c>
      <c r="BB276" s="2" t="s">
        <v>74</v>
      </c>
      <c r="BE276" s="1">
        <v>0</v>
      </c>
      <c r="BF276" s="1">
        <v>0</v>
      </c>
      <c r="BG276" s="1">
        <v>0</v>
      </c>
      <c r="BH276" s="1">
        <v>0</v>
      </c>
    </row>
    <row r="277" spans="1:60" x14ac:dyDescent="0.2">
      <c r="A277" s="1">
        <v>1268</v>
      </c>
      <c r="B277" s="2" t="s">
        <v>76</v>
      </c>
      <c r="C277" s="2" t="s">
        <v>62</v>
      </c>
      <c r="D277" s="2" t="s">
        <v>62</v>
      </c>
      <c r="E277" s="2" t="s">
        <v>62</v>
      </c>
      <c r="F277" s="2" t="s">
        <v>62</v>
      </c>
      <c r="G277" s="2" t="s">
        <v>61</v>
      </c>
      <c r="H277" s="3">
        <v>42856</v>
      </c>
      <c r="I277" s="2" t="s">
        <v>135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2" t="s">
        <v>106</v>
      </c>
      <c r="AK277" s="2" t="s">
        <v>106</v>
      </c>
      <c r="AL277" s="2" t="s">
        <v>106</v>
      </c>
      <c r="AM277" s="2" t="s">
        <v>317</v>
      </c>
      <c r="AN277" s="2" t="s">
        <v>68</v>
      </c>
      <c r="AO277" s="2" t="s">
        <v>78</v>
      </c>
      <c r="AP277" s="2" t="s">
        <v>70</v>
      </c>
      <c r="AQ277" s="2" t="s">
        <v>84</v>
      </c>
      <c r="AR277" s="2" t="s">
        <v>110</v>
      </c>
      <c r="AS277" s="1">
        <v>0</v>
      </c>
      <c r="AT277" s="2" t="s">
        <v>108</v>
      </c>
      <c r="AU277" s="1">
        <v>2016</v>
      </c>
      <c r="AV277" s="1">
        <v>7</v>
      </c>
      <c r="AW277" s="4">
        <v>32976</v>
      </c>
      <c r="AX277" s="4">
        <v>46005</v>
      </c>
      <c r="AY277" s="4">
        <v>0</v>
      </c>
      <c r="AZ277" s="2" t="s">
        <v>62</v>
      </c>
      <c r="BA277" s="3">
        <v>42557</v>
      </c>
      <c r="BB277" s="2" t="s">
        <v>122</v>
      </c>
      <c r="BE277" s="1">
        <v>0</v>
      </c>
      <c r="BF277" s="1">
        <v>0</v>
      </c>
      <c r="BG277" s="1">
        <v>0</v>
      </c>
      <c r="BH277" s="1">
        <v>0</v>
      </c>
    </row>
    <row r="278" spans="1:60" x14ac:dyDescent="0.2">
      <c r="A278" s="1">
        <v>1272</v>
      </c>
      <c r="B278" s="2" t="s">
        <v>60</v>
      </c>
      <c r="C278" s="2" t="s">
        <v>61</v>
      </c>
      <c r="D278" s="2" t="s">
        <v>61</v>
      </c>
      <c r="E278" s="2" t="s">
        <v>61</v>
      </c>
      <c r="F278" s="2" t="s">
        <v>62</v>
      </c>
      <c r="G278" s="2" t="s">
        <v>62</v>
      </c>
      <c r="H278" s="3">
        <v>42856</v>
      </c>
      <c r="I278" s="2" t="s">
        <v>81</v>
      </c>
      <c r="J278" s="1">
        <v>9</v>
      </c>
      <c r="K278" s="1">
        <v>9</v>
      </c>
      <c r="L278" s="1">
        <v>0</v>
      </c>
      <c r="M278" s="1">
        <v>3</v>
      </c>
      <c r="N278" s="1">
        <v>3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2" t="s">
        <v>64</v>
      </c>
      <c r="AK278" s="2" t="s">
        <v>65</v>
      </c>
      <c r="AL278" s="2" t="s">
        <v>66</v>
      </c>
      <c r="AM278" s="2" t="s">
        <v>67</v>
      </c>
      <c r="AN278" s="2" t="s">
        <v>68</v>
      </c>
      <c r="AO278" s="2" t="s">
        <v>78</v>
      </c>
      <c r="AP278" s="2" t="s">
        <v>93</v>
      </c>
      <c r="AQ278" s="2" t="s">
        <v>84</v>
      </c>
      <c r="AR278" s="2" t="s">
        <v>72</v>
      </c>
      <c r="AS278" s="1">
        <v>1</v>
      </c>
      <c r="AT278" s="2" t="s">
        <v>73</v>
      </c>
      <c r="AU278" s="1">
        <v>1992</v>
      </c>
      <c r="AV278" s="1">
        <v>8</v>
      </c>
      <c r="AW278" s="4">
        <v>57126.05</v>
      </c>
      <c r="AX278" s="4">
        <v>15544</v>
      </c>
      <c r="AY278" s="4">
        <v>57126.05</v>
      </c>
      <c r="AZ278" s="2" t="s">
        <v>61</v>
      </c>
      <c r="BA278" s="3">
        <v>33841</v>
      </c>
      <c r="BB278" s="2" t="s">
        <v>92</v>
      </c>
      <c r="BC278" s="2" t="s">
        <v>318</v>
      </c>
      <c r="BD278" s="2" t="s">
        <v>318</v>
      </c>
      <c r="BE278" s="1">
        <v>1</v>
      </c>
      <c r="BF278" s="1">
        <v>0</v>
      </c>
      <c r="BG278" s="1">
        <v>1</v>
      </c>
      <c r="BH278" s="1">
        <v>0</v>
      </c>
    </row>
    <row r="279" spans="1:60" x14ac:dyDescent="0.2">
      <c r="A279" s="1">
        <v>1289</v>
      </c>
      <c r="B279" s="2" t="s">
        <v>60</v>
      </c>
      <c r="C279" s="2" t="s">
        <v>62</v>
      </c>
      <c r="D279" s="2" t="s">
        <v>62</v>
      </c>
      <c r="E279" s="2" t="s">
        <v>62</v>
      </c>
      <c r="F279" s="2" t="s">
        <v>61</v>
      </c>
      <c r="G279" s="2" t="s">
        <v>62</v>
      </c>
      <c r="H279" s="3">
        <v>42856</v>
      </c>
      <c r="I279" s="2" t="s">
        <v>284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2" t="s">
        <v>64</v>
      </c>
      <c r="AK279" s="2" t="s">
        <v>65</v>
      </c>
      <c r="AL279" s="2" t="s">
        <v>66</v>
      </c>
      <c r="AM279" s="2" t="s">
        <v>67</v>
      </c>
      <c r="AN279" s="2" t="s">
        <v>68</v>
      </c>
      <c r="AO279" s="2" t="s">
        <v>69</v>
      </c>
      <c r="AP279" s="2" t="s">
        <v>93</v>
      </c>
      <c r="AQ279" s="2" t="s">
        <v>71</v>
      </c>
      <c r="AR279" s="2" t="s">
        <v>83</v>
      </c>
      <c r="AS279" s="1">
        <v>1</v>
      </c>
      <c r="AT279" s="2" t="s">
        <v>73</v>
      </c>
      <c r="AU279" s="1">
        <v>2004</v>
      </c>
      <c r="AV279" s="1">
        <v>4</v>
      </c>
      <c r="AW279" s="4">
        <v>267</v>
      </c>
      <c r="AX279" s="4">
        <v>7</v>
      </c>
      <c r="AY279" s="4">
        <v>0</v>
      </c>
      <c r="AZ279" s="2" t="s">
        <v>62</v>
      </c>
      <c r="BA279" s="3">
        <v>38083</v>
      </c>
      <c r="BB279" s="2" t="s">
        <v>116</v>
      </c>
      <c r="BE279" s="1">
        <v>0</v>
      </c>
      <c r="BF279" s="1">
        <v>0</v>
      </c>
      <c r="BG279" s="1">
        <v>0</v>
      </c>
      <c r="BH279" s="1">
        <v>0</v>
      </c>
    </row>
    <row r="280" spans="1:60" x14ac:dyDescent="0.2">
      <c r="A280" s="1">
        <v>1293</v>
      </c>
      <c r="B280" s="2" t="s">
        <v>76</v>
      </c>
      <c r="C280" s="2" t="s">
        <v>61</v>
      </c>
      <c r="D280" s="2" t="s">
        <v>61</v>
      </c>
      <c r="E280" s="2" t="s">
        <v>61</v>
      </c>
      <c r="F280" s="2" t="s">
        <v>61</v>
      </c>
      <c r="G280" s="2" t="s">
        <v>62</v>
      </c>
      <c r="H280" s="3">
        <v>42856</v>
      </c>
      <c r="I280" s="2" t="s">
        <v>63</v>
      </c>
      <c r="J280" s="1">
        <v>1</v>
      </c>
      <c r="K280" s="1">
        <v>1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4</v>
      </c>
      <c r="AE280" s="1">
        <v>0</v>
      </c>
      <c r="AF280" s="1">
        <v>4</v>
      </c>
      <c r="AG280" s="1">
        <v>0</v>
      </c>
      <c r="AH280" s="1">
        <v>0</v>
      </c>
      <c r="AI280" s="1">
        <v>0</v>
      </c>
      <c r="AJ280" s="2" t="s">
        <v>64</v>
      </c>
      <c r="AK280" s="2" t="s">
        <v>65</v>
      </c>
      <c r="AL280" s="2" t="s">
        <v>66</v>
      </c>
      <c r="AM280" s="2" t="s">
        <v>67</v>
      </c>
      <c r="AN280" s="2" t="s">
        <v>68</v>
      </c>
      <c r="AO280" s="2" t="s">
        <v>78</v>
      </c>
      <c r="AP280" s="2" t="s">
        <v>70</v>
      </c>
      <c r="AQ280" s="2" t="s">
        <v>84</v>
      </c>
      <c r="AR280" s="2" t="s">
        <v>72</v>
      </c>
      <c r="AS280" s="1">
        <v>1</v>
      </c>
      <c r="AT280" s="2" t="s">
        <v>73</v>
      </c>
      <c r="AU280" s="1">
        <v>1974</v>
      </c>
      <c r="AV280" s="1">
        <v>8</v>
      </c>
      <c r="AW280" s="4">
        <v>17670.39</v>
      </c>
      <c r="AX280" s="4">
        <v>119783</v>
      </c>
      <c r="AY280" s="4">
        <v>13484.27</v>
      </c>
      <c r="AZ280" s="2" t="s">
        <v>61</v>
      </c>
      <c r="BA280" s="3">
        <v>27242</v>
      </c>
      <c r="BB280" s="2" t="s">
        <v>74</v>
      </c>
      <c r="BC280" s="2" t="s">
        <v>166</v>
      </c>
      <c r="BD280" s="2" t="s">
        <v>319</v>
      </c>
      <c r="BE280" s="1">
        <v>0</v>
      </c>
      <c r="BF280" s="1">
        <v>0</v>
      </c>
      <c r="BG280" s="1">
        <v>1</v>
      </c>
      <c r="BH280" s="1">
        <v>0</v>
      </c>
    </row>
    <row r="281" spans="1:60" x14ac:dyDescent="0.2">
      <c r="A281" s="1">
        <v>1303</v>
      </c>
      <c r="B281" s="2" t="s">
        <v>76</v>
      </c>
      <c r="C281" s="2" t="s">
        <v>62</v>
      </c>
      <c r="D281" s="2" t="s">
        <v>62</v>
      </c>
      <c r="E281" s="2" t="s">
        <v>61</v>
      </c>
      <c r="F281" s="2" t="s">
        <v>62</v>
      </c>
      <c r="G281" s="2" t="s">
        <v>62</v>
      </c>
      <c r="H281" s="3">
        <v>42856</v>
      </c>
      <c r="I281" s="2" t="s">
        <v>105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2" t="s">
        <v>106</v>
      </c>
      <c r="AK281" s="2" t="s">
        <v>106</v>
      </c>
      <c r="AL281" s="2" t="s">
        <v>106</v>
      </c>
      <c r="AM281" s="2" t="s">
        <v>67</v>
      </c>
      <c r="AN281" s="2" t="s">
        <v>68</v>
      </c>
      <c r="AO281" s="2" t="s">
        <v>78</v>
      </c>
      <c r="AP281" s="2" t="s">
        <v>70</v>
      </c>
      <c r="AQ281" s="2" t="s">
        <v>121</v>
      </c>
      <c r="AR281" s="2" t="s">
        <v>72</v>
      </c>
      <c r="AS281" s="1">
        <v>1</v>
      </c>
      <c r="AT281" s="2" t="s">
        <v>108</v>
      </c>
      <c r="AU281" s="1">
        <v>2005</v>
      </c>
      <c r="AV281" s="1">
        <v>5</v>
      </c>
      <c r="AW281" s="4">
        <v>62735</v>
      </c>
      <c r="AX281" s="4">
        <v>112265</v>
      </c>
      <c r="AY281" s="4">
        <v>0</v>
      </c>
      <c r="AZ281" s="2" t="s">
        <v>62</v>
      </c>
      <c r="BA281" s="3">
        <v>38497</v>
      </c>
      <c r="BB281" s="2" t="s">
        <v>92</v>
      </c>
      <c r="BC281" s="2" t="s">
        <v>320</v>
      </c>
      <c r="BD281" s="2" t="s">
        <v>320</v>
      </c>
      <c r="BE281" s="1">
        <v>0</v>
      </c>
      <c r="BF281" s="1">
        <v>0</v>
      </c>
      <c r="BG281" s="1">
        <v>0</v>
      </c>
      <c r="BH281" s="1">
        <v>0</v>
      </c>
    </row>
    <row r="282" spans="1:60" x14ac:dyDescent="0.2">
      <c r="A282" s="1">
        <v>1305</v>
      </c>
      <c r="B282" s="2" t="s">
        <v>76</v>
      </c>
      <c r="C282" s="2" t="s">
        <v>61</v>
      </c>
      <c r="D282" s="2" t="s">
        <v>61</v>
      </c>
      <c r="E282" s="2" t="s">
        <v>62</v>
      </c>
      <c r="F282" s="2" t="s">
        <v>62</v>
      </c>
      <c r="G282" s="2" t="s">
        <v>62</v>
      </c>
      <c r="H282" s="3">
        <v>42856</v>
      </c>
      <c r="I282" s="2" t="s">
        <v>81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2</v>
      </c>
      <c r="AE282" s="1">
        <v>0</v>
      </c>
      <c r="AF282" s="1">
        <v>2</v>
      </c>
      <c r="AG282" s="1">
        <v>0</v>
      </c>
      <c r="AH282" s="1">
        <v>0</v>
      </c>
      <c r="AI282" s="1">
        <v>0</v>
      </c>
      <c r="AJ282" s="2" t="s">
        <v>64</v>
      </c>
      <c r="AK282" s="2" t="s">
        <v>65</v>
      </c>
      <c r="AL282" s="2" t="s">
        <v>66</v>
      </c>
      <c r="AM282" s="2" t="s">
        <v>67</v>
      </c>
      <c r="AN282" s="2" t="s">
        <v>68</v>
      </c>
      <c r="AO282" s="2" t="s">
        <v>78</v>
      </c>
      <c r="AP282" s="2" t="s">
        <v>70</v>
      </c>
      <c r="AQ282" s="2" t="s">
        <v>107</v>
      </c>
      <c r="AR282" s="2" t="s">
        <v>72</v>
      </c>
      <c r="AS282" s="1">
        <v>1</v>
      </c>
      <c r="AT282" s="2" t="s">
        <v>73</v>
      </c>
      <c r="AU282" s="1">
        <v>1970</v>
      </c>
      <c r="AV282" s="1">
        <v>1</v>
      </c>
      <c r="AW282" s="4">
        <v>24209.53</v>
      </c>
      <c r="AX282" s="4">
        <v>48980.13</v>
      </c>
      <c r="AY282" s="4">
        <v>24209.53</v>
      </c>
      <c r="AZ282" s="2" t="s">
        <v>61</v>
      </c>
      <c r="BA282" s="3">
        <v>25569</v>
      </c>
      <c r="BB282" s="2" t="s">
        <v>74</v>
      </c>
      <c r="BC282" s="2" t="s">
        <v>321</v>
      </c>
      <c r="BE282" s="1">
        <v>0</v>
      </c>
      <c r="BF282" s="1">
        <v>0</v>
      </c>
      <c r="BG282" s="1">
        <v>0</v>
      </c>
      <c r="BH282" s="1">
        <v>0</v>
      </c>
    </row>
    <row r="283" spans="1:60" x14ac:dyDescent="0.2">
      <c r="A283" s="1">
        <v>1318</v>
      </c>
      <c r="B283" s="2" t="s">
        <v>60</v>
      </c>
      <c r="C283" s="2" t="s">
        <v>62</v>
      </c>
      <c r="D283" s="2" t="s">
        <v>62</v>
      </c>
      <c r="E283" s="2" t="s">
        <v>61</v>
      </c>
      <c r="F283" s="2" t="s">
        <v>62</v>
      </c>
      <c r="G283" s="2" t="s">
        <v>62</v>
      </c>
      <c r="H283" s="3">
        <v>42856</v>
      </c>
      <c r="I283" s="2" t="s">
        <v>137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3</v>
      </c>
      <c r="AB283" s="1">
        <v>0</v>
      </c>
      <c r="AC283" s="1">
        <v>3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2" t="s">
        <v>64</v>
      </c>
      <c r="AK283" s="2" t="s">
        <v>65</v>
      </c>
      <c r="AL283" s="2" t="s">
        <v>66</v>
      </c>
      <c r="AM283" s="2" t="s">
        <v>67</v>
      </c>
      <c r="AN283" s="2" t="s">
        <v>68</v>
      </c>
      <c r="AO283" s="2" t="s">
        <v>69</v>
      </c>
      <c r="AP283" s="2" t="s">
        <v>70</v>
      </c>
      <c r="AQ283" s="2" t="s">
        <v>107</v>
      </c>
      <c r="AR283" s="2" t="s">
        <v>72</v>
      </c>
      <c r="AS283" s="1">
        <v>1</v>
      </c>
      <c r="AT283" s="2" t="s">
        <v>73</v>
      </c>
      <c r="AU283" s="1">
        <v>1994</v>
      </c>
      <c r="AV283" s="1">
        <v>12</v>
      </c>
      <c r="AW283" s="4">
        <v>94642.73</v>
      </c>
      <c r="AX283" s="4">
        <v>34030</v>
      </c>
      <c r="AY283" s="4">
        <v>0</v>
      </c>
      <c r="AZ283" s="2" t="s">
        <v>62</v>
      </c>
      <c r="BA283" s="3">
        <v>34695</v>
      </c>
      <c r="BB283" s="2" t="s">
        <v>79</v>
      </c>
      <c r="BE283" s="1">
        <v>0</v>
      </c>
      <c r="BF283" s="1">
        <v>0</v>
      </c>
      <c r="BG283" s="1">
        <v>1</v>
      </c>
      <c r="BH283" s="1">
        <v>0</v>
      </c>
    </row>
    <row r="284" spans="1:60" x14ac:dyDescent="0.2">
      <c r="A284" s="1">
        <v>1323</v>
      </c>
      <c r="B284" s="2" t="s">
        <v>76</v>
      </c>
      <c r="C284" s="2" t="s">
        <v>61</v>
      </c>
      <c r="D284" s="2" t="s">
        <v>61</v>
      </c>
      <c r="E284" s="2" t="s">
        <v>62</v>
      </c>
      <c r="F284" s="2" t="s">
        <v>62</v>
      </c>
      <c r="G284" s="2" t="s">
        <v>62</v>
      </c>
      <c r="H284" s="3">
        <v>42856</v>
      </c>
      <c r="I284" s="2" t="s">
        <v>81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2</v>
      </c>
      <c r="AA284" s="1">
        <v>2</v>
      </c>
      <c r="AB284" s="1">
        <v>0</v>
      </c>
      <c r="AC284" s="1">
        <v>2</v>
      </c>
      <c r="AD284" s="1">
        <v>2</v>
      </c>
      <c r="AE284" s="1">
        <v>1</v>
      </c>
      <c r="AF284" s="1">
        <v>1</v>
      </c>
      <c r="AG284" s="1">
        <v>1</v>
      </c>
      <c r="AH284" s="1">
        <v>0</v>
      </c>
      <c r="AI284" s="1">
        <v>0</v>
      </c>
      <c r="AJ284" s="2" t="s">
        <v>64</v>
      </c>
      <c r="AK284" s="2" t="s">
        <v>65</v>
      </c>
      <c r="AL284" s="2" t="s">
        <v>66</v>
      </c>
      <c r="AM284" s="2" t="s">
        <v>67</v>
      </c>
      <c r="AN284" s="2" t="s">
        <v>68</v>
      </c>
      <c r="AO284" s="2" t="s">
        <v>69</v>
      </c>
      <c r="AP284" s="2" t="s">
        <v>93</v>
      </c>
      <c r="AQ284" s="2" t="s">
        <v>94</v>
      </c>
      <c r="AR284" s="2" t="s">
        <v>83</v>
      </c>
      <c r="AS284" s="1">
        <v>1</v>
      </c>
      <c r="AT284" s="2" t="s">
        <v>73</v>
      </c>
      <c r="AU284" s="1">
        <v>1996</v>
      </c>
      <c r="AV284" s="1">
        <v>6</v>
      </c>
      <c r="AW284" s="4">
        <v>10006.629999999999</v>
      </c>
      <c r="AX284" s="4">
        <v>5941.12</v>
      </c>
      <c r="AY284" s="4">
        <v>10006.629999999999</v>
      </c>
      <c r="AZ284" s="2" t="s">
        <v>61</v>
      </c>
      <c r="BA284" s="3">
        <v>35237</v>
      </c>
      <c r="BB284" s="2" t="s">
        <v>74</v>
      </c>
      <c r="BC284" s="2" t="s">
        <v>249</v>
      </c>
      <c r="BD284" s="2" t="s">
        <v>249</v>
      </c>
      <c r="BE284" s="1">
        <v>0</v>
      </c>
      <c r="BF284" s="1">
        <v>0</v>
      </c>
      <c r="BG284" s="1">
        <v>0</v>
      </c>
      <c r="BH284" s="1">
        <v>0</v>
      </c>
    </row>
    <row r="285" spans="1:60" x14ac:dyDescent="0.2">
      <c r="A285" s="1">
        <v>1333</v>
      </c>
      <c r="B285" s="2" t="s">
        <v>76</v>
      </c>
      <c r="C285" s="2" t="s">
        <v>61</v>
      </c>
      <c r="D285" s="2" t="s">
        <v>62</v>
      </c>
      <c r="E285" s="2" t="s">
        <v>62</v>
      </c>
      <c r="F285" s="2" t="s">
        <v>62</v>
      </c>
      <c r="G285" s="2" t="s">
        <v>62</v>
      </c>
      <c r="H285" s="3">
        <v>42856</v>
      </c>
      <c r="I285" s="2" t="s">
        <v>81</v>
      </c>
      <c r="J285" s="1">
        <v>0</v>
      </c>
      <c r="K285" s="1">
        <v>0</v>
      </c>
      <c r="L285" s="1">
        <v>0</v>
      </c>
      <c r="M285" s="1">
        <v>21</v>
      </c>
      <c r="N285" s="1">
        <v>21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2</v>
      </c>
      <c r="AB285" s="1">
        <v>2</v>
      </c>
      <c r="AC285" s="1">
        <v>0</v>
      </c>
      <c r="AD285" s="1">
        <v>1</v>
      </c>
      <c r="AE285" s="1">
        <v>1</v>
      </c>
      <c r="AF285" s="1">
        <v>0</v>
      </c>
      <c r="AG285" s="1">
        <v>0</v>
      </c>
      <c r="AH285" s="1">
        <v>0</v>
      </c>
      <c r="AI285" s="1">
        <v>0</v>
      </c>
      <c r="AJ285" s="2" t="s">
        <v>64</v>
      </c>
      <c r="AK285" s="2" t="s">
        <v>65</v>
      </c>
      <c r="AL285" s="2" t="s">
        <v>66</v>
      </c>
      <c r="AM285" s="2" t="s">
        <v>67</v>
      </c>
      <c r="AN285" s="2" t="s">
        <v>68</v>
      </c>
      <c r="AO285" s="2" t="s">
        <v>69</v>
      </c>
      <c r="AP285" s="2" t="s">
        <v>70</v>
      </c>
      <c r="AQ285" s="2" t="s">
        <v>121</v>
      </c>
      <c r="AR285" s="2" t="s">
        <v>83</v>
      </c>
      <c r="AS285" s="1">
        <v>1</v>
      </c>
      <c r="AT285" s="2" t="s">
        <v>73</v>
      </c>
      <c r="AU285" s="1">
        <v>2014</v>
      </c>
      <c r="AV285" s="1">
        <v>9</v>
      </c>
      <c r="AW285" s="4">
        <v>3123</v>
      </c>
      <c r="AX285" s="4">
        <v>17934</v>
      </c>
      <c r="AY285" s="4">
        <v>6.94</v>
      </c>
      <c r="AZ285" s="2" t="s">
        <v>62</v>
      </c>
      <c r="BA285" s="3">
        <v>41900</v>
      </c>
      <c r="BB285" s="2" t="s">
        <v>118</v>
      </c>
      <c r="BE285" s="1">
        <v>0</v>
      </c>
      <c r="BF285" s="1">
        <v>1</v>
      </c>
      <c r="BG285" s="1">
        <v>0</v>
      </c>
      <c r="BH285" s="1">
        <v>0</v>
      </c>
    </row>
    <row r="286" spans="1:60" x14ac:dyDescent="0.2">
      <c r="A286" s="1">
        <v>1338</v>
      </c>
      <c r="B286" s="2" t="s">
        <v>76</v>
      </c>
      <c r="C286" s="2" t="s">
        <v>61</v>
      </c>
      <c r="D286" s="2" t="s">
        <v>61</v>
      </c>
      <c r="E286" s="2" t="s">
        <v>61</v>
      </c>
      <c r="F286" s="2" t="s">
        <v>62</v>
      </c>
      <c r="G286" s="2" t="s">
        <v>62</v>
      </c>
      <c r="H286" s="3">
        <v>42856</v>
      </c>
      <c r="I286" s="2" t="s">
        <v>137</v>
      </c>
      <c r="J286" s="1">
        <v>3</v>
      </c>
      <c r="K286" s="1">
        <v>3</v>
      </c>
      <c r="L286" s="1">
        <v>0</v>
      </c>
      <c r="M286" s="1">
        <v>8</v>
      </c>
      <c r="N286" s="1">
        <v>7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2" t="s">
        <v>64</v>
      </c>
      <c r="AK286" s="2" t="s">
        <v>65</v>
      </c>
      <c r="AL286" s="2" t="s">
        <v>66</v>
      </c>
      <c r="AM286" s="2" t="s">
        <v>67</v>
      </c>
      <c r="AN286" s="2" t="s">
        <v>68</v>
      </c>
      <c r="AO286" s="2" t="s">
        <v>78</v>
      </c>
      <c r="AP286" s="2" t="s">
        <v>93</v>
      </c>
      <c r="AQ286" s="2" t="s">
        <v>82</v>
      </c>
      <c r="AR286" s="2" t="s">
        <v>72</v>
      </c>
      <c r="AS286" s="1">
        <v>1</v>
      </c>
      <c r="AT286" s="2" t="s">
        <v>73</v>
      </c>
      <c r="AU286" s="1">
        <v>1980</v>
      </c>
      <c r="AV286" s="1">
        <v>1</v>
      </c>
      <c r="AW286" s="4">
        <v>119527.94</v>
      </c>
      <c r="AX286" s="4">
        <v>240030.01</v>
      </c>
      <c r="AY286" s="4">
        <v>119527.94</v>
      </c>
      <c r="AZ286" s="2" t="s">
        <v>61</v>
      </c>
      <c r="BA286" s="3">
        <v>29221</v>
      </c>
      <c r="BB286" s="2" t="s">
        <v>74</v>
      </c>
      <c r="BC286" s="2" t="s">
        <v>322</v>
      </c>
      <c r="BD286" s="2" t="s">
        <v>322</v>
      </c>
      <c r="BE286" s="1">
        <v>0</v>
      </c>
      <c r="BF286" s="1">
        <v>0</v>
      </c>
      <c r="BG286" s="1">
        <v>0</v>
      </c>
      <c r="BH286" s="1">
        <v>0</v>
      </c>
    </row>
    <row r="287" spans="1:60" x14ac:dyDescent="0.2">
      <c r="A287" s="1">
        <v>1344</v>
      </c>
      <c r="B287" s="2" t="s">
        <v>60</v>
      </c>
      <c r="C287" s="2" t="s">
        <v>61</v>
      </c>
      <c r="D287" s="2" t="s">
        <v>61</v>
      </c>
      <c r="E287" s="2" t="s">
        <v>61</v>
      </c>
      <c r="F287" s="2" t="s">
        <v>62</v>
      </c>
      <c r="G287" s="2" t="s">
        <v>62</v>
      </c>
      <c r="H287" s="3">
        <v>42856</v>
      </c>
      <c r="I287" s="2" t="s">
        <v>137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1</v>
      </c>
      <c r="AE287" s="1">
        <v>1</v>
      </c>
      <c r="AF287" s="1">
        <v>0</v>
      </c>
      <c r="AG287" s="1">
        <v>2</v>
      </c>
      <c r="AH287" s="1">
        <v>0</v>
      </c>
      <c r="AI287" s="1">
        <v>0</v>
      </c>
      <c r="AJ287" s="2" t="s">
        <v>64</v>
      </c>
      <c r="AK287" s="2" t="s">
        <v>65</v>
      </c>
      <c r="AL287" s="2" t="s">
        <v>66</v>
      </c>
      <c r="AM287" s="2" t="s">
        <v>67</v>
      </c>
      <c r="AN287" s="2" t="s">
        <v>68</v>
      </c>
      <c r="AO287" s="2" t="s">
        <v>69</v>
      </c>
      <c r="AP287" s="2" t="s">
        <v>93</v>
      </c>
      <c r="AQ287" s="2" t="s">
        <v>84</v>
      </c>
      <c r="AR287" s="2" t="s">
        <v>72</v>
      </c>
      <c r="AS287" s="1">
        <v>1</v>
      </c>
      <c r="AT287" s="2" t="s">
        <v>73</v>
      </c>
      <c r="AU287" s="1">
        <v>1980</v>
      </c>
      <c r="AV287" s="1">
        <v>7</v>
      </c>
      <c r="AW287" s="4">
        <v>33520.74</v>
      </c>
      <c r="AX287" s="4">
        <v>68219.100000000006</v>
      </c>
      <c r="AY287" s="4">
        <v>33513.46</v>
      </c>
      <c r="AZ287" s="2" t="s">
        <v>61</v>
      </c>
      <c r="BA287" s="3">
        <v>29403</v>
      </c>
      <c r="BB287" s="2" t="s">
        <v>74</v>
      </c>
      <c r="BC287" s="2" t="s">
        <v>323</v>
      </c>
      <c r="BD287" s="2" t="s">
        <v>323</v>
      </c>
      <c r="BE287" s="1">
        <v>0</v>
      </c>
      <c r="BF287" s="1">
        <v>0</v>
      </c>
      <c r="BG287" s="1">
        <v>0</v>
      </c>
      <c r="BH287" s="1">
        <v>0</v>
      </c>
    </row>
    <row r="288" spans="1:60" x14ac:dyDescent="0.2">
      <c r="A288" s="1">
        <v>1345</v>
      </c>
      <c r="B288" s="2" t="s">
        <v>76</v>
      </c>
      <c r="C288" s="2" t="s">
        <v>61</v>
      </c>
      <c r="D288" s="2" t="s">
        <v>61</v>
      </c>
      <c r="E288" s="2" t="s">
        <v>62</v>
      </c>
      <c r="F288" s="2" t="s">
        <v>62</v>
      </c>
      <c r="G288" s="2" t="s">
        <v>62</v>
      </c>
      <c r="H288" s="3">
        <v>42856</v>
      </c>
      <c r="I288" s="2" t="s">
        <v>81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2</v>
      </c>
      <c r="AE288" s="1">
        <v>1</v>
      </c>
      <c r="AF288" s="1">
        <v>1</v>
      </c>
      <c r="AG288" s="1">
        <v>6</v>
      </c>
      <c r="AH288" s="1">
        <v>0</v>
      </c>
      <c r="AI288" s="1">
        <v>0</v>
      </c>
      <c r="AJ288" s="2" t="s">
        <v>64</v>
      </c>
      <c r="AK288" s="2" t="s">
        <v>65</v>
      </c>
      <c r="AL288" s="2" t="s">
        <v>66</v>
      </c>
      <c r="AM288" s="2" t="s">
        <v>67</v>
      </c>
      <c r="AN288" s="2" t="s">
        <v>68</v>
      </c>
      <c r="AO288" s="2" t="s">
        <v>78</v>
      </c>
      <c r="AP288" s="2" t="s">
        <v>93</v>
      </c>
      <c r="AQ288" s="2" t="s">
        <v>84</v>
      </c>
      <c r="AR288" s="2" t="s">
        <v>72</v>
      </c>
      <c r="AS288" s="1">
        <v>1</v>
      </c>
      <c r="AT288" s="2" t="s">
        <v>73</v>
      </c>
      <c r="AU288" s="1">
        <v>1996</v>
      </c>
      <c r="AV288" s="1">
        <v>4</v>
      </c>
      <c r="AW288" s="4">
        <v>33500.660000000003</v>
      </c>
      <c r="AX288" s="4">
        <v>45917</v>
      </c>
      <c r="AY288" s="4">
        <v>33500.660000000003</v>
      </c>
      <c r="AZ288" s="2" t="s">
        <v>61</v>
      </c>
      <c r="BA288" s="3">
        <v>35157</v>
      </c>
      <c r="BB288" s="2" t="s">
        <v>74</v>
      </c>
      <c r="BC288" s="2" t="s">
        <v>145</v>
      </c>
      <c r="BD288" s="2" t="s">
        <v>145</v>
      </c>
      <c r="BE288" s="1">
        <v>0</v>
      </c>
      <c r="BF288" s="1">
        <v>0</v>
      </c>
      <c r="BG288" s="1">
        <v>0</v>
      </c>
      <c r="BH288" s="1">
        <v>0</v>
      </c>
    </row>
    <row r="289" spans="1:60" x14ac:dyDescent="0.2">
      <c r="A289" s="1">
        <v>1355</v>
      </c>
      <c r="B289" s="2" t="s">
        <v>76</v>
      </c>
      <c r="C289" s="2" t="s">
        <v>61</v>
      </c>
      <c r="D289" s="2" t="s">
        <v>61</v>
      </c>
      <c r="E289" s="2" t="s">
        <v>62</v>
      </c>
      <c r="F289" s="2" t="s">
        <v>62</v>
      </c>
      <c r="G289" s="2" t="s">
        <v>62</v>
      </c>
      <c r="H289" s="3">
        <v>42856</v>
      </c>
      <c r="I289" s="2" t="s">
        <v>63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0</v>
      </c>
      <c r="AF289" s="1">
        <v>1</v>
      </c>
      <c r="AG289" s="1">
        <v>2</v>
      </c>
      <c r="AH289" s="1">
        <v>0</v>
      </c>
      <c r="AI289" s="1">
        <v>0</v>
      </c>
      <c r="AJ289" s="2" t="s">
        <v>64</v>
      </c>
      <c r="AK289" s="2" t="s">
        <v>65</v>
      </c>
      <c r="AL289" s="2" t="s">
        <v>66</v>
      </c>
      <c r="AM289" s="2" t="s">
        <v>67</v>
      </c>
      <c r="AN289" s="2" t="s">
        <v>68</v>
      </c>
      <c r="AO289" s="2" t="s">
        <v>78</v>
      </c>
      <c r="AP289" s="2" t="s">
        <v>70</v>
      </c>
      <c r="AQ289" s="2" t="s">
        <v>121</v>
      </c>
      <c r="AR289" s="2" t="s">
        <v>72</v>
      </c>
      <c r="AS289" s="1">
        <v>1</v>
      </c>
      <c r="AT289" s="2" t="s">
        <v>73</v>
      </c>
      <c r="AU289" s="1">
        <v>1991</v>
      </c>
      <c r="AV289" s="1">
        <v>7</v>
      </c>
      <c r="AW289" s="4">
        <v>109269</v>
      </c>
      <c r="AX289" s="4">
        <v>246090</v>
      </c>
      <c r="AY289" s="4">
        <v>11282.71</v>
      </c>
      <c r="AZ289" s="2" t="s">
        <v>61</v>
      </c>
      <c r="BA289" s="3">
        <v>33444</v>
      </c>
      <c r="BB289" s="2" t="s">
        <v>74</v>
      </c>
      <c r="BC289" s="2" t="s">
        <v>324</v>
      </c>
      <c r="BD289" s="2" t="s">
        <v>324</v>
      </c>
      <c r="BE289" s="1">
        <v>0</v>
      </c>
      <c r="BF289" s="1">
        <v>0</v>
      </c>
      <c r="BG289" s="1">
        <v>0</v>
      </c>
      <c r="BH289" s="1">
        <v>0</v>
      </c>
    </row>
    <row r="290" spans="1:60" x14ac:dyDescent="0.2">
      <c r="A290" s="1">
        <v>1371</v>
      </c>
      <c r="B290" s="2" t="s">
        <v>60</v>
      </c>
      <c r="C290" s="2" t="s">
        <v>61</v>
      </c>
      <c r="D290" s="2" t="s">
        <v>61</v>
      </c>
      <c r="E290" s="2" t="s">
        <v>62</v>
      </c>
      <c r="F290" s="2" t="s">
        <v>62</v>
      </c>
      <c r="G290" s="2" t="s">
        <v>62</v>
      </c>
      <c r="H290" s="3">
        <v>42856</v>
      </c>
      <c r="I290" s="2" t="s">
        <v>81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2</v>
      </c>
      <c r="AE290" s="1">
        <v>0</v>
      </c>
      <c r="AF290" s="1">
        <v>2</v>
      </c>
      <c r="AG290" s="1">
        <v>0</v>
      </c>
      <c r="AH290" s="1">
        <v>0</v>
      </c>
      <c r="AI290" s="1">
        <v>0</v>
      </c>
      <c r="AJ290" s="2" t="s">
        <v>64</v>
      </c>
      <c r="AK290" s="2" t="s">
        <v>65</v>
      </c>
      <c r="AL290" s="2" t="s">
        <v>66</v>
      </c>
      <c r="AM290" s="2" t="s">
        <v>67</v>
      </c>
      <c r="AN290" s="2" t="s">
        <v>68</v>
      </c>
      <c r="AO290" s="2" t="s">
        <v>78</v>
      </c>
      <c r="AP290" s="2" t="s">
        <v>70</v>
      </c>
      <c r="AQ290" s="2" t="s">
        <v>71</v>
      </c>
      <c r="AR290" s="2" t="s">
        <v>72</v>
      </c>
      <c r="AS290" s="1">
        <v>1</v>
      </c>
      <c r="AT290" s="2" t="s">
        <v>73</v>
      </c>
      <c r="AU290" s="1">
        <v>1991</v>
      </c>
      <c r="AV290" s="1">
        <v>8</v>
      </c>
      <c r="AW290" s="4">
        <v>18988.34</v>
      </c>
      <c r="AX290" s="4">
        <v>46072.01</v>
      </c>
      <c r="AY290" s="4">
        <v>18988.34</v>
      </c>
      <c r="AZ290" s="2" t="s">
        <v>61</v>
      </c>
      <c r="BA290" s="3">
        <v>33451</v>
      </c>
      <c r="BB290" s="2" t="s">
        <v>74</v>
      </c>
      <c r="BC290" s="2" t="s">
        <v>325</v>
      </c>
      <c r="BD290" s="2" t="s">
        <v>325</v>
      </c>
      <c r="BE290" s="1">
        <v>0</v>
      </c>
      <c r="BF290" s="1">
        <v>0</v>
      </c>
      <c r="BG290" s="1">
        <v>0</v>
      </c>
      <c r="BH290" s="1">
        <v>0</v>
      </c>
    </row>
    <row r="291" spans="1:60" x14ac:dyDescent="0.2">
      <c r="A291" s="1">
        <v>1376</v>
      </c>
      <c r="B291" s="2" t="s">
        <v>76</v>
      </c>
      <c r="C291" s="2" t="s">
        <v>61</v>
      </c>
      <c r="D291" s="2" t="s">
        <v>62</v>
      </c>
      <c r="E291" s="2" t="s">
        <v>62</v>
      </c>
      <c r="F291" s="2" t="s">
        <v>61</v>
      </c>
      <c r="G291" s="2" t="s">
        <v>62</v>
      </c>
      <c r="H291" s="3">
        <v>42856</v>
      </c>
      <c r="I291" s="2" t="s">
        <v>63</v>
      </c>
      <c r="J291" s="1">
        <v>0</v>
      </c>
      <c r="K291" s="1">
        <v>0</v>
      </c>
      <c r="L291" s="1">
        <v>0</v>
      </c>
      <c r="M291" s="1">
        <v>6</v>
      </c>
      <c r="N291" s="1">
        <v>0</v>
      </c>
      <c r="O291" s="1">
        <v>6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1</v>
      </c>
      <c r="AE291" s="1">
        <v>1</v>
      </c>
      <c r="AF291" s="1">
        <v>0</v>
      </c>
      <c r="AG291" s="1">
        <v>0</v>
      </c>
      <c r="AH291" s="1">
        <v>0</v>
      </c>
      <c r="AI291" s="1">
        <v>0</v>
      </c>
      <c r="AJ291" s="2" t="s">
        <v>64</v>
      </c>
      <c r="AK291" s="2" t="s">
        <v>65</v>
      </c>
      <c r="AL291" s="2" t="s">
        <v>66</v>
      </c>
      <c r="AM291" s="2" t="s">
        <v>67</v>
      </c>
      <c r="AN291" s="2" t="s">
        <v>68</v>
      </c>
      <c r="AO291" s="2" t="s">
        <v>69</v>
      </c>
      <c r="AP291" s="2" t="s">
        <v>70</v>
      </c>
      <c r="AQ291" s="2" t="s">
        <v>71</v>
      </c>
      <c r="AR291" s="2" t="s">
        <v>72</v>
      </c>
      <c r="AS291" s="1">
        <v>1</v>
      </c>
      <c r="AT291" s="2" t="s">
        <v>73</v>
      </c>
      <c r="AU291" s="1">
        <v>2005</v>
      </c>
      <c r="AV291" s="1">
        <v>12</v>
      </c>
      <c r="AW291" s="4">
        <v>81043</v>
      </c>
      <c r="AX291" s="4">
        <v>182526</v>
      </c>
      <c r="AY291" s="4">
        <v>50.46</v>
      </c>
      <c r="AZ291" s="2" t="s">
        <v>62</v>
      </c>
      <c r="BA291" s="3">
        <v>38691</v>
      </c>
      <c r="BB291" s="2" t="s">
        <v>116</v>
      </c>
      <c r="BC291" s="2" t="s">
        <v>326</v>
      </c>
      <c r="BD291" s="2" t="s">
        <v>327</v>
      </c>
      <c r="BE291" s="1">
        <v>0</v>
      </c>
      <c r="BF291" s="1">
        <v>0</v>
      </c>
      <c r="BG291" s="1">
        <v>0</v>
      </c>
      <c r="BH291" s="1">
        <v>0</v>
      </c>
    </row>
    <row r="292" spans="1:60" x14ac:dyDescent="0.2">
      <c r="A292" s="1">
        <v>1377</v>
      </c>
      <c r="B292" s="2" t="s">
        <v>76</v>
      </c>
      <c r="C292" s="2" t="s">
        <v>61</v>
      </c>
      <c r="D292" s="2" t="s">
        <v>61</v>
      </c>
      <c r="E292" s="2" t="s">
        <v>61</v>
      </c>
      <c r="F292" s="2" t="s">
        <v>61</v>
      </c>
      <c r="G292" s="2" t="s">
        <v>62</v>
      </c>
      <c r="H292" s="3">
        <v>42856</v>
      </c>
      <c r="I292" s="2" t="s">
        <v>63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2</v>
      </c>
      <c r="AE292" s="1">
        <v>0</v>
      </c>
      <c r="AF292" s="1">
        <v>2</v>
      </c>
      <c r="AG292" s="1">
        <v>7</v>
      </c>
      <c r="AH292" s="1">
        <v>0</v>
      </c>
      <c r="AI292" s="1">
        <v>0</v>
      </c>
      <c r="AJ292" s="2" t="s">
        <v>64</v>
      </c>
      <c r="AK292" s="2" t="s">
        <v>65</v>
      </c>
      <c r="AL292" s="2" t="s">
        <v>66</v>
      </c>
      <c r="AM292" s="2" t="s">
        <v>67</v>
      </c>
      <c r="AN292" s="2" t="s">
        <v>68</v>
      </c>
      <c r="AO292" s="2" t="s">
        <v>78</v>
      </c>
      <c r="AP292" s="2" t="s">
        <v>70</v>
      </c>
      <c r="AQ292" s="2" t="s">
        <v>107</v>
      </c>
      <c r="AR292" s="2" t="s">
        <v>72</v>
      </c>
      <c r="AS292" s="1">
        <v>1</v>
      </c>
      <c r="AT292" s="2" t="s">
        <v>73</v>
      </c>
      <c r="AU292" s="1">
        <v>1994</v>
      </c>
      <c r="AV292" s="1">
        <v>8</v>
      </c>
      <c r="AW292" s="4">
        <v>33045</v>
      </c>
      <c r="AX292" s="4">
        <v>74312</v>
      </c>
      <c r="AY292" s="4">
        <v>1262.28</v>
      </c>
      <c r="AZ292" s="2" t="s">
        <v>61</v>
      </c>
      <c r="BA292" s="3">
        <v>34554</v>
      </c>
      <c r="BB292" s="2" t="s">
        <v>74</v>
      </c>
      <c r="BC292" s="2" t="s">
        <v>128</v>
      </c>
      <c r="BD292" s="2" t="s">
        <v>128</v>
      </c>
      <c r="BE292" s="1">
        <v>0</v>
      </c>
      <c r="BF292" s="1">
        <v>0</v>
      </c>
      <c r="BG292" s="1">
        <v>0</v>
      </c>
      <c r="BH292" s="1">
        <v>0</v>
      </c>
    </row>
    <row r="293" spans="1:60" x14ac:dyDescent="0.2">
      <c r="A293" s="1">
        <v>1381</v>
      </c>
      <c r="B293" s="2" t="s">
        <v>84</v>
      </c>
      <c r="C293" s="2" t="s">
        <v>61</v>
      </c>
      <c r="D293" s="2" t="s">
        <v>61</v>
      </c>
      <c r="E293" s="2" t="s">
        <v>61</v>
      </c>
      <c r="F293" s="2" t="s">
        <v>62</v>
      </c>
      <c r="G293" s="2" t="s">
        <v>62</v>
      </c>
      <c r="H293" s="3">
        <v>42856</v>
      </c>
      <c r="I293" s="2" t="s">
        <v>77</v>
      </c>
      <c r="J293" s="1">
        <v>10</v>
      </c>
      <c r="K293" s="1">
        <v>10</v>
      </c>
      <c r="L293" s="1">
        <v>0</v>
      </c>
      <c r="M293" s="1">
        <v>12</v>
      </c>
      <c r="N293" s="1">
        <v>12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7</v>
      </c>
      <c r="AE293" s="1">
        <v>1</v>
      </c>
      <c r="AF293" s="1">
        <v>6</v>
      </c>
      <c r="AG293" s="1">
        <v>0</v>
      </c>
      <c r="AH293" s="1">
        <v>0</v>
      </c>
      <c r="AI293" s="1">
        <v>0</v>
      </c>
      <c r="AJ293" s="2" t="s">
        <v>64</v>
      </c>
      <c r="AK293" s="2" t="s">
        <v>65</v>
      </c>
      <c r="AL293" s="2" t="s">
        <v>66</v>
      </c>
      <c r="AM293" s="2" t="s">
        <v>67</v>
      </c>
      <c r="AN293" s="2" t="s">
        <v>68</v>
      </c>
      <c r="AO293" s="2" t="s">
        <v>69</v>
      </c>
      <c r="AP293" s="2" t="s">
        <v>70</v>
      </c>
      <c r="AQ293" s="2" t="s">
        <v>109</v>
      </c>
      <c r="AR293" s="2" t="s">
        <v>110</v>
      </c>
      <c r="AS293" s="1">
        <v>1</v>
      </c>
      <c r="AT293" s="2" t="s">
        <v>73</v>
      </c>
      <c r="AU293" s="1">
        <v>1980</v>
      </c>
      <c r="AV293" s="1">
        <v>11</v>
      </c>
      <c r="AW293" s="4">
        <v>40267.620000000003</v>
      </c>
      <c r="AX293" s="4">
        <v>870218.23999999999</v>
      </c>
      <c r="AY293" s="4">
        <v>40223.94</v>
      </c>
      <c r="AZ293" s="2" t="s">
        <v>61</v>
      </c>
      <c r="BA293" s="3">
        <v>29529</v>
      </c>
      <c r="BB293" s="2" t="s">
        <v>79</v>
      </c>
      <c r="BC293" s="2" t="s">
        <v>328</v>
      </c>
      <c r="BD293" s="2" t="s">
        <v>328</v>
      </c>
      <c r="BE293" s="1">
        <v>0</v>
      </c>
      <c r="BF293" s="1">
        <v>1</v>
      </c>
      <c r="BG293" s="1">
        <v>0</v>
      </c>
      <c r="BH293" s="1">
        <v>0</v>
      </c>
    </row>
    <row r="294" spans="1:60" x14ac:dyDescent="0.2">
      <c r="A294" s="1">
        <v>1385</v>
      </c>
      <c r="B294" s="2" t="s">
        <v>84</v>
      </c>
      <c r="C294" s="2" t="s">
        <v>61</v>
      </c>
      <c r="D294" s="2" t="s">
        <v>61</v>
      </c>
      <c r="E294" s="2" t="s">
        <v>62</v>
      </c>
      <c r="F294" s="2" t="s">
        <v>62</v>
      </c>
      <c r="G294" s="2" t="s">
        <v>62</v>
      </c>
      <c r="H294" s="3">
        <v>42856</v>
      </c>
      <c r="I294" s="2" t="s">
        <v>143</v>
      </c>
      <c r="J294" s="1">
        <v>4</v>
      </c>
      <c r="K294" s="1">
        <v>4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0</v>
      </c>
      <c r="AF294" s="1">
        <v>1</v>
      </c>
      <c r="AG294" s="1">
        <v>0</v>
      </c>
      <c r="AH294" s="1">
        <v>0</v>
      </c>
      <c r="AI294" s="1">
        <v>0</v>
      </c>
      <c r="AJ294" s="2" t="s">
        <v>64</v>
      </c>
      <c r="AK294" s="2" t="s">
        <v>160</v>
      </c>
      <c r="AL294" s="2" t="s">
        <v>223</v>
      </c>
      <c r="AM294" s="2" t="s">
        <v>67</v>
      </c>
      <c r="AN294" s="2" t="s">
        <v>68</v>
      </c>
      <c r="AO294" s="2" t="s">
        <v>78</v>
      </c>
      <c r="AP294" s="2" t="s">
        <v>70</v>
      </c>
      <c r="AQ294" s="2" t="s">
        <v>107</v>
      </c>
      <c r="AR294" s="2" t="s">
        <v>144</v>
      </c>
      <c r="AS294" s="1">
        <v>1</v>
      </c>
      <c r="AT294" s="2" t="s">
        <v>73</v>
      </c>
      <c r="AU294" s="1">
        <v>1990</v>
      </c>
      <c r="AV294" s="1">
        <v>6</v>
      </c>
      <c r="AW294" s="4">
        <v>27548.65</v>
      </c>
      <c r="AX294" s="4">
        <v>1015096.41</v>
      </c>
      <c r="AY294" s="4">
        <v>25706.400000000001</v>
      </c>
      <c r="AZ294" s="2" t="s">
        <v>62</v>
      </c>
      <c r="BA294" s="3">
        <v>33039</v>
      </c>
      <c r="BB294" s="2" t="s">
        <v>118</v>
      </c>
      <c r="BC294" s="2" t="s">
        <v>286</v>
      </c>
      <c r="BD294" s="2" t="s">
        <v>329</v>
      </c>
      <c r="BE294" s="1">
        <v>0</v>
      </c>
      <c r="BF294" s="1">
        <v>0</v>
      </c>
      <c r="BG294" s="1">
        <v>0</v>
      </c>
      <c r="BH294" s="1">
        <v>1</v>
      </c>
    </row>
    <row r="295" spans="1:60" x14ac:dyDescent="0.2">
      <c r="A295" s="1">
        <v>1390</v>
      </c>
      <c r="B295" s="2" t="s">
        <v>76</v>
      </c>
      <c r="C295" s="2" t="s">
        <v>61</v>
      </c>
      <c r="D295" s="2" t="s">
        <v>61</v>
      </c>
      <c r="E295" s="2" t="s">
        <v>61</v>
      </c>
      <c r="F295" s="2" t="s">
        <v>62</v>
      </c>
      <c r="G295" s="2" t="s">
        <v>62</v>
      </c>
      <c r="H295" s="3">
        <v>42856</v>
      </c>
      <c r="I295" s="2" t="s">
        <v>81</v>
      </c>
      <c r="J295" s="1">
        <v>2</v>
      </c>
      <c r="K295" s="1">
        <v>2</v>
      </c>
      <c r="L295" s="1">
        <v>0</v>
      </c>
      <c r="M295" s="1">
        <v>14</v>
      </c>
      <c r="N295" s="1">
        <v>14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3</v>
      </c>
      <c r="AH295" s="1">
        <v>0</v>
      </c>
      <c r="AI295" s="1">
        <v>0</v>
      </c>
      <c r="AJ295" s="2" t="s">
        <v>64</v>
      </c>
      <c r="AK295" s="2" t="s">
        <v>65</v>
      </c>
      <c r="AL295" s="2" t="s">
        <v>66</v>
      </c>
      <c r="AM295" s="2" t="s">
        <v>67</v>
      </c>
      <c r="AN295" s="2" t="s">
        <v>68</v>
      </c>
      <c r="AO295" s="2" t="s">
        <v>69</v>
      </c>
      <c r="AP295" s="2" t="s">
        <v>70</v>
      </c>
      <c r="AQ295" s="2" t="s">
        <v>99</v>
      </c>
      <c r="AR295" s="2" t="s">
        <v>72</v>
      </c>
      <c r="AS295" s="1">
        <v>1</v>
      </c>
      <c r="AT295" s="2" t="s">
        <v>73</v>
      </c>
      <c r="AU295" s="1">
        <v>1980</v>
      </c>
      <c r="AV295" s="1">
        <v>11</v>
      </c>
      <c r="AW295" s="4">
        <v>17717</v>
      </c>
      <c r="AX295" s="4">
        <v>75188</v>
      </c>
      <c r="AY295" s="4">
        <v>12150.05</v>
      </c>
      <c r="AZ295" s="2" t="s">
        <v>61</v>
      </c>
      <c r="BA295" s="3">
        <v>29526</v>
      </c>
      <c r="BB295" s="2" t="s">
        <v>74</v>
      </c>
      <c r="BC295" s="2" t="s">
        <v>330</v>
      </c>
      <c r="BD295" s="2" t="s">
        <v>221</v>
      </c>
      <c r="BE295" s="1">
        <v>0</v>
      </c>
      <c r="BF295" s="1">
        <v>0</v>
      </c>
      <c r="BG295" s="1">
        <v>1</v>
      </c>
      <c r="BH295" s="1">
        <v>0</v>
      </c>
    </row>
    <row r="296" spans="1:60" x14ac:dyDescent="0.2">
      <c r="A296" s="1">
        <v>1392</v>
      </c>
      <c r="B296" s="2" t="s">
        <v>76</v>
      </c>
      <c r="C296" s="2" t="s">
        <v>61</v>
      </c>
      <c r="D296" s="2" t="s">
        <v>61</v>
      </c>
      <c r="E296" s="2" t="s">
        <v>62</v>
      </c>
      <c r="F296" s="2" t="s">
        <v>62</v>
      </c>
      <c r="G296" s="2" t="s">
        <v>62</v>
      </c>
      <c r="H296" s="3">
        <v>42856</v>
      </c>
      <c r="I296" s="2" t="s">
        <v>63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2</v>
      </c>
      <c r="AE296" s="1">
        <v>0</v>
      </c>
      <c r="AF296" s="1">
        <v>2</v>
      </c>
      <c r="AG296" s="1">
        <v>0</v>
      </c>
      <c r="AH296" s="1">
        <v>0</v>
      </c>
      <c r="AI296" s="1">
        <v>0</v>
      </c>
      <c r="AJ296" s="2" t="s">
        <v>64</v>
      </c>
      <c r="AK296" s="2" t="s">
        <v>65</v>
      </c>
      <c r="AL296" s="2" t="s">
        <v>66</v>
      </c>
      <c r="AM296" s="2" t="s">
        <v>67</v>
      </c>
      <c r="AN296" s="2" t="s">
        <v>68</v>
      </c>
      <c r="AO296" s="2" t="s">
        <v>78</v>
      </c>
      <c r="AP296" s="2" t="s">
        <v>70</v>
      </c>
      <c r="AQ296" s="2" t="s">
        <v>84</v>
      </c>
      <c r="AR296" s="2" t="s">
        <v>72</v>
      </c>
      <c r="AS296" s="1">
        <v>1</v>
      </c>
      <c r="AT296" s="2" t="s">
        <v>73</v>
      </c>
      <c r="AU296" s="1">
        <v>1976</v>
      </c>
      <c r="AV296" s="1">
        <v>6</v>
      </c>
      <c r="AW296" s="4">
        <v>7905</v>
      </c>
      <c r="AX296" s="4">
        <v>214387</v>
      </c>
      <c r="AY296" s="4">
        <v>1519.57</v>
      </c>
      <c r="AZ296" s="2" t="s">
        <v>62</v>
      </c>
      <c r="BA296" s="3">
        <v>27912</v>
      </c>
      <c r="BB296" s="2" t="s">
        <v>74</v>
      </c>
      <c r="BC296" s="2" t="s">
        <v>331</v>
      </c>
      <c r="BD296" s="2" t="s">
        <v>332</v>
      </c>
      <c r="BE296" s="1">
        <v>0</v>
      </c>
      <c r="BF296" s="1">
        <v>0</v>
      </c>
      <c r="BG296" s="1">
        <v>0</v>
      </c>
      <c r="BH296" s="1">
        <v>0</v>
      </c>
    </row>
    <row r="297" spans="1:60" x14ac:dyDescent="0.2">
      <c r="A297" s="1">
        <v>1393</v>
      </c>
      <c r="B297" s="2" t="s">
        <v>76</v>
      </c>
      <c r="C297" s="2" t="s">
        <v>61</v>
      </c>
      <c r="D297" s="2" t="s">
        <v>61</v>
      </c>
      <c r="E297" s="2" t="s">
        <v>62</v>
      </c>
      <c r="F297" s="2" t="s">
        <v>62</v>
      </c>
      <c r="G297" s="2" t="s">
        <v>62</v>
      </c>
      <c r="H297" s="3">
        <v>42856</v>
      </c>
      <c r="I297" s="2" t="s">
        <v>81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16</v>
      </c>
      <c r="AA297" s="1">
        <v>16</v>
      </c>
      <c r="AB297" s="1">
        <v>0</v>
      </c>
      <c r="AC297" s="1">
        <v>16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2" t="s">
        <v>64</v>
      </c>
      <c r="AK297" s="2" t="s">
        <v>65</v>
      </c>
      <c r="AL297" s="2" t="s">
        <v>119</v>
      </c>
      <c r="AM297" s="2" t="s">
        <v>67</v>
      </c>
      <c r="AN297" s="2" t="s">
        <v>68</v>
      </c>
      <c r="AO297" s="2" t="s">
        <v>78</v>
      </c>
      <c r="AP297" s="2" t="s">
        <v>70</v>
      </c>
      <c r="AQ297" s="2" t="s">
        <v>96</v>
      </c>
      <c r="AR297" s="2" t="s">
        <v>72</v>
      </c>
      <c r="AS297" s="1">
        <v>1</v>
      </c>
      <c r="AT297" s="2" t="s">
        <v>73</v>
      </c>
      <c r="AU297" s="1">
        <v>1992</v>
      </c>
      <c r="AV297" s="1">
        <v>6</v>
      </c>
      <c r="AW297" s="4">
        <v>20095</v>
      </c>
      <c r="AX297" s="4">
        <v>20965</v>
      </c>
      <c r="AY297" s="4">
        <v>1881.98</v>
      </c>
      <c r="AZ297" s="2" t="s">
        <v>61</v>
      </c>
      <c r="BA297" s="3">
        <v>33756</v>
      </c>
      <c r="BB297" s="2" t="s">
        <v>74</v>
      </c>
      <c r="BE297" s="1">
        <v>0</v>
      </c>
      <c r="BF297" s="1">
        <v>0</v>
      </c>
      <c r="BG297" s="1">
        <v>0</v>
      </c>
      <c r="BH297" s="1">
        <v>0</v>
      </c>
    </row>
    <row r="298" spans="1:60" x14ac:dyDescent="0.2">
      <c r="A298" s="1">
        <v>1399</v>
      </c>
      <c r="B298" s="2" t="s">
        <v>76</v>
      </c>
      <c r="C298" s="2" t="s">
        <v>61</v>
      </c>
      <c r="D298" s="2" t="s">
        <v>61</v>
      </c>
      <c r="E298" s="2" t="s">
        <v>62</v>
      </c>
      <c r="F298" s="2" t="s">
        <v>61</v>
      </c>
      <c r="G298" s="2" t="s">
        <v>62</v>
      </c>
      <c r="H298" s="3">
        <v>42856</v>
      </c>
      <c r="I298" s="2" t="s">
        <v>63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3</v>
      </c>
      <c r="AE298" s="1">
        <v>0</v>
      </c>
      <c r="AF298" s="1">
        <v>3</v>
      </c>
      <c r="AG298" s="1">
        <v>0</v>
      </c>
      <c r="AH298" s="1">
        <v>0</v>
      </c>
      <c r="AI298" s="1">
        <v>0</v>
      </c>
      <c r="AJ298" s="2" t="s">
        <v>64</v>
      </c>
      <c r="AK298" s="2" t="s">
        <v>65</v>
      </c>
      <c r="AL298" s="2" t="s">
        <v>66</v>
      </c>
      <c r="AM298" s="2" t="s">
        <v>67</v>
      </c>
      <c r="AN298" s="2" t="s">
        <v>68</v>
      </c>
      <c r="AP298" s="2" t="s">
        <v>70</v>
      </c>
      <c r="AQ298" s="2" t="s">
        <v>96</v>
      </c>
      <c r="AR298" s="2" t="s">
        <v>72</v>
      </c>
      <c r="AS298" s="1">
        <v>1</v>
      </c>
      <c r="AT298" s="2" t="s">
        <v>73</v>
      </c>
      <c r="AU298" s="1">
        <v>1970</v>
      </c>
      <c r="AV298" s="1">
        <v>6</v>
      </c>
      <c r="AW298" s="4">
        <v>92297</v>
      </c>
      <c r="AX298" s="4">
        <v>243735</v>
      </c>
      <c r="AY298" s="4">
        <v>2288.3200000000002</v>
      </c>
      <c r="AZ298" s="2" t="s">
        <v>61</v>
      </c>
      <c r="BA298" s="3">
        <v>25720</v>
      </c>
      <c r="BB298" s="2" t="s">
        <v>74</v>
      </c>
      <c r="BC298" s="2" t="s">
        <v>302</v>
      </c>
      <c r="BE298" s="1">
        <v>0</v>
      </c>
      <c r="BF298" s="1">
        <v>0</v>
      </c>
      <c r="BG298" s="1">
        <v>0</v>
      </c>
      <c r="BH298" s="1">
        <v>0</v>
      </c>
    </row>
    <row r="299" spans="1:60" x14ac:dyDescent="0.2">
      <c r="A299" s="1">
        <v>1403</v>
      </c>
      <c r="B299" s="2" t="s">
        <v>60</v>
      </c>
      <c r="C299" s="2" t="s">
        <v>61</v>
      </c>
      <c r="D299" s="2" t="s">
        <v>62</v>
      </c>
      <c r="E299" s="2" t="s">
        <v>61</v>
      </c>
      <c r="F299" s="2" t="s">
        <v>62</v>
      </c>
      <c r="G299" s="2" t="s">
        <v>62</v>
      </c>
      <c r="H299" s="3">
        <v>42856</v>
      </c>
      <c r="I299" s="2" t="s">
        <v>137</v>
      </c>
      <c r="J299" s="1">
        <v>0</v>
      </c>
      <c r="K299" s="1">
        <v>0</v>
      </c>
      <c r="L299" s="1">
        <v>0</v>
      </c>
      <c r="M299" s="1">
        <v>2</v>
      </c>
      <c r="N299" s="1">
        <v>2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1</v>
      </c>
      <c r="Z299" s="1">
        <v>0</v>
      </c>
      <c r="AA299" s="1">
        <v>1</v>
      </c>
      <c r="AB299" s="1">
        <v>1</v>
      </c>
      <c r="AC299" s="1">
        <v>0</v>
      </c>
      <c r="AD299" s="1">
        <v>1</v>
      </c>
      <c r="AE299" s="1">
        <v>1</v>
      </c>
      <c r="AF299" s="1">
        <v>0</v>
      </c>
      <c r="AG299" s="1">
        <v>0</v>
      </c>
      <c r="AH299" s="1">
        <v>0</v>
      </c>
      <c r="AI299" s="1">
        <v>0</v>
      </c>
      <c r="AJ299" s="2" t="s">
        <v>64</v>
      </c>
      <c r="AK299" s="2" t="s">
        <v>65</v>
      </c>
      <c r="AL299" s="2" t="s">
        <v>66</v>
      </c>
      <c r="AM299" s="2" t="s">
        <v>67</v>
      </c>
      <c r="AN299" s="2" t="s">
        <v>68</v>
      </c>
      <c r="AO299" s="2" t="s">
        <v>69</v>
      </c>
      <c r="AP299" s="2" t="s">
        <v>70</v>
      </c>
      <c r="AQ299" s="2" t="s">
        <v>99</v>
      </c>
      <c r="AR299" s="2" t="s">
        <v>110</v>
      </c>
      <c r="AS299" s="1">
        <v>1</v>
      </c>
      <c r="AT299" s="2" t="s">
        <v>73</v>
      </c>
      <c r="AU299" s="1">
        <v>2003</v>
      </c>
      <c r="AV299" s="1">
        <v>12</v>
      </c>
      <c r="AW299" s="4">
        <v>550816.59</v>
      </c>
      <c r="AX299" s="4">
        <v>1160516</v>
      </c>
      <c r="AY299" s="4">
        <v>343084.17</v>
      </c>
      <c r="AZ299" s="2" t="s">
        <v>62</v>
      </c>
      <c r="BA299" s="3">
        <v>37962</v>
      </c>
      <c r="BB299" s="2" t="s">
        <v>92</v>
      </c>
      <c r="BC299" s="2" t="s">
        <v>265</v>
      </c>
      <c r="BD299" s="2" t="s">
        <v>267</v>
      </c>
      <c r="BE299" s="1">
        <v>0</v>
      </c>
      <c r="BF299" s="1">
        <v>0</v>
      </c>
      <c r="BG299" s="1">
        <v>1</v>
      </c>
      <c r="BH299" s="1">
        <v>0</v>
      </c>
    </row>
    <row r="300" spans="1:60" x14ac:dyDescent="0.2">
      <c r="A300" s="1">
        <v>1405</v>
      </c>
      <c r="B300" s="2" t="s">
        <v>114</v>
      </c>
      <c r="C300" s="2" t="s">
        <v>62</v>
      </c>
      <c r="D300" s="2" t="s">
        <v>62</v>
      </c>
      <c r="E300" s="2" t="s">
        <v>62</v>
      </c>
      <c r="F300" s="2" t="s">
        <v>61</v>
      </c>
      <c r="G300" s="2" t="s">
        <v>62</v>
      </c>
      <c r="H300" s="3">
        <v>42856</v>
      </c>
      <c r="I300" s="2" t="s">
        <v>284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3</v>
      </c>
      <c r="AB300" s="1">
        <v>3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2" t="s">
        <v>106</v>
      </c>
      <c r="AK300" s="2" t="s">
        <v>106</v>
      </c>
      <c r="AL300" s="2" t="s">
        <v>106</v>
      </c>
      <c r="AM300" s="2" t="s">
        <v>67</v>
      </c>
      <c r="AN300" s="2" t="s">
        <v>68</v>
      </c>
      <c r="AO300" s="2" t="s">
        <v>78</v>
      </c>
      <c r="AP300" s="2" t="s">
        <v>93</v>
      </c>
      <c r="AQ300" s="2" t="s">
        <v>84</v>
      </c>
      <c r="AR300" s="2" t="s">
        <v>72</v>
      </c>
      <c r="AS300" s="1">
        <v>1</v>
      </c>
      <c r="AT300" s="2" t="s">
        <v>108</v>
      </c>
      <c r="AU300" s="1">
        <v>2001</v>
      </c>
      <c r="AV300" s="1">
        <v>7</v>
      </c>
      <c r="AW300" s="4">
        <v>19631</v>
      </c>
      <c r="AX300" s="4">
        <v>38504</v>
      </c>
      <c r="AY300" s="4">
        <v>0</v>
      </c>
      <c r="AZ300" s="2" t="s">
        <v>62</v>
      </c>
      <c r="BA300" s="3">
        <v>37096</v>
      </c>
      <c r="BB300" s="2" t="s">
        <v>116</v>
      </c>
      <c r="BE300" s="1">
        <v>0</v>
      </c>
      <c r="BF300" s="1">
        <v>0</v>
      </c>
      <c r="BG300" s="1">
        <v>0</v>
      </c>
      <c r="BH300" s="1">
        <v>0</v>
      </c>
    </row>
    <row r="301" spans="1:60" x14ac:dyDescent="0.2">
      <c r="A301" s="1">
        <v>1406</v>
      </c>
      <c r="B301" s="2" t="s">
        <v>76</v>
      </c>
      <c r="C301" s="2" t="s">
        <v>61</v>
      </c>
      <c r="D301" s="2" t="s">
        <v>61</v>
      </c>
      <c r="E301" s="2" t="s">
        <v>62</v>
      </c>
      <c r="F301" s="2" t="s">
        <v>61</v>
      </c>
      <c r="G301" s="2" t="s">
        <v>62</v>
      </c>
      <c r="H301" s="3">
        <v>42856</v>
      </c>
      <c r="I301" s="2" t="s">
        <v>81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4</v>
      </c>
      <c r="AA301" s="1">
        <v>7</v>
      </c>
      <c r="AB301" s="1">
        <v>3</v>
      </c>
      <c r="AC301" s="1">
        <v>4</v>
      </c>
      <c r="AD301" s="1">
        <v>5</v>
      </c>
      <c r="AE301" s="1">
        <v>4</v>
      </c>
      <c r="AF301" s="1">
        <v>1</v>
      </c>
      <c r="AG301" s="1">
        <v>10</v>
      </c>
      <c r="AH301" s="1">
        <v>0</v>
      </c>
      <c r="AI301" s="1">
        <v>0</v>
      </c>
      <c r="AJ301" s="2" t="s">
        <v>64</v>
      </c>
      <c r="AK301" s="2" t="s">
        <v>65</v>
      </c>
      <c r="AL301" s="2" t="s">
        <v>66</v>
      </c>
      <c r="AM301" s="2" t="s">
        <v>67</v>
      </c>
      <c r="AN301" s="2" t="s">
        <v>68</v>
      </c>
      <c r="AO301" s="2" t="s">
        <v>78</v>
      </c>
      <c r="AP301" s="2" t="s">
        <v>70</v>
      </c>
      <c r="AQ301" s="2" t="s">
        <v>121</v>
      </c>
      <c r="AR301" s="2" t="s">
        <v>83</v>
      </c>
      <c r="AS301" s="1">
        <v>1</v>
      </c>
      <c r="AT301" s="2" t="s">
        <v>73</v>
      </c>
      <c r="AU301" s="1">
        <v>1983</v>
      </c>
      <c r="AV301" s="1">
        <v>4</v>
      </c>
      <c r="AW301" s="4">
        <v>3123</v>
      </c>
      <c r="AX301" s="4">
        <v>17934</v>
      </c>
      <c r="AY301" s="4">
        <v>1571.23</v>
      </c>
      <c r="AZ301" s="2" t="s">
        <v>61</v>
      </c>
      <c r="BA301" s="3">
        <v>30425</v>
      </c>
      <c r="BB301" s="2" t="s">
        <v>74</v>
      </c>
      <c r="BC301" s="2" t="s">
        <v>212</v>
      </c>
      <c r="BD301" s="2" t="s">
        <v>333</v>
      </c>
      <c r="BE301" s="1">
        <v>0</v>
      </c>
      <c r="BF301" s="1">
        <v>1</v>
      </c>
      <c r="BG301" s="1">
        <v>0</v>
      </c>
      <c r="BH301" s="1">
        <v>0</v>
      </c>
    </row>
    <row r="302" spans="1:60" x14ac:dyDescent="0.2">
      <c r="A302" s="1">
        <v>1417</v>
      </c>
      <c r="B302" s="2" t="s">
        <v>76</v>
      </c>
      <c r="C302" s="2" t="s">
        <v>61</v>
      </c>
      <c r="D302" s="2" t="s">
        <v>61</v>
      </c>
      <c r="E302" s="2" t="s">
        <v>61</v>
      </c>
      <c r="F302" s="2" t="s">
        <v>61</v>
      </c>
      <c r="G302" s="2" t="s">
        <v>62</v>
      </c>
      <c r="H302" s="3">
        <v>42856</v>
      </c>
      <c r="I302" s="2" t="s">
        <v>81</v>
      </c>
      <c r="J302" s="1">
        <v>9</v>
      </c>
      <c r="K302" s="1">
        <v>9</v>
      </c>
      <c r="L302" s="1">
        <v>0</v>
      </c>
      <c r="M302" s="1">
        <v>23</v>
      </c>
      <c r="N302" s="1">
        <v>12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2" t="s">
        <v>64</v>
      </c>
      <c r="AK302" s="2" t="s">
        <v>65</v>
      </c>
      <c r="AL302" s="2" t="s">
        <v>66</v>
      </c>
      <c r="AM302" s="2" t="s">
        <v>67</v>
      </c>
      <c r="AN302" s="2" t="s">
        <v>68</v>
      </c>
      <c r="AO302" s="2" t="s">
        <v>78</v>
      </c>
      <c r="AP302" s="2" t="s">
        <v>70</v>
      </c>
      <c r="AQ302" s="2" t="s">
        <v>96</v>
      </c>
      <c r="AR302" s="2" t="s">
        <v>72</v>
      </c>
      <c r="AS302" s="1">
        <v>1</v>
      </c>
      <c r="AT302" s="2" t="s">
        <v>73</v>
      </c>
      <c r="AU302" s="1">
        <v>1992</v>
      </c>
      <c r="AV302" s="1">
        <v>11</v>
      </c>
      <c r="AW302" s="4">
        <v>13508</v>
      </c>
      <c r="AX302" s="4">
        <v>42038.44</v>
      </c>
      <c r="AY302" s="4">
        <v>4067.9</v>
      </c>
      <c r="AZ302" s="2" t="s">
        <v>61</v>
      </c>
      <c r="BA302" s="3">
        <v>33917</v>
      </c>
      <c r="BB302" s="2" t="s">
        <v>74</v>
      </c>
      <c r="BC302" s="2" t="s">
        <v>334</v>
      </c>
      <c r="BD302" s="2" t="s">
        <v>334</v>
      </c>
      <c r="BE302" s="1">
        <v>0</v>
      </c>
      <c r="BF302" s="1">
        <v>0</v>
      </c>
      <c r="BG302" s="1">
        <v>0</v>
      </c>
      <c r="BH302" s="1">
        <v>0</v>
      </c>
    </row>
    <row r="303" spans="1:60" x14ac:dyDescent="0.2">
      <c r="A303" s="1">
        <v>1419</v>
      </c>
      <c r="B303" s="2" t="s">
        <v>60</v>
      </c>
      <c r="C303" s="2" t="s">
        <v>61</v>
      </c>
      <c r="D303" s="2" t="s">
        <v>61</v>
      </c>
      <c r="E303" s="2" t="s">
        <v>61</v>
      </c>
      <c r="F303" s="2" t="s">
        <v>61</v>
      </c>
      <c r="G303" s="2" t="s">
        <v>61</v>
      </c>
      <c r="H303" s="3">
        <v>42856</v>
      </c>
      <c r="I303" s="2" t="s">
        <v>77</v>
      </c>
      <c r="J303" s="1">
        <v>11</v>
      </c>
      <c r="K303" s="1">
        <v>9</v>
      </c>
      <c r="L303" s="1">
        <v>2</v>
      </c>
      <c r="M303" s="1">
        <v>28</v>
      </c>
      <c r="N303" s="1">
        <v>13</v>
      </c>
      <c r="O303" s="1">
        <v>15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1</v>
      </c>
      <c r="AH303" s="1">
        <v>0</v>
      </c>
      <c r="AI303" s="1">
        <v>0</v>
      </c>
      <c r="AJ303" s="2" t="s">
        <v>64</v>
      </c>
      <c r="AK303" s="2" t="s">
        <v>65</v>
      </c>
      <c r="AL303" s="2" t="s">
        <v>66</v>
      </c>
      <c r="AM303" s="2" t="s">
        <v>67</v>
      </c>
      <c r="AN303" s="2" t="s">
        <v>68</v>
      </c>
      <c r="AO303" s="2" t="s">
        <v>78</v>
      </c>
      <c r="AP303" s="2" t="s">
        <v>70</v>
      </c>
      <c r="AQ303" s="2" t="s">
        <v>71</v>
      </c>
      <c r="AR303" s="2" t="s">
        <v>72</v>
      </c>
      <c r="AS303" s="1">
        <v>1</v>
      </c>
      <c r="AT303" s="2" t="s">
        <v>73</v>
      </c>
      <c r="AU303" s="1">
        <v>1993</v>
      </c>
      <c r="AV303" s="1">
        <v>2</v>
      </c>
      <c r="AW303" s="4">
        <v>36269.769999999997</v>
      </c>
      <c r="AX303" s="4">
        <v>92184</v>
      </c>
      <c r="AY303" s="4">
        <v>29681.82</v>
      </c>
      <c r="AZ303" s="2" t="s">
        <v>61</v>
      </c>
      <c r="BA303" s="3">
        <v>34019</v>
      </c>
      <c r="BB303" s="2" t="s">
        <v>74</v>
      </c>
      <c r="BC303" s="2" t="s">
        <v>335</v>
      </c>
      <c r="BD303" s="2" t="s">
        <v>335</v>
      </c>
      <c r="BE303" s="1">
        <v>0</v>
      </c>
      <c r="BF303" s="1">
        <v>0</v>
      </c>
      <c r="BG303" s="1">
        <v>0</v>
      </c>
      <c r="BH303" s="1">
        <v>0</v>
      </c>
    </row>
    <row r="304" spans="1:60" x14ac:dyDescent="0.2">
      <c r="A304" s="1">
        <v>1422</v>
      </c>
      <c r="B304" s="2" t="s">
        <v>60</v>
      </c>
      <c r="C304" s="2" t="s">
        <v>61</v>
      </c>
      <c r="D304" s="2" t="s">
        <v>61</v>
      </c>
      <c r="E304" s="2" t="s">
        <v>61</v>
      </c>
      <c r="F304" s="2" t="s">
        <v>62</v>
      </c>
      <c r="G304" s="2" t="s">
        <v>62</v>
      </c>
      <c r="H304" s="3">
        <v>42856</v>
      </c>
      <c r="I304" s="2" t="s">
        <v>81</v>
      </c>
      <c r="J304" s="1">
        <v>8</v>
      </c>
      <c r="K304" s="1">
        <v>8</v>
      </c>
      <c r="L304" s="1">
        <v>0</v>
      </c>
      <c r="M304" s="1">
        <v>6</v>
      </c>
      <c r="N304" s="1">
        <v>6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1</v>
      </c>
      <c r="AH304" s="1">
        <v>0</v>
      </c>
      <c r="AI304" s="1">
        <v>0</v>
      </c>
      <c r="AJ304" s="2" t="s">
        <v>64</v>
      </c>
      <c r="AK304" s="2" t="s">
        <v>65</v>
      </c>
      <c r="AL304" s="2" t="s">
        <v>66</v>
      </c>
      <c r="AM304" s="2" t="s">
        <v>67</v>
      </c>
      <c r="AN304" s="2" t="s">
        <v>68</v>
      </c>
      <c r="AO304" s="2" t="s">
        <v>69</v>
      </c>
      <c r="AP304" s="2" t="s">
        <v>93</v>
      </c>
      <c r="AQ304" s="2" t="s">
        <v>109</v>
      </c>
      <c r="AR304" s="2" t="s">
        <v>72</v>
      </c>
      <c r="AS304" s="1">
        <v>1</v>
      </c>
      <c r="AT304" s="2" t="s">
        <v>73</v>
      </c>
      <c r="AU304" s="1">
        <v>1996</v>
      </c>
      <c r="AV304" s="1">
        <v>4</v>
      </c>
      <c r="AW304" s="4">
        <v>18531</v>
      </c>
      <c r="AX304" s="4">
        <v>25512</v>
      </c>
      <c r="AY304" s="4">
        <v>5401.98</v>
      </c>
      <c r="AZ304" s="2" t="s">
        <v>61</v>
      </c>
      <c r="BA304" s="3">
        <v>35173</v>
      </c>
      <c r="BB304" s="2" t="s">
        <v>79</v>
      </c>
      <c r="BC304" s="2" t="s">
        <v>318</v>
      </c>
      <c r="BD304" s="2" t="s">
        <v>318</v>
      </c>
      <c r="BE304" s="1">
        <v>0</v>
      </c>
      <c r="BF304" s="1">
        <v>0</v>
      </c>
      <c r="BG304" s="1">
        <v>0</v>
      </c>
      <c r="BH304" s="1">
        <v>0</v>
      </c>
    </row>
    <row r="305" spans="1:60" x14ac:dyDescent="0.2">
      <c r="A305" s="1">
        <v>1425</v>
      </c>
      <c r="B305" s="2" t="s">
        <v>76</v>
      </c>
      <c r="C305" s="2" t="s">
        <v>61</v>
      </c>
      <c r="D305" s="2" t="s">
        <v>61</v>
      </c>
      <c r="E305" s="2" t="s">
        <v>61</v>
      </c>
      <c r="F305" s="2" t="s">
        <v>62</v>
      </c>
      <c r="G305" s="2" t="s">
        <v>62</v>
      </c>
      <c r="H305" s="3">
        <v>42856</v>
      </c>
      <c r="I305" s="2" t="s">
        <v>63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2</v>
      </c>
      <c r="AE305" s="1">
        <v>0</v>
      </c>
      <c r="AF305" s="1">
        <v>2</v>
      </c>
      <c r="AG305" s="1">
        <v>0</v>
      </c>
      <c r="AH305" s="1">
        <v>0</v>
      </c>
      <c r="AI305" s="1">
        <v>0</v>
      </c>
      <c r="AJ305" s="2" t="s">
        <v>64</v>
      </c>
      <c r="AK305" s="2" t="s">
        <v>65</v>
      </c>
      <c r="AL305" s="2" t="s">
        <v>66</v>
      </c>
      <c r="AM305" s="2" t="s">
        <v>67</v>
      </c>
      <c r="AN305" s="2" t="s">
        <v>68</v>
      </c>
      <c r="AO305" s="2" t="s">
        <v>78</v>
      </c>
      <c r="AP305" s="2" t="s">
        <v>93</v>
      </c>
      <c r="AQ305" s="2" t="s">
        <v>96</v>
      </c>
      <c r="AR305" s="2" t="s">
        <v>72</v>
      </c>
      <c r="AS305" s="1">
        <v>1</v>
      </c>
      <c r="AT305" s="2" t="s">
        <v>73</v>
      </c>
      <c r="AU305" s="1">
        <v>1991</v>
      </c>
      <c r="AV305" s="1">
        <v>12</v>
      </c>
      <c r="AW305" s="4">
        <v>75434</v>
      </c>
      <c r="AX305" s="4">
        <v>169889</v>
      </c>
      <c r="AY305" s="4">
        <v>1402.21</v>
      </c>
      <c r="AZ305" s="2" t="s">
        <v>61</v>
      </c>
      <c r="BA305" s="3">
        <v>33575</v>
      </c>
      <c r="BB305" s="2" t="s">
        <v>74</v>
      </c>
      <c r="BC305" s="2" t="s">
        <v>336</v>
      </c>
      <c r="BD305" s="2" t="s">
        <v>336</v>
      </c>
      <c r="BE305" s="1">
        <v>0</v>
      </c>
      <c r="BF305" s="1">
        <v>0</v>
      </c>
      <c r="BG305" s="1">
        <v>0</v>
      </c>
      <c r="BH305" s="1">
        <v>0</v>
      </c>
    </row>
    <row r="306" spans="1:60" x14ac:dyDescent="0.2">
      <c r="A306" s="1">
        <v>1426</v>
      </c>
      <c r="B306" s="2" t="s">
        <v>76</v>
      </c>
      <c r="C306" s="2" t="s">
        <v>61</v>
      </c>
      <c r="D306" s="2" t="s">
        <v>61</v>
      </c>
      <c r="E306" s="2" t="s">
        <v>62</v>
      </c>
      <c r="F306" s="2" t="s">
        <v>62</v>
      </c>
      <c r="G306" s="2" t="s">
        <v>62</v>
      </c>
      <c r="H306" s="3">
        <v>42856</v>
      </c>
      <c r="I306" s="2" t="s">
        <v>81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2" t="s">
        <v>64</v>
      </c>
      <c r="AK306" s="2" t="s">
        <v>65</v>
      </c>
      <c r="AL306" s="2" t="s">
        <v>66</v>
      </c>
      <c r="AM306" s="2" t="s">
        <v>67</v>
      </c>
      <c r="AN306" s="2" t="s">
        <v>68</v>
      </c>
      <c r="AO306" s="2" t="s">
        <v>69</v>
      </c>
      <c r="AP306" s="2" t="s">
        <v>70</v>
      </c>
      <c r="AQ306" s="2" t="s">
        <v>107</v>
      </c>
      <c r="AR306" s="2" t="s">
        <v>72</v>
      </c>
      <c r="AS306" s="1">
        <v>1</v>
      </c>
      <c r="AT306" s="2" t="s">
        <v>73</v>
      </c>
      <c r="AU306" s="1">
        <v>2016</v>
      </c>
      <c r="AV306" s="1">
        <v>10</v>
      </c>
      <c r="AW306" s="4">
        <v>25694.11</v>
      </c>
      <c r="AX306" s="4">
        <v>74269</v>
      </c>
      <c r="AY306" s="4">
        <v>25694.11</v>
      </c>
      <c r="AZ306" s="2" t="s">
        <v>62</v>
      </c>
      <c r="BA306" s="3">
        <v>42647</v>
      </c>
      <c r="BB306" s="2" t="s">
        <v>74</v>
      </c>
      <c r="BC306" s="2" t="s">
        <v>337</v>
      </c>
      <c r="BD306" s="2" t="s">
        <v>337</v>
      </c>
      <c r="BE306" s="1">
        <v>1</v>
      </c>
      <c r="BF306" s="1">
        <v>0</v>
      </c>
      <c r="BG306" s="1">
        <v>0</v>
      </c>
      <c r="BH306" s="1">
        <v>0</v>
      </c>
    </row>
    <row r="307" spans="1:60" x14ac:dyDescent="0.2">
      <c r="A307" s="1">
        <v>1435</v>
      </c>
      <c r="B307" s="2" t="s">
        <v>76</v>
      </c>
      <c r="C307" s="2" t="s">
        <v>61</v>
      </c>
      <c r="D307" s="2" t="s">
        <v>61</v>
      </c>
      <c r="E307" s="2" t="s">
        <v>62</v>
      </c>
      <c r="F307" s="2" t="s">
        <v>62</v>
      </c>
      <c r="G307" s="2" t="s">
        <v>62</v>
      </c>
      <c r="H307" s="3">
        <v>42856</v>
      </c>
      <c r="I307" s="2" t="s">
        <v>81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16</v>
      </c>
      <c r="AA307" s="1">
        <v>16</v>
      </c>
      <c r="AB307" s="1">
        <v>0</v>
      </c>
      <c r="AC307" s="1">
        <v>16</v>
      </c>
      <c r="AD307" s="1">
        <v>1</v>
      </c>
      <c r="AE307" s="1">
        <v>0</v>
      </c>
      <c r="AF307" s="1">
        <v>1</v>
      </c>
      <c r="AG307" s="1">
        <v>3</v>
      </c>
      <c r="AH307" s="1">
        <v>0</v>
      </c>
      <c r="AI307" s="1">
        <v>0</v>
      </c>
      <c r="AJ307" s="2" t="s">
        <v>64</v>
      </c>
      <c r="AK307" s="2" t="s">
        <v>65</v>
      </c>
      <c r="AL307" s="2" t="s">
        <v>66</v>
      </c>
      <c r="AM307" s="2" t="s">
        <v>67</v>
      </c>
      <c r="AN307" s="2" t="s">
        <v>68</v>
      </c>
      <c r="AO307" s="2" t="s">
        <v>78</v>
      </c>
      <c r="AP307" s="2" t="s">
        <v>84</v>
      </c>
      <c r="AQ307" s="2" t="s">
        <v>84</v>
      </c>
      <c r="AR307" s="2" t="s">
        <v>83</v>
      </c>
      <c r="AS307" s="1">
        <v>1</v>
      </c>
      <c r="AT307" s="2" t="s">
        <v>73</v>
      </c>
      <c r="AU307" s="1">
        <v>2014</v>
      </c>
      <c r="AV307" s="1">
        <v>2</v>
      </c>
      <c r="AW307" s="4">
        <v>3922</v>
      </c>
      <c r="AX307" s="4">
        <v>8309</v>
      </c>
      <c r="AY307" s="4">
        <v>464.96</v>
      </c>
      <c r="AZ307" s="2" t="s">
        <v>61</v>
      </c>
      <c r="BA307" s="3">
        <v>41675</v>
      </c>
      <c r="BB307" s="2" t="s">
        <v>74</v>
      </c>
      <c r="BE307" s="1">
        <v>0</v>
      </c>
      <c r="BF307" s="1">
        <v>0</v>
      </c>
      <c r="BG307" s="1">
        <v>0</v>
      </c>
      <c r="BH307" s="1">
        <v>0</v>
      </c>
    </row>
    <row r="308" spans="1:60" x14ac:dyDescent="0.2">
      <c r="A308" s="1">
        <v>1436</v>
      </c>
      <c r="B308" s="2" t="s">
        <v>76</v>
      </c>
      <c r="C308" s="2" t="s">
        <v>61</v>
      </c>
      <c r="D308" s="2" t="s">
        <v>61</v>
      </c>
      <c r="E308" s="2" t="s">
        <v>61</v>
      </c>
      <c r="F308" s="2" t="s">
        <v>62</v>
      </c>
      <c r="G308" s="2" t="s">
        <v>62</v>
      </c>
      <c r="H308" s="3">
        <v>42856</v>
      </c>
      <c r="I308" s="2" t="s">
        <v>137</v>
      </c>
      <c r="J308" s="1">
        <v>0</v>
      </c>
      <c r="K308" s="1">
        <v>0</v>
      </c>
      <c r="L308" s="1">
        <v>0</v>
      </c>
      <c r="M308" s="1">
        <v>5</v>
      </c>
      <c r="N308" s="1">
        <v>5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6</v>
      </c>
      <c r="AE308" s="1">
        <v>0</v>
      </c>
      <c r="AF308" s="1">
        <v>6</v>
      </c>
      <c r="AG308" s="1">
        <v>0</v>
      </c>
      <c r="AH308" s="1">
        <v>0</v>
      </c>
      <c r="AI308" s="1">
        <v>0</v>
      </c>
      <c r="AJ308" s="2" t="s">
        <v>64</v>
      </c>
      <c r="AK308" s="2" t="s">
        <v>65</v>
      </c>
      <c r="AL308" s="2" t="s">
        <v>66</v>
      </c>
      <c r="AM308" s="2" t="s">
        <v>67</v>
      </c>
      <c r="AN308" s="2" t="s">
        <v>68</v>
      </c>
      <c r="AO308" s="2" t="s">
        <v>78</v>
      </c>
      <c r="AP308" s="2" t="s">
        <v>70</v>
      </c>
      <c r="AQ308" s="2" t="s">
        <v>99</v>
      </c>
      <c r="AR308" s="2" t="s">
        <v>110</v>
      </c>
      <c r="AS308" s="1">
        <v>1</v>
      </c>
      <c r="AT308" s="2" t="s">
        <v>73</v>
      </c>
      <c r="AU308" s="1">
        <v>1984</v>
      </c>
      <c r="AV308" s="1">
        <v>4</v>
      </c>
      <c r="AW308" s="4">
        <v>394582.67</v>
      </c>
      <c r="AX308" s="4">
        <v>254484</v>
      </c>
      <c r="AY308" s="4">
        <v>14443.64</v>
      </c>
      <c r="AZ308" s="2" t="s">
        <v>61</v>
      </c>
      <c r="BA308" s="3">
        <v>30791</v>
      </c>
      <c r="BB308" s="2" t="s">
        <v>74</v>
      </c>
      <c r="BC308" s="2" t="s">
        <v>336</v>
      </c>
      <c r="BD308" s="2" t="s">
        <v>336</v>
      </c>
      <c r="BE308" s="1">
        <v>0</v>
      </c>
      <c r="BF308" s="1">
        <v>0</v>
      </c>
      <c r="BG308" s="1">
        <v>1</v>
      </c>
      <c r="BH308" s="1">
        <v>0</v>
      </c>
    </row>
    <row r="309" spans="1:60" x14ac:dyDescent="0.2">
      <c r="A309" s="1">
        <v>1445</v>
      </c>
      <c r="B309" s="2" t="s">
        <v>76</v>
      </c>
      <c r="C309" s="2" t="s">
        <v>61</v>
      </c>
      <c r="D309" s="2" t="s">
        <v>61</v>
      </c>
      <c r="E309" s="2" t="s">
        <v>62</v>
      </c>
      <c r="F309" s="2" t="s">
        <v>62</v>
      </c>
      <c r="G309" s="2" t="s">
        <v>62</v>
      </c>
      <c r="H309" s="3">
        <v>42856</v>
      </c>
      <c r="I309" s="2" t="s">
        <v>81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6</v>
      </c>
      <c r="AE309" s="1">
        <v>0</v>
      </c>
      <c r="AF309" s="1">
        <v>6</v>
      </c>
      <c r="AG309" s="1">
        <v>0</v>
      </c>
      <c r="AH309" s="1">
        <v>0</v>
      </c>
      <c r="AI309" s="1">
        <v>0</v>
      </c>
      <c r="AJ309" s="2" t="s">
        <v>64</v>
      </c>
      <c r="AK309" s="2" t="s">
        <v>65</v>
      </c>
      <c r="AL309" s="2" t="s">
        <v>66</v>
      </c>
      <c r="AM309" s="2" t="s">
        <v>67</v>
      </c>
      <c r="AN309" s="2" t="s">
        <v>68</v>
      </c>
      <c r="AP309" s="2" t="s">
        <v>70</v>
      </c>
      <c r="AQ309" s="2" t="s">
        <v>96</v>
      </c>
      <c r="AR309" s="2" t="s">
        <v>83</v>
      </c>
      <c r="AS309" s="1">
        <v>1</v>
      </c>
      <c r="AT309" s="2" t="s">
        <v>73</v>
      </c>
      <c r="AU309" s="1">
        <v>2000</v>
      </c>
      <c r="AV309" s="1">
        <v>10</v>
      </c>
      <c r="AW309" s="4">
        <v>2021</v>
      </c>
      <c r="AX309" s="4">
        <v>9168</v>
      </c>
      <c r="AY309" s="4">
        <v>452.52</v>
      </c>
      <c r="AZ309" s="2" t="s">
        <v>61</v>
      </c>
      <c r="BA309" s="3">
        <v>36817</v>
      </c>
      <c r="BB309" s="2" t="s">
        <v>74</v>
      </c>
      <c r="BE309" s="1">
        <v>1</v>
      </c>
      <c r="BF309" s="1">
        <v>0</v>
      </c>
      <c r="BG309" s="1">
        <v>0</v>
      </c>
      <c r="BH309" s="1">
        <v>0</v>
      </c>
    </row>
    <row r="310" spans="1:60" x14ac:dyDescent="0.2">
      <c r="A310" s="1">
        <v>1446</v>
      </c>
      <c r="B310" s="2" t="s">
        <v>60</v>
      </c>
      <c r="C310" s="2" t="s">
        <v>61</v>
      </c>
      <c r="D310" s="2" t="s">
        <v>61</v>
      </c>
      <c r="E310" s="2" t="s">
        <v>62</v>
      </c>
      <c r="F310" s="2" t="s">
        <v>62</v>
      </c>
      <c r="G310" s="2" t="s">
        <v>62</v>
      </c>
      <c r="H310" s="3">
        <v>42856</v>
      </c>
      <c r="I310" s="2" t="s">
        <v>81</v>
      </c>
      <c r="J310" s="1">
        <v>1</v>
      </c>
      <c r="K310" s="1">
        <v>1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2</v>
      </c>
      <c r="AH310" s="1">
        <v>0</v>
      </c>
      <c r="AI310" s="1">
        <v>0</v>
      </c>
      <c r="AJ310" s="2" t="s">
        <v>64</v>
      </c>
      <c r="AK310" s="2" t="s">
        <v>65</v>
      </c>
      <c r="AL310" s="2" t="s">
        <v>66</v>
      </c>
      <c r="AM310" s="2" t="s">
        <v>67</v>
      </c>
      <c r="AN310" s="2" t="s">
        <v>68</v>
      </c>
      <c r="AO310" s="2" t="s">
        <v>78</v>
      </c>
      <c r="AP310" s="2" t="s">
        <v>70</v>
      </c>
      <c r="AQ310" s="2" t="s">
        <v>71</v>
      </c>
      <c r="AR310" s="2" t="s">
        <v>83</v>
      </c>
      <c r="AS310" s="1">
        <v>1</v>
      </c>
      <c r="AT310" s="2" t="s">
        <v>73</v>
      </c>
      <c r="AU310" s="1">
        <v>1981</v>
      </c>
      <c r="AV310" s="1">
        <v>1</v>
      </c>
      <c r="AW310" s="4">
        <v>1898.59</v>
      </c>
      <c r="AX310" s="4">
        <v>0</v>
      </c>
      <c r="AY310" s="4">
        <v>1898.59</v>
      </c>
      <c r="AZ310" s="2" t="s">
        <v>61</v>
      </c>
      <c r="BA310" s="3">
        <v>29616</v>
      </c>
      <c r="BB310" s="2" t="s">
        <v>74</v>
      </c>
      <c r="BE310" s="1">
        <v>0</v>
      </c>
      <c r="BF310" s="1">
        <v>0</v>
      </c>
      <c r="BG310" s="1">
        <v>0</v>
      </c>
      <c r="BH310" s="1">
        <v>0</v>
      </c>
    </row>
    <row r="311" spans="1:60" x14ac:dyDescent="0.2">
      <c r="A311" s="1">
        <v>1450</v>
      </c>
      <c r="B311" s="2" t="s">
        <v>60</v>
      </c>
      <c r="C311" s="2" t="s">
        <v>61</v>
      </c>
      <c r="D311" s="2" t="s">
        <v>61</v>
      </c>
      <c r="E311" s="2" t="s">
        <v>61</v>
      </c>
      <c r="F311" s="2" t="s">
        <v>62</v>
      </c>
      <c r="G311" s="2" t="s">
        <v>62</v>
      </c>
      <c r="H311" s="3">
        <v>42856</v>
      </c>
      <c r="I311" s="2" t="s">
        <v>63</v>
      </c>
      <c r="J311" s="1">
        <v>2</v>
      </c>
      <c r="K311" s="1">
        <v>1</v>
      </c>
      <c r="L311" s="1">
        <v>1</v>
      </c>
      <c r="M311" s="1">
        <v>1</v>
      </c>
      <c r="N311" s="1">
        <v>1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2" t="s">
        <v>64</v>
      </c>
      <c r="AK311" s="2" t="s">
        <v>65</v>
      </c>
      <c r="AL311" s="2" t="s">
        <v>119</v>
      </c>
      <c r="AM311" s="2" t="s">
        <v>67</v>
      </c>
      <c r="AN311" s="2" t="s">
        <v>68</v>
      </c>
      <c r="AO311" s="2" t="s">
        <v>78</v>
      </c>
      <c r="AP311" s="2" t="s">
        <v>70</v>
      </c>
      <c r="AQ311" s="2" t="s">
        <v>109</v>
      </c>
      <c r="AR311" s="2" t="s">
        <v>72</v>
      </c>
      <c r="AS311" s="1">
        <v>1</v>
      </c>
      <c r="AT311" s="2" t="s">
        <v>73</v>
      </c>
      <c r="AU311" s="1">
        <v>1998</v>
      </c>
      <c r="AV311" s="1">
        <v>6</v>
      </c>
      <c r="AW311" s="4">
        <v>89267</v>
      </c>
      <c r="AX311" s="4">
        <v>93888</v>
      </c>
      <c r="AY311" s="4">
        <v>2841.16</v>
      </c>
      <c r="AZ311" s="2" t="s">
        <v>61</v>
      </c>
      <c r="BA311" s="3">
        <v>35969</v>
      </c>
      <c r="BB311" s="2" t="s">
        <v>74</v>
      </c>
      <c r="BC311" s="2" t="s">
        <v>338</v>
      </c>
      <c r="BE311" s="1">
        <v>0</v>
      </c>
      <c r="BF311" s="1">
        <v>0</v>
      </c>
      <c r="BG311" s="1">
        <v>1</v>
      </c>
      <c r="BH311" s="1">
        <v>0</v>
      </c>
    </row>
    <row r="312" spans="1:60" x14ac:dyDescent="0.2">
      <c r="A312" s="1">
        <v>1451</v>
      </c>
      <c r="B312" s="2" t="s">
        <v>60</v>
      </c>
      <c r="C312" s="2" t="s">
        <v>62</v>
      </c>
      <c r="D312" s="2" t="s">
        <v>62</v>
      </c>
      <c r="E312" s="2" t="s">
        <v>61</v>
      </c>
      <c r="F312" s="2" t="s">
        <v>62</v>
      </c>
      <c r="G312" s="2" t="s">
        <v>62</v>
      </c>
      <c r="H312" s="3">
        <v>42856</v>
      </c>
      <c r="I312" s="2" t="s">
        <v>87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2" t="s">
        <v>64</v>
      </c>
      <c r="AK312" s="2" t="s">
        <v>65</v>
      </c>
      <c r="AL312" s="2" t="s">
        <v>66</v>
      </c>
      <c r="AM312" s="2" t="s">
        <v>67</v>
      </c>
      <c r="AN312" s="2" t="s">
        <v>68</v>
      </c>
      <c r="AO312" s="2" t="s">
        <v>78</v>
      </c>
      <c r="AP312" s="2" t="s">
        <v>70</v>
      </c>
      <c r="AQ312" s="2" t="s">
        <v>82</v>
      </c>
      <c r="AR312" s="2" t="s">
        <v>72</v>
      </c>
      <c r="AS312" s="1">
        <v>1</v>
      </c>
      <c r="AT312" s="2" t="s">
        <v>73</v>
      </c>
      <c r="AU312" s="1">
        <v>1997</v>
      </c>
      <c r="AV312" s="1">
        <v>4</v>
      </c>
      <c r="AW312" s="4">
        <v>29558</v>
      </c>
      <c r="AX312" s="4">
        <v>203997</v>
      </c>
      <c r="AY312" s="4">
        <v>0</v>
      </c>
      <c r="AZ312" s="2" t="s">
        <v>62</v>
      </c>
      <c r="BA312" s="3">
        <v>35538</v>
      </c>
      <c r="BB312" s="2" t="s">
        <v>92</v>
      </c>
      <c r="BE312" s="1">
        <v>0</v>
      </c>
      <c r="BF312" s="1">
        <v>0</v>
      </c>
      <c r="BG312" s="1">
        <v>0</v>
      </c>
      <c r="BH312" s="1">
        <v>0</v>
      </c>
    </row>
    <row r="313" spans="1:60" x14ac:dyDescent="0.2">
      <c r="A313" s="1">
        <v>1459</v>
      </c>
      <c r="B313" s="2" t="s">
        <v>76</v>
      </c>
      <c r="C313" s="2" t="s">
        <v>62</v>
      </c>
      <c r="D313" s="2" t="s">
        <v>62</v>
      </c>
      <c r="E313" s="2" t="s">
        <v>61</v>
      </c>
      <c r="F313" s="2" t="s">
        <v>62</v>
      </c>
      <c r="G313" s="2" t="s">
        <v>62</v>
      </c>
      <c r="H313" s="3">
        <v>42856</v>
      </c>
      <c r="I313" s="2" t="s">
        <v>77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2" t="s">
        <v>64</v>
      </c>
      <c r="AK313" s="2" t="s">
        <v>65</v>
      </c>
      <c r="AL313" s="2" t="s">
        <v>119</v>
      </c>
      <c r="AM313" s="2" t="s">
        <v>67</v>
      </c>
      <c r="AN313" s="2" t="s">
        <v>68</v>
      </c>
      <c r="AP313" s="2" t="s">
        <v>70</v>
      </c>
      <c r="AQ313" s="2" t="s">
        <v>99</v>
      </c>
      <c r="AR313" s="2" t="s">
        <v>110</v>
      </c>
      <c r="AS313" s="1">
        <v>1</v>
      </c>
      <c r="AT313" s="2" t="s">
        <v>73</v>
      </c>
      <c r="AU313" s="1">
        <v>2015</v>
      </c>
      <c r="AV313" s="1">
        <v>7</v>
      </c>
      <c r="AW313" s="4">
        <v>78234</v>
      </c>
      <c r="AX313" s="4">
        <v>68601</v>
      </c>
      <c r="AY313" s="4">
        <v>0</v>
      </c>
      <c r="AZ313" s="2" t="s">
        <v>62</v>
      </c>
      <c r="BA313" s="3">
        <v>42190</v>
      </c>
      <c r="BB313" s="2" t="s">
        <v>101</v>
      </c>
      <c r="BE313" s="1">
        <v>0</v>
      </c>
      <c r="BF313" s="1">
        <v>0</v>
      </c>
      <c r="BG313" s="1">
        <v>1</v>
      </c>
      <c r="BH313" s="1">
        <v>0</v>
      </c>
    </row>
    <row r="314" spans="1:60" x14ac:dyDescent="0.2">
      <c r="A314" s="1">
        <v>1475</v>
      </c>
      <c r="B314" s="2" t="s">
        <v>60</v>
      </c>
      <c r="C314" s="2" t="s">
        <v>61</v>
      </c>
      <c r="D314" s="2" t="s">
        <v>61</v>
      </c>
      <c r="E314" s="2" t="s">
        <v>61</v>
      </c>
      <c r="F314" s="2" t="s">
        <v>61</v>
      </c>
      <c r="G314" s="2" t="s">
        <v>61</v>
      </c>
      <c r="H314" s="3">
        <v>42856</v>
      </c>
      <c r="I314" s="2" t="s">
        <v>81</v>
      </c>
      <c r="J314" s="1">
        <v>4</v>
      </c>
      <c r="K314" s="1">
        <v>4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3</v>
      </c>
      <c r="AE314" s="1">
        <v>0</v>
      </c>
      <c r="AF314" s="1">
        <v>3</v>
      </c>
      <c r="AG314" s="1">
        <v>1</v>
      </c>
      <c r="AH314" s="1">
        <v>0</v>
      </c>
      <c r="AI314" s="1">
        <v>0</v>
      </c>
      <c r="AJ314" s="2" t="s">
        <v>138</v>
      </c>
      <c r="AK314" s="2" t="s">
        <v>139</v>
      </c>
      <c r="AL314" s="2" t="s">
        <v>339</v>
      </c>
      <c r="AM314" s="2" t="s">
        <v>67</v>
      </c>
      <c r="AN314" s="2" t="s">
        <v>68</v>
      </c>
      <c r="AO314" s="2" t="s">
        <v>78</v>
      </c>
      <c r="AP314" s="2" t="s">
        <v>70</v>
      </c>
      <c r="AQ314" s="2" t="s">
        <v>99</v>
      </c>
      <c r="AR314" s="2" t="s">
        <v>72</v>
      </c>
      <c r="AS314" s="1">
        <v>1</v>
      </c>
      <c r="AT314" s="2" t="s">
        <v>73</v>
      </c>
      <c r="AU314" s="1">
        <v>1999</v>
      </c>
      <c r="AV314" s="1">
        <v>4</v>
      </c>
      <c r="AW314" s="4">
        <v>12880</v>
      </c>
      <c r="AX314" s="4">
        <v>15406</v>
      </c>
      <c r="AY314" s="4">
        <v>1941.23</v>
      </c>
      <c r="AZ314" s="2" t="s">
        <v>61</v>
      </c>
      <c r="BA314" s="3">
        <v>36254</v>
      </c>
      <c r="BB314" s="2" t="s">
        <v>79</v>
      </c>
      <c r="BC314" s="2" t="s">
        <v>252</v>
      </c>
      <c r="BD314" s="2" t="s">
        <v>270</v>
      </c>
      <c r="BE314" s="1">
        <v>0</v>
      </c>
      <c r="BF314" s="1">
        <v>0</v>
      </c>
      <c r="BG314" s="1">
        <v>0</v>
      </c>
      <c r="BH314" s="1">
        <v>0</v>
      </c>
    </row>
    <row r="315" spans="1:60" x14ac:dyDescent="0.2">
      <c r="A315" s="1">
        <v>1484</v>
      </c>
      <c r="B315" s="2" t="s">
        <v>60</v>
      </c>
      <c r="C315" s="2" t="s">
        <v>61</v>
      </c>
      <c r="D315" s="2" t="s">
        <v>61</v>
      </c>
      <c r="E315" s="2" t="s">
        <v>61</v>
      </c>
      <c r="F315" s="2" t="s">
        <v>62</v>
      </c>
      <c r="G315" s="2" t="s">
        <v>62</v>
      </c>
      <c r="H315" s="3">
        <v>42856</v>
      </c>
      <c r="I315" s="2" t="s">
        <v>81</v>
      </c>
      <c r="J315" s="1">
        <v>3</v>
      </c>
      <c r="K315" s="1">
        <v>3</v>
      </c>
      <c r="L315" s="1">
        <v>0</v>
      </c>
      <c r="M315" s="1">
        <v>8</v>
      </c>
      <c r="N315" s="1">
        <v>8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3</v>
      </c>
      <c r="AE315" s="1">
        <v>0</v>
      </c>
      <c r="AF315" s="1">
        <v>3</v>
      </c>
      <c r="AG315" s="1">
        <v>0</v>
      </c>
      <c r="AH315" s="1">
        <v>0</v>
      </c>
      <c r="AI315" s="1">
        <v>0</v>
      </c>
      <c r="AJ315" s="2" t="s">
        <v>64</v>
      </c>
      <c r="AK315" s="2" t="s">
        <v>65</v>
      </c>
      <c r="AL315" s="2" t="s">
        <v>66</v>
      </c>
      <c r="AM315" s="2" t="s">
        <v>67</v>
      </c>
      <c r="AN315" s="2" t="s">
        <v>68</v>
      </c>
      <c r="AO315" s="2" t="s">
        <v>69</v>
      </c>
      <c r="AP315" s="2" t="s">
        <v>70</v>
      </c>
      <c r="AQ315" s="2" t="s">
        <v>121</v>
      </c>
      <c r="AR315" s="2" t="s">
        <v>72</v>
      </c>
      <c r="AS315" s="1">
        <v>1</v>
      </c>
      <c r="AT315" s="2" t="s">
        <v>73</v>
      </c>
      <c r="AU315" s="1">
        <v>2002</v>
      </c>
      <c r="AV315" s="1">
        <v>4</v>
      </c>
      <c r="AW315" s="4">
        <v>17562</v>
      </c>
      <c r="AX315" s="4">
        <v>14240</v>
      </c>
      <c r="AY315" s="4">
        <v>7154.05</v>
      </c>
      <c r="AZ315" s="2" t="s">
        <v>61</v>
      </c>
      <c r="BA315" s="3">
        <v>37376</v>
      </c>
      <c r="BB315" s="2" t="s">
        <v>118</v>
      </c>
      <c r="BC315" s="2" t="s">
        <v>340</v>
      </c>
      <c r="BD315" s="2" t="s">
        <v>340</v>
      </c>
      <c r="BE315" s="1">
        <v>0</v>
      </c>
      <c r="BF315" s="1">
        <v>0</v>
      </c>
      <c r="BG315" s="1">
        <v>1</v>
      </c>
      <c r="BH315" s="1">
        <v>0</v>
      </c>
    </row>
    <row r="316" spans="1:60" x14ac:dyDescent="0.2">
      <c r="A316" s="1">
        <v>1487</v>
      </c>
      <c r="B316" s="2" t="s">
        <v>114</v>
      </c>
      <c r="C316" s="2" t="s">
        <v>61</v>
      </c>
      <c r="D316" s="2" t="s">
        <v>61</v>
      </c>
      <c r="E316" s="2" t="s">
        <v>61</v>
      </c>
      <c r="F316" s="2" t="s">
        <v>62</v>
      </c>
      <c r="G316" s="2" t="s">
        <v>62</v>
      </c>
      <c r="H316" s="3">
        <v>42856</v>
      </c>
      <c r="I316" s="2" t="s">
        <v>63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2" t="s">
        <v>64</v>
      </c>
      <c r="AK316" s="2" t="s">
        <v>65</v>
      </c>
      <c r="AL316" s="2" t="s">
        <v>66</v>
      </c>
      <c r="AM316" s="2" t="s">
        <v>341</v>
      </c>
      <c r="AN316" s="2" t="s">
        <v>68</v>
      </c>
      <c r="AO316" s="2" t="s">
        <v>69</v>
      </c>
      <c r="AP316" s="2" t="s">
        <v>70</v>
      </c>
      <c r="AQ316" s="2" t="s">
        <v>84</v>
      </c>
      <c r="AR316" s="2" t="s">
        <v>72</v>
      </c>
      <c r="AS316" s="1">
        <v>0</v>
      </c>
      <c r="AT316" s="2" t="s">
        <v>73</v>
      </c>
      <c r="AU316" s="1">
        <v>1999</v>
      </c>
      <c r="AV316" s="1">
        <v>6</v>
      </c>
      <c r="AW316" s="4">
        <v>17670.39</v>
      </c>
      <c r="AX316" s="4">
        <v>119783</v>
      </c>
      <c r="AY316" s="4">
        <v>4186.12</v>
      </c>
      <c r="AZ316" s="2" t="s">
        <v>62</v>
      </c>
      <c r="BA316" s="3">
        <v>36322</v>
      </c>
      <c r="BB316" s="2" t="s">
        <v>74</v>
      </c>
      <c r="BC316" s="2" t="s">
        <v>342</v>
      </c>
      <c r="BE316" s="1">
        <v>1</v>
      </c>
      <c r="BF316" s="1">
        <v>0</v>
      </c>
      <c r="BG316" s="1">
        <v>0</v>
      </c>
      <c r="BH316" s="1">
        <v>0</v>
      </c>
    </row>
    <row r="317" spans="1:60" x14ac:dyDescent="0.2">
      <c r="A317" s="1">
        <v>1489</v>
      </c>
      <c r="B317" s="2" t="s">
        <v>60</v>
      </c>
      <c r="C317" s="2" t="s">
        <v>61</v>
      </c>
      <c r="D317" s="2" t="s">
        <v>61</v>
      </c>
      <c r="E317" s="2" t="s">
        <v>61</v>
      </c>
      <c r="F317" s="2" t="s">
        <v>62</v>
      </c>
      <c r="G317" s="2" t="s">
        <v>62</v>
      </c>
      <c r="H317" s="3">
        <v>42856</v>
      </c>
      <c r="I317" s="2" t="s">
        <v>81</v>
      </c>
      <c r="J317" s="1">
        <v>6</v>
      </c>
      <c r="K317" s="1">
        <v>0</v>
      </c>
      <c r="L317" s="1">
        <v>6</v>
      </c>
      <c r="M317" s="1">
        <v>11</v>
      </c>
      <c r="N317" s="1">
        <v>0</v>
      </c>
      <c r="O317" s="1">
        <v>11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1</v>
      </c>
      <c r="AH317" s="1">
        <v>0</v>
      </c>
      <c r="AI317" s="1">
        <v>0</v>
      </c>
      <c r="AJ317" s="2" t="s">
        <v>64</v>
      </c>
      <c r="AK317" s="2" t="s">
        <v>65</v>
      </c>
      <c r="AL317" s="2" t="s">
        <v>66</v>
      </c>
      <c r="AM317" s="2" t="s">
        <v>67</v>
      </c>
      <c r="AN317" s="2" t="s">
        <v>68</v>
      </c>
      <c r="AO317" s="2" t="s">
        <v>69</v>
      </c>
      <c r="AP317" s="2" t="s">
        <v>93</v>
      </c>
      <c r="AQ317" s="2" t="s">
        <v>115</v>
      </c>
      <c r="AR317" s="2" t="s">
        <v>83</v>
      </c>
      <c r="AS317" s="1">
        <v>1</v>
      </c>
      <c r="AT317" s="2" t="s">
        <v>73</v>
      </c>
      <c r="AU317" s="1">
        <v>1979</v>
      </c>
      <c r="AV317" s="1">
        <v>10</v>
      </c>
      <c r="AW317" s="4">
        <v>1494.3</v>
      </c>
      <c r="AX317" s="4">
        <v>13841.77</v>
      </c>
      <c r="AY317" s="4">
        <v>1494.3</v>
      </c>
      <c r="AZ317" s="2" t="s">
        <v>61</v>
      </c>
      <c r="BA317" s="3">
        <v>29129</v>
      </c>
      <c r="BB317" s="2" t="s">
        <v>74</v>
      </c>
      <c r="BC317" s="2" t="s">
        <v>343</v>
      </c>
      <c r="BD317" s="2" t="s">
        <v>343</v>
      </c>
      <c r="BE317" s="1">
        <v>0</v>
      </c>
      <c r="BF317" s="1">
        <v>0</v>
      </c>
      <c r="BG317" s="1">
        <v>1</v>
      </c>
      <c r="BH317" s="1">
        <v>0</v>
      </c>
    </row>
    <row r="318" spans="1:60" x14ac:dyDescent="0.2">
      <c r="A318" s="1">
        <v>1491</v>
      </c>
      <c r="B318" s="2" t="s">
        <v>76</v>
      </c>
      <c r="C318" s="2" t="s">
        <v>61</v>
      </c>
      <c r="D318" s="2" t="s">
        <v>61</v>
      </c>
      <c r="E318" s="2" t="s">
        <v>61</v>
      </c>
      <c r="F318" s="2" t="s">
        <v>62</v>
      </c>
      <c r="G318" s="2" t="s">
        <v>62</v>
      </c>
      <c r="H318" s="3">
        <v>42856</v>
      </c>
      <c r="I318" s="2" t="s">
        <v>81</v>
      </c>
      <c r="J318" s="1">
        <v>8</v>
      </c>
      <c r="K318" s="1">
        <v>8</v>
      </c>
      <c r="L318" s="1">
        <v>0</v>
      </c>
      <c r="M318" s="1">
        <v>10</v>
      </c>
      <c r="N318" s="1">
        <v>10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0</v>
      </c>
      <c r="AF318" s="1">
        <v>1</v>
      </c>
      <c r="AG318" s="1">
        <v>0</v>
      </c>
      <c r="AH318" s="1">
        <v>0</v>
      </c>
      <c r="AI318" s="1">
        <v>0</v>
      </c>
      <c r="AJ318" s="2" t="s">
        <v>64</v>
      </c>
      <c r="AK318" s="2" t="s">
        <v>65</v>
      </c>
      <c r="AL318" s="2" t="s">
        <v>66</v>
      </c>
      <c r="AM318" s="2" t="s">
        <v>67</v>
      </c>
      <c r="AN318" s="2" t="s">
        <v>68</v>
      </c>
      <c r="AO318" s="2" t="s">
        <v>69</v>
      </c>
      <c r="AP318" s="2" t="s">
        <v>93</v>
      </c>
      <c r="AQ318" s="2" t="s">
        <v>96</v>
      </c>
      <c r="AR318" s="2" t="s">
        <v>72</v>
      </c>
      <c r="AS318" s="1">
        <v>1</v>
      </c>
      <c r="AT318" s="2" t="s">
        <v>73</v>
      </c>
      <c r="AU318" s="1">
        <v>2003</v>
      </c>
      <c r="AV318" s="1">
        <v>8</v>
      </c>
      <c r="AW318" s="4">
        <v>36680.65</v>
      </c>
      <c r="AX318" s="4">
        <v>14999.34</v>
      </c>
      <c r="AY318" s="4">
        <v>36680.65</v>
      </c>
      <c r="AZ318" s="2" t="s">
        <v>61</v>
      </c>
      <c r="BA318" s="3">
        <v>37841</v>
      </c>
      <c r="BB318" s="2" t="s">
        <v>141</v>
      </c>
      <c r="BC318" s="2" t="s">
        <v>302</v>
      </c>
      <c r="BD318" s="2" t="s">
        <v>302</v>
      </c>
      <c r="BE318" s="1">
        <v>1</v>
      </c>
      <c r="BF318" s="1">
        <v>0</v>
      </c>
      <c r="BG318" s="1">
        <v>1</v>
      </c>
      <c r="BH318" s="1">
        <v>0</v>
      </c>
    </row>
    <row r="319" spans="1:60" x14ac:dyDescent="0.2">
      <c r="A319" s="1">
        <v>1495</v>
      </c>
      <c r="B319" s="2" t="s">
        <v>76</v>
      </c>
      <c r="C319" s="2" t="s">
        <v>61</v>
      </c>
      <c r="D319" s="2" t="s">
        <v>61</v>
      </c>
      <c r="E319" s="2" t="s">
        <v>62</v>
      </c>
      <c r="F319" s="2" t="s">
        <v>62</v>
      </c>
      <c r="G319" s="2" t="s">
        <v>62</v>
      </c>
      <c r="H319" s="3">
        <v>42856</v>
      </c>
      <c r="I319" s="2" t="s">
        <v>81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2</v>
      </c>
      <c r="AE319" s="1">
        <v>0</v>
      </c>
      <c r="AF319" s="1">
        <v>2</v>
      </c>
      <c r="AG319" s="1">
        <v>0</v>
      </c>
      <c r="AH319" s="1">
        <v>0</v>
      </c>
      <c r="AI319" s="1">
        <v>0</v>
      </c>
      <c r="AJ319" s="2" t="s">
        <v>64</v>
      </c>
      <c r="AK319" s="2" t="s">
        <v>65</v>
      </c>
      <c r="AL319" s="2" t="s">
        <v>66</v>
      </c>
      <c r="AM319" s="2" t="s">
        <v>67</v>
      </c>
      <c r="AN319" s="2" t="s">
        <v>68</v>
      </c>
      <c r="AO319" s="2" t="s">
        <v>69</v>
      </c>
      <c r="AP319" s="2" t="s">
        <v>70</v>
      </c>
      <c r="AQ319" s="2" t="s">
        <v>121</v>
      </c>
      <c r="AR319" s="2" t="s">
        <v>83</v>
      </c>
      <c r="AS319" s="1">
        <v>1</v>
      </c>
      <c r="AT319" s="2" t="s">
        <v>73</v>
      </c>
      <c r="AU319" s="1">
        <v>1976</v>
      </c>
      <c r="AV319" s="1">
        <v>11</v>
      </c>
      <c r="AW319" s="4">
        <v>15192.16</v>
      </c>
      <c r="AX319" s="4">
        <v>1655</v>
      </c>
      <c r="AY319" s="4">
        <v>15192.16</v>
      </c>
      <c r="AZ319" s="2" t="s">
        <v>61</v>
      </c>
      <c r="BA319" s="3">
        <v>28065</v>
      </c>
      <c r="BB319" s="2" t="s">
        <v>74</v>
      </c>
      <c r="BC319" s="2" t="s">
        <v>344</v>
      </c>
      <c r="BD319" s="2" t="s">
        <v>344</v>
      </c>
      <c r="BE319" s="1">
        <v>0</v>
      </c>
      <c r="BF319" s="1">
        <v>0</v>
      </c>
      <c r="BG319" s="1">
        <v>0</v>
      </c>
      <c r="BH319" s="1">
        <v>0</v>
      </c>
    </row>
    <row r="320" spans="1:60" x14ac:dyDescent="0.2">
      <c r="A320" s="1">
        <v>1496</v>
      </c>
      <c r="B320" s="2" t="s">
        <v>114</v>
      </c>
      <c r="C320" s="2" t="s">
        <v>61</v>
      </c>
      <c r="D320" s="2" t="s">
        <v>62</v>
      </c>
      <c r="E320" s="2" t="s">
        <v>62</v>
      </c>
      <c r="F320" s="2" t="s">
        <v>62</v>
      </c>
      <c r="G320" s="2" t="s">
        <v>62</v>
      </c>
      <c r="H320" s="3">
        <v>42856</v>
      </c>
      <c r="I320" s="2" t="s">
        <v>81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2" t="s">
        <v>64</v>
      </c>
      <c r="AK320" s="2" t="s">
        <v>65</v>
      </c>
      <c r="AL320" s="2" t="s">
        <v>66</v>
      </c>
      <c r="AM320" s="2" t="s">
        <v>67</v>
      </c>
      <c r="AN320" s="2" t="s">
        <v>68</v>
      </c>
      <c r="AO320" s="2" t="s">
        <v>69</v>
      </c>
      <c r="AP320" s="2" t="s">
        <v>70</v>
      </c>
      <c r="AQ320" s="2" t="s">
        <v>121</v>
      </c>
      <c r="AR320" s="2" t="s">
        <v>72</v>
      </c>
      <c r="AS320" s="1">
        <v>1</v>
      </c>
      <c r="AT320" s="2" t="s">
        <v>73</v>
      </c>
      <c r="AU320" s="1">
        <v>1995</v>
      </c>
      <c r="AV320" s="1">
        <v>5</v>
      </c>
      <c r="AW320" s="4">
        <v>5012.3</v>
      </c>
      <c r="AX320" s="4">
        <v>45917</v>
      </c>
      <c r="AY320" s="4">
        <v>154.25</v>
      </c>
      <c r="AZ320" s="2" t="s">
        <v>62</v>
      </c>
      <c r="BA320" s="3">
        <v>34850</v>
      </c>
      <c r="BB320" s="2" t="s">
        <v>118</v>
      </c>
      <c r="BE320" s="1">
        <v>0</v>
      </c>
      <c r="BF320" s="1">
        <v>0</v>
      </c>
      <c r="BG320" s="1">
        <v>0</v>
      </c>
      <c r="BH320" s="1">
        <v>0</v>
      </c>
    </row>
    <row r="321" spans="1:60" x14ac:dyDescent="0.2">
      <c r="A321" s="1">
        <v>1497</v>
      </c>
      <c r="B321" s="2" t="s">
        <v>60</v>
      </c>
      <c r="C321" s="2" t="s">
        <v>61</v>
      </c>
      <c r="D321" s="2" t="s">
        <v>61</v>
      </c>
      <c r="E321" s="2" t="s">
        <v>61</v>
      </c>
      <c r="F321" s="2" t="s">
        <v>62</v>
      </c>
      <c r="G321" s="2" t="s">
        <v>62</v>
      </c>
      <c r="H321" s="3">
        <v>42856</v>
      </c>
      <c r="I321" s="2" t="s">
        <v>63</v>
      </c>
      <c r="J321" s="1">
        <v>4</v>
      </c>
      <c r="K321" s="1">
        <v>2</v>
      </c>
      <c r="L321" s="1">
        <v>2</v>
      </c>
      <c r="M321" s="1">
        <v>11</v>
      </c>
      <c r="N321" s="1">
        <v>6</v>
      </c>
      <c r="O321" s="1">
        <v>5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1</v>
      </c>
      <c r="AH321" s="1">
        <v>0</v>
      </c>
      <c r="AI321" s="1">
        <v>0</v>
      </c>
      <c r="AJ321" s="2" t="s">
        <v>64</v>
      </c>
      <c r="AK321" s="2" t="s">
        <v>65</v>
      </c>
      <c r="AL321" s="2" t="s">
        <v>119</v>
      </c>
      <c r="AM321" s="2" t="s">
        <v>67</v>
      </c>
      <c r="AN321" s="2" t="s">
        <v>68</v>
      </c>
      <c r="AO321" s="2" t="s">
        <v>69</v>
      </c>
      <c r="AP321" s="2" t="s">
        <v>70</v>
      </c>
      <c r="AQ321" s="2" t="s">
        <v>71</v>
      </c>
      <c r="AR321" s="2" t="s">
        <v>110</v>
      </c>
      <c r="AS321" s="1">
        <v>1</v>
      </c>
      <c r="AT321" s="2" t="s">
        <v>73</v>
      </c>
      <c r="AU321" s="1">
        <v>2007</v>
      </c>
      <c r="AV321" s="1">
        <v>12</v>
      </c>
      <c r="AW321" s="4">
        <v>27236</v>
      </c>
      <c r="AX321" s="4">
        <v>1300089</v>
      </c>
      <c r="AY321" s="4">
        <v>3933.53</v>
      </c>
      <c r="AZ321" s="2" t="s">
        <v>61</v>
      </c>
      <c r="BA321" s="3">
        <v>39444</v>
      </c>
      <c r="BB321" s="2" t="s">
        <v>74</v>
      </c>
      <c r="BC321" s="2" t="s">
        <v>271</v>
      </c>
      <c r="BD321" s="2" t="s">
        <v>271</v>
      </c>
      <c r="BE321" s="1">
        <v>0</v>
      </c>
      <c r="BF321" s="1">
        <v>0</v>
      </c>
      <c r="BG321" s="1">
        <v>1</v>
      </c>
      <c r="BH321" s="1">
        <v>0</v>
      </c>
    </row>
    <row r="322" spans="1:60" x14ac:dyDescent="0.2">
      <c r="A322" s="1">
        <v>1499</v>
      </c>
      <c r="B322" s="2" t="s">
        <v>114</v>
      </c>
      <c r="C322" s="2" t="s">
        <v>61</v>
      </c>
      <c r="D322" s="2" t="s">
        <v>61</v>
      </c>
      <c r="E322" s="2" t="s">
        <v>62</v>
      </c>
      <c r="F322" s="2" t="s">
        <v>62</v>
      </c>
      <c r="G322" s="2" t="s">
        <v>62</v>
      </c>
      <c r="H322" s="3">
        <v>42856</v>
      </c>
      <c r="I322" s="2" t="s">
        <v>81</v>
      </c>
      <c r="J322" s="1">
        <v>5</v>
      </c>
      <c r="K322" s="1">
        <v>5</v>
      </c>
      <c r="L322" s="1">
        <v>0</v>
      </c>
      <c r="M322" s="1">
        <v>9</v>
      </c>
      <c r="N322" s="1">
        <v>5</v>
      </c>
      <c r="O322" s="1">
        <v>4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0</v>
      </c>
      <c r="AF322" s="1">
        <v>1</v>
      </c>
      <c r="AG322" s="1">
        <v>1</v>
      </c>
      <c r="AH322" s="1">
        <v>0</v>
      </c>
      <c r="AI322" s="1">
        <v>0</v>
      </c>
      <c r="AJ322" s="2" t="s">
        <v>64</v>
      </c>
      <c r="AK322" s="2" t="s">
        <v>65</v>
      </c>
      <c r="AL322" s="2" t="s">
        <v>66</v>
      </c>
      <c r="AM322" s="2" t="s">
        <v>67</v>
      </c>
      <c r="AN322" s="2" t="s">
        <v>68</v>
      </c>
      <c r="AO322" s="2" t="s">
        <v>69</v>
      </c>
      <c r="AP322" s="2" t="s">
        <v>70</v>
      </c>
      <c r="AQ322" s="2" t="s">
        <v>121</v>
      </c>
      <c r="AR322" s="2" t="s">
        <v>83</v>
      </c>
      <c r="AS322" s="1">
        <v>1</v>
      </c>
      <c r="AT322" s="2" t="s">
        <v>73</v>
      </c>
      <c r="AU322" s="1">
        <v>1990</v>
      </c>
      <c r="AV322" s="1">
        <v>6</v>
      </c>
      <c r="AW322" s="4">
        <v>4600.95</v>
      </c>
      <c r="AX322" s="4">
        <v>995</v>
      </c>
      <c r="AY322" s="4">
        <v>2631.63</v>
      </c>
      <c r="AZ322" s="2" t="s">
        <v>61</v>
      </c>
      <c r="BA322" s="3">
        <v>33037</v>
      </c>
      <c r="BB322" s="2" t="s">
        <v>74</v>
      </c>
      <c r="BE322" s="1">
        <v>0</v>
      </c>
      <c r="BF322" s="1">
        <v>0</v>
      </c>
      <c r="BG322" s="1">
        <v>0</v>
      </c>
      <c r="BH322" s="1">
        <v>0</v>
      </c>
    </row>
    <row r="323" spans="1:60" x14ac:dyDescent="0.2">
      <c r="A323" s="1">
        <v>1516</v>
      </c>
      <c r="B323" s="2" t="s">
        <v>76</v>
      </c>
      <c r="C323" s="2" t="s">
        <v>61</v>
      </c>
      <c r="D323" s="2" t="s">
        <v>62</v>
      </c>
      <c r="E323" s="2" t="s">
        <v>62</v>
      </c>
      <c r="F323" s="2" t="s">
        <v>62</v>
      </c>
      <c r="G323" s="2" t="s">
        <v>62</v>
      </c>
      <c r="H323" s="3">
        <v>42856</v>
      </c>
      <c r="I323" s="2" t="s">
        <v>81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7</v>
      </c>
      <c r="AH323" s="1">
        <v>0</v>
      </c>
      <c r="AI323" s="1">
        <v>0</v>
      </c>
      <c r="AJ323" s="2" t="s">
        <v>64</v>
      </c>
      <c r="AK323" s="2" t="s">
        <v>65</v>
      </c>
      <c r="AL323" s="2" t="s">
        <v>66</v>
      </c>
      <c r="AM323" s="2" t="s">
        <v>67</v>
      </c>
      <c r="AN323" s="2" t="s">
        <v>68</v>
      </c>
      <c r="AO323" s="2" t="s">
        <v>69</v>
      </c>
      <c r="AP323" s="2" t="s">
        <v>70</v>
      </c>
      <c r="AQ323" s="2" t="s">
        <v>121</v>
      </c>
      <c r="AR323" s="2" t="s">
        <v>72</v>
      </c>
      <c r="AS323" s="1">
        <v>1</v>
      </c>
      <c r="AT323" s="2" t="s">
        <v>73</v>
      </c>
      <c r="AU323" s="1">
        <v>2011</v>
      </c>
      <c r="AV323" s="1">
        <v>11</v>
      </c>
      <c r="AW323" s="4">
        <v>13551.23</v>
      </c>
      <c r="AX323" s="4">
        <v>17658</v>
      </c>
      <c r="AY323" s="4">
        <v>12703.61</v>
      </c>
      <c r="AZ323" s="2" t="s">
        <v>62</v>
      </c>
      <c r="BA323" s="3">
        <v>40851</v>
      </c>
      <c r="BB323" s="2" t="s">
        <v>118</v>
      </c>
      <c r="BE323" s="1">
        <v>0</v>
      </c>
      <c r="BF323" s="1">
        <v>0</v>
      </c>
      <c r="BG323" s="1">
        <v>0</v>
      </c>
      <c r="BH323" s="1">
        <v>0</v>
      </c>
    </row>
    <row r="324" spans="1:60" x14ac:dyDescent="0.2">
      <c r="A324" s="1">
        <v>1520</v>
      </c>
      <c r="B324" s="2" t="s">
        <v>60</v>
      </c>
      <c r="C324" s="2" t="s">
        <v>61</v>
      </c>
      <c r="D324" s="2" t="s">
        <v>61</v>
      </c>
      <c r="E324" s="2" t="s">
        <v>61</v>
      </c>
      <c r="F324" s="2" t="s">
        <v>62</v>
      </c>
      <c r="G324" s="2" t="s">
        <v>62</v>
      </c>
      <c r="H324" s="3">
        <v>42856</v>
      </c>
      <c r="I324" s="2" t="s">
        <v>77</v>
      </c>
      <c r="J324" s="1">
        <v>5</v>
      </c>
      <c r="K324" s="1">
        <v>5</v>
      </c>
      <c r="L324" s="1">
        <v>0</v>
      </c>
      <c r="M324" s="1">
        <v>17</v>
      </c>
      <c r="N324" s="1">
        <v>17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6</v>
      </c>
      <c r="AH324" s="1">
        <v>0</v>
      </c>
      <c r="AI324" s="1">
        <v>0</v>
      </c>
      <c r="AJ324" s="2" t="s">
        <v>64</v>
      </c>
      <c r="AK324" s="2" t="s">
        <v>65</v>
      </c>
      <c r="AL324" s="2" t="s">
        <v>66</v>
      </c>
      <c r="AM324" s="2" t="s">
        <v>67</v>
      </c>
      <c r="AN324" s="2" t="s">
        <v>68</v>
      </c>
      <c r="AO324" s="2" t="s">
        <v>78</v>
      </c>
      <c r="AP324" s="2" t="s">
        <v>93</v>
      </c>
      <c r="AQ324" s="2" t="s">
        <v>71</v>
      </c>
      <c r="AR324" s="2" t="s">
        <v>72</v>
      </c>
      <c r="AS324" s="1">
        <v>1</v>
      </c>
      <c r="AT324" s="2" t="s">
        <v>73</v>
      </c>
      <c r="AU324" s="1">
        <v>1993</v>
      </c>
      <c r="AV324" s="1">
        <v>6</v>
      </c>
      <c r="AW324" s="4">
        <v>201035.06</v>
      </c>
      <c r="AX324" s="4">
        <v>21151</v>
      </c>
      <c r="AY324" s="4">
        <v>182126.61</v>
      </c>
      <c r="AZ324" s="2" t="s">
        <v>61</v>
      </c>
      <c r="BA324" s="3">
        <v>34122</v>
      </c>
      <c r="BB324" s="2" t="s">
        <v>74</v>
      </c>
      <c r="BC324" s="2" t="s">
        <v>167</v>
      </c>
      <c r="BE324" s="1">
        <v>0</v>
      </c>
      <c r="BF324" s="1">
        <v>0</v>
      </c>
      <c r="BG324" s="1">
        <v>0</v>
      </c>
      <c r="BH324" s="1">
        <v>0</v>
      </c>
    </row>
    <row r="325" spans="1:60" x14ac:dyDescent="0.2">
      <c r="A325" s="1">
        <v>1529</v>
      </c>
      <c r="B325" s="2" t="s">
        <v>76</v>
      </c>
      <c r="C325" s="2" t="s">
        <v>61</v>
      </c>
      <c r="D325" s="2" t="s">
        <v>61</v>
      </c>
      <c r="E325" s="2" t="s">
        <v>61</v>
      </c>
      <c r="F325" s="2" t="s">
        <v>61</v>
      </c>
      <c r="G325" s="2" t="s">
        <v>62</v>
      </c>
      <c r="H325" s="3">
        <v>42856</v>
      </c>
      <c r="I325" s="2" t="s">
        <v>77</v>
      </c>
      <c r="J325" s="1">
        <v>0</v>
      </c>
      <c r="K325" s="1">
        <v>0</v>
      </c>
      <c r="L325" s="1">
        <v>0</v>
      </c>
      <c r="M325" s="1">
        <v>14</v>
      </c>
      <c r="N325" s="1">
        <v>14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6</v>
      </c>
      <c r="AE325" s="1">
        <v>1</v>
      </c>
      <c r="AF325" s="1">
        <v>5</v>
      </c>
      <c r="AG325" s="1">
        <v>0</v>
      </c>
      <c r="AH325" s="1">
        <v>0</v>
      </c>
      <c r="AI325" s="1">
        <v>0</v>
      </c>
      <c r="AJ325" s="2" t="s">
        <v>64</v>
      </c>
      <c r="AK325" s="2" t="s">
        <v>160</v>
      </c>
      <c r="AL325" s="2" t="s">
        <v>161</v>
      </c>
      <c r="AM325" s="2" t="s">
        <v>67</v>
      </c>
      <c r="AN325" s="2" t="s">
        <v>68</v>
      </c>
      <c r="AO325" s="2" t="s">
        <v>78</v>
      </c>
      <c r="AP325" s="2" t="s">
        <v>70</v>
      </c>
      <c r="AQ325" s="2" t="s">
        <v>121</v>
      </c>
      <c r="AR325" s="2" t="s">
        <v>72</v>
      </c>
      <c r="AS325" s="1">
        <v>1</v>
      </c>
      <c r="AT325" s="2" t="s">
        <v>73</v>
      </c>
      <c r="AU325" s="1">
        <v>2004</v>
      </c>
      <c r="AV325" s="1">
        <v>3</v>
      </c>
      <c r="AW325" s="4">
        <v>11828</v>
      </c>
      <c r="AX325" s="4">
        <v>140247.07</v>
      </c>
      <c r="AY325" s="4">
        <v>6204.92</v>
      </c>
      <c r="AZ325" s="2" t="s">
        <v>61</v>
      </c>
      <c r="BA325" s="3">
        <v>38055</v>
      </c>
      <c r="BB325" s="2" t="s">
        <v>118</v>
      </c>
      <c r="BC325" s="2" t="s">
        <v>167</v>
      </c>
      <c r="BD325" s="2" t="s">
        <v>345</v>
      </c>
      <c r="BE325" s="1">
        <v>0</v>
      </c>
      <c r="BF325" s="1">
        <v>0</v>
      </c>
      <c r="BG325" s="1">
        <v>1</v>
      </c>
      <c r="BH325" s="1">
        <v>0</v>
      </c>
    </row>
    <row r="326" spans="1:60" x14ac:dyDescent="0.2">
      <c r="A326" s="1">
        <v>1537</v>
      </c>
      <c r="B326" s="2" t="s">
        <v>60</v>
      </c>
      <c r="C326" s="2" t="s">
        <v>62</v>
      </c>
      <c r="D326" s="2" t="s">
        <v>62</v>
      </c>
      <c r="E326" s="2" t="s">
        <v>61</v>
      </c>
      <c r="F326" s="2" t="s">
        <v>62</v>
      </c>
      <c r="G326" s="2" t="s">
        <v>62</v>
      </c>
      <c r="H326" s="3">
        <v>42856</v>
      </c>
      <c r="I326" s="2" t="s">
        <v>87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2" t="s">
        <v>64</v>
      </c>
      <c r="AK326" s="2" t="s">
        <v>65</v>
      </c>
      <c r="AL326" s="2" t="s">
        <v>66</v>
      </c>
      <c r="AM326" s="2" t="s">
        <v>67</v>
      </c>
      <c r="AN326" s="2" t="s">
        <v>68</v>
      </c>
      <c r="AO326" s="2" t="s">
        <v>69</v>
      </c>
      <c r="AP326" s="2" t="s">
        <v>93</v>
      </c>
      <c r="AQ326" s="2" t="s">
        <v>71</v>
      </c>
      <c r="AR326" s="2" t="s">
        <v>72</v>
      </c>
      <c r="AS326" s="1">
        <v>1</v>
      </c>
      <c r="AT326" s="2" t="s">
        <v>73</v>
      </c>
      <c r="AU326" s="1">
        <v>2013</v>
      </c>
      <c r="AV326" s="1">
        <v>12</v>
      </c>
      <c r="AW326" s="4">
        <v>23709</v>
      </c>
      <c r="AX326" s="4">
        <v>61438</v>
      </c>
      <c r="AY326" s="4">
        <v>0</v>
      </c>
      <c r="AZ326" s="2" t="s">
        <v>62</v>
      </c>
      <c r="BA326" s="3">
        <v>41615</v>
      </c>
      <c r="BB326" s="2" t="s">
        <v>101</v>
      </c>
      <c r="BE326" s="1">
        <v>0</v>
      </c>
      <c r="BF326" s="1">
        <v>0</v>
      </c>
      <c r="BG326" s="1">
        <v>1</v>
      </c>
      <c r="BH326" s="1">
        <v>0</v>
      </c>
    </row>
    <row r="327" spans="1:60" x14ac:dyDescent="0.2">
      <c r="A327" s="1">
        <v>1539</v>
      </c>
      <c r="B327" s="2" t="s">
        <v>86</v>
      </c>
      <c r="C327" s="2" t="s">
        <v>61</v>
      </c>
      <c r="D327" s="2" t="s">
        <v>61</v>
      </c>
      <c r="E327" s="2" t="s">
        <v>61</v>
      </c>
      <c r="F327" s="2" t="s">
        <v>62</v>
      </c>
      <c r="G327" s="2" t="s">
        <v>62</v>
      </c>
      <c r="H327" s="3">
        <v>42856</v>
      </c>
      <c r="I327" s="2" t="s">
        <v>81</v>
      </c>
      <c r="J327" s="1">
        <v>4</v>
      </c>
      <c r="K327" s="1">
        <v>4</v>
      </c>
      <c r="L327" s="1">
        <v>0</v>
      </c>
      <c r="M327" s="1">
        <v>5</v>
      </c>
      <c r="N327" s="1">
        <v>5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2" t="s">
        <v>64</v>
      </c>
      <c r="AK327" s="2" t="s">
        <v>65</v>
      </c>
      <c r="AL327" s="2" t="s">
        <v>66</v>
      </c>
      <c r="AM327" s="2" t="s">
        <v>67</v>
      </c>
      <c r="AN327" s="2" t="s">
        <v>68</v>
      </c>
      <c r="AO327" s="2" t="s">
        <v>78</v>
      </c>
      <c r="AP327" s="2" t="s">
        <v>93</v>
      </c>
      <c r="AQ327" s="2" t="s">
        <v>84</v>
      </c>
      <c r="AR327" s="2" t="s">
        <v>83</v>
      </c>
      <c r="AS327" s="1">
        <v>1</v>
      </c>
      <c r="AT327" s="2" t="s">
        <v>73</v>
      </c>
      <c r="AU327" s="1">
        <v>2001</v>
      </c>
      <c r="AV327" s="1">
        <v>5</v>
      </c>
      <c r="AW327" s="4">
        <v>3211.37</v>
      </c>
      <c r="AX327" s="4">
        <v>5867</v>
      </c>
      <c r="AY327" s="4">
        <v>3211.37</v>
      </c>
      <c r="AZ327" s="2" t="s">
        <v>61</v>
      </c>
      <c r="BA327" s="3">
        <v>37026</v>
      </c>
      <c r="BB327" s="2" t="s">
        <v>141</v>
      </c>
      <c r="BC327" s="2" t="s">
        <v>346</v>
      </c>
      <c r="BD327" s="2" t="s">
        <v>346</v>
      </c>
      <c r="BE327" s="1">
        <v>0</v>
      </c>
      <c r="BF327" s="1">
        <v>0</v>
      </c>
      <c r="BG327" s="1">
        <v>0</v>
      </c>
      <c r="BH327" s="1">
        <v>0</v>
      </c>
    </row>
    <row r="328" spans="1:60" x14ac:dyDescent="0.2">
      <c r="A328" s="1">
        <v>1540</v>
      </c>
      <c r="B328" s="2" t="s">
        <v>76</v>
      </c>
      <c r="C328" s="2" t="s">
        <v>62</v>
      </c>
      <c r="D328" s="2" t="s">
        <v>62</v>
      </c>
      <c r="E328" s="2" t="s">
        <v>61</v>
      </c>
      <c r="F328" s="2" t="s">
        <v>62</v>
      </c>
      <c r="G328" s="2" t="s">
        <v>62</v>
      </c>
      <c r="H328" s="3">
        <v>42856</v>
      </c>
      <c r="I328" s="2" t="s">
        <v>105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2" t="s">
        <v>106</v>
      </c>
      <c r="AK328" s="2" t="s">
        <v>106</v>
      </c>
      <c r="AL328" s="2" t="s">
        <v>106</v>
      </c>
      <c r="AM328" s="2" t="s">
        <v>67</v>
      </c>
      <c r="AN328" s="2" t="s">
        <v>68</v>
      </c>
      <c r="AO328" s="2" t="s">
        <v>69</v>
      </c>
      <c r="AP328" s="2" t="s">
        <v>70</v>
      </c>
      <c r="AQ328" s="2" t="s">
        <v>71</v>
      </c>
      <c r="AR328" s="2" t="s">
        <v>72</v>
      </c>
      <c r="AS328" s="1">
        <v>1</v>
      </c>
      <c r="AT328" s="2" t="s">
        <v>108</v>
      </c>
      <c r="AU328" s="1">
        <v>2014</v>
      </c>
      <c r="AV328" s="1">
        <v>2</v>
      </c>
      <c r="AW328" s="4">
        <v>21279</v>
      </c>
      <c r="AX328" s="4">
        <v>139729</v>
      </c>
      <c r="AY328" s="4">
        <v>0</v>
      </c>
      <c r="AZ328" s="2" t="s">
        <v>62</v>
      </c>
      <c r="BA328" s="3">
        <v>41695</v>
      </c>
      <c r="BB328" s="2" t="s">
        <v>92</v>
      </c>
      <c r="BE328" s="1">
        <v>0</v>
      </c>
      <c r="BF328" s="1">
        <v>0</v>
      </c>
      <c r="BG328" s="1">
        <v>1</v>
      </c>
      <c r="BH328" s="1">
        <v>0</v>
      </c>
    </row>
    <row r="329" spans="1:60" x14ac:dyDescent="0.2">
      <c r="A329" s="1">
        <v>1541</v>
      </c>
      <c r="B329" s="2" t="s">
        <v>76</v>
      </c>
      <c r="C329" s="2" t="s">
        <v>62</v>
      </c>
      <c r="D329" s="2" t="s">
        <v>62</v>
      </c>
      <c r="E329" s="2" t="s">
        <v>61</v>
      </c>
      <c r="F329" s="2" t="s">
        <v>62</v>
      </c>
      <c r="G329" s="2" t="s">
        <v>62</v>
      </c>
      <c r="H329" s="3">
        <v>42856</v>
      </c>
      <c r="I329" s="2" t="s">
        <v>105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2" t="s">
        <v>106</v>
      </c>
      <c r="AK329" s="2" t="s">
        <v>106</v>
      </c>
      <c r="AL329" s="2" t="s">
        <v>106</v>
      </c>
      <c r="AM329" s="2" t="s">
        <v>67</v>
      </c>
      <c r="AN329" s="2" t="s">
        <v>68</v>
      </c>
      <c r="AO329" s="2" t="s">
        <v>78</v>
      </c>
      <c r="AP329" s="2" t="s">
        <v>70</v>
      </c>
      <c r="AQ329" s="2" t="s">
        <v>96</v>
      </c>
      <c r="AR329" s="2" t="s">
        <v>72</v>
      </c>
      <c r="AS329" s="1">
        <v>1</v>
      </c>
      <c r="AT329" s="2" t="s">
        <v>108</v>
      </c>
      <c r="AU329" s="1">
        <v>1996</v>
      </c>
      <c r="AV329" s="1">
        <v>9</v>
      </c>
      <c r="AW329" s="4">
        <v>5734</v>
      </c>
      <c r="AX329" s="4">
        <v>5613</v>
      </c>
      <c r="AY329" s="4">
        <v>0</v>
      </c>
      <c r="AZ329" s="2" t="s">
        <v>62</v>
      </c>
      <c r="BA329" s="3">
        <v>35320</v>
      </c>
      <c r="BB329" s="2" t="s">
        <v>79</v>
      </c>
      <c r="BE329" s="1">
        <v>0</v>
      </c>
      <c r="BF329" s="1">
        <v>0</v>
      </c>
      <c r="BG329" s="1">
        <v>1</v>
      </c>
      <c r="BH32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413"/>
  <sheetViews>
    <sheetView zoomScale="80" zoomScaleNormal="80" workbookViewId="0">
      <pane xSplit="3" ySplit="5" topLeftCell="D6" activePane="bottomRight" state="frozen"/>
      <selection activeCell="X159" sqref="X159"/>
      <selection pane="topRight" activeCell="X159" sqref="X159"/>
      <selection pane="bottomLeft" activeCell="X159" sqref="X159"/>
      <selection pane="bottomRight" activeCell="T175" sqref="T175"/>
    </sheetView>
  </sheetViews>
  <sheetFormatPr defaultRowHeight="12.75" x14ac:dyDescent="0.2"/>
  <cols>
    <col min="1" max="1" width="10.28515625" style="18" customWidth="1"/>
    <col min="2" max="2" width="19.5703125" customWidth="1"/>
    <col min="3" max="3" width="9.140625" style="28" bestFit="1" customWidth="1"/>
    <col min="4" max="4" width="10.7109375" bestFit="1" customWidth="1"/>
    <col min="5" max="5" width="29.140625" style="33" bestFit="1" customWidth="1"/>
    <col min="6" max="7" width="12" customWidth="1"/>
    <col min="8" max="8" width="12" style="37" customWidth="1"/>
    <col min="9" max="16" width="12" customWidth="1"/>
    <col min="17" max="17" width="8.7109375" bestFit="1" customWidth="1"/>
    <col min="18" max="18" width="8.7109375" style="37" customWidth="1"/>
    <col min="19" max="19" width="11.28515625" bestFit="1" customWidth="1"/>
    <col min="20" max="20" width="10" bestFit="1" customWidth="1"/>
    <col min="21" max="21" width="10.5703125" bestFit="1" customWidth="1"/>
    <col min="22" max="22" width="11.28515625" bestFit="1" customWidth="1"/>
    <col min="23" max="23" width="14.28515625" bestFit="1" customWidth="1"/>
    <col min="24" max="24" width="46.42578125" bestFit="1" customWidth="1"/>
  </cols>
  <sheetData>
    <row r="1" spans="1:24" s="25" customFormat="1" x14ac:dyDescent="0.2">
      <c r="A1" s="21" t="s">
        <v>490</v>
      </c>
      <c r="B1" s="24">
        <v>12300915</v>
      </c>
      <c r="C1" s="35"/>
      <c r="D1" s="29"/>
      <c r="E1" s="33"/>
      <c r="F1" s="28"/>
      <c r="G1" s="28"/>
      <c r="H1" s="37"/>
      <c r="I1" s="28"/>
      <c r="J1" s="28"/>
      <c r="K1" s="28"/>
      <c r="L1" s="28"/>
      <c r="M1" s="30"/>
      <c r="N1" s="31"/>
      <c r="O1" s="28"/>
      <c r="P1" s="28"/>
      <c r="Q1" s="28"/>
      <c r="R1" s="37"/>
      <c r="S1" s="28"/>
      <c r="T1" s="28"/>
      <c r="U1" s="28"/>
      <c r="V1" s="28"/>
    </row>
    <row r="2" spans="1:24" s="25" customFormat="1" x14ac:dyDescent="0.2">
      <c r="A2" s="21" t="s">
        <v>497</v>
      </c>
      <c r="B2" s="24">
        <v>2301596</v>
      </c>
      <c r="C2" s="35"/>
      <c r="D2" s="29"/>
      <c r="E2" s="33"/>
      <c r="F2" s="28"/>
      <c r="G2" s="28"/>
      <c r="H2" s="37"/>
      <c r="I2" s="28"/>
      <c r="J2" s="28"/>
      <c r="K2" s="28"/>
      <c r="L2" s="28"/>
      <c r="M2" s="30"/>
      <c r="N2" s="31"/>
      <c r="O2" s="28"/>
      <c r="R2" s="37"/>
    </row>
    <row r="3" spans="1:24" s="25" customFormat="1" x14ac:dyDescent="0.2">
      <c r="A3" s="21" t="s">
        <v>491</v>
      </c>
      <c r="B3" s="23">
        <v>0.18710770702829829</v>
      </c>
      <c r="C3" s="27"/>
      <c r="D3" s="29"/>
      <c r="E3" s="33"/>
      <c r="F3" s="28"/>
      <c r="G3" s="28"/>
      <c r="H3" s="37"/>
      <c r="I3" s="28"/>
      <c r="J3" s="28"/>
      <c r="K3" s="28"/>
      <c r="L3" s="28"/>
      <c r="M3" s="30"/>
      <c r="N3" s="31"/>
      <c r="O3" s="28"/>
      <c r="R3" s="37"/>
    </row>
    <row r="4" spans="1:24" s="25" customFormat="1" x14ac:dyDescent="0.2">
      <c r="A4" s="18"/>
      <c r="C4" s="34"/>
      <c r="E4" s="33"/>
      <c r="H4" s="37"/>
      <c r="R4" s="37"/>
    </row>
    <row r="5" spans="1:24" s="14" customFormat="1" x14ac:dyDescent="0.2">
      <c r="A5" s="14" t="s">
        <v>380</v>
      </c>
      <c r="B5" s="14" t="s">
        <v>381</v>
      </c>
      <c r="C5" s="14" t="s">
        <v>498</v>
      </c>
      <c r="D5" s="14" t="s">
        <v>382</v>
      </c>
      <c r="E5" s="22" t="s">
        <v>383</v>
      </c>
      <c r="F5" s="14" t="s">
        <v>384</v>
      </c>
      <c r="G5" s="14" t="s">
        <v>663</v>
      </c>
      <c r="H5" s="14" t="s">
        <v>662</v>
      </c>
      <c r="I5" s="14" t="s">
        <v>385</v>
      </c>
      <c r="J5" s="14" t="s">
        <v>386</v>
      </c>
      <c r="K5" s="14" t="s">
        <v>387</v>
      </c>
      <c r="L5" s="14" t="s">
        <v>388</v>
      </c>
      <c r="M5" s="14" t="s">
        <v>389</v>
      </c>
      <c r="N5" s="14" t="s">
        <v>390</v>
      </c>
      <c r="O5" s="14" t="s">
        <v>391</v>
      </c>
      <c r="P5" s="14" t="s">
        <v>392</v>
      </c>
      <c r="S5" s="40" t="s">
        <v>492</v>
      </c>
      <c r="T5" s="40" t="s">
        <v>493</v>
      </c>
      <c r="U5" s="40" t="s">
        <v>494</v>
      </c>
      <c r="V5" s="40" t="s">
        <v>495</v>
      </c>
      <c r="W5" s="40" t="s">
        <v>499</v>
      </c>
      <c r="X5" s="40" t="s">
        <v>496</v>
      </c>
    </row>
    <row r="6" spans="1:24" x14ac:dyDescent="0.2">
      <c r="A6" s="25">
        <v>1</v>
      </c>
      <c r="B6" s="25" t="s">
        <v>393</v>
      </c>
      <c r="D6" s="25">
        <v>1.8554900000000001</v>
      </c>
      <c r="E6" s="33">
        <v>0</v>
      </c>
      <c r="F6" s="32">
        <v>4563691</v>
      </c>
      <c r="G6" s="36">
        <v>0.37100418952573855</v>
      </c>
      <c r="H6" s="36">
        <v>0.23634556194918657</v>
      </c>
      <c r="I6" s="32">
        <v>543972</v>
      </c>
      <c r="J6" s="32">
        <v>4019719</v>
      </c>
      <c r="K6" s="36">
        <v>0.11919562476951222</v>
      </c>
      <c r="L6" s="25">
        <v>64</v>
      </c>
      <c r="M6" s="26">
        <v>-2.6899999999999999E-7</v>
      </c>
      <c r="N6" s="36">
        <v>0.16564999999999999</v>
      </c>
      <c r="O6" s="25">
        <v>-200.00700000000001</v>
      </c>
      <c r="P6" s="25">
        <v>152.327</v>
      </c>
      <c r="S6" t="s">
        <v>500</v>
      </c>
      <c r="T6" t="s">
        <v>501</v>
      </c>
      <c r="U6">
        <v>0</v>
      </c>
      <c r="V6">
        <v>0</v>
      </c>
      <c r="W6" t="str">
        <f>B6&amp;"_"&amp;T6</f>
        <v>days_atm_a</v>
      </c>
      <c r="X6" t="str">
        <f>"%dummy_"&amp;S6&amp;"("&amp;B6&amp;", "&amp;U6&amp;", "&amp;V6&amp;", "&amp;T6&amp;");"</f>
        <v>%dummy_num(days_atm, 0, 0, a);</v>
      </c>
    </row>
    <row r="7" spans="1:24" hidden="1" x14ac:dyDescent="0.2">
      <c r="A7" s="25">
        <v>2</v>
      </c>
      <c r="B7" s="25" t="s">
        <v>393</v>
      </c>
      <c r="C7" s="28" t="s">
        <v>528</v>
      </c>
      <c r="D7" s="25">
        <v>1.8554900000000001</v>
      </c>
      <c r="E7" s="33">
        <v>1</v>
      </c>
      <c r="F7" s="32">
        <v>2078997</v>
      </c>
      <c r="G7" s="36">
        <v>0.16901157352928622</v>
      </c>
      <c r="H7" s="36">
        <v>0.17461187801855757</v>
      </c>
      <c r="I7" s="32">
        <v>401886</v>
      </c>
      <c r="J7" s="32">
        <v>1677111</v>
      </c>
      <c r="K7" s="36">
        <v>0.19330763825056024</v>
      </c>
      <c r="L7" s="28">
        <v>103</v>
      </c>
      <c r="M7" s="26">
        <v>3.2999999999999998E-8</v>
      </c>
      <c r="N7" s="36">
        <v>0.15876000000000001</v>
      </c>
      <c r="O7" s="25">
        <v>-142.86600000000001</v>
      </c>
      <c r="P7" s="25">
        <v>87.632000000000005</v>
      </c>
      <c r="S7" s="37" t="s">
        <v>500</v>
      </c>
      <c r="T7" t="s">
        <v>502</v>
      </c>
      <c r="U7">
        <v>1</v>
      </c>
      <c r="V7">
        <v>2</v>
      </c>
      <c r="W7" s="37" t="str">
        <f>B7&amp;"_"&amp;T7</f>
        <v>days_atm_b</v>
      </c>
      <c r="X7" s="37" t="str">
        <f>"%dummy_"&amp;S7&amp;"("&amp;B7&amp;", "&amp;U7&amp;", "&amp;V7&amp;", "&amp;T7&amp;");"</f>
        <v>%dummy_num(days_atm, 1, 2, b);</v>
      </c>
    </row>
    <row r="8" spans="1:24" hidden="1" x14ac:dyDescent="0.2">
      <c r="A8" s="28">
        <v>3</v>
      </c>
      <c r="B8" s="25" t="s">
        <v>393</v>
      </c>
      <c r="D8" s="25">
        <v>1.8554900000000001</v>
      </c>
      <c r="E8" s="33">
        <v>2</v>
      </c>
      <c r="F8" s="32">
        <v>1557351</v>
      </c>
      <c r="G8" s="36">
        <v>0.12660448430055812</v>
      </c>
      <c r="H8" s="36">
        <v>0.1438771183126839</v>
      </c>
      <c r="I8" s="32">
        <v>331147</v>
      </c>
      <c r="J8" s="32">
        <v>1226204</v>
      </c>
      <c r="K8" s="36">
        <v>0.21263478817556222</v>
      </c>
      <c r="L8" s="28">
        <v>114</v>
      </c>
      <c r="M8" s="26">
        <v>1.3300000000000001E-7</v>
      </c>
      <c r="N8" s="36">
        <v>0.11828</v>
      </c>
      <c r="O8" s="25">
        <v>-130.91200000000001</v>
      </c>
      <c r="P8" s="25">
        <v>75.239000000000004</v>
      </c>
    </row>
    <row r="9" spans="1:24" x14ac:dyDescent="0.2">
      <c r="A9" s="28">
        <v>4</v>
      </c>
      <c r="B9" s="25" t="s">
        <v>393</v>
      </c>
      <c r="D9" s="25">
        <v>1.8554900000000001</v>
      </c>
      <c r="E9" s="33">
        <v>3</v>
      </c>
      <c r="F9" s="32">
        <v>1147934</v>
      </c>
      <c r="G9" s="36">
        <v>9.3321025305841063E-2</v>
      </c>
      <c r="H9" s="36">
        <v>0.1138844523539318</v>
      </c>
      <c r="I9" s="32">
        <v>262116</v>
      </c>
      <c r="J9" s="32">
        <v>885818</v>
      </c>
      <c r="K9" s="36">
        <v>0.22833716921007655</v>
      </c>
      <c r="L9" s="28">
        <v>122</v>
      </c>
      <c r="M9" s="26">
        <v>2.3900000000000001E-7</v>
      </c>
      <c r="N9" s="36">
        <v>9.2439999999999994E-2</v>
      </c>
      <c r="O9" s="25">
        <v>-121.77200000000001</v>
      </c>
      <c r="P9" s="25">
        <v>66.162000000000006</v>
      </c>
      <c r="S9" s="37" t="s">
        <v>500</v>
      </c>
      <c r="T9" t="s">
        <v>503</v>
      </c>
      <c r="U9">
        <v>3</v>
      </c>
      <c r="V9">
        <v>31</v>
      </c>
      <c r="W9" s="37" t="str">
        <f>B9&amp;"_"&amp;T9</f>
        <v>days_atm_c</v>
      </c>
      <c r="X9" s="37" t="str">
        <f>"%dummy_"&amp;S9&amp;"("&amp;B9&amp;", "&amp;U9&amp;", "&amp;V9&amp;", "&amp;T9&amp;");"</f>
        <v>%dummy_num(days_atm, 3, 31, c);</v>
      </c>
    </row>
    <row r="10" spans="1:24" hidden="1" x14ac:dyDescent="0.2">
      <c r="A10" s="28">
        <v>5</v>
      </c>
      <c r="B10" s="25" t="s">
        <v>393</v>
      </c>
      <c r="D10" s="25">
        <v>1.8554900000000001</v>
      </c>
      <c r="E10" s="33">
        <v>4</v>
      </c>
      <c r="F10" s="32">
        <v>846321</v>
      </c>
      <c r="G10" s="36">
        <v>6.8801467207927208E-2</v>
      </c>
      <c r="H10" s="36">
        <v>8.810234289597306E-2</v>
      </c>
      <c r="I10" s="32">
        <v>202776</v>
      </c>
      <c r="J10" s="32">
        <v>643545</v>
      </c>
      <c r="K10" s="36">
        <v>0.23959703233170393</v>
      </c>
      <c r="L10" s="28">
        <v>128</v>
      </c>
      <c r="M10" s="26">
        <v>3.4799999999999999E-7</v>
      </c>
      <c r="N10" s="36">
        <v>6.8709999999999993E-2</v>
      </c>
      <c r="O10" s="25">
        <v>-115.489</v>
      </c>
      <c r="P10" s="25">
        <v>60.146999999999998</v>
      </c>
    </row>
    <row r="11" spans="1:24" hidden="1" x14ac:dyDescent="0.2">
      <c r="A11" s="28">
        <v>6</v>
      </c>
      <c r="B11" s="25" t="s">
        <v>393</v>
      </c>
      <c r="D11" s="25">
        <v>1.8554900000000001</v>
      </c>
      <c r="E11" s="33">
        <v>5</v>
      </c>
      <c r="F11" s="32">
        <v>610051</v>
      </c>
      <c r="G11" s="36">
        <v>4.959395297016523E-2</v>
      </c>
      <c r="H11" s="36">
        <v>6.6434769612043115E-2</v>
      </c>
      <c r="I11" s="32">
        <v>152906</v>
      </c>
      <c r="J11" s="32">
        <v>457145</v>
      </c>
      <c r="K11" s="36">
        <v>0.25064461823683593</v>
      </c>
      <c r="L11" s="28">
        <v>134</v>
      </c>
      <c r="M11" s="26">
        <v>4.7800000000000002E-7</v>
      </c>
      <c r="N11" s="36">
        <v>4.7989999999999998E-2</v>
      </c>
      <c r="O11" s="25">
        <v>-109.518</v>
      </c>
      <c r="P11" s="25">
        <v>54.618000000000002</v>
      </c>
    </row>
    <row r="12" spans="1:24" hidden="1" x14ac:dyDescent="0.2">
      <c r="A12" s="28">
        <v>7</v>
      </c>
      <c r="B12" s="25" t="s">
        <v>393</v>
      </c>
      <c r="D12" s="25">
        <v>1.8554900000000001</v>
      </c>
      <c r="E12" s="33">
        <v>6</v>
      </c>
      <c r="F12" s="32">
        <v>435822</v>
      </c>
      <c r="G12" s="36">
        <v>3.5430047276970862E-2</v>
      </c>
      <c r="H12" s="36">
        <v>4.93874685218431E-2</v>
      </c>
      <c r="I12" s="32">
        <v>113670</v>
      </c>
      <c r="J12" s="32">
        <v>322152</v>
      </c>
      <c r="K12" s="36">
        <v>0.2608174897091014</v>
      </c>
      <c r="L12" s="28">
        <v>139</v>
      </c>
      <c r="M12" s="26">
        <v>6.2900000000000003E-7</v>
      </c>
      <c r="N12" s="36">
        <v>3.082E-2</v>
      </c>
      <c r="O12" s="25">
        <v>-104.172</v>
      </c>
      <c r="P12" s="25">
        <v>49.832000000000001</v>
      </c>
    </row>
    <row r="13" spans="1:24" hidden="1" x14ac:dyDescent="0.2">
      <c r="A13" s="28">
        <v>8</v>
      </c>
      <c r="B13" s="25" t="s">
        <v>393</v>
      </c>
      <c r="D13" s="25">
        <v>1.8554900000000001</v>
      </c>
      <c r="E13" s="33">
        <v>7</v>
      </c>
      <c r="F13" s="32">
        <v>307160</v>
      </c>
      <c r="G13" s="36">
        <v>2.4970500161979822E-2</v>
      </c>
      <c r="H13" s="36">
        <v>3.5673941039174553E-2</v>
      </c>
      <c r="I13" s="32">
        <v>82107</v>
      </c>
      <c r="J13" s="32">
        <v>225053</v>
      </c>
      <c r="K13" s="36">
        <v>0.26731019664018751</v>
      </c>
      <c r="L13" s="28">
        <v>143</v>
      </c>
      <c r="M13" s="26">
        <v>8.0100000000000004E-7</v>
      </c>
      <c r="N13" s="36">
        <v>1.7649999999999999E-2</v>
      </c>
      <c r="O13" s="25">
        <v>-100.831</v>
      </c>
      <c r="P13" s="25">
        <v>46.924999999999997</v>
      </c>
    </row>
    <row r="14" spans="1:24" hidden="1" x14ac:dyDescent="0.2">
      <c r="A14" s="28">
        <v>9</v>
      </c>
      <c r="B14" s="25" t="s">
        <v>393</v>
      </c>
      <c r="D14" s="25">
        <v>1.8554900000000001</v>
      </c>
      <c r="E14" s="33">
        <v>8</v>
      </c>
      <c r="F14" s="32">
        <v>217294</v>
      </c>
      <c r="G14" s="36">
        <v>1.7664864768190007E-2</v>
      </c>
      <c r="H14" s="36">
        <v>2.5938088178811571E-2</v>
      </c>
      <c r="I14" s="32">
        <v>59699</v>
      </c>
      <c r="J14" s="32">
        <v>157595</v>
      </c>
      <c r="K14" s="36">
        <v>0.27473837289570813</v>
      </c>
      <c r="L14" s="28">
        <v>147</v>
      </c>
      <c r="M14" s="26">
        <v>1.0070000000000001E-6</v>
      </c>
      <c r="N14" s="36">
        <v>7.4700000000000001E-3</v>
      </c>
      <c r="O14" s="25">
        <v>-97.070999999999998</v>
      </c>
      <c r="P14" s="25">
        <v>43.732999999999997</v>
      </c>
    </row>
    <row r="15" spans="1:24" hidden="1" x14ac:dyDescent="0.2">
      <c r="A15" s="28">
        <v>10</v>
      </c>
      <c r="B15" s="25" t="s">
        <v>393</v>
      </c>
      <c r="D15" s="25">
        <v>1.8554900000000001</v>
      </c>
      <c r="E15" s="33">
        <v>9</v>
      </c>
      <c r="F15" s="32">
        <v>154124</v>
      </c>
      <c r="G15" s="36">
        <v>1.252947443340597E-2</v>
      </c>
      <c r="H15" s="36">
        <v>1.8605350374262034E-2</v>
      </c>
      <c r="I15" s="32">
        <v>42822</v>
      </c>
      <c r="J15" s="32">
        <v>111302</v>
      </c>
      <c r="K15" s="36">
        <v>0.27784121875892137</v>
      </c>
      <c r="L15" s="28">
        <v>148</v>
      </c>
      <c r="M15" s="26">
        <v>1.2300000000000001E-6</v>
      </c>
      <c r="N15" s="36">
        <v>0</v>
      </c>
      <c r="O15" s="25">
        <v>-95.52</v>
      </c>
      <c r="P15" s="25">
        <v>42.441000000000003</v>
      </c>
    </row>
    <row r="16" spans="1:24" hidden="1" x14ac:dyDescent="0.2">
      <c r="A16" s="28">
        <v>11</v>
      </c>
      <c r="B16" s="25" t="s">
        <v>393</v>
      </c>
      <c r="D16" s="25">
        <v>1.8554900000000001</v>
      </c>
      <c r="E16" s="33">
        <v>10</v>
      </c>
      <c r="F16" s="32">
        <v>108664</v>
      </c>
      <c r="G16" s="36">
        <v>8.8338143951080059E-3</v>
      </c>
      <c r="H16" s="36">
        <v>1.3291646318467706E-2</v>
      </c>
      <c r="I16" s="32">
        <v>30592</v>
      </c>
      <c r="J16" s="32">
        <v>78072</v>
      </c>
      <c r="K16" s="36">
        <v>0.28152838106456601</v>
      </c>
      <c r="L16" s="28">
        <v>150</v>
      </c>
      <c r="M16" s="26">
        <v>1.5030000000000001E-6</v>
      </c>
      <c r="N16" s="36">
        <v>0.15328</v>
      </c>
      <c r="O16" s="25">
        <v>-93.688999999999993</v>
      </c>
      <c r="P16" s="25">
        <v>40.936999999999998</v>
      </c>
    </row>
    <row r="17" spans="1:18" hidden="1" x14ac:dyDescent="0.2">
      <c r="A17" s="28">
        <v>12</v>
      </c>
      <c r="B17" s="25" t="s">
        <v>393</v>
      </c>
      <c r="D17" s="25">
        <v>1.8554900000000001</v>
      </c>
      <c r="E17" s="33">
        <v>11</v>
      </c>
      <c r="F17" s="32">
        <v>77371</v>
      </c>
      <c r="G17" s="36">
        <v>6.2898572992334308E-3</v>
      </c>
      <c r="H17" s="36">
        <v>9.5907361674246912E-3</v>
      </c>
      <c r="I17" s="32">
        <v>22074</v>
      </c>
      <c r="J17" s="32">
        <v>55297</v>
      </c>
      <c r="K17" s="36">
        <v>0.28530069405849739</v>
      </c>
      <c r="L17" s="28">
        <v>152</v>
      </c>
      <c r="M17" s="26">
        <v>1.8199999999999999E-6</v>
      </c>
      <c r="N17" s="36">
        <v>0.14921999999999999</v>
      </c>
      <c r="O17" s="25">
        <v>-91.831999999999994</v>
      </c>
      <c r="P17" s="25">
        <v>39.432000000000002</v>
      </c>
    </row>
    <row r="18" spans="1:18" hidden="1" x14ac:dyDescent="0.2">
      <c r="A18" s="28">
        <v>13</v>
      </c>
      <c r="B18" s="25" t="s">
        <v>393</v>
      </c>
      <c r="D18" s="25">
        <v>1.8554900000000001</v>
      </c>
      <c r="E18" s="33">
        <v>12</v>
      </c>
      <c r="F18" s="32">
        <v>55174</v>
      </c>
      <c r="G18" s="36">
        <v>4.4853573900803315E-3</v>
      </c>
      <c r="H18" s="36">
        <v>6.8765326321387418E-3</v>
      </c>
      <c r="I18" s="32">
        <v>15827</v>
      </c>
      <c r="J18" s="32">
        <v>39347</v>
      </c>
      <c r="K18" s="36">
        <v>0.28685612788632325</v>
      </c>
      <c r="L18" s="28">
        <v>153</v>
      </c>
      <c r="M18" s="26">
        <v>2.1799999999999999E-6</v>
      </c>
      <c r="N18" s="36">
        <v>0.14627999999999999</v>
      </c>
      <c r="O18" s="25">
        <v>-91.07</v>
      </c>
      <c r="P18" s="25">
        <v>38.822000000000003</v>
      </c>
    </row>
    <row r="19" spans="1:18" hidden="1" x14ac:dyDescent="0.2">
      <c r="A19" s="28">
        <v>14</v>
      </c>
      <c r="B19" s="25" t="s">
        <v>393</v>
      </c>
      <c r="D19" s="25">
        <v>1.8554900000000001</v>
      </c>
      <c r="E19" s="33">
        <v>13</v>
      </c>
      <c r="F19" s="32">
        <v>38984</v>
      </c>
      <c r="G19" s="36">
        <v>3.1691951371097191E-3</v>
      </c>
      <c r="H19" s="36">
        <v>4.8570644022669484E-3</v>
      </c>
      <c r="I19" s="32">
        <v>11179</v>
      </c>
      <c r="J19" s="32">
        <v>27805</v>
      </c>
      <c r="K19" s="36">
        <v>0.28675867022368151</v>
      </c>
      <c r="L19" s="28">
        <v>153</v>
      </c>
      <c r="M19" s="26">
        <v>2.6019999999999998E-6</v>
      </c>
      <c r="N19" s="36">
        <v>0.14419999999999999</v>
      </c>
      <c r="O19" s="25">
        <v>-91.117999999999995</v>
      </c>
      <c r="P19" s="25">
        <v>38.86</v>
      </c>
    </row>
    <row r="20" spans="1:18" hidden="1" x14ac:dyDescent="0.2">
      <c r="A20" s="28">
        <v>15</v>
      </c>
      <c r="B20" s="25" t="s">
        <v>393</v>
      </c>
      <c r="D20" s="25">
        <v>1.8554900000000001</v>
      </c>
      <c r="E20" s="33">
        <v>14</v>
      </c>
      <c r="F20" s="32">
        <v>28005</v>
      </c>
      <c r="G20" s="36">
        <v>2.2766599070069178E-3</v>
      </c>
      <c r="H20" s="36">
        <v>3.5066970919309906E-3</v>
      </c>
      <c r="I20" s="32">
        <v>8071</v>
      </c>
      <c r="J20" s="32">
        <v>19934</v>
      </c>
      <c r="K20" s="36">
        <v>0.28819853597571859</v>
      </c>
      <c r="L20" s="28">
        <v>154</v>
      </c>
      <c r="M20" s="26">
        <v>3.0939999999999999E-6</v>
      </c>
      <c r="N20" s="36">
        <v>0.14269000000000001</v>
      </c>
      <c r="O20" s="25">
        <v>-90.415000000000006</v>
      </c>
      <c r="P20" s="25">
        <v>38.299999999999997</v>
      </c>
    </row>
    <row r="21" spans="1:18" hidden="1" x14ac:dyDescent="0.2">
      <c r="A21" s="28">
        <v>16</v>
      </c>
      <c r="B21" s="25" t="s">
        <v>393</v>
      </c>
      <c r="D21" s="25">
        <v>1.8554900000000001</v>
      </c>
      <c r="E21" s="33">
        <v>15</v>
      </c>
      <c r="F21" s="32">
        <v>20207</v>
      </c>
      <c r="G21" s="36">
        <v>1.6427233258664092E-3</v>
      </c>
      <c r="H21" s="36">
        <v>2.5530110410341344E-3</v>
      </c>
      <c r="I21" s="32">
        <v>5876</v>
      </c>
      <c r="J21" s="32">
        <v>14331</v>
      </c>
      <c r="K21" s="36">
        <v>0.29079032018607415</v>
      </c>
      <c r="L21" s="28">
        <v>155</v>
      </c>
      <c r="M21" s="26">
        <v>3.6830000000000001E-6</v>
      </c>
      <c r="N21" s="36">
        <v>0.14157</v>
      </c>
      <c r="O21" s="25">
        <v>-89.155000000000001</v>
      </c>
      <c r="P21" s="25">
        <v>37.304000000000002</v>
      </c>
    </row>
    <row r="22" spans="1:18" hidden="1" x14ac:dyDescent="0.2">
      <c r="A22" s="28">
        <v>17</v>
      </c>
      <c r="B22" s="25" t="s">
        <v>393</v>
      </c>
      <c r="D22" s="25">
        <v>1.8554900000000001</v>
      </c>
      <c r="E22" s="33">
        <v>16</v>
      </c>
      <c r="F22" s="32">
        <v>14480</v>
      </c>
      <c r="G22" s="36">
        <v>1.1771482040157176E-3</v>
      </c>
      <c r="H22" s="36">
        <v>1.8330758308582392E-3</v>
      </c>
      <c r="I22" s="32">
        <v>4219</v>
      </c>
      <c r="J22" s="32">
        <v>10261</v>
      </c>
      <c r="K22" s="36">
        <v>0.29136740331491712</v>
      </c>
      <c r="L22" s="28">
        <v>156</v>
      </c>
      <c r="M22" s="26">
        <v>4.3649999999999997E-6</v>
      </c>
      <c r="N22" s="36">
        <v>0.14076</v>
      </c>
      <c r="O22" s="25">
        <v>-88.875</v>
      </c>
      <c r="P22" s="25">
        <v>37.085000000000001</v>
      </c>
    </row>
    <row r="23" spans="1:18" hidden="1" x14ac:dyDescent="0.2">
      <c r="A23" s="28">
        <v>18</v>
      </c>
      <c r="B23" s="25" t="s">
        <v>393</v>
      </c>
      <c r="D23" s="25">
        <v>1.8554900000000001</v>
      </c>
      <c r="E23" s="33">
        <v>17</v>
      </c>
      <c r="F23" s="32">
        <v>10802</v>
      </c>
      <c r="G23" s="36">
        <v>8.7814605661448763E-4</v>
      </c>
      <c r="H23" s="36">
        <v>1.3199536321752384E-3</v>
      </c>
      <c r="I23" s="32">
        <v>3038</v>
      </c>
      <c r="J23" s="32">
        <v>7764</v>
      </c>
      <c r="K23" s="36">
        <v>0.28124421403443806</v>
      </c>
      <c r="L23" s="28">
        <v>150</v>
      </c>
      <c r="M23" s="26">
        <v>4.882E-6</v>
      </c>
      <c r="N23" s="36">
        <v>0.14022000000000001</v>
      </c>
      <c r="O23" s="25">
        <v>-93.83</v>
      </c>
      <c r="P23" s="25">
        <v>41.052</v>
      </c>
    </row>
    <row r="24" spans="1:18" hidden="1" x14ac:dyDescent="0.2">
      <c r="A24" s="28">
        <v>19</v>
      </c>
      <c r="B24" s="25" t="s">
        <v>393</v>
      </c>
      <c r="D24" s="25">
        <v>1.8554900000000001</v>
      </c>
      <c r="E24" s="33">
        <v>18</v>
      </c>
      <c r="F24" s="32">
        <v>7802</v>
      </c>
      <c r="G24" s="36">
        <v>6.3426176020239149E-4</v>
      </c>
      <c r="H24" s="36">
        <v>9.5542397536318275E-4</v>
      </c>
      <c r="I24" s="32">
        <v>2199</v>
      </c>
      <c r="J24" s="32">
        <v>5603</v>
      </c>
      <c r="K24" s="36">
        <v>0.2818508074852602</v>
      </c>
      <c r="L24" s="28">
        <v>151</v>
      </c>
      <c r="M24" s="26">
        <v>5.7610000000000004E-6</v>
      </c>
      <c r="N24" s="36">
        <v>0.13982</v>
      </c>
      <c r="O24" s="25">
        <v>-93.53</v>
      </c>
      <c r="P24" s="25">
        <v>40.807000000000002</v>
      </c>
    </row>
    <row r="25" spans="1:18" hidden="1" x14ac:dyDescent="0.2">
      <c r="A25" s="28">
        <v>20</v>
      </c>
      <c r="B25" s="25" t="s">
        <v>393</v>
      </c>
      <c r="D25" s="25">
        <v>1.8554900000000001</v>
      </c>
      <c r="E25" s="33">
        <v>19</v>
      </c>
      <c r="F25" s="32">
        <v>5735</v>
      </c>
      <c r="G25" s="36">
        <v>4.6622547997445717E-4</v>
      </c>
      <c r="H25" s="36">
        <v>7.0646629556186231E-4</v>
      </c>
      <c r="I25" s="32">
        <v>1626</v>
      </c>
      <c r="J25" s="32">
        <v>4109</v>
      </c>
      <c r="K25" s="36">
        <v>0.28352223190932868</v>
      </c>
      <c r="L25" s="28">
        <v>152</v>
      </c>
      <c r="M25" s="26">
        <v>6.7630000000000003E-6</v>
      </c>
      <c r="N25" s="36">
        <v>0.13952999999999999</v>
      </c>
      <c r="O25" s="25">
        <v>-92.706000000000003</v>
      </c>
      <c r="P25" s="25">
        <v>40.137</v>
      </c>
    </row>
    <row r="26" spans="1:18" hidden="1" x14ac:dyDescent="0.2">
      <c r="A26" s="28">
        <v>21</v>
      </c>
      <c r="B26" s="25" t="s">
        <v>393</v>
      </c>
      <c r="D26" s="25">
        <v>1.8554900000000001</v>
      </c>
      <c r="E26" s="33">
        <v>20</v>
      </c>
      <c r="F26" s="32">
        <v>4139</v>
      </c>
      <c r="G26" s="36">
        <v>3.3647903428322203E-4</v>
      </c>
      <c r="H26" s="36">
        <v>4.9574295401973243E-4</v>
      </c>
      <c r="I26" s="32">
        <v>1141</v>
      </c>
      <c r="J26" s="32">
        <v>2998</v>
      </c>
      <c r="K26" s="36">
        <v>0.2756704517999517</v>
      </c>
      <c r="L26" s="28">
        <v>147</v>
      </c>
      <c r="M26" s="26">
        <v>7.7430000000000002E-6</v>
      </c>
      <c r="N26" s="36">
        <v>0.11808</v>
      </c>
      <c r="O26" s="25">
        <v>-96.603999999999999</v>
      </c>
      <c r="P26" s="25">
        <v>43.341999999999999</v>
      </c>
    </row>
    <row r="27" spans="1:18" hidden="1" x14ac:dyDescent="0.2">
      <c r="A27" s="28">
        <v>22</v>
      </c>
      <c r="B27" s="25" t="s">
        <v>393</v>
      </c>
      <c r="D27" s="25">
        <v>1.8554900000000001</v>
      </c>
      <c r="E27" s="33">
        <v>21</v>
      </c>
      <c r="F27" s="32">
        <v>3063</v>
      </c>
      <c r="G27" s="36">
        <v>2.4900586663675022E-4</v>
      </c>
      <c r="H27" s="36">
        <v>3.6148828899598364E-4</v>
      </c>
      <c r="I27" s="32">
        <v>832</v>
      </c>
      <c r="J27" s="32">
        <v>2231</v>
      </c>
      <c r="K27" s="36">
        <v>0.27162912177603654</v>
      </c>
      <c r="L27" s="28">
        <v>145</v>
      </c>
      <c r="M27" s="26">
        <v>8.8710000000000003E-6</v>
      </c>
      <c r="N27" s="36">
        <v>0.11795</v>
      </c>
      <c r="O27" s="25">
        <v>-98.637</v>
      </c>
      <c r="P27" s="25">
        <v>45.052</v>
      </c>
    </row>
    <row r="28" spans="1:18" hidden="1" x14ac:dyDescent="0.2">
      <c r="A28" s="28">
        <v>23</v>
      </c>
      <c r="B28" s="25" t="s">
        <v>393</v>
      </c>
      <c r="D28" s="25">
        <v>1.8554900000000001</v>
      </c>
      <c r="E28" s="33">
        <v>22</v>
      </c>
      <c r="F28" s="32">
        <v>2323</v>
      </c>
      <c r="G28" s="36">
        <v>1.8884774018843313E-4</v>
      </c>
      <c r="H28" s="36">
        <v>2.5460593431688274E-4</v>
      </c>
      <c r="I28" s="32">
        <v>586</v>
      </c>
      <c r="J28" s="32">
        <v>1737</v>
      </c>
      <c r="K28" s="36">
        <v>0.25226000860955661</v>
      </c>
      <c r="L28" s="28">
        <v>135</v>
      </c>
      <c r="M28" s="26">
        <v>9.4620000000000002E-6</v>
      </c>
      <c r="N28" s="36">
        <v>0.11786000000000001</v>
      </c>
      <c r="O28" s="25">
        <v>-108.65900000000001</v>
      </c>
      <c r="P28" s="25">
        <v>53.838999999999999</v>
      </c>
    </row>
    <row r="29" spans="1:18" hidden="1" x14ac:dyDescent="0.2">
      <c r="A29" s="28">
        <v>24</v>
      </c>
      <c r="B29" s="25" t="s">
        <v>393</v>
      </c>
      <c r="D29" s="25">
        <v>1.8554900000000001</v>
      </c>
      <c r="E29" s="33">
        <v>23</v>
      </c>
      <c r="F29" s="32">
        <v>1569</v>
      </c>
      <c r="G29" s="36">
        <v>1.275514870235263E-4</v>
      </c>
      <c r="H29" s="36">
        <v>1.6423386206788681E-4</v>
      </c>
      <c r="I29" s="32">
        <v>378</v>
      </c>
      <c r="J29" s="32">
        <v>1191</v>
      </c>
      <c r="K29" s="36">
        <v>0.24091778202676864</v>
      </c>
      <c r="L29" s="28">
        <v>129</v>
      </c>
      <c r="M29" s="26">
        <v>1.0997E-5</v>
      </c>
      <c r="N29" s="36">
        <v>0.11781999999999999</v>
      </c>
      <c r="O29" s="25">
        <v>-114.765</v>
      </c>
      <c r="P29" s="25">
        <v>59.466999999999999</v>
      </c>
    </row>
    <row r="30" spans="1:18" s="5" customFormat="1" hidden="1" x14ac:dyDescent="0.2">
      <c r="A30" s="28">
        <v>25</v>
      </c>
      <c r="B30" s="25" t="s">
        <v>393</v>
      </c>
      <c r="C30" s="28"/>
      <c r="D30" s="25">
        <v>1.8554900000000001</v>
      </c>
      <c r="E30" s="33">
        <v>24</v>
      </c>
      <c r="F30" s="32">
        <v>1225</v>
      </c>
      <c r="G30" s="36">
        <v>9.9586087701605938E-5</v>
      </c>
      <c r="H30" s="36">
        <v>1.3468914614033045E-4</v>
      </c>
      <c r="I30" s="32">
        <v>310</v>
      </c>
      <c r="J30" s="32">
        <v>915</v>
      </c>
      <c r="K30" s="36">
        <v>0.2530612244897959</v>
      </c>
      <c r="L30" s="28">
        <v>135</v>
      </c>
      <c r="M30" s="26">
        <v>1.3074999999999999E-5</v>
      </c>
      <c r="N30" s="36">
        <v>0.11778</v>
      </c>
      <c r="O30" s="25">
        <v>-108.235</v>
      </c>
      <c r="P30" s="25">
        <v>53.454999999999998</v>
      </c>
      <c r="R30" s="37"/>
    </row>
    <row r="31" spans="1:18" s="5" customFormat="1" hidden="1" x14ac:dyDescent="0.2">
      <c r="A31" s="28">
        <v>26</v>
      </c>
      <c r="B31" s="25" t="s">
        <v>393</v>
      </c>
      <c r="C31" s="28"/>
      <c r="D31" s="25">
        <v>1.8554900000000001</v>
      </c>
      <c r="E31" s="33">
        <v>25</v>
      </c>
      <c r="F31" s="32">
        <v>884</v>
      </c>
      <c r="G31" s="36">
        <v>7.1864572676097666E-5</v>
      </c>
      <c r="H31" s="36">
        <v>8.559277996659709E-5</v>
      </c>
      <c r="I31" s="32">
        <v>197</v>
      </c>
      <c r="J31" s="32">
        <v>687</v>
      </c>
      <c r="K31" s="36">
        <v>0.22285067873303169</v>
      </c>
      <c r="L31" s="28">
        <v>119</v>
      </c>
      <c r="M31" s="26">
        <v>1.3555E-5</v>
      </c>
      <c r="N31" s="36">
        <v>0.11776</v>
      </c>
      <c r="O31" s="25">
        <v>-124.913</v>
      </c>
      <c r="P31" s="25">
        <v>69.239000000000004</v>
      </c>
      <c r="R31" s="37"/>
    </row>
    <row r="32" spans="1:18" hidden="1" x14ac:dyDescent="0.2">
      <c r="A32" s="28">
        <v>27</v>
      </c>
      <c r="B32" s="25" t="s">
        <v>393</v>
      </c>
      <c r="D32" s="25">
        <v>1.8554900000000001</v>
      </c>
      <c r="E32" s="33">
        <v>26</v>
      </c>
      <c r="F32" s="32">
        <v>590</v>
      </c>
      <c r="G32" s="36">
        <v>4.7963911627712245E-5</v>
      </c>
      <c r="H32" s="36">
        <v>5.9089431855112715E-5</v>
      </c>
      <c r="I32" s="32">
        <v>136</v>
      </c>
      <c r="J32" s="32">
        <v>454</v>
      </c>
      <c r="K32" s="36">
        <v>0.23050847457627119</v>
      </c>
      <c r="L32" s="28">
        <v>123</v>
      </c>
      <c r="M32" s="26">
        <v>1.7164E-5</v>
      </c>
      <c r="N32" s="36">
        <v>0.11774999999999999</v>
      </c>
      <c r="O32" s="25">
        <v>-120.544</v>
      </c>
      <c r="P32" s="25">
        <v>64.971000000000004</v>
      </c>
    </row>
    <row r="33" spans="1:24" hidden="1" x14ac:dyDescent="0.2">
      <c r="A33" s="28">
        <v>28</v>
      </c>
      <c r="B33" s="25" t="s">
        <v>393</v>
      </c>
      <c r="D33" s="25">
        <v>1.8554900000000001</v>
      </c>
      <c r="E33" s="33">
        <v>27</v>
      </c>
      <c r="F33" s="32">
        <v>443</v>
      </c>
      <c r="G33" s="36">
        <v>3.6013581103519534E-5</v>
      </c>
      <c r="H33" s="36">
        <v>4.2144668308425976E-5</v>
      </c>
      <c r="I33" s="32">
        <v>97</v>
      </c>
      <c r="J33" s="32">
        <v>346</v>
      </c>
      <c r="K33" s="36">
        <v>0.21896162528216703</v>
      </c>
      <c r="L33" s="28">
        <v>117</v>
      </c>
      <c r="M33" s="26">
        <v>1.8816000000000001E-5</v>
      </c>
      <c r="N33" s="36">
        <v>0.11774</v>
      </c>
      <c r="O33" s="25">
        <v>-127.173</v>
      </c>
      <c r="P33" s="25">
        <v>71.480999999999995</v>
      </c>
    </row>
    <row r="34" spans="1:24" hidden="1" x14ac:dyDescent="0.2">
      <c r="A34" s="28">
        <v>29</v>
      </c>
      <c r="B34" s="25" t="s">
        <v>393</v>
      </c>
      <c r="D34" s="25">
        <v>1.8554900000000001</v>
      </c>
      <c r="E34" s="33">
        <v>28</v>
      </c>
      <c r="F34" s="32">
        <v>321</v>
      </c>
      <c r="G34" s="36">
        <v>2.6095619716094291E-5</v>
      </c>
      <c r="H34" s="36">
        <v>2.3461980295412402E-5</v>
      </c>
      <c r="I34" s="32">
        <v>54</v>
      </c>
      <c r="J34" s="32">
        <v>267</v>
      </c>
      <c r="K34" s="36">
        <v>0.16822429906542055</v>
      </c>
      <c r="L34" s="28">
        <v>90</v>
      </c>
      <c r="M34" s="26">
        <v>1.6983E-5</v>
      </c>
      <c r="N34" s="36">
        <v>0.11774</v>
      </c>
      <c r="O34" s="25">
        <v>-159.82599999999999</v>
      </c>
      <c r="P34" s="25">
        <v>106.053</v>
      </c>
    </row>
    <row r="35" spans="1:24" hidden="1" x14ac:dyDescent="0.2">
      <c r="A35" s="28">
        <v>30</v>
      </c>
      <c r="B35" s="25" t="s">
        <v>393</v>
      </c>
      <c r="D35" s="25">
        <v>1.8554900000000001</v>
      </c>
      <c r="E35" s="33">
        <v>29</v>
      </c>
      <c r="F35" s="32">
        <v>197</v>
      </c>
      <c r="G35" s="36">
        <v>1.6015068797727648E-5</v>
      </c>
      <c r="H35" s="36">
        <v>1.8248206896431867E-5</v>
      </c>
      <c r="I35" s="32">
        <v>42</v>
      </c>
      <c r="J35" s="32">
        <v>155</v>
      </c>
      <c r="K35" s="36">
        <v>0.21319796954314721</v>
      </c>
      <c r="L35" s="28">
        <v>114</v>
      </c>
      <c r="M35" s="26">
        <v>2.7475999999999999E-5</v>
      </c>
      <c r="N35" s="36">
        <v>0.11774</v>
      </c>
      <c r="O35" s="25">
        <v>-130.57599999999999</v>
      </c>
      <c r="P35" s="25">
        <v>74.899000000000001</v>
      </c>
    </row>
    <row r="36" spans="1:24" hidden="1" x14ac:dyDescent="0.2">
      <c r="A36" s="28">
        <v>31</v>
      </c>
      <c r="B36" s="25" t="s">
        <v>393</v>
      </c>
      <c r="D36" s="25">
        <v>1.8554900000000001</v>
      </c>
      <c r="E36" s="33">
        <v>30</v>
      </c>
      <c r="F36" s="32">
        <v>115</v>
      </c>
      <c r="G36" s="36">
        <v>9.3488980291303532E-6</v>
      </c>
      <c r="H36" s="36">
        <v>6.0827356321439557E-6</v>
      </c>
      <c r="I36" s="32">
        <v>14</v>
      </c>
      <c r="J36" s="32">
        <v>101</v>
      </c>
      <c r="K36" s="36">
        <v>0.12173913043478261</v>
      </c>
      <c r="L36" s="28">
        <v>65</v>
      </c>
      <c r="M36" s="26">
        <v>2.0534E-5</v>
      </c>
      <c r="N36" s="36">
        <v>9.2450000000000004E-2</v>
      </c>
      <c r="O36" s="25">
        <v>-197.60599999999999</v>
      </c>
      <c r="P36" s="25">
        <v>149.49299999999999</v>
      </c>
    </row>
    <row r="37" spans="1:24" hidden="1" x14ac:dyDescent="0.2">
      <c r="A37" s="28">
        <v>32</v>
      </c>
      <c r="B37" s="25" t="s">
        <v>393</v>
      </c>
      <c r="D37" s="25">
        <v>1.8554900000000001</v>
      </c>
      <c r="E37" s="33">
        <v>31</v>
      </c>
      <c r="F37" s="32">
        <v>77</v>
      </c>
      <c r="G37" s="36">
        <v>6.2596969412438017E-6</v>
      </c>
      <c r="H37" s="36">
        <v>3.0413678160719778E-6</v>
      </c>
      <c r="I37" s="32">
        <v>7</v>
      </c>
      <c r="J37" s="32">
        <v>70</v>
      </c>
      <c r="K37" s="36">
        <v>9.0909090909090912E-2</v>
      </c>
      <c r="L37" s="28">
        <v>49</v>
      </c>
      <c r="M37" s="26">
        <v>1.874E-5</v>
      </c>
      <c r="N37" s="36">
        <v>9.2450000000000004E-2</v>
      </c>
      <c r="O37" s="25">
        <v>-230.25899999999999</v>
      </c>
      <c r="P37" s="25">
        <v>188.393</v>
      </c>
    </row>
    <row r="38" spans="1:24" hidden="1" x14ac:dyDescent="0.2">
      <c r="A38" s="28">
        <v>33</v>
      </c>
      <c r="B38" s="25" t="s">
        <v>4</v>
      </c>
      <c r="C38" s="37" t="s">
        <v>528</v>
      </c>
      <c r="D38" s="25">
        <v>1.7906200000000001</v>
      </c>
      <c r="E38" s="33" t="s">
        <v>62</v>
      </c>
      <c r="F38" s="32">
        <v>4375772</v>
      </c>
      <c r="G38" s="36">
        <v>0.35572735849325032</v>
      </c>
      <c r="H38" s="36">
        <v>0.58547069077283764</v>
      </c>
      <c r="I38" s="32">
        <v>1347517</v>
      </c>
      <c r="J38" s="32">
        <v>3028255</v>
      </c>
      <c r="K38" s="36">
        <v>0.30794954581728662</v>
      </c>
      <c r="L38" s="28">
        <v>165</v>
      </c>
      <c r="M38" s="26">
        <v>-5.1E-8</v>
      </c>
      <c r="N38" s="36">
        <v>0.28261999999999998</v>
      </c>
      <c r="O38" s="25">
        <v>-80.971999999999994</v>
      </c>
      <c r="P38" s="25">
        <v>31.102</v>
      </c>
      <c r="S38" t="s">
        <v>504</v>
      </c>
      <c r="T38" t="s">
        <v>501</v>
      </c>
      <c r="W38" s="37" t="str">
        <f>B38&amp;"_"&amp;T38</f>
        <v>card_ind_a</v>
      </c>
      <c r="X38" s="37" t="str">
        <f>"%dummy_"&amp;S38&amp;"("&amp;B38&amp;", '"&amp;E38&amp;"', "&amp;T38&amp;");"</f>
        <v>%dummy_char(card_ind, 'N', a);</v>
      </c>
    </row>
    <row r="39" spans="1:24" x14ac:dyDescent="0.2">
      <c r="A39" s="28">
        <v>34</v>
      </c>
      <c r="B39" s="25" t="s">
        <v>4</v>
      </c>
      <c r="C39" s="37"/>
      <c r="D39" s="25">
        <v>1.7906200000000001</v>
      </c>
      <c r="E39" s="33" t="s">
        <v>61</v>
      </c>
      <c r="F39" s="32">
        <v>7925143</v>
      </c>
      <c r="G39" s="36">
        <v>0.64427264150674968</v>
      </c>
      <c r="H39" s="36">
        <v>0.41452930922716236</v>
      </c>
      <c r="I39" s="32">
        <v>954079</v>
      </c>
      <c r="J39" s="32">
        <v>6971064</v>
      </c>
      <c r="K39" s="36">
        <v>0.12038634507919921</v>
      </c>
      <c r="L39" s="28">
        <v>64</v>
      </c>
      <c r="M39" s="26">
        <v>-5.6400000000000002E-7</v>
      </c>
      <c r="N39" s="36">
        <v>0</v>
      </c>
      <c r="O39" s="25">
        <v>-198.87799999999999</v>
      </c>
      <c r="P39" s="25">
        <v>150.99299999999999</v>
      </c>
      <c r="S39" t="s">
        <v>504</v>
      </c>
      <c r="T39" t="s">
        <v>502</v>
      </c>
      <c r="W39" s="37" t="str">
        <f>B39&amp;"_"&amp;T39</f>
        <v>card_ind_b</v>
      </c>
      <c r="X39" s="37" t="str">
        <f t="shared" ref="X39:X59" si="0">"%dummy_"&amp;S39&amp;"("&amp;B39&amp;", '"&amp;E39&amp;"', "&amp;T39&amp;");"</f>
        <v>%dummy_char(card_ind, 'Y', b);</v>
      </c>
    </row>
    <row r="40" spans="1:24" x14ac:dyDescent="0.2">
      <c r="A40" s="28">
        <v>35</v>
      </c>
      <c r="B40" s="25" t="s">
        <v>378</v>
      </c>
      <c r="C40" s="37" t="s">
        <v>84</v>
      </c>
      <c r="D40" s="25">
        <v>1.70736</v>
      </c>
      <c r="E40" s="33" t="s">
        <v>394</v>
      </c>
      <c r="F40" s="32">
        <v>254796</v>
      </c>
      <c r="G40" s="36">
        <v>2.0713581062872154E-2</v>
      </c>
      <c r="H40" s="36">
        <v>3.3239108861850643E-2</v>
      </c>
      <c r="I40" s="32">
        <v>76503</v>
      </c>
      <c r="J40" s="32">
        <v>178293</v>
      </c>
      <c r="K40" s="36">
        <v>0.30025196627890549</v>
      </c>
      <c r="L40" s="28">
        <v>160</v>
      </c>
      <c r="M40" s="26">
        <v>1.012E-6</v>
      </c>
      <c r="N40" s="36">
        <v>1.541E-2</v>
      </c>
      <c r="O40" s="25">
        <v>-84.61</v>
      </c>
      <c r="P40" s="25">
        <v>33.801000000000002</v>
      </c>
      <c r="S40" s="37" t="s">
        <v>504</v>
      </c>
      <c r="T40" s="37" t="s">
        <v>501</v>
      </c>
      <c r="U40" s="37"/>
      <c r="V40" s="37"/>
      <c r="W40" s="37" t="str">
        <f>B40&amp;"_"&amp;T40</f>
        <v>tenure_grp_a</v>
      </c>
      <c r="X40" s="37" t="str">
        <f t="shared" si="0"/>
        <v>%dummy_char(tenure_grp, '01: 0-&lt;12 months', a);</v>
      </c>
    </row>
    <row r="41" spans="1:24" x14ac:dyDescent="0.2">
      <c r="A41" s="28">
        <v>36</v>
      </c>
      <c r="B41" s="25" t="s">
        <v>378</v>
      </c>
      <c r="C41" s="37" t="s">
        <v>84</v>
      </c>
      <c r="D41" s="25">
        <v>1.70736</v>
      </c>
      <c r="E41" s="33" t="s">
        <v>395</v>
      </c>
      <c r="F41" s="32">
        <v>310422</v>
      </c>
      <c r="G41" s="36">
        <v>2.5235683686945239E-2</v>
      </c>
      <c r="H41" s="36">
        <v>3.8537606078564615E-2</v>
      </c>
      <c r="I41" s="32">
        <v>88698</v>
      </c>
      <c r="J41" s="32">
        <v>221724</v>
      </c>
      <c r="K41" s="36">
        <v>0.28573361424125865</v>
      </c>
      <c r="L41" s="28">
        <v>153</v>
      </c>
      <c r="M41" s="26">
        <v>8.5700000000000001E-7</v>
      </c>
      <c r="N41" s="36">
        <v>3.177E-2</v>
      </c>
      <c r="O41" s="25">
        <v>-91.62</v>
      </c>
      <c r="P41" s="25">
        <v>39.262</v>
      </c>
      <c r="S41" s="37" t="s">
        <v>504</v>
      </c>
      <c r="T41" s="37" t="s">
        <v>502</v>
      </c>
      <c r="U41" s="37"/>
      <c r="V41" s="37"/>
      <c r="W41" s="37" t="str">
        <f>B41&amp;"_"&amp;T41</f>
        <v>tenure_grp_b</v>
      </c>
      <c r="X41" s="37" t="str">
        <f t="shared" si="0"/>
        <v>%dummy_char(tenure_grp, '02: 12-&lt;18 months', b);</v>
      </c>
    </row>
    <row r="42" spans="1:24" x14ac:dyDescent="0.2">
      <c r="A42" s="28">
        <v>37</v>
      </c>
      <c r="B42" s="25" t="s">
        <v>378</v>
      </c>
      <c r="C42" s="37" t="s">
        <v>84</v>
      </c>
      <c r="D42" s="25">
        <v>1.70736</v>
      </c>
      <c r="E42" s="33" t="s">
        <v>396</v>
      </c>
      <c r="F42" s="32">
        <v>411600</v>
      </c>
      <c r="G42" s="36">
        <v>3.3460925467739593E-2</v>
      </c>
      <c r="H42" s="36">
        <v>5.9669029664632715E-2</v>
      </c>
      <c r="I42" s="32">
        <v>137334</v>
      </c>
      <c r="J42" s="32">
        <v>274266</v>
      </c>
      <c r="K42" s="36">
        <v>0.33365889212827987</v>
      </c>
      <c r="L42" s="28">
        <v>178</v>
      </c>
      <c r="M42" s="26">
        <v>8.6099999999999999E-7</v>
      </c>
      <c r="N42" s="36">
        <v>6.4009999999999997E-2</v>
      </c>
      <c r="O42" s="25">
        <v>-69.168000000000006</v>
      </c>
      <c r="P42" s="25">
        <v>23.010999999999999</v>
      </c>
      <c r="Q42" s="38">
        <f>SUM(I40:I42)/SUM(F40:F42)/$B$3*100</f>
        <v>165.52755288072126</v>
      </c>
      <c r="R42" s="39">
        <f>SUM(G40:G42)</f>
        <v>7.9410190217556992E-2</v>
      </c>
      <c r="S42" s="37" t="s">
        <v>504</v>
      </c>
      <c r="T42" s="37" t="s">
        <v>503</v>
      </c>
      <c r="U42" s="37"/>
      <c r="V42" s="37"/>
      <c r="W42" s="37" t="str">
        <f>B42&amp;"_"&amp;T42</f>
        <v>tenure_grp_c</v>
      </c>
      <c r="X42" s="37" t="str">
        <f t="shared" si="0"/>
        <v>%dummy_char(tenure_grp, '03: 18-&lt;24 months', c);</v>
      </c>
    </row>
    <row r="43" spans="1:24" x14ac:dyDescent="0.2">
      <c r="A43" s="28">
        <v>38</v>
      </c>
      <c r="B43" s="25" t="s">
        <v>378</v>
      </c>
      <c r="C43" s="37" t="s">
        <v>84</v>
      </c>
      <c r="D43" s="25">
        <v>1.70736</v>
      </c>
      <c r="E43" s="33" t="s">
        <v>397</v>
      </c>
      <c r="F43" s="32">
        <v>354028</v>
      </c>
      <c r="G43" s="36">
        <v>2.8780623230060528E-2</v>
      </c>
      <c r="H43" s="36">
        <v>4.2991037523527155E-2</v>
      </c>
      <c r="I43" s="32">
        <v>98948</v>
      </c>
      <c r="J43" s="32">
        <v>255080</v>
      </c>
      <c r="K43" s="36">
        <v>0.27949201758053033</v>
      </c>
      <c r="L43" s="28">
        <v>149</v>
      </c>
      <c r="M43" s="26">
        <v>7.7300000000000005E-7</v>
      </c>
      <c r="N43" s="36">
        <v>8.1490000000000007E-2</v>
      </c>
      <c r="O43" s="25">
        <v>-94.697999999999993</v>
      </c>
      <c r="P43" s="25">
        <v>41.762999999999998</v>
      </c>
      <c r="S43" s="37" t="s">
        <v>504</v>
      </c>
      <c r="T43" s="37" t="s">
        <v>505</v>
      </c>
      <c r="U43" s="37"/>
      <c r="V43" s="37"/>
      <c r="W43" s="37" t="str">
        <f t="shared" ref="W43:W59" si="1">B43&amp;"_"&amp;T43</f>
        <v>tenure_grp_d</v>
      </c>
      <c r="X43" s="37" t="str">
        <f t="shared" si="0"/>
        <v>%dummy_char(tenure_grp, '04: 24-&lt;30 months', d);</v>
      </c>
    </row>
    <row r="44" spans="1:24" x14ac:dyDescent="0.2">
      <c r="A44" s="28">
        <v>39</v>
      </c>
      <c r="B44" s="25" t="s">
        <v>378</v>
      </c>
      <c r="C44" s="37" t="s">
        <v>84</v>
      </c>
      <c r="D44" s="25">
        <v>1.70736</v>
      </c>
      <c r="E44" s="33" t="s">
        <v>398</v>
      </c>
      <c r="F44" s="32">
        <v>406142</v>
      </c>
      <c r="G44" s="36">
        <v>3.3017218637800522E-2</v>
      </c>
      <c r="H44" s="36">
        <v>5.4968812945451764E-2</v>
      </c>
      <c r="I44" s="32">
        <v>126516</v>
      </c>
      <c r="J44" s="32">
        <v>279626</v>
      </c>
      <c r="K44" s="36">
        <v>0.31150681288810317</v>
      </c>
      <c r="L44" s="28">
        <v>166</v>
      </c>
      <c r="M44" s="26">
        <v>8.0400000000000005E-7</v>
      </c>
      <c r="N44" s="36">
        <v>0.1085</v>
      </c>
      <c r="O44" s="25">
        <v>-79.308000000000007</v>
      </c>
      <c r="P44" s="25">
        <v>29.898</v>
      </c>
      <c r="S44" s="37" t="s">
        <v>504</v>
      </c>
      <c r="T44" s="37" t="s">
        <v>506</v>
      </c>
      <c r="U44" s="37"/>
      <c r="V44" s="37"/>
      <c r="W44" s="37" t="str">
        <f t="shared" si="1"/>
        <v>tenure_grp_e</v>
      </c>
      <c r="X44" s="37" t="str">
        <f t="shared" si="0"/>
        <v>%dummy_char(tenure_grp, '05: 30-&lt;36 months', e);</v>
      </c>
    </row>
    <row r="45" spans="1:24" x14ac:dyDescent="0.2">
      <c r="A45" s="28">
        <v>40</v>
      </c>
      <c r="B45" s="25" t="s">
        <v>378</v>
      </c>
      <c r="C45" s="37" t="s">
        <v>84</v>
      </c>
      <c r="D45" s="25">
        <v>1.70736</v>
      </c>
      <c r="E45" s="33" t="s">
        <v>399</v>
      </c>
      <c r="F45" s="32">
        <v>806819</v>
      </c>
      <c r="G45" s="36">
        <v>6.5590161382303669E-2</v>
      </c>
      <c r="H45" s="36">
        <v>9.4670828416455369E-2</v>
      </c>
      <c r="I45" s="32">
        <v>217894</v>
      </c>
      <c r="J45" s="32">
        <v>588925</v>
      </c>
      <c r="K45" s="36">
        <v>0.27006552894763264</v>
      </c>
      <c r="L45" s="28">
        <v>144</v>
      </c>
      <c r="M45" s="26">
        <v>4.2599999999999998E-7</v>
      </c>
      <c r="N45" s="36">
        <v>0.14427000000000001</v>
      </c>
      <c r="O45" s="25">
        <v>-99.429000000000002</v>
      </c>
      <c r="P45" s="25">
        <v>45.723999999999997</v>
      </c>
      <c r="Q45" s="38">
        <f>SUM(I43:I45)/SUM(F43:F45)/$B$3*100</f>
        <v>151.21571417297898</v>
      </c>
      <c r="R45" s="39">
        <f>SUM(G43:G45)</f>
        <v>0.12738800325016472</v>
      </c>
      <c r="S45" s="37" t="s">
        <v>504</v>
      </c>
      <c r="T45" s="37" t="s">
        <v>507</v>
      </c>
      <c r="U45" s="37"/>
      <c r="V45" s="37"/>
      <c r="W45" s="37" t="str">
        <f t="shared" si="1"/>
        <v>tenure_grp_f</v>
      </c>
      <c r="X45" s="37" t="str">
        <f t="shared" si="0"/>
        <v>%dummy_char(tenure_grp, '06: 36-&lt;48 months', f);</v>
      </c>
    </row>
    <row r="46" spans="1:24" x14ac:dyDescent="0.2">
      <c r="A46" s="28">
        <v>41</v>
      </c>
      <c r="B46" s="25" t="s">
        <v>378</v>
      </c>
      <c r="C46" s="37" t="s">
        <v>84</v>
      </c>
      <c r="D46" s="25">
        <v>1.70736</v>
      </c>
      <c r="E46" s="33" t="s">
        <v>400</v>
      </c>
      <c r="F46" s="32">
        <v>377387</v>
      </c>
      <c r="G46" s="36">
        <v>3.0679587656690578E-2</v>
      </c>
      <c r="H46" s="36">
        <v>4.0632239541605046E-2</v>
      </c>
      <c r="I46" s="32">
        <v>93519</v>
      </c>
      <c r="J46" s="32">
        <v>283868</v>
      </c>
      <c r="K46" s="36">
        <v>0.24780662820923879</v>
      </c>
      <c r="L46" s="28">
        <v>132</v>
      </c>
      <c r="M46" s="26">
        <v>6.4899999999999995E-7</v>
      </c>
      <c r="N46" s="36">
        <v>0.15651999999999999</v>
      </c>
      <c r="O46" s="25">
        <v>-111.03400000000001</v>
      </c>
      <c r="P46" s="25">
        <v>56.003999999999998</v>
      </c>
      <c r="S46" s="37" t="s">
        <v>504</v>
      </c>
      <c r="T46" s="37" t="s">
        <v>508</v>
      </c>
      <c r="U46" s="37"/>
      <c r="V46" s="37"/>
      <c r="W46" s="37" t="str">
        <f t="shared" si="1"/>
        <v>tenure_grp_g</v>
      </c>
      <c r="X46" s="37" t="str">
        <f t="shared" si="0"/>
        <v>%dummy_char(tenure_grp, '07: 48-&lt;54 months', g);</v>
      </c>
    </row>
    <row r="47" spans="1:24" x14ac:dyDescent="0.2">
      <c r="A47" s="28">
        <v>42</v>
      </c>
      <c r="B47" s="25" t="s">
        <v>378</v>
      </c>
      <c r="C47" s="37" t="s">
        <v>84</v>
      </c>
      <c r="D47" s="25">
        <v>1.70736</v>
      </c>
      <c r="E47" s="33" t="s">
        <v>401</v>
      </c>
      <c r="F47" s="32">
        <v>435729</v>
      </c>
      <c r="G47" s="36">
        <v>3.5422486863782084E-2</v>
      </c>
      <c r="H47" s="36">
        <v>4.9994438641707752E-2</v>
      </c>
      <c r="I47" s="32">
        <v>115067</v>
      </c>
      <c r="J47" s="32">
        <v>320662</v>
      </c>
      <c r="K47" s="36">
        <v>0.26407927863419695</v>
      </c>
      <c r="L47" s="28">
        <v>141</v>
      </c>
      <c r="M47" s="26">
        <v>6.3799999999999997E-7</v>
      </c>
      <c r="N47" s="36">
        <v>0.17444000000000001</v>
      </c>
      <c r="O47" s="25">
        <v>-102.48699999999999</v>
      </c>
      <c r="P47" s="25">
        <v>48.357999999999997</v>
      </c>
      <c r="S47" s="37" t="s">
        <v>504</v>
      </c>
      <c r="T47" s="37" t="s">
        <v>509</v>
      </c>
      <c r="U47" s="37"/>
      <c r="V47" s="37"/>
      <c r="W47" s="37" t="str">
        <f t="shared" si="1"/>
        <v>tenure_grp_h</v>
      </c>
      <c r="X47" s="37" t="str">
        <f t="shared" si="0"/>
        <v>%dummy_char(tenure_grp, '08: 54-&lt;60 months', h);</v>
      </c>
    </row>
    <row r="48" spans="1:24" x14ac:dyDescent="0.2">
      <c r="A48" s="28">
        <v>43</v>
      </c>
      <c r="B48" s="25" t="s">
        <v>378</v>
      </c>
      <c r="C48" s="37" t="s">
        <v>84</v>
      </c>
      <c r="D48" s="25">
        <v>1.70736</v>
      </c>
      <c r="E48" s="33" t="s">
        <v>402</v>
      </c>
      <c r="F48" s="32">
        <v>826497</v>
      </c>
      <c r="G48" s="36">
        <v>6.7189879777236089E-2</v>
      </c>
      <c r="H48" s="36">
        <v>8.6839740771186599E-2</v>
      </c>
      <c r="I48" s="32">
        <v>199870</v>
      </c>
      <c r="J48" s="32">
        <v>626627</v>
      </c>
      <c r="K48" s="36">
        <v>0.24182785902429169</v>
      </c>
      <c r="L48" s="28">
        <v>129</v>
      </c>
      <c r="M48" s="26">
        <v>3.5999999999999999E-7</v>
      </c>
      <c r="N48" s="36">
        <v>0.19861999999999999</v>
      </c>
      <c r="O48" s="25">
        <v>-114.268</v>
      </c>
      <c r="P48" s="25">
        <v>59.002000000000002</v>
      </c>
      <c r="Q48" s="38">
        <f>SUM(I46:I48)/SUM(F46:F48)/$B$3*100</f>
        <v>133.1411336037032</v>
      </c>
      <c r="R48" s="39">
        <f>SUM(G46:G48)</f>
        <v>0.13329195429770874</v>
      </c>
      <c r="S48" s="37" t="s">
        <v>504</v>
      </c>
      <c r="T48" s="37" t="s">
        <v>510</v>
      </c>
      <c r="U48" s="37"/>
      <c r="V48" s="37"/>
      <c r="W48" s="37" t="str">
        <f t="shared" si="1"/>
        <v>tenure_grp_i</v>
      </c>
      <c r="X48" s="37" t="str">
        <f t="shared" si="0"/>
        <v>%dummy_char(tenure_grp, '09: 5-&lt;6 years', i);</v>
      </c>
    </row>
    <row r="49" spans="1:24" x14ac:dyDescent="0.2">
      <c r="A49" s="28">
        <v>44</v>
      </c>
      <c r="B49" s="25" t="s">
        <v>378</v>
      </c>
      <c r="C49" s="37" t="s">
        <v>84</v>
      </c>
      <c r="D49" s="25">
        <v>1.70736</v>
      </c>
      <c r="E49" s="33" t="s">
        <v>403</v>
      </c>
      <c r="F49" s="32">
        <v>859493</v>
      </c>
      <c r="G49" s="36">
        <v>6.9872281858707252E-2</v>
      </c>
      <c r="H49" s="36">
        <v>8.3059320575809129E-2</v>
      </c>
      <c r="I49" s="32">
        <v>191169</v>
      </c>
      <c r="J49" s="32">
        <v>668324</v>
      </c>
      <c r="K49" s="36">
        <v>0.22242065962142799</v>
      </c>
      <c r="L49" s="28">
        <v>119</v>
      </c>
      <c r="M49" s="26">
        <v>3.0899999999999997E-7</v>
      </c>
      <c r="N49" s="36">
        <v>0.21484</v>
      </c>
      <c r="O49" s="25">
        <v>-125.16200000000001</v>
      </c>
      <c r="P49" s="25">
        <v>69.484999999999999</v>
      </c>
      <c r="S49" s="37" t="s">
        <v>504</v>
      </c>
      <c r="T49" s="37" t="s">
        <v>511</v>
      </c>
      <c r="U49" s="37"/>
      <c r="V49" s="37"/>
      <c r="W49" s="37" t="str">
        <f t="shared" si="1"/>
        <v>tenure_grp_j</v>
      </c>
      <c r="X49" s="37" t="str">
        <f t="shared" si="0"/>
        <v>%dummy_char(tenure_grp, '10: 6-&lt;7 years', j);</v>
      </c>
    </row>
    <row r="50" spans="1:24" x14ac:dyDescent="0.2">
      <c r="A50" s="28">
        <v>45</v>
      </c>
      <c r="B50" s="25" t="s">
        <v>378</v>
      </c>
      <c r="C50" s="37" t="s">
        <v>84</v>
      </c>
      <c r="D50" s="25">
        <v>1.70736</v>
      </c>
      <c r="E50" s="33" t="s">
        <v>404</v>
      </c>
      <c r="F50" s="32">
        <v>872444</v>
      </c>
      <c r="G50" s="36">
        <v>7.0925130366318284E-2</v>
      </c>
      <c r="H50" s="36">
        <v>8.0315137843479045E-2</v>
      </c>
      <c r="I50" s="32">
        <v>184853</v>
      </c>
      <c r="J50" s="32">
        <v>687591</v>
      </c>
      <c r="K50" s="36">
        <v>0.21187950172160047</v>
      </c>
      <c r="L50" s="28">
        <v>113</v>
      </c>
      <c r="M50" s="26">
        <v>2.8299999999999998E-7</v>
      </c>
      <c r="N50" s="36">
        <v>0.22639000000000001</v>
      </c>
      <c r="O50" s="25">
        <v>-131.363</v>
      </c>
      <c r="P50" s="25">
        <v>75.697000000000003</v>
      </c>
      <c r="Q50" s="38">
        <f>SUM(I49:I50)/SUM(F49:F50)/$B$3*100</f>
        <v>116.03512865575931</v>
      </c>
      <c r="R50" s="39">
        <f>SUM(G49:G50)</f>
        <v>0.14079741222502554</v>
      </c>
      <c r="S50" s="37" t="s">
        <v>504</v>
      </c>
      <c r="T50" s="37" t="s">
        <v>529</v>
      </c>
      <c r="U50" s="37"/>
      <c r="V50" s="37"/>
      <c r="W50" s="37" t="str">
        <f t="shared" si="1"/>
        <v>tenure_grp_k</v>
      </c>
      <c r="X50" s="37" t="str">
        <f t="shared" si="0"/>
        <v>%dummy_char(tenure_grp, '11: 7-&lt;8 years', k);</v>
      </c>
    </row>
    <row r="51" spans="1:24" x14ac:dyDescent="0.2">
      <c r="A51" s="28">
        <v>46</v>
      </c>
      <c r="B51" s="25" t="s">
        <v>378</v>
      </c>
      <c r="C51" s="37" t="s">
        <v>84</v>
      </c>
      <c r="D51" s="25">
        <v>1.70736</v>
      </c>
      <c r="E51" s="33" t="s">
        <v>405</v>
      </c>
      <c r="F51" s="32">
        <v>680307</v>
      </c>
      <c r="G51" s="36">
        <v>5.5305398013074637E-2</v>
      </c>
      <c r="H51" s="36">
        <v>5.6775819909315101E-2</v>
      </c>
      <c r="I51" s="32">
        <v>130675</v>
      </c>
      <c r="J51" s="32">
        <v>549632</v>
      </c>
      <c r="K51" s="36">
        <v>0.19208239809380176</v>
      </c>
      <c r="L51" s="28">
        <v>103</v>
      </c>
      <c r="M51" s="26">
        <v>3.0899999999999997E-7</v>
      </c>
      <c r="N51" s="36">
        <v>0.22819999999999999</v>
      </c>
      <c r="O51" s="25">
        <v>-143.654</v>
      </c>
      <c r="P51" s="25">
        <v>88.466999999999999</v>
      </c>
      <c r="Q51" s="38"/>
      <c r="R51" s="38"/>
      <c r="S51" s="37" t="s">
        <v>504</v>
      </c>
      <c r="T51" s="37" t="s">
        <v>530</v>
      </c>
      <c r="U51" s="37"/>
      <c r="V51" s="37"/>
      <c r="W51" s="37" t="str">
        <f t="shared" si="1"/>
        <v>tenure_grp_l</v>
      </c>
      <c r="X51" s="37" t="str">
        <f t="shared" si="0"/>
        <v>%dummy_char(tenure_grp, '12: 8-&lt;9 years', l);</v>
      </c>
    </row>
    <row r="52" spans="1:24" x14ac:dyDescent="0.2">
      <c r="A52" s="28">
        <v>47</v>
      </c>
      <c r="B52" s="25" t="s">
        <v>378</v>
      </c>
      <c r="C52" s="37" t="s">
        <v>84</v>
      </c>
      <c r="D52" s="25">
        <v>1.70736</v>
      </c>
      <c r="E52" s="33" t="s">
        <v>406</v>
      </c>
      <c r="F52" s="32">
        <v>646897</v>
      </c>
      <c r="G52" s="36">
        <v>5.2589339898698594E-2</v>
      </c>
      <c r="H52" s="36">
        <v>4.8432479027596502E-2</v>
      </c>
      <c r="I52" s="32">
        <v>111472</v>
      </c>
      <c r="J52" s="32">
        <v>535425</v>
      </c>
      <c r="K52" s="36">
        <v>0.17231800425724653</v>
      </c>
      <c r="L52" s="28">
        <v>92</v>
      </c>
      <c r="M52" s="26">
        <v>2.7700000000000001E-7</v>
      </c>
      <c r="N52" s="36">
        <v>0.22308</v>
      </c>
      <c r="O52" s="25">
        <v>-156.929</v>
      </c>
      <c r="P52" s="25">
        <v>102.845</v>
      </c>
      <c r="Q52" s="38">
        <f>SUM(I50:I52)/SUM(F50:F52)/$B$3*100</f>
        <v>103.74878282086313</v>
      </c>
      <c r="R52" s="39">
        <f>SUM(G50:G52)</f>
        <v>0.17881986827809151</v>
      </c>
      <c r="S52" s="37" t="s">
        <v>504</v>
      </c>
      <c r="T52" s="37" t="s">
        <v>531</v>
      </c>
      <c r="U52" s="37"/>
      <c r="V52" s="37"/>
      <c r="W52" s="37" t="str">
        <f t="shared" si="1"/>
        <v>tenure_grp_m</v>
      </c>
      <c r="X52" s="37" t="str">
        <f t="shared" si="0"/>
        <v>%dummy_char(tenure_grp, '13: 9-&lt;10 years', m);</v>
      </c>
    </row>
    <row r="53" spans="1:24" x14ac:dyDescent="0.2">
      <c r="A53" s="28">
        <v>48</v>
      </c>
      <c r="B53" s="25" t="s">
        <v>378</v>
      </c>
      <c r="C53" s="37" t="s">
        <v>84</v>
      </c>
      <c r="D53" s="25">
        <v>1.70736</v>
      </c>
      <c r="E53" s="33" t="s">
        <v>407</v>
      </c>
      <c r="F53" s="32">
        <v>1199067</v>
      </c>
      <c r="G53" s="36">
        <v>9.7477870548654311E-2</v>
      </c>
      <c r="H53" s="36">
        <v>8.00952903984887E-2</v>
      </c>
      <c r="I53" s="32">
        <v>184347</v>
      </c>
      <c r="J53" s="32">
        <v>1014720</v>
      </c>
      <c r="K53" s="36">
        <v>0.1537420344317707</v>
      </c>
      <c r="L53" s="28">
        <v>82</v>
      </c>
      <c r="M53" s="26">
        <v>9.8000000000000004E-8</v>
      </c>
      <c r="N53" s="36">
        <v>0.20169999999999999</v>
      </c>
      <c r="O53" s="25">
        <v>-170.55500000000001</v>
      </c>
      <c r="P53" s="25">
        <v>118.11199999999999</v>
      </c>
      <c r="Q53" s="38"/>
      <c r="R53" s="39"/>
      <c r="S53" s="37" t="s">
        <v>504</v>
      </c>
      <c r="T53" s="37" t="s">
        <v>532</v>
      </c>
      <c r="U53" s="37"/>
      <c r="V53" s="37"/>
      <c r="W53" s="37" t="str">
        <f t="shared" si="1"/>
        <v>tenure_grp_n</v>
      </c>
      <c r="X53" s="37" t="str">
        <f t="shared" si="0"/>
        <v>%dummy_char(tenure_grp, '14: 10-&lt;12 years', n);</v>
      </c>
    </row>
    <row r="54" spans="1:24" x14ac:dyDescent="0.2">
      <c r="A54" s="28">
        <v>49</v>
      </c>
      <c r="B54" s="25" t="s">
        <v>378</v>
      </c>
      <c r="C54" s="37" t="s">
        <v>84</v>
      </c>
      <c r="D54" s="25">
        <v>1.70736</v>
      </c>
      <c r="E54" s="33" t="s">
        <v>408</v>
      </c>
      <c r="F54" s="32">
        <v>463895</v>
      </c>
      <c r="G54" s="36">
        <v>3.7712235228029786E-2</v>
      </c>
      <c r="H54" s="36">
        <v>2.7768557122970321E-2</v>
      </c>
      <c r="I54" s="32">
        <v>63912</v>
      </c>
      <c r="J54" s="32">
        <v>399983</v>
      </c>
      <c r="K54" s="36">
        <v>0.13777255628967763</v>
      </c>
      <c r="L54" s="28">
        <v>74</v>
      </c>
      <c r="M54" s="26">
        <v>2.7099999999999998E-7</v>
      </c>
      <c r="N54" s="36">
        <v>0.18947</v>
      </c>
      <c r="O54" s="25">
        <v>-183.39099999999999</v>
      </c>
      <c r="P54" s="25">
        <v>132.85900000000001</v>
      </c>
      <c r="Q54" s="38"/>
      <c r="R54" s="38"/>
      <c r="S54" s="37" t="s">
        <v>504</v>
      </c>
      <c r="T54" s="37" t="s">
        <v>533</v>
      </c>
      <c r="U54" s="37"/>
      <c r="V54" s="37"/>
      <c r="W54" s="37" t="str">
        <f t="shared" si="1"/>
        <v>tenure_grp_o</v>
      </c>
      <c r="X54" s="37" t="str">
        <f t="shared" si="0"/>
        <v>%dummy_char(tenure_grp, '15: 12-&lt;13 years', o);</v>
      </c>
    </row>
    <row r="55" spans="1:24" x14ac:dyDescent="0.2">
      <c r="A55" s="28">
        <v>50</v>
      </c>
      <c r="B55" s="25" t="s">
        <v>378</v>
      </c>
      <c r="C55" s="37" t="s">
        <v>84</v>
      </c>
      <c r="D55" s="25">
        <v>1.70736</v>
      </c>
      <c r="E55" s="33" t="s">
        <v>409</v>
      </c>
      <c r="F55" s="32">
        <v>750202</v>
      </c>
      <c r="G55" s="36">
        <v>6.0987495645649127E-2</v>
      </c>
      <c r="H55" s="36">
        <v>4.0109993239473826E-2</v>
      </c>
      <c r="I55" s="32">
        <v>92317</v>
      </c>
      <c r="J55" s="32">
        <v>657885</v>
      </c>
      <c r="K55" s="36">
        <v>0.12305619019943961</v>
      </c>
      <c r="L55" s="28">
        <v>66</v>
      </c>
      <c r="M55" s="26">
        <v>1.3400000000000001E-7</v>
      </c>
      <c r="N55" s="36">
        <v>0.16378000000000001</v>
      </c>
      <c r="O55" s="25">
        <v>-196.38</v>
      </c>
      <c r="P55" s="25">
        <v>148.04900000000001</v>
      </c>
      <c r="S55" s="37" t="s">
        <v>504</v>
      </c>
      <c r="T55" s="37" t="s">
        <v>534</v>
      </c>
      <c r="U55" s="37"/>
      <c r="V55" s="37"/>
      <c r="W55" s="37" t="str">
        <f t="shared" si="1"/>
        <v>tenure_grp_p</v>
      </c>
      <c r="X55" s="37" t="str">
        <f t="shared" si="0"/>
        <v>%dummy_char(tenure_grp, '16: 13-&lt;15 years', p);</v>
      </c>
    </row>
    <row r="56" spans="1:24" x14ac:dyDescent="0.2">
      <c r="A56" s="28">
        <v>51</v>
      </c>
      <c r="B56" s="25" t="s">
        <v>378</v>
      </c>
      <c r="C56" s="37" t="s">
        <v>84</v>
      </c>
      <c r="D56" s="25">
        <v>1.70736</v>
      </c>
      <c r="E56" s="33" t="s">
        <v>410</v>
      </c>
      <c r="F56" s="32">
        <v>738241</v>
      </c>
      <c r="G56" s="36">
        <v>6.0015128955854098E-2</v>
      </c>
      <c r="H56" s="36">
        <v>3.3383356592555771E-2</v>
      </c>
      <c r="I56" s="32">
        <v>76835</v>
      </c>
      <c r="J56" s="32">
        <v>661406</v>
      </c>
      <c r="K56" s="36">
        <v>0.10407847843725829</v>
      </c>
      <c r="L56" s="28">
        <v>56</v>
      </c>
      <c r="M56" s="26">
        <v>9.5999999999999999E-8</v>
      </c>
      <c r="N56" s="36">
        <v>0.13102</v>
      </c>
      <c r="O56" s="25">
        <v>-215.27099999999999</v>
      </c>
      <c r="P56" s="25">
        <v>170.46100000000001</v>
      </c>
      <c r="S56" s="37" t="s">
        <v>504</v>
      </c>
      <c r="T56" s="37" t="s">
        <v>535</v>
      </c>
      <c r="U56" s="37"/>
      <c r="V56" s="37"/>
      <c r="W56" s="37" t="str">
        <f t="shared" si="1"/>
        <v>tenure_grp_q</v>
      </c>
      <c r="X56" s="37" t="str">
        <f t="shared" si="0"/>
        <v>%dummy_char(tenure_grp, '17: 15-&lt;18 years', q);</v>
      </c>
    </row>
    <row r="57" spans="1:24" x14ac:dyDescent="0.2">
      <c r="A57" s="28">
        <v>52</v>
      </c>
      <c r="B57" s="25" t="s">
        <v>378</v>
      </c>
      <c r="C57" s="37" t="s">
        <v>84</v>
      </c>
      <c r="D57" s="25">
        <v>1.70736</v>
      </c>
      <c r="E57" s="33" t="s">
        <v>411</v>
      </c>
      <c r="F57" s="32">
        <v>541608</v>
      </c>
      <c r="G57" s="36">
        <v>4.4029895337054197E-2</v>
      </c>
      <c r="H57" s="36">
        <v>1.9654187789690285E-2</v>
      </c>
      <c r="I57" s="32">
        <v>45236</v>
      </c>
      <c r="J57" s="32">
        <v>496372</v>
      </c>
      <c r="K57" s="36">
        <v>8.3521661423021823E-2</v>
      </c>
      <c r="L57" s="28">
        <v>45</v>
      </c>
      <c r="M57" s="26">
        <v>9.9E-8</v>
      </c>
      <c r="N57" s="36">
        <v>0.10104</v>
      </c>
      <c r="O57" s="25">
        <v>-239.54300000000001</v>
      </c>
      <c r="P57" s="25">
        <v>199.529</v>
      </c>
      <c r="S57" s="37" t="s">
        <v>504</v>
      </c>
      <c r="T57" s="37" t="s">
        <v>536</v>
      </c>
      <c r="U57" s="37"/>
      <c r="V57" s="37"/>
      <c r="W57" s="37" t="str">
        <f t="shared" si="1"/>
        <v>tenure_grp_r</v>
      </c>
      <c r="X57" s="37" t="str">
        <f t="shared" si="0"/>
        <v>%dummy_char(tenure_grp, '18: 18-&lt;21 years', r);</v>
      </c>
    </row>
    <row r="58" spans="1:24" x14ac:dyDescent="0.2">
      <c r="A58" s="28">
        <v>53</v>
      </c>
      <c r="B58" s="25" t="s">
        <v>378</v>
      </c>
      <c r="C58" s="37" t="s">
        <v>84</v>
      </c>
      <c r="D58" s="25">
        <v>1.70736</v>
      </c>
      <c r="E58" s="33" t="s">
        <v>412</v>
      </c>
      <c r="F58" s="32">
        <v>523762</v>
      </c>
      <c r="G58" s="36">
        <v>4.2579108952464105E-2</v>
      </c>
      <c r="H58" s="36">
        <v>1.493007460909734E-2</v>
      </c>
      <c r="I58" s="32">
        <v>34363</v>
      </c>
      <c r="J58" s="32">
        <v>489399</v>
      </c>
      <c r="K58" s="36">
        <v>6.560804334793284E-2</v>
      </c>
      <c r="L58" s="28">
        <v>35</v>
      </c>
      <c r="M58" s="26">
        <v>5.8999999999999999E-8</v>
      </c>
      <c r="N58" s="36">
        <v>6.7019999999999996E-2</v>
      </c>
      <c r="O58" s="25">
        <v>-265.62</v>
      </c>
      <c r="P58" s="25">
        <v>230.76599999999999</v>
      </c>
      <c r="S58" s="37" t="s">
        <v>504</v>
      </c>
      <c r="T58" s="37" t="s">
        <v>537</v>
      </c>
      <c r="U58" s="37"/>
      <c r="V58" s="37"/>
      <c r="W58" s="37" t="str">
        <f t="shared" si="1"/>
        <v>tenure_grp_s</v>
      </c>
      <c r="X58" s="37" t="str">
        <f t="shared" si="0"/>
        <v>%dummy_char(tenure_grp, '19: 21-&lt;25 years', s);</v>
      </c>
    </row>
    <row r="59" spans="1:24" x14ac:dyDescent="0.2">
      <c r="A59" s="28">
        <v>54</v>
      </c>
      <c r="B59" s="25" t="s">
        <v>378</v>
      </c>
      <c r="C59" s="37" t="s">
        <v>84</v>
      </c>
      <c r="D59" s="25">
        <v>1.70736</v>
      </c>
      <c r="E59" s="33" t="s">
        <v>413</v>
      </c>
      <c r="F59" s="32">
        <v>841579</v>
      </c>
      <c r="G59" s="36">
        <v>6.8415967430065158E-2</v>
      </c>
      <c r="H59" s="36">
        <v>1.3932940446542313E-2</v>
      </c>
      <c r="I59" s="32">
        <v>32068</v>
      </c>
      <c r="J59" s="32">
        <v>809511</v>
      </c>
      <c r="K59" s="36">
        <v>3.8104562970321262E-2</v>
      </c>
      <c r="L59" s="28">
        <v>20</v>
      </c>
      <c r="M59" s="26">
        <v>-6.1999999999999999E-8</v>
      </c>
      <c r="N59" s="36">
        <v>0</v>
      </c>
      <c r="O59" s="25">
        <v>-322.85700000000003</v>
      </c>
      <c r="P59" s="25">
        <v>298.25299999999999</v>
      </c>
      <c r="Q59" s="38">
        <f>SUM(I54:I59)/SUM(F54:F59)/$B$3*100</f>
        <v>47.73990891140059</v>
      </c>
      <c r="R59" s="39">
        <f>SUM(G54:G59)</f>
        <v>0.3137398315491165</v>
      </c>
      <c r="S59" s="37" t="s">
        <v>504</v>
      </c>
      <c r="T59" s="37" t="s">
        <v>538</v>
      </c>
      <c r="U59" s="37"/>
      <c r="V59" s="37"/>
      <c r="W59" s="37" t="str">
        <f t="shared" si="1"/>
        <v>tenure_grp_t</v>
      </c>
      <c r="X59" s="37" t="str">
        <f t="shared" si="0"/>
        <v>%dummy_char(tenure_grp, '20: &gt;=25 years', t);</v>
      </c>
    </row>
    <row r="60" spans="1:24" hidden="1" x14ac:dyDescent="0.2">
      <c r="A60" s="28">
        <v>55</v>
      </c>
      <c r="B60" s="25" t="s">
        <v>414</v>
      </c>
      <c r="C60" s="37" t="s">
        <v>528</v>
      </c>
      <c r="D60" s="25">
        <v>1.6651400000000001</v>
      </c>
      <c r="E60" s="33">
        <v>0</v>
      </c>
      <c r="F60" s="32">
        <v>10650861</v>
      </c>
      <c r="G60" s="36">
        <v>0.86585924705601169</v>
      </c>
      <c r="H60" s="36">
        <v>0.83061666773838672</v>
      </c>
      <c r="I60" s="32">
        <v>1911744</v>
      </c>
      <c r="J60" s="32">
        <v>8739117</v>
      </c>
      <c r="K60" s="36">
        <v>0.17949196783245974</v>
      </c>
      <c r="L60" s="28">
        <v>96</v>
      </c>
      <c r="M60" s="26">
        <v>-1.0389999999999999E-6</v>
      </c>
      <c r="N60" s="36">
        <v>4.335E-2</v>
      </c>
      <c r="O60" s="25">
        <v>-151.97900000000001</v>
      </c>
      <c r="P60" s="25">
        <v>97.421000000000006</v>
      </c>
      <c r="S60" s="37" t="s">
        <v>500</v>
      </c>
      <c r="T60" s="37" t="s">
        <v>501</v>
      </c>
      <c r="U60" s="37">
        <v>0</v>
      </c>
      <c r="V60" s="37">
        <v>0</v>
      </c>
      <c r="W60" s="37" t="str">
        <f>B60&amp;"_"&amp;T60</f>
        <v>days_tbc_rep_a</v>
      </c>
      <c r="X60" s="37" t="str">
        <f t="shared" ref="X60:X61" si="2">"%dummy_"&amp;S60&amp;"("&amp;B60&amp;", "&amp;U60&amp;", "&amp;V60&amp;", "&amp;T60&amp;");"</f>
        <v>%dummy_num(days_tbc_rep, 0, 0, a);</v>
      </c>
    </row>
    <row r="61" spans="1:24" x14ac:dyDescent="0.2">
      <c r="A61" s="28">
        <v>56</v>
      </c>
      <c r="B61" s="25" t="s">
        <v>414</v>
      </c>
      <c r="C61" s="37"/>
      <c r="D61" s="25">
        <v>1.6651400000000001</v>
      </c>
      <c r="E61" s="33">
        <v>1</v>
      </c>
      <c r="F61" s="32">
        <v>1236125</v>
      </c>
      <c r="G61" s="36">
        <v>0.10049049196746745</v>
      </c>
      <c r="H61" s="36">
        <v>0.12383711129146906</v>
      </c>
      <c r="I61" s="32">
        <v>285023</v>
      </c>
      <c r="J61" s="32">
        <v>951102</v>
      </c>
      <c r="K61" s="36">
        <v>0.23057781373242997</v>
      </c>
      <c r="L61" s="28">
        <v>123</v>
      </c>
      <c r="M61" s="26">
        <v>2.23E-7</v>
      </c>
      <c r="N61" s="36">
        <v>1.4630000000000001E-2</v>
      </c>
      <c r="O61" s="25">
        <v>-120.505</v>
      </c>
      <c r="P61" s="25">
        <v>64.933999999999997</v>
      </c>
      <c r="S61" s="37" t="s">
        <v>500</v>
      </c>
      <c r="T61" s="37" t="s">
        <v>502</v>
      </c>
      <c r="U61" s="37">
        <v>1</v>
      </c>
      <c r="V61" s="37">
        <v>31</v>
      </c>
      <c r="W61" s="37" t="str">
        <f>B61&amp;"_"&amp;T61</f>
        <v>days_tbc_rep_b</v>
      </c>
      <c r="X61" s="37" t="str">
        <f t="shared" si="2"/>
        <v>%dummy_num(days_tbc_rep, 1, 31, b);</v>
      </c>
    </row>
    <row r="62" spans="1:24" hidden="1" x14ac:dyDescent="0.2">
      <c r="A62" s="28">
        <v>57</v>
      </c>
      <c r="B62" s="25" t="s">
        <v>414</v>
      </c>
      <c r="D62" s="25">
        <v>1.6651400000000001</v>
      </c>
      <c r="E62" s="33">
        <v>2</v>
      </c>
      <c r="F62" s="32">
        <v>279460</v>
      </c>
      <c r="G62" s="36">
        <v>2.2718635158441466E-2</v>
      </c>
      <c r="H62" s="36">
        <v>3.0915938331488237E-2</v>
      </c>
      <c r="I62" s="32">
        <v>71156</v>
      </c>
      <c r="J62" s="32">
        <v>208304</v>
      </c>
      <c r="K62" s="36">
        <v>0.25461962355972234</v>
      </c>
      <c r="L62" s="28">
        <v>136</v>
      </c>
      <c r="M62" s="26">
        <v>8.0299999999999998E-7</v>
      </c>
      <c r="N62" s="36">
        <v>4.6100000000000004E-3</v>
      </c>
      <c r="O62" s="25">
        <v>-107.41200000000001</v>
      </c>
      <c r="P62" s="25">
        <v>52.713999999999999</v>
      </c>
    </row>
    <row r="63" spans="1:24" hidden="1" x14ac:dyDescent="0.2">
      <c r="A63" s="28">
        <v>58</v>
      </c>
      <c r="B63" s="25" t="s">
        <v>414</v>
      </c>
      <c r="D63" s="25">
        <v>1.6651400000000001</v>
      </c>
      <c r="E63" s="33">
        <v>3</v>
      </c>
      <c r="F63" s="32">
        <v>80190</v>
      </c>
      <c r="G63" s="36">
        <v>6.5190272430953305E-3</v>
      </c>
      <c r="H63" s="36">
        <v>9.0919518455888863E-3</v>
      </c>
      <c r="I63" s="32">
        <v>20926</v>
      </c>
      <c r="J63" s="32">
        <v>59264</v>
      </c>
      <c r="K63" s="36">
        <v>0.26095523132560172</v>
      </c>
      <c r="L63" s="28">
        <v>139</v>
      </c>
      <c r="M63" s="26">
        <v>1.6309999999999999E-6</v>
      </c>
      <c r="N63" s="36">
        <v>1.4499999999999999E-3</v>
      </c>
      <c r="O63" s="25">
        <v>-104.101</v>
      </c>
      <c r="P63" s="25">
        <v>49.77</v>
      </c>
    </row>
    <row r="64" spans="1:24" hidden="1" x14ac:dyDescent="0.2">
      <c r="A64" s="28">
        <v>59</v>
      </c>
      <c r="B64" s="25" t="s">
        <v>414</v>
      </c>
      <c r="D64" s="25">
        <v>1.6651400000000001</v>
      </c>
      <c r="E64" s="33">
        <v>4</v>
      </c>
      <c r="F64" s="32">
        <v>28820</v>
      </c>
      <c r="G64" s="36">
        <v>2.3429151408655372E-3</v>
      </c>
      <c r="H64" s="36">
        <v>3.164760453181184E-3</v>
      </c>
      <c r="I64" s="32">
        <v>7284</v>
      </c>
      <c r="J64" s="32">
        <v>21536</v>
      </c>
      <c r="K64" s="36">
        <v>0.25274115197779318</v>
      </c>
      <c r="L64" s="28">
        <v>135</v>
      </c>
      <c r="M64" s="26">
        <v>2.6709999999999999E-6</v>
      </c>
      <c r="N64" s="36">
        <v>4.4000000000000002E-4</v>
      </c>
      <c r="O64" s="25">
        <v>-108.405</v>
      </c>
      <c r="P64" s="25">
        <v>53.607999999999997</v>
      </c>
    </row>
    <row r="65" spans="1:16" hidden="1" x14ac:dyDescent="0.2">
      <c r="A65" s="28">
        <v>60</v>
      </c>
      <c r="B65" s="25" t="s">
        <v>414</v>
      </c>
      <c r="D65" s="25">
        <v>1.6651400000000001</v>
      </c>
      <c r="E65" s="33">
        <v>5</v>
      </c>
      <c r="F65" s="32">
        <v>11997</v>
      </c>
      <c r="G65" s="36">
        <v>9.7529330135197258E-4</v>
      </c>
      <c r="H65" s="36">
        <v>1.246960804589511E-3</v>
      </c>
      <c r="I65" s="32">
        <v>2870</v>
      </c>
      <c r="J65" s="32">
        <v>9127</v>
      </c>
      <c r="K65" s="36">
        <v>0.23922647328498792</v>
      </c>
      <c r="L65" s="28">
        <v>128</v>
      </c>
      <c r="M65" s="26">
        <v>3.9369999999999997E-6</v>
      </c>
      <c r="N65" s="36">
        <v>1.1E-4</v>
      </c>
      <c r="O65" s="25">
        <v>-115.693</v>
      </c>
      <c r="P65" s="25">
        <v>60.338999999999999</v>
      </c>
    </row>
    <row r="66" spans="1:16" hidden="1" x14ac:dyDescent="0.2">
      <c r="A66" s="28">
        <v>61</v>
      </c>
      <c r="B66" s="25" t="s">
        <v>414</v>
      </c>
      <c r="D66" s="25">
        <v>1.6651400000000001</v>
      </c>
      <c r="E66" s="33">
        <v>6</v>
      </c>
      <c r="F66" s="32">
        <v>5687</v>
      </c>
      <c r="G66" s="36">
        <v>4.6232333123186366E-4</v>
      </c>
      <c r="H66" s="36">
        <v>5.4353587684372062E-4</v>
      </c>
      <c r="I66" s="32">
        <v>1251</v>
      </c>
      <c r="J66" s="32">
        <v>4436</v>
      </c>
      <c r="K66" s="36">
        <v>0.21997538245120452</v>
      </c>
      <c r="L66" s="28">
        <v>118</v>
      </c>
      <c r="M66" s="26">
        <v>5.2669999999999997E-6</v>
      </c>
      <c r="N66" s="36">
        <v>1.0000000000000001E-5</v>
      </c>
      <c r="O66" s="25">
        <v>-126.581</v>
      </c>
      <c r="P66" s="25">
        <v>70.891999999999996</v>
      </c>
    </row>
    <row r="67" spans="1:16" hidden="1" x14ac:dyDescent="0.2">
      <c r="A67" s="28">
        <v>62</v>
      </c>
      <c r="B67" s="25" t="s">
        <v>414</v>
      </c>
      <c r="D67" s="25">
        <v>1.6651400000000001</v>
      </c>
      <c r="E67" s="33">
        <v>7</v>
      </c>
      <c r="F67" s="32">
        <v>2919</v>
      </c>
      <c r="G67" s="36">
        <v>2.3729942040896958E-4</v>
      </c>
      <c r="H67" s="36">
        <v>2.6242659441535354E-4</v>
      </c>
      <c r="I67" s="32">
        <v>604</v>
      </c>
      <c r="J67" s="32">
        <v>2315</v>
      </c>
      <c r="K67" s="36">
        <v>0.20692017814319971</v>
      </c>
      <c r="L67" s="28">
        <v>111</v>
      </c>
      <c r="M67" s="26">
        <v>6.9210000000000003E-6</v>
      </c>
      <c r="N67" s="36">
        <v>2.0000000000000002E-5</v>
      </c>
      <c r="O67" s="25">
        <v>-134.35900000000001</v>
      </c>
      <c r="P67" s="25">
        <v>78.756</v>
      </c>
    </row>
    <row r="68" spans="1:16" hidden="1" x14ac:dyDescent="0.2">
      <c r="A68" s="28">
        <v>63</v>
      </c>
      <c r="B68" s="25" t="s">
        <v>414</v>
      </c>
      <c r="D68" s="25">
        <v>1.6651400000000001</v>
      </c>
      <c r="E68" s="33">
        <v>8</v>
      </c>
      <c r="F68" s="32">
        <v>1744</v>
      </c>
      <c r="G68" s="36">
        <v>1.4177807098089858E-4</v>
      </c>
      <c r="H68" s="36">
        <v>1.3642707060665729E-4</v>
      </c>
      <c r="I68" s="32">
        <v>314</v>
      </c>
      <c r="J68" s="32">
        <v>1430</v>
      </c>
      <c r="K68" s="36">
        <v>0.18004587155963303</v>
      </c>
      <c r="L68" s="28">
        <v>96</v>
      </c>
      <c r="M68" s="26">
        <v>7.7929999999999998E-6</v>
      </c>
      <c r="N68" s="36">
        <v>2.0000000000000002E-5</v>
      </c>
      <c r="O68" s="25">
        <v>-151.60400000000001</v>
      </c>
      <c r="P68" s="25">
        <v>97.012</v>
      </c>
    </row>
    <row r="69" spans="1:16" hidden="1" x14ac:dyDescent="0.2">
      <c r="A69" s="28">
        <v>64</v>
      </c>
      <c r="B69" s="25" t="s">
        <v>414</v>
      </c>
      <c r="D69" s="25">
        <v>1.6651400000000001</v>
      </c>
      <c r="E69" s="33">
        <v>9</v>
      </c>
      <c r="F69" s="32">
        <v>1015</v>
      </c>
      <c r="G69" s="36">
        <v>8.2514186952759212E-5</v>
      </c>
      <c r="H69" s="36">
        <v>6.777905418674693E-5</v>
      </c>
      <c r="I69" s="32">
        <v>156</v>
      </c>
      <c r="J69" s="32">
        <v>859</v>
      </c>
      <c r="K69" s="36">
        <v>0.15369458128078817</v>
      </c>
      <c r="L69" s="28">
        <v>82</v>
      </c>
      <c r="M69" s="26">
        <v>8.7220000000000005E-6</v>
      </c>
      <c r="N69" s="36">
        <v>0</v>
      </c>
      <c r="O69" s="25">
        <v>-170.59100000000001</v>
      </c>
      <c r="P69" s="25">
        <v>118.15300000000001</v>
      </c>
    </row>
    <row r="70" spans="1:16" hidden="1" x14ac:dyDescent="0.2">
      <c r="A70" s="28">
        <v>65</v>
      </c>
      <c r="B70" s="25" t="s">
        <v>414</v>
      </c>
      <c r="D70" s="25">
        <v>1.6651400000000001</v>
      </c>
      <c r="E70" s="33">
        <v>10</v>
      </c>
      <c r="F70" s="32">
        <v>596</v>
      </c>
      <c r="G70" s="36">
        <v>4.845168022053644E-5</v>
      </c>
      <c r="H70" s="36">
        <v>4.0406743842099134E-5</v>
      </c>
      <c r="I70" s="32">
        <v>93</v>
      </c>
      <c r="J70" s="32">
        <v>503</v>
      </c>
      <c r="K70" s="36">
        <v>0.15604026845637584</v>
      </c>
      <c r="L70" s="28">
        <v>83</v>
      </c>
      <c r="M70" s="26">
        <v>1.1559000000000001E-5</v>
      </c>
      <c r="N70" s="36">
        <v>1.464E-2</v>
      </c>
      <c r="O70" s="25">
        <v>-168.79900000000001</v>
      </c>
      <c r="P70" s="25">
        <v>116.12</v>
      </c>
    </row>
    <row r="71" spans="1:16" hidden="1" x14ac:dyDescent="0.2">
      <c r="A71" s="28">
        <v>66</v>
      </c>
      <c r="B71" s="25" t="s">
        <v>414</v>
      </c>
      <c r="D71" s="25">
        <v>1.6651400000000001</v>
      </c>
      <c r="E71" s="33">
        <v>11</v>
      </c>
      <c r="F71" s="32">
        <v>438</v>
      </c>
      <c r="G71" s="36">
        <v>3.5607107276166038E-5</v>
      </c>
      <c r="H71" s="36">
        <v>2.2593018062248978E-5</v>
      </c>
      <c r="I71" s="32">
        <v>52</v>
      </c>
      <c r="J71" s="32">
        <v>386</v>
      </c>
      <c r="K71" s="36">
        <v>0.11872146118721461</v>
      </c>
      <c r="L71" s="28">
        <v>63</v>
      </c>
      <c r="M71" s="26">
        <v>1.0259E-5</v>
      </c>
      <c r="N71" s="36">
        <v>1.4659999999999999E-2</v>
      </c>
      <c r="O71" s="25">
        <v>-200.459</v>
      </c>
      <c r="P71" s="25">
        <v>152.86199999999999</v>
      </c>
    </row>
    <row r="72" spans="1:16" hidden="1" x14ac:dyDescent="0.2">
      <c r="A72" s="28">
        <v>67</v>
      </c>
      <c r="B72" s="25" t="s">
        <v>414</v>
      </c>
      <c r="D72" s="25">
        <v>1.6651400000000001</v>
      </c>
      <c r="E72" s="33">
        <v>12</v>
      </c>
      <c r="F72" s="32">
        <v>300</v>
      </c>
      <c r="G72" s="36">
        <v>2.4388429641209617E-5</v>
      </c>
      <c r="H72" s="36">
        <v>2.0855093595922133E-5</v>
      </c>
      <c r="I72" s="32">
        <v>48</v>
      </c>
      <c r="J72" s="32">
        <v>252</v>
      </c>
      <c r="K72" s="36">
        <v>0.16</v>
      </c>
      <c r="L72" s="28">
        <v>86</v>
      </c>
      <c r="M72" s="26">
        <v>1.6708E-5</v>
      </c>
      <c r="N72" s="36">
        <v>1.4659999999999999E-2</v>
      </c>
      <c r="O72" s="25">
        <v>-165.82300000000001</v>
      </c>
      <c r="P72" s="25">
        <v>112.76</v>
      </c>
    </row>
    <row r="73" spans="1:16" hidden="1" x14ac:dyDescent="0.2">
      <c r="A73" s="28">
        <v>68</v>
      </c>
      <c r="B73" s="25" t="s">
        <v>414</v>
      </c>
      <c r="D73" s="25">
        <v>1.6651400000000001</v>
      </c>
      <c r="E73" s="33">
        <v>13</v>
      </c>
      <c r="F73" s="32">
        <v>193</v>
      </c>
      <c r="G73" s="36">
        <v>1.5689889735844854E-5</v>
      </c>
      <c r="H73" s="36">
        <v>9.5585845647976456E-6</v>
      </c>
      <c r="I73" s="32">
        <v>22</v>
      </c>
      <c r="J73" s="32">
        <v>171</v>
      </c>
      <c r="K73" s="36">
        <v>0.11398963730569948</v>
      </c>
      <c r="L73" s="28">
        <v>61</v>
      </c>
      <c r="M73" s="26">
        <v>1.4841000000000001E-5</v>
      </c>
      <c r="N73" s="36">
        <v>1.4670000000000001E-2</v>
      </c>
      <c r="O73" s="25">
        <v>-205.06200000000001</v>
      </c>
      <c r="P73" s="25">
        <v>158.31200000000001</v>
      </c>
    </row>
    <row r="74" spans="1:16" hidden="1" x14ac:dyDescent="0.2">
      <c r="A74" s="28">
        <v>69</v>
      </c>
      <c r="B74" s="25" t="s">
        <v>414</v>
      </c>
      <c r="D74" s="25">
        <v>1.6651400000000001</v>
      </c>
      <c r="E74" s="33">
        <v>14</v>
      </c>
      <c r="F74" s="32">
        <v>146</v>
      </c>
      <c r="G74" s="36">
        <v>1.1869035758722014E-5</v>
      </c>
      <c r="H74" s="36">
        <v>7.8206600984708006E-6</v>
      </c>
      <c r="I74" s="32">
        <v>18</v>
      </c>
      <c r="J74" s="32">
        <v>128</v>
      </c>
      <c r="K74" s="36">
        <v>0.12328767123287671</v>
      </c>
      <c r="L74" s="28">
        <v>66</v>
      </c>
      <c r="M74" s="26">
        <v>1.8456000000000001E-5</v>
      </c>
      <c r="N74" s="36">
        <v>1.468E-2</v>
      </c>
      <c r="O74" s="25">
        <v>-196.166</v>
      </c>
      <c r="P74" s="25">
        <v>147.79599999999999</v>
      </c>
    </row>
    <row r="75" spans="1:16" hidden="1" x14ac:dyDescent="0.2">
      <c r="A75" s="28">
        <v>70</v>
      </c>
      <c r="B75" s="25" t="s">
        <v>414</v>
      </c>
      <c r="D75" s="25">
        <v>1.6651400000000001</v>
      </c>
      <c r="E75" s="33">
        <v>15</v>
      </c>
      <c r="F75" s="32">
        <v>94</v>
      </c>
      <c r="G75" s="36">
        <v>7.6417079542456809E-6</v>
      </c>
      <c r="H75" s="36">
        <v>4.7792922823988228E-6</v>
      </c>
      <c r="I75" s="32">
        <v>11</v>
      </c>
      <c r="J75" s="32">
        <v>83</v>
      </c>
      <c r="K75" s="36">
        <v>0.11702127659574468</v>
      </c>
      <c r="L75" s="28">
        <v>63</v>
      </c>
      <c r="M75" s="26">
        <v>2.1832999999999999E-5</v>
      </c>
      <c r="N75" s="36">
        <v>1.468E-2</v>
      </c>
      <c r="O75" s="25">
        <v>-202.095</v>
      </c>
      <c r="P75" s="25">
        <v>154.79599999999999</v>
      </c>
    </row>
    <row r="76" spans="1:16" hidden="1" x14ac:dyDescent="0.2">
      <c r="A76" s="28">
        <v>71</v>
      </c>
      <c r="B76" s="25" t="s">
        <v>414</v>
      </c>
      <c r="D76" s="25">
        <v>1.6651400000000001</v>
      </c>
      <c r="E76" s="33">
        <v>16</v>
      </c>
      <c r="F76" s="32">
        <v>74</v>
      </c>
      <c r="G76" s="36">
        <v>6.0158126448317057E-6</v>
      </c>
      <c r="H76" s="36">
        <v>5.2137733989805332E-6</v>
      </c>
      <c r="I76" s="32">
        <v>12</v>
      </c>
      <c r="J76" s="32">
        <v>62</v>
      </c>
      <c r="K76" s="36">
        <v>0.16216216216216217</v>
      </c>
      <c r="L76" s="28">
        <v>87</v>
      </c>
      <c r="M76" s="26">
        <v>3.4100000000000002E-5</v>
      </c>
      <c r="N76" s="36">
        <v>1.468E-2</v>
      </c>
      <c r="O76" s="25">
        <v>-164.22300000000001</v>
      </c>
      <c r="P76" s="25">
        <v>110.961</v>
      </c>
    </row>
    <row r="77" spans="1:16" hidden="1" x14ac:dyDescent="0.2">
      <c r="A77" s="28">
        <v>72</v>
      </c>
      <c r="B77" s="25" t="s">
        <v>414</v>
      </c>
      <c r="D77" s="25">
        <v>1.6651400000000001</v>
      </c>
      <c r="E77" s="33">
        <v>17</v>
      </c>
      <c r="F77" s="32">
        <v>51</v>
      </c>
      <c r="G77" s="36">
        <v>4.1460330390056352E-6</v>
      </c>
      <c r="H77" s="36">
        <v>8.6896223316342227E-7</v>
      </c>
      <c r="I77" s="32">
        <v>2</v>
      </c>
      <c r="J77" s="32">
        <v>49</v>
      </c>
      <c r="K77" s="36">
        <v>3.9215686274509803E-2</v>
      </c>
      <c r="L77" s="28">
        <v>21</v>
      </c>
      <c r="M77" s="26">
        <v>9.9329999999999996E-6</v>
      </c>
      <c r="N77" s="36">
        <v>1.469E-2</v>
      </c>
      <c r="O77" s="25">
        <v>-319.86700000000002</v>
      </c>
      <c r="P77" s="25">
        <v>294.77999999999997</v>
      </c>
    </row>
    <row r="78" spans="1:16" hidden="1" x14ac:dyDescent="0.2">
      <c r="A78" s="28">
        <v>73</v>
      </c>
      <c r="B78" s="25" t="s">
        <v>414</v>
      </c>
      <c r="D78" s="25">
        <v>1.6651400000000001</v>
      </c>
      <c r="E78" s="33">
        <v>18</v>
      </c>
      <c r="F78" s="32">
        <v>48</v>
      </c>
      <c r="G78" s="36">
        <v>3.9021487425935391E-6</v>
      </c>
      <c r="H78" s="36">
        <v>1.3034433497451333E-6</v>
      </c>
      <c r="I78" s="32">
        <v>3</v>
      </c>
      <c r="J78" s="32">
        <v>45</v>
      </c>
      <c r="K78" s="36">
        <v>6.25E-2</v>
      </c>
      <c r="L78" s="28">
        <v>33</v>
      </c>
      <c r="M78" s="26">
        <v>1.6317999999999999E-5</v>
      </c>
      <c r="N78" s="36">
        <v>1.469E-2</v>
      </c>
      <c r="O78" s="25">
        <v>-270.80500000000001</v>
      </c>
      <c r="P78" s="25">
        <v>236.95400000000001</v>
      </c>
    </row>
    <row r="79" spans="1:16" hidden="1" x14ac:dyDescent="0.2">
      <c r="A79" s="28">
        <v>74</v>
      </c>
      <c r="B79" s="25" t="s">
        <v>414</v>
      </c>
      <c r="D79" s="25">
        <v>1.6651400000000001</v>
      </c>
      <c r="E79" s="33">
        <v>19</v>
      </c>
      <c r="F79" s="32">
        <v>33</v>
      </c>
      <c r="G79" s="36">
        <v>2.6827272605330581E-6</v>
      </c>
      <c r="H79" s="36">
        <v>0</v>
      </c>
      <c r="I79" s="32">
        <v>0</v>
      </c>
      <c r="J79" s="32">
        <v>33</v>
      </c>
      <c r="K79" s="36">
        <v>0</v>
      </c>
      <c r="L79" s="28">
        <v>0</v>
      </c>
      <c r="M79" s="26">
        <v>-8.4479000000000004E-10</v>
      </c>
      <c r="N79" s="36">
        <v>1.469E-2</v>
      </c>
      <c r="O79" s="25" t="s">
        <v>303</v>
      </c>
      <c r="P79" s="25" t="s">
        <v>303</v>
      </c>
    </row>
    <row r="80" spans="1:16" hidden="1" x14ac:dyDescent="0.2">
      <c r="A80" s="28">
        <v>75</v>
      </c>
      <c r="B80" s="25" t="s">
        <v>414</v>
      </c>
      <c r="D80" s="25">
        <v>1.6651400000000001</v>
      </c>
      <c r="E80" s="33">
        <v>20</v>
      </c>
      <c r="F80" s="32">
        <v>23</v>
      </c>
      <c r="G80" s="36">
        <v>1.8697796058260707E-6</v>
      </c>
      <c r="H80" s="36">
        <v>1.3034433497451333E-6</v>
      </c>
      <c r="I80" s="32">
        <v>3</v>
      </c>
      <c r="J80" s="32">
        <v>20</v>
      </c>
      <c r="K80" s="36">
        <v>0.13043478260869565</v>
      </c>
      <c r="L80" s="28">
        <v>70</v>
      </c>
      <c r="M80" s="26">
        <v>4.9199000000000001E-5</v>
      </c>
      <c r="N80" s="36">
        <v>4.6100000000000004E-3</v>
      </c>
      <c r="O80" s="25">
        <v>-189.71199999999999</v>
      </c>
      <c r="P80" s="25">
        <v>140.22200000000001</v>
      </c>
    </row>
    <row r="81" spans="1:24" hidden="1" x14ac:dyDescent="0.2">
      <c r="A81" s="28">
        <v>76</v>
      </c>
      <c r="B81" s="25" t="s">
        <v>414</v>
      </c>
      <c r="D81" s="25">
        <v>1.6651400000000001</v>
      </c>
      <c r="E81" s="33">
        <v>21</v>
      </c>
      <c r="F81" s="32">
        <v>16</v>
      </c>
      <c r="G81" s="36">
        <v>1.3007162475311795E-6</v>
      </c>
      <c r="H81" s="36">
        <v>0</v>
      </c>
      <c r="I81" s="32">
        <v>0</v>
      </c>
      <c r="J81" s="32">
        <v>16</v>
      </c>
      <c r="K81" s="36">
        <v>0</v>
      </c>
      <c r="L81" s="28">
        <v>0</v>
      </c>
      <c r="M81" s="26">
        <v>-5.8824000000000003E-10</v>
      </c>
      <c r="N81" s="36">
        <v>4.6100000000000004E-3</v>
      </c>
      <c r="O81" s="25" t="s">
        <v>303</v>
      </c>
      <c r="P81" s="25" t="s">
        <v>303</v>
      </c>
    </row>
    <row r="82" spans="1:24" hidden="1" x14ac:dyDescent="0.2">
      <c r="A82" s="28">
        <v>77</v>
      </c>
      <c r="B82" s="25" t="s">
        <v>414</v>
      </c>
      <c r="D82" s="25">
        <v>1.6651400000000001</v>
      </c>
      <c r="E82" s="33">
        <v>22</v>
      </c>
      <c r="F82" s="32">
        <v>23</v>
      </c>
      <c r="G82" s="36">
        <v>1.8697796058260707E-6</v>
      </c>
      <c r="H82" s="36">
        <v>8.6896223316342227E-7</v>
      </c>
      <c r="I82" s="32">
        <v>2</v>
      </c>
      <c r="J82" s="32">
        <v>21</v>
      </c>
      <c r="K82" s="36">
        <v>8.6956521739130432E-2</v>
      </c>
      <c r="L82" s="28">
        <v>46</v>
      </c>
      <c r="M82" s="26">
        <v>3.2799000000000002E-5</v>
      </c>
      <c r="N82" s="36">
        <v>4.6100000000000004E-3</v>
      </c>
      <c r="O82" s="25">
        <v>-235.13800000000001</v>
      </c>
      <c r="P82" s="25">
        <v>194.244</v>
      </c>
    </row>
    <row r="83" spans="1:24" hidden="1" x14ac:dyDescent="0.2">
      <c r="A83" s="28">
        <v>78</v>
      </c>
      <c r="B83" s="25" t="s">
        <v>414</v>
      </c>
      <c r="D83" s="25">
        <v>1.6651400000000001</v>
      </c>
      <c r="E83" s="33">
        <v>23</v>
      </c>
      <c r="F83" s="32">
        <v>13</v>
      </c>
      <c r="G83" s="36">
        <v>1.0568319511190835E-6</v>
      </c>
      <c r="H83" s="36">
        <v>0</v>
      </c>
      <c r="I83" s="32">
        <v>0</v>
      </c>
      <c r="J83" s="32">
        <v>13</v>
      </c>
      <c r="K83" s="36">
        <v>0</v>
      </c>
      <c r="L83" s="28">
        <v>0</v>
      </c>
      <c r="M83" s="26">
        <v>-5.3023000000000004E-10</v>
      </c>
      <c r="N83" s="36">
        <v>4.6100000000000004E-3</v>
      </c>
      <c r="O83" s="25" t="s">
        <v>303</v>
      </c>
      <c r="P83" s="25" t="s">
        <v>303</v>
      </c>
    </row>
    <row r="84" spans="1:24" hidden="1" x14ac:dyDescent="0.2">
      <c r="A84" s="28">
        <v>79</v>
      </c>
      <c r="B84" s="25" t="s">
        <v>414</v>
      </c>
      <c r="D84" s="25">
        <v>1.6651400000000001</v>
      </c>
      <c r="E84" s="33">
        <v>24</v>
      </c>
      <c r="F84" s="32">
        <v>13</v>
      </c>
      <c r="G84" s="36">
        <v>1.0568319511190835E-6</v>
      </c>
      <c r="H84" s="36">
        <v>4.3448111658171113E-7</v>
      </c>
      <c r="I84" s="32">
        <v>1</v>
      </c>
      <c r="J84" s="32">
        <v>12</v>
      </c>
      <c r="K84" s="36">
        <v>7.6923076923076927E-2</v>
      </c>
      <c r="L84" s="28">
        <v>41</v>
      </c>
      <c r="M84" s="26">
        <v>3.8593000000000001E-5</v>
      </c>
      <c r="N84" s="36">
        <v>4.6100000000000004E-3</v>
      </c>
      <c r="O84" s="25">
        <v>-248.49100000000001</v>
      </c>
      <c r="P84" s="25">
        <v>210.261</v>
      </c>
    </row>
    <row r="85" spans="1:24" hidden="1" x14ac:dyDescent="0.2">
      <c r="A85" s="28">
        <v>80</v>
      </c>
      <c r="B85" s="25" t="s">
        <v>414</v>
      </c>
      <c r="D85" s="25">
        <v>1.6651400000000001</v>
      </c>
      <c r="E85" s="33">
        <v>25</v>
      </c>
      <c r="F85" s="32">
        <v>12</v>
      </c>
      <c r="G85" s="36">
        <v>9.7553718564838479E-7</v>
      </c>
      <c r="H85" s="36">
        <v>4.3448111658171113E-7</v>
      </c>
      <c r="I85" s="32">
        <v>1</v>
      </c>
      <c r="J85" s="32">
        <v>11</v>
      </c>
      <c r="K85" s="36">
        <v>8.3333333333333329E-2</v>
      </c>
      <c r="L85" s="28">
        <v>45</v>
      </c>
      <c r="M85" s="26">
        <v>4.3516000000000001E-5</v>
      </c>
      <c r="N85" s="36">
        <v>4.6100000000000004E-3</v>
      </c>
      <c r="O85" s="25">
        <v>-239.79</v>
      </c>
      <c r="P85" s="25">
        <v>199.82499999999999</v>
      </c>
    </row>
    <row r="86" spans="1:24" hidden="1" x14ac:dyDescent="0.2">
      <c r="A86" s="28">
        <v>81</v>
      </c>
      <c r="B86" s="25" t="s">
        <v>414</v>
      </c>
      <c r="D86" s="25">
        <v>1.6651400000000001</v>
      </c>
      <c r="E86" s="33">
        <v>26</v>
      </c>
      <c r="F86" s="32">
        <v>6</v>
      </c>
      <c r="G86" s="36">
        <v>4.8776859282419239E-7</v>
      </c>
      <c r="H86" s="36">
        <v>0</v>
      </c>
      <c r="I86" s="32">
        <v>0</v>
      </c>
      <c r="J86" s="32">
        <v>6</v>
      </c>
      <c r="K86" s="36">
        <v>0</v>
      </c>
      <c r="L86" s="28">
        <v>0</v>
      </c>
      <c r="M86" s="26">
        <v>-3.6022000000000002E-10</v>
      </c>
      <c r="N86" s="36">
        <v>4.6100000000000004E-3</v>
      </c>
      <c r="O86" s="25" t="s">
        <v>303</v>
      </c>
      <c r="P86" s="25" t="s">
        <v>303</v>
      </c>
    </row>
    <row r="87" spans="1:24" hidden="1" x14ac:dyDescent="0.2">
      <c r="A87" s="28">
        <v>82</v>
      </c>
      <c r="B87" s="25" t="s">
        <v>414</v>
      </c>
      <c r="D87" s="25">
        <v>1.6651400000000001</v>
      </c>
      <c r="E87" s="33">
        <v>27</v>
      </c>
      <c r="F87" s="32">
        <v>7</v>
      </c>
      <c r="G87" s="36">
        <v>5.6906335829489107E-7</v>
      </c>
      <c r="H87" s="36">
        <v>0</v>
      </c>
      <c r="I87" s="32">
        <v>0</v>
      </c>
      <c r="J87" s="32">
        <v>7</v>
      </c>
      <c r="K87" s="36">
        <v>0</v>
      </c>
      <c r="L87" s="28">
        <v>0</v>
      </c>
      <c r="M87" s="26">
        <v>-3.8908000000000002E-10</v>
      </c>
      <c r="N87" s="36">
        <v>4.62E-3</v>
      </c>
      <c r="O87" s="25" t="s">
        <v>303</v>
      </c>
      <c r="P87" s="25" t="s">
        <v>303</v>
      </c>
    </row>
    <row r="88" spans="1:24" hidden="1" x14ac:dyDescent="0.2">
      <c r="A88" s="28">
        <v>83</v>
      </c>
      <c r="B88" s="25" t="s">
        <v>414</v>
      </c>
      <c r="D88" s="25">
        <v>1.6651400000000001</v>
      </c>
      <c r="E88" s="33">
        <v>28</v>
      </c>
      <c r="F88" s="32">
        <v>2</v>
      </c>
      <c r="G88" s="36">
        <v>1.6258953094139744E-7</v>
      </c>
      <c r="H88" s="36">
        <v>0</v>
      </c>
      <c r="I88" s="32">
        <v>0</v>
      </c>
      <c r="J88" s="32">
        <v>2</v>
      </c>
      <c r="K88" s="36">
        <v>0</v>
      </c>
      <c r="L88" s="28">
        <v>0</v>
      </c>
      <c r="M88" s="26">
        <v>-2.0797000000000001E-10</v>
      </c>
      <c r="N88" s="36">
        <v>4.62E-3</v>
      </c>
      <c r="O88" s="25" t="s">
        <v>303</v>
      </c>
      <c r="P88" s="25" t="s">
        <v>303</v>
      </c>
    </row>
    <row r="89" spans="1:24" hidden="1" x14ac:dyDescent="0.2">
      <c r="A89" s="28">
        <v>84</v>
      </c>
      <c r="B89" s="25" t="s">
        <v>414</v>
      </c>
      <c r="D89" s="25">
        <v>1.6651400000000001</v>
      </c>
      <c r="E89" s="33">
        <v>29</v>
      </c>
      <c r="F89" s="32">
        <v>2</v>
      </c>
      <c r="G89" s="36">
        <v>1.6258953094139744E-7</v>
      </c>
      <c r="H89" s="36">
        <v>0</v>
      </c>
      <c r="I89" s="32">
        <v>0</v>
      </c>
      <c r="J89" s="32">
        <v>2</v>
      </c>
      <c r="K89" s="36">
        <v>0</v>
      </c>
      <c r="L89" s="28">
        <v>0</v>
      </c>
      <c r="M89" s="26">
        <v>-2.0797000000000001E-10</v>
      </c>
      <c r="N89" s="36">
        <v>4.62E-3</v>
      </c>
      <c r="O89" s="25" t="s">
        <v>303</v>
      </c>
      <c r="P89" s="25" t="s">
        <v>303</v>
      </c>
    </row>
    <row r="90" spans="1:24" hidden="1" x14ac:dyDescent="0.2">
      <c r="A90" s="28">
        <v>85</v>
      </c>
      <c r="B90" s="25" t="s">
        <v>414</v>
      </c>
      <c r="D90" s="25">
        <v>1.6651400000000001</v>
      </c>
      <c r="E90" s="33">
        <v>30</v>
      </c>
      <c r="F90" s="32">
        <v>1</v>
      </c>
      <c r="G90" s="36">
        <v>8.1294765470698719E-8</v>
      </c>
      <c r="H90" s="36">
        <v>0</v>
      </c>
      <c r="I90" s="32">
        <v>0</v>
      </c>
      <c r="J90" s="32">
        <v>1</v>
      </c>
      <c r="K90" s="36">
        <v>0</v>
      </c>
      <c r="L90" s="28">
        <v>0</v>
      </c>
      <c r="M90" s="26">
        <v>-1.4706000000000001E-10</v>
      </c>
      <c r="N90" s="36">
        <v>1.4499999999999999E-3</v>
      </c>
      <c r="O90" s="25" t="s">
        <v>303</v>
      </c>
      <c r="P90" s="25" t="s">
        <v>303</v>
      </c>
    </row>
    <row r="91" spans="1:24" hidden="1" x14ac:dyDescent="0.2">
      <c r="A91" s="28">
        <v>86</v>
      </c>
      <c r="B91" s="25" t="s">
        <v>414</v>
      </c>
      <c r="D91" s="25">
        <v>1.6651400000000001</v>
      </c>
      <c r="E91" s="33">
        <v>31</v>
      </c>
      <c r="F91" s="32">
        <v>6</v>
      </c>
      <c r="G91" s="36">
        <v>4.8776859282419239E-7</v>
      </c>
      <c r="H91" s="36">
        <v>0</v>
      </c>
      <c r="I91" s="32">
        <v>0</v>
      </c>
      <c r="J91" s="32">
        <v>6</v>
      </c>
      <c r="K91" s="36">
        <v>0</v>
      </c>
      <c r="L91" s="28">
        <v>0</v>
      </c>
      <c r="M91" s="26">
        <v>-3.6022000000000002E-10</v>
      </c>
      <c r="N91" s="36">
        <v>1.4499999999999999E-3</v>
      </c>
      <c r="O91" s="25" t="s">
        <v>303</v>
      </c>
      <c r="P91" s="25" t="s">
        <v>303</v>
      </c>
    </row>
    <row r="92" spans="1:24" x14ac:dyDescent="0.2">
      <c r="A92" s="28">
        <v>87</v>
      </c>
      <c r="B92" s="25" t="s">
        <v>1</v>
      </c>
      <c r="C92" s="37"/>
      <c r="D92" s="25">
        <v>1.6647400000000001</v>
      </c>
      <c r="E92" s="33">
        <v>1</v>
      </c>
      <c r="F92" s="32">
        <v>67942</v>
      </c>
      <c r="G92" s="36">
        <v>5.5233289556102126E-3</v>
      </c>
      <c r="H92" s="36">
        <v>8.9212007667722748E-3</v>
      </c>
      <c r="I92" s="32">
        <v>20533</v>
      </c>
      <c r="J92" s="32">
        <v>47409</v>
      </c>
      <c r="K92" s="36">
        <v>0.30221365282152424</v>
      </c>
      <c r="L92" s="28">
        <v>162</v>
      </c>
      <c r="M92" s="26">
        <v>2.0650000000000001E-6</v>
      </c>
      <c r="N92" s="36">
        <v>2.4E-2</v>
      </c>
      <c r="O92" s="25">
        <v>-83.677999999999997</v>
      </c>
      <c r="P92" s="25">
        <v>33.100999999999999</v>
      </c>
      <c r="S92" s="37" t="s">
        <v>504</v>
      </c>
      <c r="T92" s="37" t="s">
        <v>501</v>
      </c>
      <c r="U92" s="37"/>
      <c r="V92" s="37"/>
      <c r="W92" s="37" t="str">
        <f t="shared" ref="W92:W93" si="3">B92&amp;"_"&amp;T92</f>
        <v>age_range_a</v>
      </c>
      <c r="X92" s="37" t="str">
        <f t="shared" ref="X92:X99" si="4">"%dummy_"&amp;S92&amp;"("&amp;B92&amp;", '"&amp;E92&amp;"', "&amp;T92&amp;");"</f>
        <v>%dummy_char(age_range, '1', a);</v>
      </c>
    </row>
    <row r="93" spans="1:24" x14ac:dyDescent="0.2">
      <c r="A93" s="28">
        <v>88</v>
      </c>
      <c r="B93" s="25" t="s">
        <v>1</v>
      </c>
      <c r="C93" s="37"/>
      <c r="D93" s="25">
        <v>1.6647400000000001</v>
      </c>
      <c r="E93" s="33">
        <v>6</v>
      </c>
      <c r="F93" s="32">
        <v>1773318</v>
      </c>
      <c r="G93" s="36">
        <v>0.14416147091496853</v>
      </c>
      <c r="H93" s="36">
        <v>0.29710557369755597</v>
      </c>
      <c r="I93" s="32">
        <v>683817</v>
      </c>
      <c r="J93" s="32">
        <v>1089501</v>
      </c>
      <c r="K93" s="36">
        <v>0.38561442448562527</v>
      </c>
      <c r="L93" s="28">
        <v>206</v>
      </c>
      <c r="M93" s="26">
        <v>3.5499999999999999E-7</v>
      </c>
      <c r="N93" s="36">
        <v>0.16414999999999999</v>
      </c>
      <c r="O93" s="25">
        <v>-46.578000000000003</v>
      </c>
      <c r="P93" s="25">
        <v>10.656000000000001</v>
      </c>
      <c r="S93" s="37" t="s">
        <v>504</v>
      </c>
      <c r="T93" s="37" t="s">
        <v>501</v>
      </c>
      <c r="U93" s="37"/>
      <c r="V93" s="37"/>
      <c r="W93" s="37" t="str">
        <f t="shared" si="3"/>
        <v>age_range_a</v>
      </c>
      <c r="X93" s="37" t="str">
        <f t="shared" si="4"/>
        <v>%dummy_char(age_range, '6', a);</v>
      </c>
    </row>
    <row r="94" spans="1:24" x14ac:dyDescent="0.2">
      <c r="A94" s="28">
        <v>89</v>
      </c>
      <c r="B94" s="25" t="s">
        <v>1</v>
      </c>
      <c r="C94" s="37"/>
      <c r="D94" s="25">
        <v>1.6647400000000001</v>
      </c>
      <c r="E94" s="33">
        <v>7</v>
      </c>
      <c r="F94" s="32">
        <v>2973711</v>
      </c>
      <c r="G94" s="36">
        <v>0.24174713832263697</v>
      </c>
      <c r="H94" s="36">
        <v>0.35173288448537449</v>
      </c>
      <c r="I94" s="32">
        <v>809547</v>
      </c>
      <c r="J94" s="32">
        <v>2164164</v>
      </c>
      <c r="K94" s="36">
        <v>0.27223459172730641</v>
      </c>
      <c r="L94" s="28">
        <v>145</v>
      </c>
      <c r="M94" s="26">
        <v>3.7E-8</v>
      </c>
      <c r="N94" s="36">
        <v>0.29944999999999999</v>
      </c>
      <c r="O94" s="25">
        <v>-98.331000000000003</v>
      </c>
      <c r="P94" s="25">
        <v>44.792999999999999</v>
      </c>
      <c r="S94" s="37" t="s">
        <v>504</v>
      </c>
      <c r="T94" s="37" t="s">
        <v>502</v>
      </c>
      <c r="U94" s="37"/>
      <c r="V94" s="37"/>
      <c r="W94" s="37" t="str">
        <f t="shared" ref="W94:W99" si="5">B94&amp;"_"&amp;T94</f>
        <v>age_range_b</v>
      </c>
      <c r="X94" s="37" t="str">
        <f t="shared" si="4"/>
        <v>%dummy_char(age_range, '7', b);</v>
      </c>
    </row>
    <row r="95" spans="1:24" hidden="1" x14ac:dyDescent="0.2">
      <c r="A95" s="28">
        <v>90</v>
      </c>
      <c r="B95" s="25" t="s">
        <v>1</v>
      </c>
      <c r="C95" s="37" t="s">
        <v>528</v>
      </c>
      <c r="D95" s="25">
        <v>1.6647400000000001</v>
      </c>
      <c r="E95" s="33">
        <v>8</v>
      </c>
      <c r="F95" s="32">
        <v>3056270</v>
      </c>
      <c r="G95" s="36">
        <v>0.24845875286513239</v>
      </c>
      <c r="H95" s="36">
        <v>0.21906755138608167</v>
      </c>
      <c r="I95" s="32">
        <v>504205</v>
      </c>
      <c r="J95" s="32">
        <v>2552065</v>
      </c>
      <c r="K95" s="36">
        <v>0.16497397154047252</v>
      </c>
      <c r="L95" s="28">
        <v>88</v>
      </c>
      <c r="M95" s="26">
        <v>-9.9999999999999995E-8</v>
      </c>
      <c r="N95" s="36">
        <v>0.26329000000000002</v>
      </c>
      <c r="O95" s="25">
        <v>-162.16800000000001</v>
      </c>
      <c r="P95" s="25">
        <v>108.661</v>
      </c>
      <c r="S95" s="37" t="s">
        <v>504</v>
      </c>
      <c r="T95" s="37" t="s">
        <v>503</v>
      </c>
      <c r="U95" s="37"/>
      <c r="V95" s="37"/>
      <c r="W95" s="37" t="str">
        <f t="shared" si="5"/>
        <v>age_range_c</v>
      </c>
      <c r="X95" s="37" t="str">
        <f t="shared" si="4"/>
        <v>%dummy_char(age_range, '8', c);</v>
      </c>
    </row>
    <row r="96" spans="1:24" hidden="1" x14ac:dyDescent="0.2">
      <c r="A96" s="28">
        <v>91</v>
      </c>
      <c r="B96" s="25" t="s">
        <v>1</v>
      </c>
      <c r="C96" s="37" t="s">
        <v>528</v>
      </c>
      <c r="D96" s="25">
        <v>1.6647400000000001</v>
      </c>
      <c r="E96" s="33">
        <v>9</v>
      </c>
      <c r="F96" s="32">
        <v>2569200</v>
      </c>
      <c r="G96" s="36">
        <v>0.20886251144731915</v>
      </c>
      <c r="H96" s="36">
        <v>0.102224717109345</v>
      </c>
      <c r="I96" s="32">
        <v>235280</v>
      </c>
      <c r="J96" s="32">
        <v>2333920</v>
      </c>
      <c r="K96" s="36">
        <v>9.1577144636462715E-2</v>
      </c>
      <c r="L96" s="28">
        <v>49</v>
      </c>
      <c r="M96" s="26">
        <v>-1.49E-7</v>
      </c>
      <c r="N96" s="36">
        <v>0.13211000000000001</v>
      </c>
      <c r="O96" s="25">
        <v>-229.453</v>
      </c>
      <c r="P96" s="25">
        <v>187.428</v>
      </c>
      <c r="S96" s="37" t="s">
        <v>504</v>
      </c>
      <c r="T96" s="37" t="s">
        <v>505</v>
      </c>
      <c r="U96" s="37"/>
      <c r="V96" s="37"/>
      <c r="W96" s="37" t="str">
        <f t="shared" si="5"/>
        <v>age_range_d</v>
      </c>
      <c r="X96" s="37" t="str">
        <f t="shared" si="4"/>
        <v>%dummy_char(age_range, '9', d);</v>
      </c>
    </row>
    <row r="97" spans="1:24" hidden="1" x14ac:dyDescent="0.2">
      <c r="A97" s="28">
        <v>92</v>
      </c>
      <c r="B97" s="25" t="s">
        <v>1</v>
      </c>
      <c r="C97" s="37" t="s">
        <v>528</v>
      </c>
      <c r="D97" s="25">
        <v>1.6647400000000001</v>
      </c>
      <c r="E97" s="33" t="s">
        <v>84</v>
      </c>
      <c r="F97" s="32">
        <v>77764</v>
      </c>
      <c r="G97" s="36">
        <v>6.3218061420634158E-3</v>
      </c>
      <c r="H97" s="36">
        <v>1.5428424449816561E-3</v>
      </c>
      <c r="I97" s="32">
        <v>3551</v>
      </c>
      <c r="J97" s="32">
        <v>74213</v>
      </c>
      <c r="K97" s="36">
        <v>4.5663803302299265E-2</v>
      </c>
      <c r="L97" s="28">
        <v>24</v>
      </c>
      <c r="M97" s="26">
        <v>2.5600000000000002E-7</v>
      </c>
      <c r="N97" s="36">
        <v>0.12623000000000001</v>
      </c>
      <c r="O97" s="25">
        <v>-303.971</v>
      </c>
      <c r="P97" s="25">
        <v>276.20999999999998</v>
      </c>
      <c r="S97" s="37" t="s">
        <v>504</v>
      </c>
      <c r="T97" s="37" t="s">
        <v>505</v>
      </c>
      <c r="U97" s="37"/>
      <c r="V97" s="37"/>
      <c r="W97" s="37" t="str">
        <f t="shared" si="5"/>
        <v>age_range_d</v>
      </c>
      <c r="X97" s="37" t="str">
        <f t="shared" si="4"/>
        <v>%dummy_char(age_range, '?', d);</v>
      </c>
    </row>
    <row r="98" spans="1:24" hidden="1" x14ac:dyDescent="0.2">
      <c r="A98" s="28">
        <v>93</v>
      </c>
      <c r="B98" s="25" t="s">
        <v>1</v>
      </c>
      <c r="C98" s="37" t="s">
        <v>528</v>
      </c>
      <c r="D98" s="25">
        <v>1.6647400000000001</v>
      </c>
      <c r="E98" s="33" t="s">
        <v>76</v>
      </c>
      <c r="F98" s="32">
        <v>1481075</v>
      </c>
      <c r="G98" s="36">
        <v>0.12040364476951511</v>
      </c>
      <c r="H98" s="36">
        <v>1.7793305167370817E-2</v>
      </c>
      <c r="I98" s="32">
        <v>40953</v>
      </c>
      <c r="J98" s="32">
        <v>1440122</v>
      </c>
      <c r="K98" s="36">
        <v>2.7650861705180357E-2</v>
      </c>
      <c r="L98" s="28">
        <v>15</v>
      </c>
      <c r="M98" s="26">
        <v>-1.4700000000000001E-7</v>
      </c>
      <c r="N98" s="36">
        <v>0</v>
      </c>
      <c r="O98" s="25">
        <v>-356.00599999999997</v>
      </c>
      <c r="P98" s="25">
        <v>336.31799999999998</v>
      </c>
      <c r="S98" s="37" t="s">
        <v>504</v>
      </c>
      <c r="T98" s="37" t="s">
        <v>505</v>
      </c>
      <c r="U98" s="37"/>
      <c r="V98" s="37"/>
      <c r="W98" s="37" t="str">
        <f t="shared" si="5"/>
        <v>age_range_d</v>
      </c>
      <c r="X98" s="37" t="str">
        <f t="shared" si="4"/>
        <v>%dummy_char(age_range, 'A', d);</v>
      </c>
    </row>
    <row r="99" spans="1:24" hidden="1" x14ac:dyDescent="0.2">
      <c r="A99" s="28">
        <v>94</v>
      </c>
      <c r="B99" s="25" t="s">
        <v>1</v>
      </c>
      <c r="C99" s="37" t="s">
        <v>528</v>
      </c>
      <c r="D99" s="25">
        <v>1.6647400000000001</v>
      </c>
      <c r="F99" s="32">
        <v>301635</v>
      </c>
      <c r="G99" s="36">
        <v>2.4521346582754209E-2</v>
      </c>
      <c r="H99" s="36">
        <v>1.6119249425181482E-3</v>
      </c>
      <c r="I99" s="32">
        <v>3710</v>
      </c>
      <c r="J99" s="32">
        <v>297925</v>
      </c>
      <c r="K99" s="36">
        <v>1.2299633663202214E-2</v>
      </c>
      <c r="L99" s="28">
        <v>7</v>
      </c>
      <c r="M99" s="26">
        <v>-4.1000000000000003E-8</v>
      </c>
      <c r="N99" s="36">
        <v>2.818E-2</v>
      </c>
      <c r="O99" s="25">
        <v>-438.58100000000002</v>
      </c>
      <c r="P99" s="25">
        <v>427.79199999999997</v>
      </c>
      <c r="S99" s="37" t="s">
        <v>504</v>
      </c>
      <c r="T99" s="37" t="s">
        <v>505</v>
      </c>
      <c r="U99" s="37"/>
      <c r="V99" s="37"/>
      <c r="W99" s="37" t="str">
        <f t="shared" si="5"/>
        <v>age_range_d</v>
      </c>
      <c r="X99" s="37" t="str">
        <f t="shared" si="4"/>
        <v>%dummy_char(age_range, '', d);</v>
      </c>
    </row>
    <row r="100" spans="1:24" hidden="1" x14ac:dyDescent="0.2">
      <c r="A100" s="28">
        <v>95</v>
      </c>
      <c r="B100" s="25" t="s">
        <v>41</v>
      </c>
      <c r="D100" s="25">
        <v>1.66326</v>
      </c>
      <c r="E100" s="33" t="s">
        <v>84</v>
      </c>
      <c r="F100" s="32">
        <v>3108293</v>
      </c>
      <c r="G100" s="36">
        <v>0.25268795044921455</v>
      </c>
      <c r="H100" s="36">
        <v>0.35811758449354275</v>
      </c>
      <c r="I100" s="32">
        <v>824242</v>
      </c>
      <c r="J100" s="32">
        <v>2284051</v>
      </c>
      <c r="K100" s="36">
        <v>0.2651751298864039</v>
      </c>
      <c r="L100" s="28">
        <v>142</v>
      </c>
      <c r="M100" s="26">
        <v>1.4999999999999999E-8</v>
      </c>
      <c r="N100" s="36">
        <v>0.1018</v>
      </c>
      <c r="O100" s="25">
        <v>-101.92400000000001</v>
      </c>
      <c r="P100" s="25">
        <v>47.869</v>
      </c>
    </row>
    <row r="101" spans="1:24" hidden="1" x14ac:dyDescent="0.2">
      <c r="A101" s="28">
        <v>96</v>
      </c>
      <c r="B101" s="25" t="s">
        <v>41</v>
      </c>
      <c r="D101" s="25">
        <v>1.66326</v>
      </c>
      <c r="E101" s="33" t="s">
        <v>70</v>
      </c>
      <c r="F101" s="32">
        <v>4973382</v>
      </c>
      <c r="G101" s="36">
        <v>0.40430992328619458</v>
      </c>
      <c r="H101" s="36">
        <v>0.32195441771709715</v>
      </c>
      <c r="I101" s="32">
        <v>741009</v>
      </c>
      <c r="J101" s="32">
        <v>4232373</v>
      </c>
      <c r="K101" s="36">
        <v>0.14899498972731232</v>
      </c>
      <c r="L101" s="28">
        <v>80</v>
      </c>
      <c r="M101" s="26">
        <v>-2.6800000000000002E-7</v>
      </c>
      <c r="N101" s="36">
        <v>4.8000000000000001E-4</v>
      </c>
      <c r="O101" s="25">
        <v>-174.251</v>
      </c>
      <c r="P101" s="25">
        <v>122.32599999999999</v>
      </c>
    </row>
    <row r="102" spans="1:24" hidden="1" x14ac:dyDescent="0.2">
      <c r="A102" s="28">
        <v>97</v>
      </c>
      <c r="B102" s="25" t="s">
        <v>41</v>
      </c>
      <c r="D102" s="25">
        <v>1.66326</v>
      </c>
      <c r="E102" s="33" t="s">
        <v>93</v>
      </c>
      <c r="F102" s="32">
        <v>3922200</v>
      </c>
      <c r="G102" s="36">
        <v>0.31885432912917455</v>
      </c>
      <c r="H102" s="36">
        <v>0.3184611895397802</v>
      </c>
      <c r="I102" s="32">
        <v>732969</v>
      </c>
      <c r="J102" s="32">
        <v>3189231</v>
      </c>
      <c r="K102" s="36">
        <v>0.18687700780174393</v>
      </c>
      <c r="L102" s="28">
        <v>100</v>
      </c>
      <c r="M102" s="26">
        <v>-1.4600000000000001E-7</v>
      </c>
      <c r="N102" s="36">
        <v>0</v>
      </c>
      <c r="O102" s="25">
        <v>-147.04300000000001</v>
      </c>
      <c r="P102" s="25">
        <v>92.084999999999994</v>
      </c>
    </row>
    <row r="103" spans="1:24" hidden="1" x14ac:dyDescent="0.2">
      <c r="A103" s="28">
        <v>98</v>
      </c>
      <c r="B103" s="25" t="s">
        <v>41</v>
      </c>
      <c r="D103" s="25">
        <v>1.66326</v>
      </c>
      <c r="F103" s="32">
        <v>297040</v>
      </c>
      <c r="G103" s="36">
        <v>2.414779713541635E-2</v>
      </c>
      <c r="H103" s="36">
        <v>1.4668082495798568E-3</v>
      </c>
      <c r="I103" s="32">
        <v>3376</v>
      </c>
      <c r="J103" s="32">
        <v>293664</v>
      </c>
      <c r="K103" s="36">
        <v>1.1365472663614328E-2</v>
      </c>
      <c r="L103" s="28">
        <v>6</v>
      </c>
      <c r="M103" s="26">
        <v>-4.3000000000000001E-8</v>
      </c>
      <c r="N103" s="36">
        <v>2.7900000000000001E-2</v>
      </c>
      <c r="O103" s="25">
        <v>-446.57400000000001</v>
      </c>
      <c r="P103" s="25">
        <v>436.423</v>
      </c>
    </row>
    <row r="104" spans="1:24" hidden="1" x14ac:dyDescent="0.2">
      <c r="A104" s="28">
        <v>99</v>
      </c>
      <c r="B104" s="25" t="s">
        <v>415</v>
      </c>
      <c r="C104" s="37" t="s">
        <v>528</v>
      </c>
      <c r="D104" s="25">
        <v>1.6541600000000001</v>
      </c>
      <c r="E104" s="33">
        <v>0</v>
      </c>
      <c r="F104" s="32">
        <v>10250194</v>
      </c>
      <c r="G104" s="36">
        <v>0.83328711725916327</v>
      </c>
      <c r="H104" s="36">
        <v>0.80918936251192652</v>
      </c>
      <c r="I104" s="32">
        <v>1862427</v>
      </c>
      <c r="J104" s="32">
        <v>8387767</v>
      </c>
      <c r="K104" s="36">
        <v>0.18169675617846842</v>
      </c>
      <c r="L104" s="28">
        <v>97</v>
      </c>
      <c r="M104" s="26">
        <v>-9.02E-7</v>
      </c>
      <c r="N104" s="36">
        <v>2.964E-2</v>
      </c>
      <c r="O104" s="25">
        <v>-150.489</v>
      </c>
      <c r="P104" s="25">
        <v>95.802999999999997</v>
      </c>
      <c r="S104" s="37" t="s">
        <v>500</v>
      </c>
      <c r="T104" s="37" t="s">
        <v>501</v>
      </c>
      <c r="U104" s="37">
        <v>0</v>
      </c>
      <c r="V104" s="37">
        <v>0</v>
      </c>
      <c r="W104" s="37" t="str">
        <f>B104&amp;"_"&amp;T104</f>
        <v>days_tbc_all_a</v>
      </c>
      <c r="X104" s="37" t="str">
        <f t="shared" ref="X104:X105" si="6">"%dummy_"&amp;S104&amp;"("&amp;B104&amp;", "&amp;U104&amp;", "&amp;V104&amp;", "&amp;T104&amp;");"</f>
        <v>%dummy_num(days_tbc_all, 0, 0, a);</v>
      </c>
    </row>
    <row r="105" spans="1:24" hidden="1" x14ac:dyDescent="0.2">
      <c r="A105" s="28">
        <v>100</v>
      </c>
      <c r="B105" s="25" t="s">
        <v>415</v>
      </c>
      <c r="C105" s="37" t="s">
        <v>528</v>
      </c>
      <c r="D105" s="25">
        <v>1.6541600000000001</v>
      </c>
      <c r="E105" s="33">
        <v>1</v>
      </c>
      <c r="F105" s="32">
        <v>1275890</v>
      </c>
      <c r="G105" s="36">
        <v>0.1037231783164098</v>
      </c>
      <c r="H105" s="36">
        <v>0.12609163380541155</v>
      </c>
      <c r="I105" s="32">
        <v>290212</v>
      </c>
      <c r="J105" s="32">
        <v>985678</v>
      </c>
      <c r="K105" s="36">
        <v>0.22745847996300622</v>
      </c>
      <c r="L105" s="28">
        <v>122</v>
      </c>
      <c r="M105" s="26">
        <v>2.0900000000000001E-7</v>
      </c>
      <c r="N105" s="36">
        <v>2.1299999999999999E-3</v>
      </c>
      <c r="O105" s="25">
        <v>-122.27200000000001</v>
      </c>
      <c r="P105" s="25">
        <v>66.647999999999996</v>
      </c>
      <c r="S105" s="37" t="s">
        <v>500</v>
      </c>
      <c r="T105" s="37" t="s">
        <v>502</v>
      </c>
      <c r="U105" s="37">
        <v>1</v>
      </c>
      <c r="V105" s="37">
        <v>31</v>
      </c>
      <c r="W105" s="37" t="str">
        <f>B105&amp;"_"&amp;T105</f>
        <v>days_tbc_all_b</v>
      </c>
      <c r="X105" s="37" t="str">
        <f t="shared" si="6"/>
        <v>%dummy_num(days_tbc_all, 1, 31, b);</v>
      </c>
    </row>
    <row r="106" spans="1:24" hidden="1" x14ac:dyDescent="0.2">
      <c r="A106" s="28">
        <v>101</v>
      </c>
      <c r="B106" s="25" t="s">
        <v>415</v>
      </c>
      <c r="D106" s="25">
        <v>1.6541600000000001</v>
      </c>
      <c r="E106" s="33">
        <v>2</v>
      </c>
      <c r="F106" s="32">
        <v>378459</v>
      </c>
      <c r="G106" s="36">
        <v>3.076673564527517E-2</v>
      </c>
      <c r="H106" s="36">
        <v>3.9022052523553223E-2</v>
      </c>
      <c r="I106" s="32">
        <v>89813</v>
      </c>
      <c r="J106" s="32">
        <v>288646</v>
      </c>
      <c r="K106" s="36">
        <v>0.23731236408699488</v>
      </c>
      <c r="L106" s="28">
        <v>127</v>
      </c>
      <c r="M106" s="26">
        <v>6.1699999999999998E-7</v>
      </c>
      <c r="N106" s="36">
        <v>4.3600000000000002E-3</v>
      </c>
      <c r="O106" s="25">
        <v>-116.747</v>
      </c>
      <c r="P106" s="25">
        <v>61.335999999999999</v>
      </c>
    </row>
    <row r="107" spans="1:24" hidden="1" x14ac:dyDescent="0.2">
      <c r="A107" s="28">
        <v>102</v>
      </c>
      <c r="B107" s="25" t="s">
        <v>415</v>
      </c>
      <c r="D107" s="25">
        <v>1.6541600000000001</v>
      </c>
      <c r="E107" s="33">
        <v>3</v>
      </c>
      <c r="F107" s="32">
        <v>138890</v>
      </c>
      <c r="G107" s="36">
        <v>1.1291029976225346E-2</v>
      </c>
      <c r="H107" s="36">
        <v>1.3139143446547525E-2</v>
      </c>
      <c r="I107" s="32">
        <v>30241</v>
      </c>
      <c r="J107" s="32">
        <v>108649</v>
      </c>
      <c r="K107" s="36">
        <v>0.21773345813233494</v>
      </c>
      <c r="L107" s="28">
        <v>116</v>
      </c>
      <c r="M107" s="26">
        <v>1.0079999999999999E-6</v>
      </c>
      <c r="N107" s="36">
        <v>5.6600000000000001E-3</v>
      </c>
      <c r="O107" s="25">
        <v>-127.892</v>
      </c>
      <c r="P107" s="25">
        <v>72.198999999999998</v>
      </c>
    </row>
    <row r="108" spans="1:24" hidden="1" x14ac:dyDescent="0.2">
      <c r="A108" s="28">
        <v>103</v>
      </c>
      <c r="B108" s="25" t="s">
        <v>415</v>
      </c>
      <c r="D108" s="25">
        <v>1.6541600000000001</v>
      </c>
      <c r="E108" s="33">
        <v>4</v>
      </c>
      <c r="F108" s="32">
        <v>66350</v>
      </c>
      <c r="G108" s="36">
        <v>5.3939076889808601E-3</v>
      </c>
      <c r="H108" s="36">
        <v>5.0464981690965744E-3</v>
      </c>
      <c r="I108" s="32">
        <v>11615</v>
      </c>
      <c r="J108" s="32">
        <v>54735</v>
      </c>
      <c r="K108" s="36">
        <v>0.17505651846269782</v>
      </c>
      <c r="L108" s="28">
        <v>94</v>
      </c>
      <c r="M108" s="26">
        <v>1.195E-6</v>
      </c>
      <c r="N108" s="36">
        <v>5.1399999999999996E-3</v>
      </c>
      <c r="O108" s="25">
        <v>-155.02099999999999</v>
      </c>
      <c r="P108" s="25">
        <v>100.746</v>
      </c>
    </row>
    <row r="109" spans="1:24" hidden="1" x14ac:dyDescent="0.2">
      <c r="A109" s="28">
        <v>104</v>
      </c>
      <c r="B109" s="25" t="s">
        <v>415</v>
      </c>
      <c r="D109" s="25">
        <v>1.6541600000000001</v>
      </c>
      <c r="E109" s="33">
        <v>5</v>
      </c>
      <c r="F109" s="32">
        <v>40151</v>
      </c>
      <c r="G109" s="36">
        <v>3.2640661284140246E-3</v>
      </c>
      <c r="H109" s="36">
        <v>2.3483704351241487E-3</v>
      </c>
      <c r="I109" s="32">
        <v>5405</v>
      </c>
      <c r="J109" s="32">
        <v>34746</v>
      </c>
      <c r="K109" s="36">
        <v>0.13461682149884188</v>
      </c>
      <c r="L109" s="28">
        <v>72</v>
      </c>
      <c r="M109" s="26">
        <v>1.1880000000000001E-6</v>
      </c>
      <c r="N109" s="36">
        <v>4.0099999999999997E-3</v>
      </c>
      <c r="O109" s="25">
        <v>-186.07400000000001</v>
      </c>
      <c r="P109" s="25">
        <v>135.977</v>
      </c>
    </row>
    <row r="110" spans="1:24" hidden="1" x14ac:dyDescent="0.2">
      <c r="A110" s="28">
        <v>105</v>
      </c>
      <c r="B110" s="25" t="s">
        <v>415</v>
      </c>
      <c r="D110" s="25">
        <v>1.6541600000000001</v>
      </c>
      <c r="E110" s="33">
        <v>6</v>
      </c>
      <c r="F110" s="32">
        <v>27719</v>
      </c>
      <c r="G110" s="36">
        <v>2.2534096040822981E-3</v>
      </c>
      <c r="H110" s="36">
        <v>1.2795468883331394E-3</v>
      </c>
      <c r="I110" s="32">
        <v>2945</v>
      </c>
      <c r="J110" s="32">
        <v>24774</v>
      </c>
      <c r="K110" s="36">
        <v>0.10624481402648003</v>
      </c>
      <c r="L110" s="28">
        <v>57</v>
      </c>
      <c r="M110" s="26">
        <v>1.1310000000000001E-6</v>
      </c>
      <c r="N110" s="36">
        <v>2.82E-3</v>
      </c>
      <c r="O110" s="25">
        <v>-212.96899999999999</v>
      </c>
      <c r="P110" s="25">
        <v>167.715</v>
      </c>
    </row>
    <row r="111" spans="1:24" hidden="1" x14ac:dyDescent="0.2">
      <c r="A111" s="28">
        <v>106</v>
      </c>
      <c r="B111" s="25" t="s">
        <v>415</v>
      </c>
      <c r="D111" s="25">
        <v>1.6541600000000001</v>
      </c>
      <c r="E111" s="33">
        <v>7</v>
      </c>
      <c r="F111" s="32">
        <v>20673</v>
      </c>
      <c r="G111" s="36">
        <v>1.6806066865757547E-3</v>
      </c>
      <c r="H111" s="36">
        <v>8.1899690475652545E-4</v>
      </c>
      <c r="I111" s="32">
        <v>1885</v>
      </c>
      <c r="J111" s="32">
        <v>18788</v>
      </c>
      <c r="K111" s="36">
        <v>9.1181734629710257E-2</v>
      </c>
      <c r="L111" s="28">
        <v>49</v>
      </c>
      <c r="M111" s="26">
        <v>1.127E-6</v>
      </c>
      <c r="N111" s="36">
        <v>1.7600000000000001E-3</v>
      </c>
      <c r="O111" s="25">
        <v>-229.929</v>
      </c>
      <c r="P111" s="25">
        <v>187.99799999999999</v>
      </c>
    </row>
    <row r="112" spans="1:24" hidden="1" x14ac:dyDescent="0.2">
      <c r="A112" s="28">
        <v>107</v>
      </c>
      <c r="B112" s="25" t="s">
        <v>415</v>
      </c>
      <c r="D112" s="25">
        <v>1.6541600000000001</v>
      </c>
      <c r="E112" s="33">
        <v>8</v>
      </c>
      <c r="F112" s="32">
        <v>16386</v>
      </c>
      <c r="G112" s="36">
        <v>1.3320960270028694E-3</v>
      </c>
      <c r="H112" s="36">
        <v>5.5439790475826341E-4</v>
      </c>
      <c r="I112" s="32">
        <v>1276</v>
      </c>
      <c r="J112" s="32">
        <v>15110</v>
      </c>
      <c r="K112" s="36">
        <v>7.7871353594531914E-2</v>
      </c>
      <c r="L112" s="28">
        <v>42</v>
      </c>
      <c r="M112" s="26">
        <v>1.082E-6</v>
      </c>
      <c r="N112" s="36">
        <v>8.0000000000000004E-4</v>
      </c>
      <c r="O112" s="25">
        <v>-247.16300000000001</v>
      </c>
      <c r="P112" s="25">
        <v>208.66900000000001</v>
      </c>
    </row>
    <row r="113" spans="1:16" hidden="1" x14ac:dyDescent="0.2">
      <c r="A113" s="28">
        <v>108</v>
      </c>
      <c r="B113" s="25" t="s">
        <v>415</v>
      </c>
      <c r="D113" s="25">
        <v>1.6541600000000001</v>
      </c>
      <c r="E113" s="33">
        <v>9</v>
      </c>
      <c r="F113" s="32">
        <v>13122</v>
      </c>
      <c r="G113" s="36">
        <v>1.0667499125065086E-3</v>
      </c>
      <c r="H113" s="36">
        <v>4.1666739080186099E-4</v>
      </c>
      <c r="I113" s="32">
        <v>959</v>
      </c>
      <c r="J113" s="32">
        <v>12163</v>
      </c>
      <c r="K113" s="36">
        <v>7.30833714372809E-2</v>
      </c>
      <c r="L113" s="28">
        <v>39</v>
      </c>
      <c r="M113" s="26">
        <v>1.1379999999999999E-6</v>
      </c>
      <c r="N113" s="36">
        <v>0</v>
      </c>
      <c r="O113" s="25">
        <v>-254.02600000000001</v>
      </c>
      <c r="P113" s="25">
        <v>216.89599999999999</v>
      </c>
    </row>
    <row r="114" spans="1:16" hidden="1" x14ac:dyDescent="0.2">
      <c r="A114" s="28">
        <v>109</v>
      </c>
      <c r="B114" s="25" t="s">
        <v>415</v>
      </c>
      <c r="D114" s="25">
        <v>1.6541600000000001</v>
      </c>
      <c r="E114" s="33">
        <v>10</v>
      </c>
      <c r="F114" s="32">
        <v>10764</v>
      </c>
      <c r="G114" s="36">
        <v>8.7505685552660109E-4</v>
      </c>
      <c r="H114" s="36">
        <v>3.3020564860210044E-4</v>
      </c>
      <c r="I114" s="32">
        <v>760</v>
      </c>
      <c r="J114" s="32">
        <v>10004</v>
      </c>
      <c r="K114" s="36">
        <v>7.0605722779635824E-2</v>
      </c>
      <c r="L114" s="28">
        <v>38</v>
      </c>
      <c r="M114" s="26">
        <v>1.2160000000000001E-6</v>
      </c>
      <c r="N114" s="36">
        <v>2.8E-3</v>
      </c>
      <c r="O114" s="25">
        <v>-257.74200000000002</v>
      </c>
      <c r="P114" s="25">
        <v>221.346</v>
      </c>
    </row>
    <row r="115" spans="1:16" hidden="1" x14ac:dyDescent="0.2">
      <c r="A115" s="28">
        <v>110</v>
      </c>
      <c r="B115" s="25" t="s">
        <v>415</v>
      </c>
      <c r="D115" s="25">
        <v>1.6541600000000001</v>
      </c>
      <c r="E115" s="33">
        <v>11</v>
      </c>
      <c r="F115" s="32">
        <v>9028</v>
      </c>
      <c r="G115" s="36">
        <v>7.3392914266946806E-4</v>
      </c>
      <c r="H115" s="36">
        <v>2.6503348111484379E-4</v>
      </c>
      <c r="I115" s="32">
        <v>610</v>
      </c>
      <c r="J115" s="32">
        <v>8418</v>
      </c>
      <c r="K115" s="36">
        <v>6.7567567567567571E-2</v>
      </c>
      <c r="L115" s="28">
        <v>36</v>
      </c>
      <c r="M115" s="26">
        <v>1.2729999999999999E-6</v>
      </c>
      <c r="N115" s="36">
        <v>3.3700000000000002E-3</v>
      </c>
      <c r="O115" s="25">
        <v>-262.46699999999998</v>
      </c>
      <c r="P115" s="25">
        <v>226.99799999999999</v>
      </c>
    </row>
    <row r="116" spans="1:16" hidden="1" x14ac:dyDescent="0.2">
      <c r="A116" s="28">
        <v>111</v>
      </c>
      <c r="B116" s="25" t="s">
        <v>415</v>
      </c>
      <c r="D116" s="25">
        <v>1.6541600000000001</v>
      </c>
      <c r="E116" s="33">
        <v>12</v>
      </c>
      <c r="F116" s="32">
        <v>7603</v>
      </c>
      <c r="G116" s="36">
        <v>6.1808410187372243E-4</v>
      </c>
      <c r="H116" s="36">
        <v>2.3592324630386914E-4</v>
      </c>
      <c r="I116" s="32">
        <v>543</v>
      </c>
      <c r="J116" s="32">
        <v>7060</v>
      </c>
      <c r="K116" s="36">
        <v>7.1419176640799678E-2</v>
      </c>
      <c r="L116" s="28">
        <v>38</v>
      </c>
      <c r="M116" s="26">
        <v>1.469E-6</v>
      </c>
      <c r="N116" s="36">
        <v>3.8400000000000001E-3</v>
      </c>
      <c r="O116" s="25">
        <v>-256.50900000000001</v>
      </c>
      <c r="P116" s="25">
        <v>219.87</v>
      </c>
    </row>
    <row r="117" spans="1:16" hidden="1" x14ac:dyDescent="0.2">
      <c r="A117" s="28">
        <v>112</v>
      </c>
      <c r="B117" s="25" t="s">
        <v>415</v>
      </c>
      <c r="D117" s="25">
        <v>1.6541600000000001</v>
      </c>
      <c r="E117" s="33">
        <v>13</v>
      </c>
      <c r="F117" s="32">
        <v>6483</v>
      </c>
      <c r="G117" s="36">
        <v>5.2703396454653985E-4</v>
      </c>
      <c r="H117" s="36">
        <v>1.8943376682962606E-4</v>
      </c>
      <c r="I117" s="32">
        <v>436</v>
      </c>
      <c r="J117" s="32">
        <v>6047</v>
      </c>
      <c r="K117" s="36">
        <v>6.7252815054758594E-2</v>
      </c>
      <c r="L117" s="28">
        <v>36</v>
      </c>
      <c r="M117" s="26">
        <v>1.5E-6</v>
      </c>
      <c r="N117" s="36">
        <v>4.2599999999999999E-3</v>
      </c>
      <c r="O117" s="25">
        <v>-262.96800000000002</v>
      </c>
      <c r="P117" s="25">
        <v>227.59700000000001</v>
      </c>
    </row>
    <row r="118" spans="1:16" hidden="1" x14ac:dyDescent="0.2">
      <c r="A118" s="28">
        <v>113</v>
      </c>
      <c r="B118" s="25" t="s">
        <v>415</v>
      </c>
      <c r="D118" s="25">
        <v>1.6541600000000001</v>
      </c>
      <c r="E118" s="33">
        <v>14</v>
      </c>
      <c r="F118" s="32">
        <v>5662</v>
      </c>
      <c r="G118" s="36">
        <v>4.6029096209509616E-4</v>
      </c>
      <c r="H118" s="36">
        <v>1.724890032829393E-4</v>
      </c>
      <c r="I118" s="32">
        <v>397</v>
      </c>
      <c r="J118" s="32">
        <v>5265</v>
      </c>
      <c r="K118" s="36">
        <v>7.0116566584245851E-2</v>
      </c>
      <c r="L118" s="28">
        <v>37</v>
      </c>
      <c r="M118" s="26">
        <v>1.6750000000000001E-6</v>
      </c>
      <c r="N118" s="36">
        <v>4.6100000000000004E-3</v>
      </c>
      <c r="O118" s="25">
        <v>-258.49</v>
      </c>
      <c r="P118" s="25">
        <v>222.24100000000001</v>
      </c>
    </row>
    <row r="119" spans="1:16" hidden="1" x14ac:dyDescent="0.2">
      <c r="A119" s="28">
        <v>114</v>
      </c>
      <c r="B119" s="25" t="s">
        <v>415</v>
      </c>
      <c r="D119" s="25">
        <v>1.6541600000000001</v>
      </c>
      <c r="E119" s="33">
        <v>15</v>
      </c>
      <c r="F119" s="32">
        <v>4712</v>
      </c>
      <c r="G119" s="36">
        <v>3.8306093489793241E-4</v>
      </c>
      <c r="H119" s="36">
        <v>1.4598565517145494E-4</v>
      </c>
      <c r="I119" s="32">
        <v>336</v>
      </c>
      <c r="J119" s="32">
        <v>4376</v>
      </c>
      <c r="K119" s="36">
        <v>7.1307300509337868E-2</v>
      </c>
      <c r="L119" s="28">
        <v>38</v>
      </c>
      <c r="M119" s="26">
        <v>1.869E-6</v>
      </c>
      <c r="N119" s="36">
        <v>4.9100000000000003E-3</v>
      </c>
      <c r="O119" s="25">
        <v>-256.678</v>
      </c>
      <c r="P119" s="25">
        <v>220.072</v>
      </c>
    </row>
    <row r="120" spans="1:16" hidden="1" x14ac:dyDescent="0.2">
      <c r="A120" s="28">
        <v>115</v>
      </c>
      <c r="B120" s="25" t="s">
        <v>415</v>
      </c>
      <c r="D120" s="25">
        <v>1.6541600000000001</v>
      </c>
      <c r="E120" s="33">
        <v>16</v>
      </c>
      <c r="F120" s="32">
        <v>4150</v>
      </c>
      <c r="G120" s="36">
        <v>3.3737327670339969E-4</v>
      </c>
      <c r="H120" s="36">
        <v>1.2295815599262425E-4</v>
      </c>
      <c r="I120" s="32">
        <v>283</v>
      </c>
      <c r="J120" s="32">
        <v>3867</v>
      </c>
      <c r="K120" s="36">
        <v>6.8192771084337356E-2</v>
      </c>
      <c r="L120" s="28">
        <v>36</v>
      </c>
      <c r="M120" s="26">
        <v>1.906E-6</v>
      </c>
      <c r="N120" s="36">
        <v>5.1700000000000001E-3</v>
      </c>
      <c r="O120" s="25">
        <v>-261.47899999999998</v>
      </c>
      <c r="P120" s="25">
        <v>225.81700000000001</v>
      </c>
    </row>
    <row r="121" spans="1:16" hidden="1" x14ac:dyDescent="0.2">
      <c r="A121" s="28">
        <v>116</v>
      </c>
      <c r="B121" s="25" t="s">
        <v>415</v>
      </c>
      <c r="D121" s="25">
        <v>1.6541600000000001</v>
      </c>
      <c r="E121" s="33">
        <v>17</v>
      </c>
      <c r="F121" s="32">
        <v>3567</v>
      </c>
      <c r="G121" s="36">
        <v>2.8997842843398234E-4</v>
      </c>
      <c r="H121" s="36">
        <v>9.2978958948486187E-5</v>
      </c>
      <c r="I121" s="32">
        <v>214</v>
      </c>
      <c r="J121" s="32">
        <v>3353</v>
      </c>
      <c r="K121" s="36">
        <v>5.9994393047378747E-2</v>
      </c>
      <c r="L121" s="28">
        <v>32</v>
      </c>
      <c r="M121" s="26">
        <v>1.809E-6</v>
      </c>
      <c r="N121" s="36">
        <v>5.4099999999999999E-3</v>
      </c>
      <c r="O121" s="25">
        <v>-275.16300000000001</v>
      </c>
      <c r="P121" s="25">
        <v>242.14699999999999</v>
      </c>
    </row>
    <row r="122" spans="1:16" hidden="1" x14ac:dyDescent="0.2">
      <c r="A122" s="28">
        <v>117</v>
      </c>
      <c r="B122" s="25" t="s">
        <v>415</v>
      </c>
      <c r="D122" s="25">
        <v>1.6541600000000001</v>
      </c>
      <c r="E122" s="33">
        <v>18</v>
      </c>
      <c r="F122" s="32">
        <v>3059</v>
      </c>
      <c r="G122" s="36">
        <v>2.4868068757486741E-4</v>
      </c>
      <c r="H122" s="36">
        <v>8.4289336616851952E-5</v>
      </c>
      <c r="I122" s="32">
        <v>194</v>
      </c>
      <c r="J122" s="32">
        <v>2865</v>
      </c>
      <c r="K122" s="36">
        <v>6.3419418110493619E-2</v>
      </c>
      <c r="L122" s="28">
        <v>34</v>
      </c>
      <c r="M122" s="26">
        <v>2.0660000000000002E-6</v>
      </c>
      <c r="N122" s="36">
        <v>5.6100000000000004E-3</v>
      </c>
      <c r="O122" s="25">
        <v>-269.24700000000001</v>
      </c>
      <c r="P122" s="25">
        <v>235.096</v>
      </c>
    </row>
    <row r="123" spans="1:16" hidden="1" x14ac:dyDescent="0.2">
      <c r="A123" s="28">
        <v>118</v>
      </c>
      <c r="B123" s="25" t="s">
        <v>415</v>
      </c>
      <c r="D123" s="25">
        <v>1.6541600000000001</v>
      </c>
      <c r="E123" s="33">
        <v>19</v>
      </c>
      <c r="F123" s="32">
        <v>2678</v>
      </c>
      <c r="G123" s="36">
        <v>2.1770738193053118E-4</v>
      </c>
      <c r="H123" s="36">
        <v>7.2558346469145764E-5</v>
      </c>
      <c r="I123" s="32">
        <v>167</v>
      </c>
      <c r="J123" s="32">
        <v>2511</v>
      </c>
      <c r="K123" s="36">
        <v>6.2359970126960415E-2</v>
      </c>
      <c r="L123" s="28">
        <v>33</v>
      </c>
      <c r="M123" s="26">
        <v>2.1720000000000001E-6</v>
      </c>
      <c r="N123" s="36">
        <v>5.79E-3</v>
      </c>
      <c r="O123" s="25">
        <v>-271.04399999999998</v>
      </c>
      <c r="P123" s="25">
        <v>237.24</v>
      </c>
    </row>
    <row r="124" spans="1:16" hidden="1" x14ac:dyDescent="0.2">
      <c r="A124" s="28">
        <v>119</v>
      </c>
      <c r="B124" s="25" t="s">
        <v>415</v>
      </c>
      <c r="D124" s="25">
        <v>1.6541600000000001</v>
      </c>
      <c r="E124" s="33">
        <v>20</v>
      </c>
      <c r="F124" s="32">
        <v>2364</v>
      </c>
      <c r="G124" s="36">
        <v>1.9218082557273178E-4</v>
      </c>
      <c r="H124" s="36">
        <v>7.2992827585727468E-5</v>
      </c>
      <c r="I124" s="32">
        <v>168</v>
      </c>
      <c r="J124" s="32">
        <v>2196</v>
      </c>
      <c r="K124" s="36">
        <v>7.1065989847715741E-2</v>
      </c>
      <c r="L124" s="28">
        <v>38</v>
      </c>
      <c r="M124" s="26">
        <v>2.6369999999999999E-6</v>
      </c>
      <c r="N124" s="36">
        <v>4.2199999999999998E-3</v>
      </c>
      <c r="O124" s="25">
        <v>-257.04300000000001</v>
      </c>
      <c r="P124" s="25">
        <v>220.50899999999999</v>
      </c>
    </row>
    <row r="125" spans="1:16" hidden="1" x14ac:dyDescent="0.2">
      <c r="A125" s="28">
        <v>120</v>
      </c>
      <c r="B125" s="25" t="s">
        <v>415</v>
      </c>
      <c r="D125" s="25">
        <v>1.6541600000000001</v>
      </c>
      <c r="E125" s="33">
        <v>21</v>
      </c>
      <c r="F125" s="32">
        <v>2170</v>
      </c>
      <c r="G125" s="36">
        <v>1.7640964107141623E-4</v>
      </c>
      <c r="H125" s="36">
        <v>5.8220469621949288E-5</v>
      </c>
      <c r="I125" s="32">
        <v>134</v>
      </c>
      <c r="J125" s="32">
        <v>2036</v>
      </c>
      <c r="K125" s="36">
        <v>6.1751152073732718E-2</v>
      </c>
      <c r="L125" s="28">
        <v>33</v>
      </c>
      <c r="M125" s="26">
        <v>2.3910000000000001E-6</v>
      </c>
      <c r="N125" s="36">
        <v>4.0699999999999998E-3</v>
      </c>
      <c r="O125" s="25">
        <v>-272.08999999999997</v>
      </c>
      <c r="P125" s="25">
        <v>238.48599999999999</v>
      </c>
    </row>
    <row r="126" spans="1:16" hidden="1" x14ac:dyDescent="0.2">
      <c r="A126" s="28">
        <v>121</v>
      </c>
      <c r="B126" s="25" t="s">
        <v>415</v>
      </c>
      <c r="D126" s="25">
        <v>1.6541600000000001</v>
      </c>
      <c r="E126" s="33">
        <v>22</v>
      </c>
      <c r="F126" s="32">
        <v>1884</v>
      </c>
      <c r="G126" s="36">
        <v>1.5315933814679639E-4</v>
      </c>
      <c r="H126" s="36">
        <v>4.3013630541589403E-5</v>
      </c>
      <c r="I126" s="32">
        <v>99</v>
      </c>
      <c r="J126" s="32">
        <v>1785</v>
      </c>
      <c r="K126" s="36">
        <v>5.2547770700636945E-2</v>
      </c>
      <c r="L126" s="28">
        <v>28</v>
      </c>
      <c r="M126" s="26">
        <v>2.1840000000000002E-6</v>
      </c>
      <c r="N126" s="36">
        <v>3.9399999999999999E-3</v>
      </c>
      <c r="O126" s="25">
        <v>-289.20499999999998</v>
      </c>
      <c r="P126" s="25">
        <v>258.81099999999998</v>
      </c>
    </row>
    <row r="127" spans="1:16" hidden="1" x14ac:dyDescent="0.2">
      <c r="A127" s="28">
        <v>122</v>
      </c>
      <c r="B127" s="25" t="s">
        <v>415</v>
      </c>
      <c r="D127" s="25">
        <v>1.6541600000000001</v>
      </c>
      <c r="E127" s="33">
        <v>23</v>
      </c>
      <c r="F127" s="32">
        <v>1615</v>
      </c>
      <c r="G127" s="36">
        <v>1.3129104623517843E-4</v>
      </c>
      <c r="H127" s="36">
        <v>3.8234338259190582E-5</v>
      </c>
      <c r="I127" s="32">
        <v>88</v>
      </c>
      <c r="J127" s="32">
        <v>1527</v>
      </c>
      <c r="K127" s="36">
        <v>5.448916408668731E-2</v>
      </c>
      <c r="L127" s="28">
        <v>29</v>
      </c>
      <c r="M127" s="26">
        <v>2.447E-6</v>
      </c>
      <c r="N127" s="36">
        <v>3.82E-3</v>
      </c>
      <c r="O127" s="25">
        <v>-285.37200000000001</v>
      </c>
      <c r="P127" s="25">
        <v>254.273</v>
      </c>
    </row>
    <row r="128" spans="1:16" hidden="1" x14ac:dyDescent="0.2">
      <c r="A128" s="28">
        <v>123</v>
      </c>
      <c r="B128" s="25" t="s">
        <v>415</v>
      </c>
      <c r="D128" s="25">
        <v>1.6541600000000001</v>
      </c>
      <c r="E128" s="33">
        <v>24</v>
      </c>
      <c r="F128" s="32">
        <v>1451</v>
      </c>
      <c r="G128" s="36">
        <v>1.1795870469798384E-4</v>
      </c>
      <c r="H128" s="36">
        <v>3.6061932676282024E-5</v>
      </c>
      <c r="I128" s="32">
        <v>83</v>
      </c>
      <c r="J128" s="32">
        <v>1368</v>
      </c>
      <c r="K128" s="36">
        <v>5.7201929703652656E-2</v>
      </c>
      <c r="L128" s="28">
        <v>31</v>
      </c>
      <c r="M128" s="26">
        <v>2.711E-6</v>
      </c>
      <c r="N128" s="36">
        <v>3.7200000000000002E-3</v>
      </c>
      <c r="O128" s="25">
        <v>-280.226</v>
      </c>
      <c r="P128" s="25">
        <v>248.167</v>
      </c>
    </row>
    <row r="129" spans="1:24" hidden="1" x14ac:dyDescent="0.2">
      <c r="A129" s="28">
        <v>124</v>
      </c>
      <c r="B129" s="25" t="s">
        <v>415</v>
      </c>
      <c r="D129" s="25">
        <v>1.6541600000000001</v>
      </c>
      <c r="E129" s="33">
        <v>25</v>
      </c>
      <c r="F129" s="32">
        <v>1225</v>
      </c>
      <c r="G129" s="36">
        <v>9.9586087701605938E-5</v>
      </c>
      <c r="H129" s="36">
        <v>2.8241272577811223E-5</v>
      </c>
      <c r="I129" s="32">
        <v>65</v>
      </c>
      <c r="J129" s="32">
        <v>1160</v>
      </c>
      <c r="K129" s="36">
        <v>5.3061224489795916E-2</v>
      </c>
      <c r="L129" s="28">
        <v>28</v>
      </c>
      <c r="M129" s="26">
        <v>2.7369999999999998E-6</v>
      </c>
      <c r="N129" s="36">
        <v>3.63E-3</v>
      </c>
      <c r="O129" s="25">
        <v>-288.17899999999997</v>
      </c>
      <c r="P129" s="25">
        <v>257.59699999999998</v>
      </c>
    </row>
    <row r="130" spans="1:24" hidden="1" x14ac:dyDescent="0.2">
      <c r="A130" s="28">
        <v>125</v>
      </c>
      <c r="B130" s="25" t="s">
        <v>415</v>
      </c>
      <c r="D130" s="25">
        <v>1.6541600000000001</v>
      </c>
      <c r="E130" s="33">
        <v>26</v>
      </c>
      <c r="F130" s="32">
        <v>1137</v>
      </c>
      <c r="G130" s="36">
        <v>9.2432148340184454E-5</v>
      </c>
      <c r="H130" s="36">
        <v>2.5199904761739247E-5</v>
      </c>
      <c r="I130" s="32">
        <v>58</v>
      </c>
      <c r="J130" s="32">
        <v>1079</v>
      </c>
      <c r="K130" s="36">
        <v>5.1011433597185574E-2</v>
      </c>
      <c r="L130" s="28">
        <v>27</v>
      </c>
      <c r="M130" s="26">
        <v>2.7319999999999998E-6</v>
      </c>
      <c r="N130" s="36">
        <v>3.5500000000000002E-3</v>
      </c>
      <c r="O130" s="25">
        <v>-292.33499999999998</v>
      </c>
      <c r="P130" s="25">
        <v>262.51</v>
      </c>
    </row>
    <row r="131" spans="1:24" hidden="1" x14ac:dyDescent="0.2">
      <c r="A131" s="28">
        <v>126</v>
      </c>
      <c r="B131" s="25" t="s">
        <v>415</v>
      </c>
      <c r="D131" s="25">
        <v>1.6541600000000001</v>
      </c>
      <c r="E131" s="33">
        <v>27</v>
      </c>
      <c r="F131" s="32">
        <v>939</v>
      </c>
      <c r="G131" s="36">
        <v>7.6335784776986106E-5</v>
      </c>
      <c r="H131" s="36">
        <v>2.1289574712503847E-5</v>
      </c>
      <c r="I131" s="32">
        <v>49</v>
      </c>
      <c r="J131" s="32">
        <v>890</v>
      </c>
      <c r="K131" s="36">
        <v>5.2183173588924388E-2</v>
      </c>
      <c r="L131" s="28">
        <v>28</v>
      </c>
      <c r="M131" s="26">
        <v>3.0759999999999999E-6</v>
      </c>
      <c r="N131" s="36">
        <v>3.48E-3</v>
      </c>
      <c r="O131" s="25">
        <v>-289.94</v>
      </c>
      <c r="P131" s="25">
        <v>259.68</v>
      </c>
    </row>
    <row r="132" spans="1:24" hidden="1" x14ac:dyDescent="0.2">
      <c r="A132" s="28">
        <v>127</v>
      </c>
      <c r="B132" s="25" t="s">
        <v>415</v>
      </c>
      <c r="D132" s="25">
        <v>1.6541600000000001</v>
      </c>
      <c r="E132" s="33">
        <v>28</v>
      </c>
      <c r="F132" s="32">
        <v>787</v>
      </c>
      <c r="G132" s="36">
        <v>6.3978980425439893E-5</v>
      </c>
      <c r="H132" s="36">
        <v>1.9551650246177002E-5</v>
      </c>
      <c r="I132" s="32">
        <v>45</v>
      </c>
      <c r="J132" s="32">
        <v>742</v>
      </c>
      <c r="K132" s="36">
        <v>5.7179161372299871E-2</v>
      </c>
      <c r="L132" s="28">
        <v>31</v>
      </c>
      <c r="M132" s="26">
        <v>3.6830000000000001E-6</v>
      </c>
      <c r="N132" s="36">
        <v>3.4299999999999999E-3</v>
      </c>
      <c r="O132" s="25">
        <v>-280.26900000000001</v>
      </c>
      <c r="P132" s="25">
        <v>248.21799999999999</v>
      </c>
    </row>
    <row r="133" spans="1:24" hidden="1" x14ac:dyDescent="0.2">
      <c r="A133" s="28">
        <v>128</v>
      </c>
      <c r="B133" s="25" t="s">
        <v>415</v>
      </c>
      <c r="D133" s="25">
        <v>1.6541600000000001</v>
      </c>
      <c r="E133" s="33">
        <v>29</v>
      </c>
      <c r="F133" s="32">
        <v>627</v>
      </c>
      <c r="G133" s="36">
        <v>5.0971817950128097E-5</v>
      </c>
      <c r="H133" s="36">
        <v>1.5641320196941601E-5</v>
      </c>
      <c r="I133" s="32">
        <v>36</v>
      </c>
      <c r="J133" s="32">
        <v>591</v>
      </c>
      <c r="K133" s="36">
        <v>5.7416267942583733E-2</v>
      </c>
      <c r="L133" s="28">
        <v>31</v>
      </c>
      <c r="M133" s="26">
        <v>4.1439999999999996E-6</v>
      </c>
      <c r="N133" s="36">
        <v>3.3800000000000002E-3</v>
      </c>
      <c r="O133" s="25">
        <v>-279.83</v>
      </c>
      <c r="P133" s="25">
        <v>247.696</v>
      </c>
    </row>
    <row r="134" spans="1:24" hidden="1" x14ac:dyDescent="0.2">
      <c r="A134" s="28">
        <v>129</v>
      </c>
      <c r="B134" s="25" t="s">
        <v>415</v>
      </c>
      <c r="D134" s="25">
        <v>1.6541600000000001</v>
      </c>
      <c r="E134" s="33">
        <v>30</v>
      </c>
      <c r="F134" s="32">
        <v>561</v>
      </c>
      <c r="G134" s="36">
        <v>4.5606363429061981E-5</v>
      </c>
      <c r="H134" s="36">
        <v>1.0862027914542778E-5</v>
      </c>
      <c r="I134" s="32">
        <v>25</v>
      </c>
      <c r="J134" s="32">
        <v>536</v>
      </c>
      <c r="K134" s="36">
        <v>4.4563279857397504E-2</v>
      </c>
      <c r="L134" s="28">
        <v>24</v>
      </c>
      <c r="M134" s="26">
        <v>3.4000000000000001E-6</v>
      </c>
      <c r="N134" s="36">
        <v>5.6100000000000004E-3</v>
      </c>
      <c r="O134" s="25">
        <v>-306.52600000000001</v>
      </c>
      <c r="P134" s="25">
        <v>279.20600000000002</v>
      </c>
    </row>
    <row r="135" spans="1:24" hidden="1" x14ac:dyDescent="0.2">
      <c r="A135" s="28">
        <v>130</v>
      </c>
      <c r="B135" s="25" t="s">
        <v>415</v>
      </c>
      <c r="D135" s="25">
        <v>1.6541600000000001</v>
      </c>
      <c r="E135" s="33">
        <v>31</v>
      </c>
      <c r="F135" s="32">
        <v>615</v>
      </c>
      <c r="G135" s="36">
        <v>4.9996280764479713E-5</v>
      </c>
      <c r="H135" s="36">
        <v>1.2165471264287911E-5</v>
      </c>
      <c r="I135" s="32">
        <v>28</v>
      </c>
      <c r="J135" s="32">
        <v>587</v>
      </c>
      <c r="K135" s="36">
        <v>4.5528455284552849E-2</v>
      </c>
      <c r="L135" s="28">
        <v>24</v>
      </c>
      <c r="M135" s="26">
        <v>3.3170000000000002E-6</v>
      </c>
      <c r="N135" s="36">
        <v>5.5700000000000003E-3</v>
      </c>
      <c r="O135" s="25">
        <v>-304.28199999999998</v>
      </c>
      <c r="P135" s="25">
        <v>276.57499999999999</v>
      </c>
    </row>
    <row r="136" spans="1:24" hidden="1" x14ac:dyDescent="0.2">
      <c r="A136" s="28">
        <v>131</v>
      </c>
      <c r="B136" s="25" t="s">
        <v>40</v>
      </c>
      <c r="D136" s="25">
        <v>1.6515299999999999</v>
      </c>
      <c r="E136" s="33" t="s">
        <v>69</v>
      </c>
      <c r="F136" s="32">
        <v>4281890</v>
      </c>
      <c r="G136" s="36">
        <v>0.34809524332133018</v>
      </c>
      <c r="H136" s="36">
        <v>0.33673633426544014</v>
      </c>
      <c r="I136" s="32">
        <v>775031</v>
      </c>
      <c r="J136" s="32">
        <v>3506859</v>
      </c>
      <c r="K136" s="36">
        <v>0.1810020808568179</v>
      </c>
      <c r="L136" s="28">
        <v>97</v>
      </c>
      <c r="M136" s="26">
        <v>-1.8099999999999999E-7</v>
      </c>
      <c r="N136" s="36">
        <v>4.07E-2</v>
      </c>
      <c r="O136" s="25">
        <v>-150.95699999999999</v>
      </c>
      <c r="P136" s="25">
        <v>96.31</v>
      </c>
    </row>
    <row r="137" spans="1:24" hidden="1" x14ac:dyDescent="0.2">
      <c r="A137" s="28">
        <v>132</v>
      </c>
      <c r="B137" s="25" t="s">
        <v>40</v>
      </c>
      <c r="D137" s="25">
        <v>1.6515299999999999</v>
      </c>
      <c r="E137" s="33" t="s">
        <v>78</v>
      </c>
      <c r="F137" s="32">
        <v>4855450</v>
      </c>
      <c r="G137" s="36">
        <v>0.3947226690047041</v>
      </c>
      <c r="H137" s="36">
        <v>0.36295075243439767</v>
      </c>
      <c r="I137" s="32">
        <v>835366</v>
      </c>
      <c r="J137" s="32">
        <v>4020084</v>
      </c>
      <c r="K137" s="36">
        <v>0.17204708111503569</v>
      </c>
      <c r="L137" s="28">
        <v>92</v>
      </c>
      <c r="M137" s="26">
        <v>-2.35E-7</v>
      </c>
      <c r="N137" s="36">
        <v>1.6199999999999999E-3</v>
      </c>
      <c r="O137" s="25">
        <v>-157.119</v>
      </c>
      <c r="P137" s="25">
        <v>103.05500000000001</v>
      </c>
    </row>
    <row r="138" spans="1:24" hidden="1" x14ac:dyDescent="0.2">
      <c r="A138" s="28">
        <v>133</v>
      </c>
      <c r="B138" s="25" t="s">
        <v>40</v>
      </c>
      <c r="D138" s="25">
        <v>1.6515299999999999</v>
      </c>
      <c r="E138" s="33" t="s">
        <v>191</v>
      </c>
      <c r="F138" s="32">
        <v>405314</v>
      </c>
      <c r="G138" s="36">
        <v>3.2949906571990782E-2</v>
      </c>
      <c r="H138" s="36">
        <v>3.1633266654964645E-2</v>
      </c>
      <c r="I138" s="32">
        <v>72807</v>
      </c>
      <c r="J138" s="32">
        <v>332507</v>
      </c>
      <c r="K138" s="36">
        <v>0.1796311008255328</v>
      </c>
      <c r="L138" s="28">
        <v>96</v>
      </c>
      <c r="M138" s="26">
        <v>4.2399999999999999E-7</v>
      </c>
      <c r="N138" s="36">
        <v>0</v>
      </c>
      <c r="O138" s="25">
        <v>-151.88499999999999</v>
      </c>
      <c r="P138" s="25">
        <v>97.317999999999998</v>
      </c>
    </row>
    <row r="139" spans="1:24" hidden="1" x14ac:dyDescent="0.2">
      <c r="A139" s="28">
        <v>134</v>
      </c>
      <c r="B139" s="25" t="s">
        <v>40</v>
      </c>
      <c r="D139" s="25">
        <v>1.6515299999999999</v>
      </c>
      <c r="F139" s="32">
        <v>2758261</v>
      </c>
      <c r="G139" s="36">
        <v>0.22423218110197493</v>
      </c>
      <c r="H139" s="36">
        <v>0.2686796466451975</v>
      </c>
      <c r="I139" s="32">
        <v>618392</v>
      </c>
      <c r="J139" s="32">
        <v>2139869</v>
      </c>
      <c r="K139" s="36">
        <v>0.22419633239929071</v>
      </c>
      <c r="L139" s="28">
        <v>120</v>
      </c>
      <c r="M139" s="26">
        <v>-4.4332000000000001E-11</v>
      </c>
      <c r="N139" s="36">
        <v>5.4679999999999999E-2</v>
      </c>
      <c r="O139" s="25">
        <v>-124.13800000000001</v>
      </c>
      <c r="P139" s="25">
        <v>68.474999999999994</v>
      </c>
    </row>
    <row r="140" spans="1:24" hidden="1" x14ac:dyDescent="0.2">
      <c r="A140" s="28">
        <v>135</v>
      </c>
      <c r="B140" s="25" t="s">
        <v>416</v>
      </c>
      <c r="C140" s="37" t="s">
        <v>528</v>
      </c>
      <c r="D140" s="25">
        <v>1.6505700000000001</v>
      </c>
      <c r="E140" s="33">
        <v>0</v>
      </c>
      <c r="F140" s="32">
        <v>10996678</v>
      </c>
      <c r="G140" s="36">
        <v>0.89397235896679228</v>
      </c>
      <c r="H140" s="36">
        <v>0.87329574782020825</v>
      </c>
      <c r="I140" s="32">
        <v>2009974</v>
      </c>
      <c r="J140" s="32">
        <v>8986704</v>
      </c>
      <c r="K140" s="36">
        <v>0.18278010868373157</v>
      </c>
      <c r="L140" s="28">
        <v>98</v>
      </c>
      <c r="M140" s="26">
        <v>-1.1909999999999999E-6</v>
      </c>
      <c r="N140" s="36">
        <v>2.5440000000000001E-2</v>
      </c>
      <c r="O140" s="25">
        <v>-149.762</v>
      </c>
      <c r="P140" s="25">
        <v>95.015000000000001</v>
      </c>
      <c r="S140" s="37" t="s">
        <v>500</v>
      </c>
      <c r="T140" s="37" t="s">
        <v>501</v>
      </c>
      <c r="U140" s="37">
        <v>0</v>
      </c>
      <c r="V140" s="37">
        <v>0</v>
      </c>
      <c r="W140" s="37" t="str">
        <f>B140&amp;"_"&amp;T140</f>
        <v>days_tbc_ivr_a</v>
      </c>
      <c r="X140" s="37" t="str">
        <f t="shared" ref="X140:X141" si="7">"%dummy_"&amp;S140&amp;"("&amp;B140&amp;", "&amp;U140&amp;", "&amp;V140&amp;", "&amp;T140&amp;");"</f>
        <v>%dummy_num(days_tbc_ivr, 0, 0, a);</v>
      </c>
    </row>
    <row r="141" spans="1:24" hidden="1" x14ac:dyDescent="0.2">
      <c r="A141" s="28">
        <v>136</v>
      </c>
      <c r="B141" s="25" t="s">
        <v>416</v>
      </c>
      <c r="C141" s="37" t="s">
        <v>528</v>
      </c>
      <c r="D141" s="25">
        <v>1.6505700000000001</v>
      </c>
      <c r="E141" s="33">
        <v>1</v>
      </c>
      <c r="F141" s="32">
        <v>823717</v>
      </c>
      <c r="G141" s="36">
        <v>6.6963880329227538E-2</v>
      </c>
      <c r="H141" s="36">
        <v>9.1847135639790828E-2</v>
      </c>
      <c r="I141" s="32">
        <v>211395</v>
      </c>
      <c r="J141" s="32">
        <v>612322</v>
      </c>
      <c r="K141" s="36">
        <v>0.25663547067742926</v>
      </c>
      <c r="L141" s="28">
        <v>137</v>
      </c>
      <c r="M141" s="26">
        <v>3.9099999999999999E-7</v>
      </c>
      <c r="N141" s="36">
        <v>5.1700000000000001E-3</v>
      </c>
      <c r="O141" s="25">
        <v>-106.35299999999999</v>
      </c>
      <c r="P141" s="25">
        <v>51.765000000000001</v>
      </c>
      <c r="S141" s="37" t="s">
        <v>500</v>
      </c>
      <c r="T141" s="37" t="s">
        <v>502</v>
      </c>
      <c r="U141" s="37">
        <v>1</v>
      </c>
      <c r="V141" s="37">
        <v>31</v>
      </c>
      <c r="W141" s="37" t="str">
        <f>B141&amp;"_"&amp;T141</f>
        <v>days_tbc_ivr_b</v>
      </c>
      <c r="X141" s="37" t="str">
        <f t="shared" si="7"/>
        <v>%dummy_num(days_tbc_ivr, 1, 31, b);</v>
      </c>
    </row>
    <row r="142" spans="1:24" hidden="1" x14ac:dyDescent="0.2">
      <c r="A142" s="28">
        <v>137</v>
      </c>
      <c r="B142" s="25" t="s">
        <v>416</v>
      </c>
      <c r="D142" s="25">
        <v>1.6505700000000001</v>
      </c>
      <c r="E142" s="33">
        <v>2</v>
      </c>
      <c r="F142" s="32">
        <v>196606</v>
      </c>
      <c r="G142" s="36">
        <v>1.5983038660132193E-2</v>
      </c>
      <c r="H142" s="36">
        <v>2.1033230853720636E-2</v>
      </c>
      <c r="I142" s="32">
        <v>48410</v>
      </c>
      <c r="J142" s="32">
        <v>148196</v>
      </c>
      <c r="K142" s="36">
        <v>0.24622849760434601</v>
      </c>
      <c r="L142" s="28">
        <v>132</v>
      </c>
      <c r="M142" s="26">
        <v>9.47E-7</v>
      </c>
      <c r="N142" s="36">
        <v>7.7999999999999996E-3</v>
      </c>
      <c r="O142" s="25">
        <v>-111.883</v>
      </c>
      <c r="P142" s="25">
        <v>56.784999999999997</v>
      </c>
    </row>
    <row r="143" spans="1:24" hidden="1" x14ac:dyDescent="0.2">
      <c r="A143" s="28">
        <v>138</v>
      </c>
      <c r="B143" s="25" t="s">
        <v>416</v>
      </c>
      <c r="D143" s="25">
        <v>1.6505700000000001</v>
      </c>
      <c r="E143" s="33">
        <v>3</v>
      </c>
      <c r="F143" s="32">
        <v>73968</v>
      </c>
      <c r="G143" s="36">
        <v>6.0132112123366431E-3</v>
      </c>
      <c r="H143" s="36">
        <v>6.1248803004523818E-3</v>
      </c>
      <c r="I143" s="32">
        <v>14097</v>
      </c>
      <c r="J143" s="32">
        <v>59871</v>
      </c>
      <c r="K143" s="36">
        <v>0.19058241401687215</v>
      </c>
      <c r="L143" s="28">
        <v>102</v>
      </c>
      <c r="M143" s="26">
        <v>1.2309999999999999E-6</v>
      </c>
      <c r="N143" s="36">
        <v>6.96E-3</v>
      </c>
      <c r="O143" s="25">
        <v>-144.62299999999999</v>
      </c>
      <c r="P143" s="25">
        <v>89.498000000000005</v>
      </c>
    </row>
    <row r="144" spans="1:24" hidden="1" x14ac:dyDescent="0.2">
      <c r="A144" s="28">
        <v>139</v>
      </c>
      <c r="B144" s="25" t="s">
        <v>416</v>
      </c>
      <c r="D144" s="25">
        <v>1.6505700000000001</v>
      </c>
      <c r="E144" s="33">
        <v>4</v>
      </c>
      <c r="F144" s="32">
        <v>42790</v>
      </c>
      <c r="G144" s="36">
        <v>3.4786030144911984E-3</v>
      </c>
      <c r="H144" s="36">
        <v>2.4300528850415104E-3</v>
      </c>
      <c r="I144" s="32">
        <v>5593</v>
      </c>
      <c r="J144" s="32">
        <v>37197</v>
      </c>
      <c r="K144" s="36">
        <v>0.13070810937134844</v>
      </c>
      <c r="L144" s="28">
        <v>70</v>
      </c>
      <c r="M144" s="26">
        <v>1.1149999999999999E-6</v>
      </c>
      <c r="N144" s="36">
        <v>5.5900000000000004E-3</v>
      </c>
      <c r="O144" s="25">
        <v>-189.471</v>
      </c>
      <c r="P144" s="25">
        <v>139.94</v>
      </c>
    </row>
    <row r="145" spans="1:16" hidden="1" x14ac:dyDescent="0.2">
      <c r="A145" s="28">
        <v>140</v>
      </c>
      <c r="B145" s="25" t="s">
        <v>416</v>
      </c>
      <c r="D145" s="25">
        <v>1.6505700000000001</v>
      </c>
      <c r="E145" s="33">
        <v>5</v>
      </c>
      <c r="F145" s="32">
        <v>29718</v>
      </c>
      <c r="G145" s="36">
        <v>2.4159178402582246E-3</v>
      </c>
      <c r="H145" s="36">
        <v>1.2426159934236939E-3</v>
      </c>
      <c r="I145" s="32">
        <v>2860</v>
      </c>
      <c r="J145" s="32">
        <v>26858</v>
      </c>
      <c r="K145" s="36">
        <v>9.6237970253718289E-2</v>
      </c>
      <c r="L145" s="28">
        <v>51</v>
      </c>
      <c r="M145" s="26">
        <v>9.8599999999999996E-7</v>
      </c>
      <c r="N145" s="36">
        <v>4.1399999999999996E-3</v>
      </c>
      <c r="O145" s="25">
        <v>-223.97399999999999</v>
      </c>
      <c r="P145" s="25">
        <v>180.86500000000001</v>
      </c>
    </row>
    <row r="146" spans="1:16" hidden="1" x14ac:dyDescent="0.2">
      <c r="A146" s="28">
        <v>141</v>
      </c>
      <c r="B146" s="25" t="s">
        <v>416</v>
      </c>
      <c r="D146" s="25">
        <v>1.6505700000000001</v>
      </c>
      <c r="E146" s="33">
        <v>6</v>
      </c>
      <c r="F146" s="32">
        <v>22554</v>
      </c>
      <c r="G146" s="36">
        <v>1.833522140426139E-3</v>
      </c>
      <c r="H146" s="36">
        <v>7.5512818061901398E-4</v>
      </c>
      <c r="I146" s="32">
        <v>1738</v>
      </c>
      <c r="J146" s="32">
        <v>20816</v>
      </c>
      <c r="K146" s="36">
        <v>7.7059501640507233E-2</v>
      </c>
      <c r="L146" s="28">
        <v>41</v>
      </c>
      <c r="M146" s="26">
        <v>9.0699999999999996E-7</v>
      </c>
      <c r="N146" s="36">
        <v>2.82E-3</v>
      </c>
      <c r="O146" s="25">
        <v>-248.29900000000001</v>
      </c>
      <c r="P146" s="25">
        <v>210.03100000000001</v>
      </c>
    </row>
    <row r="147" spans="1:16" hidden="1" x14ac:dyDescent="0.2">
      <c r="A147" s="28">
        <v>142</v>
      </c>
      <c r="B147" s="25" t="s">
        <v>416</v>
      </c>
      <c r="D147" s="25">
        <v>1.6505700000000001</v>
      </c>
      <c r="E147" s="33">
        <v>7</v>
      </c>
      <c r="F147" s="32">
        <v>17946</v>
      </c>
      <c r="G147" s="36">
        <v>1.4589158611371593E-3</v>
      </c>
      <c r="H147" s="36">
        <v>5.76121960587349E-4</v>
      </c>
      <c r="I147" s="32">
        <v>1326</v>
      </c>
      <c r="J147" s="32">
        <v>16620</v>
      </c>
      <c r="K147" s="36">
        <v>7.3888331661651624E-2</v>
      </c>
      <c r="L147" s="28">
        <v>39</v>
      </c>
      <c r="M147" s="26">
        <v>9.7900000000000007E-7</v>
      </c>
      <c r="N147" s="36">
        <v>1.73E-3</v>
      </c>
      <c r="O147" s="25">
        <v>-252.84399999999999</v>
      </c>
      <c r="P147" s="25">
        <v>215.48</v>
      </c>
    </row>
    <row r="148" spans="1:16" hidden="1" x14ac:dyDescent="0.2">
      <c r="A148" s="28">
        <v>143</v>
      </c>
      <c r="B148" s="25" t="s">
        <v>416</v>
      </c>
      <c r="D148" s="25">
        <v>1.6505700000000001</v>
      </c>
      <c r="E148" s="33">
        <v>8</v>
      </c>
      <c r="F148" s="32">
        <v>14689</v>
      </c>
      <c r="G148" s="36">
        <v>1.1941388099990936E-3</v>
      </c>
      <c r="H148" s="36">
        <v>4.2318460755058661E-4</v>
      </c>
      <c r="I148" s="32">
        <v>974</v>
      </c>
      <c r="J148" s="32">
        <v>13715</v>
      </c>
      <c r="K148" s="36">
        <v>6.6308121723738858E-2</v>
      </c>
      <c r="L148" s="28">
        <v>35</v>
      </c>
      <c r="M148" s="26">
        <v>9.7199999999999997E-7</v>
      </c>
      <c r="N148" s="36">
        <v>7.7999999999999999E-4</v>
      </c>
      <c r="O148" s="25">
        <v>-264.483</v>
      </c>
      <c r="P148" s="25">
        <v>229.40899999999999</v>
      </c>
    </row>
    <row r="149" spans="1:16" hidden="1" x14ac:dyDescent="0.2">
      <c r="A149" s="28">
        <v>144</v>
      </c>
      <c r="B149" s="25" t="s">
        <v>416</v>
      </c>
      <c r="D149" s="25">
        <v>1.6505700000000001</v>
      </c>
      <c r="E149" s="33">
        <v>9</v>
      </c>
      <c r="F149" s="32">
        <v>12017</v>
      </c>
      <c r="G149" s="36">
        <v>9.7691919666138653E-4</v>
      </c>
      <c r="H149" s="36">
        <v>3.4193663874980667E-4</v>
      </c>
      <c r="I149" s="32">
        <v>787</v>
      </c>
      <c r="J149" s="32">
        <v>11230</v>
      </c>
      <c r="K149" s="36">
        <v>6.549055504701673E-2</v>
      </c>
      <c r="L149" s="28">
        <v>35</v>
      </c>
      <c r="M149" s="26">
        <v>1.065E-6</v>
      </c>
      <c r="N149" s="36">
        <v>0</v>
      </c>
      <c r="O149" s="25">
        <v>-265.81200000000001</v>
      </c>
      <c r="P149" s="25">
        <v>230.995</v>
      </c>
    </row>
    <row r="150" spans="1:16" hidden="1" x14ac:dyDescent="0.2">
      <c r="A150" s="28">
        <v>145</v>
      </c>
      <c r="B150" s="25" t="s">
        <v>416</v>
      </c>
      <c r="D150" s="25">
        <v>1.6505700000000001</v>
      </c>
      <c r="E150" s="33">
        <v>10</v>
      </c>
      <c r="F150" s="32">
        <v>10068</v>
      </c>
      <c r="G150" s="36">
        <v>8.1847569875899472E-4</v>
      </c>
      <c r="H150" s="36">
        <v>2.8501961247760251E-4</v>
      </c>
      <c r="I150" s="32">
        <v>656</v>
      </c>
      <c r="J150" s="32">
        <v>9412</v>
      </c>
      <c r="K150" s="36">
        <v>6.5156932856575284E-2</v>
      </c>
      <c r="L150" s="28">
        <v>35</v>
      </c>
      <c r="M150" s="26">
        <v>1.1599999999999999E-6</v>
      </c>
      <c r="N150" s="36">
        <v>4.5199999999999997E-3</v>
      </c>
      <c r="O150" s="25">
        <v>-266.358</v>
      </c>
      <c r="P150" s="25">
        <v>231.648</v>
      </c>
    </row>
    <row r="151" spans="1:16" hidden="1" x14ac:dyDescent="0.2">
      <c r="A151" s="28">
        <v>146</v>
      </c>
      <c r="B151" s="25" t="s">
        <v>416</v>
      </c>
      <c r="D151" s="25">
        <v>1.6505700000000001</v>
      </c>
      <c r="E151" s="33">
        <v>11</v>
      </c>
      <c r="F151" s="32">
        <v>8523</v>
      </c>
      <c r="G151" s="36">
        <v>6.9287528610676526E-4</v>
      </c>
      <c r="H151" s="36">
        <v>2.2810258620539834E-4</v>
      </c>
      <c r="I151" s="32">
        <v>525</v>
      </c>
      <c r="J151" s="32">
        <v>7998</v>
      </c>
      <c r="K151" s="36">
        <v>6.159802886307638E-2</v>
      </c>
      <c r="L151" s="28">
        <v>33</v>
      </c>
      <c r="M151" s="26">
        <v>1.1939999999999999E-6</v>
      </c>
      <c r="N151" s="36">
        <v>3.9500000000000004E-3</v>
      </c>
      <c r="O151" s="25">
        <v>-272.35500000000002</v>
      </c>
      <c r="P151" s="25">
        <v>238.80199999999999</v>
      </c>
    </row>
    <row r="152" spans="1:16" hidden="1" x14ac:dyDescent="0.2">
      <c r="A152" s="28">
        <v>147</v>
      </c>
      <c r="B152" s="25" t="s">
        <v>416</v>
      </c>
      <c r="D152" s="25">
        <v>1.6505700000000001</v>
      </c>
      <c r="E152" s="33">
        <v>12</v>
      </c>
      <c r="F152" s="32">
        <v>7215</v>
      </c>
      <c r="G152" s="36">
        <v>5.8654173287109128E-4</v>
      </c>
      <c r="H152" s="36">
        <v>2.1506815270794702E-4</v>
      </c>
      <c r="I152" s="32">
        <v>495</v>
      </c>
      <c r="J152" s="32">
        <v>6720</v>
      </c>
      <c r="K152" s="36">
        <v>6.8607068607068611E-2</v>
      </c>
      <c r="L152" s="28">
        <v>37</v>
      </c>
      <c r="M152" s="26">
        <v>1.449E-6</v>
      </c>
      <c r="N152" s="36">
        <v>3.49E-3</v>
      </c>
      <c r="O152" s="25">
        <v>-260.82900000000001</v>
      </c>
      <c r="P152" s="25">
        <v>225.03899999999999</v>
      </c>
    </row>
    <row r="153" spans="1:16" hidden="1" x14ac:dyDescent="0.2">
      <c r="A153" s="28">
        <v>148</v>
      </c>
      <c r="B153" s="25" t="s">
        <v>416</v>
      </c>
      <c r="D153" s="25">
        <v>1.6505700000000001</v>
      </c>
      <c r="E153" s="33">
        <v>13</v>
      </c>
      <c r="F153" s="32">
        <v>6191</v>
      </c>
      <c r="G153" s="36">
        <v>5.0329589302909583E-4</v>
      </c>
      <c r="H153" s="36">
        <v>1.7335796551610274E-4</v>
      </c>
      <c r="I153" s="32">
        <v>399</v>
      </c>
      <c r="J153" s="32">
        <v>5792</v>
      </c>
      <c r="K153" s="36">
        <v>6.4448392828299145E-2</v>
      </c>
      <c r="L153" s="28">
        <v>34</v>
      </c>
      <c r="M153" s="26">
        <v>1.471E-6</v>
      </c>
      <c r="N153" s="36">
        <v>3.0799999999999998E-3</v>
      </c>
      <c r="O153" s="25">
        <v>-267.52699999999999</v>
      </c>
      <c r="P153" s="25">
        <v>233.04400000000001</v>
      </c>
    </row>
    <row r="154" spans="1:16" hidden="1" x14ac:dyDescent="0.2">
      <c r="A154" s="28">
        <v>149</v>
      </c>
      <c r="B154" s="25" t="s">
        <v>416</v>
      </c>
      <c r="D154" s="25">
        <v>1.6505700000000001</v>
      </c>
      <c r="E154" s="33">
        <v>14</v>
      </c>
      <c r="F154" s="32">
        <v>5435</v>
      </c>
      <c r="G154" s="36">
        <v>4.4183705033324754E-4</v>
      </c>
      <c r="H154" s="36">
        <v>1.6032353201865141E-4</v>
      </c>
      <c r="I154" s="32">
        <v>369</v>
      </c>
      <c r="J154" s="32">
        <v>5066</v>
      </c>
      <c r="K154" s="36">
        <v>6.7893284268629256E-2</v>
      </c>
      <c r="L154" s="28">
        <v>36</v>
      </c>
      <c r="M154" s="26">
        <v>1.655E-6</v>
      </c>
      <c r="N154" s="36">
        <v>2.7399999999999998E-3</v>
      </c>
      <c r="O154" s="25">
        <v>-261.95100000000002</v>
      </c>
      <c r="P154" s="25">
        <v>226.38200000000001</v>
      </c>
    </row>
    <row r="155" spans="1:16" hidden="1" x14ac:dyDescent="0.2">
      <c r="A155" s="28">
        <v>150</v>
      </c>
      <c r="B155" s="25" t="s">
        <v>416</v>
      </c>
      <c r="D155" s="25">
        <v>1.6505700000000001</v>
      </c>
      <c r="E155" s="33">
        <v>15</v>
      </c>
      <c r="F155" s="32">
        <v>4578</v>
      </c>
      <c r="G155" s="36">
        <v>3.7216743632485875E-4</v>
      </c>
      <c r="H155" s="36">
        <v>1.3555810837349386E-4</v>
      </c>
      <c r="I155" s="32">
        <v>312</v>
      </c>
      <c r="J155" s="32">
        <v>4266</v>
      </c>
      <c r="K155" s="36">
        <v>6.8152031454783754E-2</v>
      </c>
      <c r="L155" s="28">
        <v>36</v>
      </c>
      <c r="M155" s="26">
        <v>1.812E-6</v>
      </c>
      <c r="N155" s="36">
        <v>2.4499999999999999E-3</v>
      </c>
      <c r="O155" s="25">
        <v>-261.54300000000001</v>
      </c>
      <c r="P155" s="25">
        <v>225.89400000000001</v>
      </c>
    </row>
    <row r="156" spans="1:16" hidden="1" x14ac:dyDescent="0.2">
      <c r="A156" s="28">
        <v>151</v>
      </c>
      <c r="B156" s="25" t="s">
        <v>416</v>
      </c>
      <c r="D156" s="25">
        <v>1.6505700000000001</v>
      </c>
      <c r="E156" s="33">
        <v>16</v>
      </c>
      <c r="F156" s="32">
        <v>4027</v>
      </c>
      <c r="G156" s="36">
        <v>3.2737402055050375E-4</v>
      </c>
      <c r="H156" s="36">
        <v>1.1339957142782661E-4</v>
      </c>
      <c r="I156" s="32">
        <v>261</v>
      </c>
      <c r="J156" s="32">
        <v>3766</v>
      </c>
      <c r="K156" s="36">
        <v>6.4812515520238395E-2</v>
      </c>
      <c r="L156" s="28">
        <v>35</v>
      </c>
      <c r="M156" s="26">
        <v>1.8390000000000001E-6</v>
      </c>
      <c r="N156" s="36">
        <v>2.1800000000000001E-3</v>
      </c>
      <c r="O156" s="25">
        <v>-266.92500000000001</v>
      </c>
      <c r="P156" s="25">
        <v>232.32499999999999</v>
      </c>
    </row>
    <row r="157" spans="1:16" hidden="1" x14ac:dyDescent="0.2">
      <c r="A157" s="28">
        <v>152</v>
      </c>
      <c r="B157" s="25" t="s">
        <v>416</v>
      </c>
      <c r="D157" s="25">
        <v>1.6505700000000001</v>
      </c>
      <c r="E157" s="33">
        <v>17</v>
      </c>
      <c r="F157" s="32">
        <v>3485</v>
      </c>
      <c r="G157" s="36">
        <v>2.8331225766538504E-4</v>
      </c>
      <c r="H157" s="36">
        <v>9.1241034482159332E-5</v>
      </c>
      <c r="I157" s="32">
        <v>210</v>
      </c>
      <c r="J157" s="32">
        <v>3275</v>
      </c>
      <c r="K157" s="36">
        <v>6.0258249641319941E-2</v>
      </c>
      <c r="L157" s="28">
        <v>32</v>
      </c>
      <c r="M157" s="26">
        <v>1.838E-6</v>
      </c>
      <c r="N157" s="36">
        <v>1.9499999999999999E-3</v>
      </c>
      <c r="O157" s="25">
        <v>-274.697</v>
      </c>
      <c r="P157" s="25">
        <v>241.59100000000001</v>
      </c>
    </row>
    <row r="158" spans="1:16" hidden="1" x14ac:dyDescent="0.2">
      <c r="A158" s="28">
        <v>153</v>
      </c>
      <c r="B158" s="25" t="s">
        <v>416</v>
      </c>
      <c r="D158" s="25">
        <v>1.6505700000000001</v>
      </c>
      <c r="E158" s="33">
        <v>18</v>
      </c>
      <c r="F158" s="32">
        <v>2953</v>
      </c>
      <c r="G158" s="36">
        <v>2.4006344243497334E-4</v>
      </c>
      <c r="H158" s="36">
        <v>8.1247968800779986E-5</v>
      </c>
      <c r="I158" s="32">
        <v>187</v>
      </c>
      <c r="J158" s="32">
        <v>2766</v>
      </c>
      <c r="K158" s="36">
        <v>6.332543176430748E-2</v>
      </c>
      <c r="L158" s="28">
        <v>34</v>
      </c>
      <c r="M158" s="26">
        <v>2.0999999999999998E-6</v>
      </c>
      <c r="N158" s="36">
        <v>1.75E-3</v>
      </c>
      <c r="O158" s="25">
        <v>-269.40499999999997</v>
      </c>
      <c r="P158" s="25">
        <v>235.285</v>
      </c>
    </row>
    <row r="159" spans="1:16" hidden="1" x14ac:dyDescent="0.2">
      <c r="A159" s="28">
        <v>154</v>
      </c>
      <c r="B159" s="25" t="s">
        <v>416</v>
      </c>
      <c r="D159" s="25">
        <v>1.6505700000000001</v>
      </c>
      <c r="E159" s="33">
        <v>19</v>
      </c>
      <c r="F159" s="32">
        <v>2648</v>
      </c>
      <c r="G159" s="36">
        <v>2.1526853896641022E-4</v>
      </c>
      <c r="H159" s="36">
        <v>7.9075563217871427E-5</v>
      </c>
      <c r="I159" s="32">
        <v>182</v>
      </c>
      <c r="J159" s="32">
        <v>2466</v>
      </c>
      <c r="K159" s="36">
        <v>6.8731117824773411E-2</v>
      </c>
      <c r="L159" s="28">
        <v>37</v>
      </c>
      <c r="M159" s="26">
        <v>2.4090000000000001E-6</v>
      </c>
      <c r="N159" s="36">
        <v>1.58E-3</v>
      </c>
      <c r="O159" s="25">
        <v>-260.63499999999999</v>
      </c>
      <c r="P159" s="25">
        <v>224.80699999999999</v>
      </c>
    </row>
    <row r="160" spans="1:16" hidden="1" x14ac:dyDescent="0.2">
      <c r="A160" s="28">
        <v>155</v>
      </c>
      <c r="B160" s="25" t="s">
        <v>416</v>
      </c>
      <c r="D160" s="25">
        <v>1.6505700000000001</v>
      </c>
      <c r="E160" s="33">
        <v>20</v>
      </c>
      <c r="F160" s="32">
        <v>2328</v>
      </c>
      <c r="G160" s="36">
        <v>1.8925421401578662E-4</v>
      </c>
      <c r="H160" s="36">
        <v>6.777905418674693E-5</v>
      </c>
      <c r="I160" s="32">
        <v>156</v>
      </c>
      <c r="J160" s="32">
        <v>2172</v>
      </c>
      <c r="K160" s="36">
        <v>6.7010309278350513E-2</v>
      </c>
      <c r="L160" s="28">
        <v>36</v>
      </c>
      <c r="M160" s="26">
        <v>2.5050000000000002E-6</v>
      </c>
      <c r="N160" s="36">
        <v>7.6499999999999997E-3</v>
      </c>
      <c r="O160" s="25">
        <v>-263.35500000000002</v>
      </c>
      <c r="P160" s="25">
        <v>228.06</v>
      </c>
    </row>
    <row r="161" spans="1:24" hidden="1" x14ac:dyDescent="0.2">
      <c r="A161" s="28">
        <v>156</v>
      </c>
      <c r="B161" s="25" t="s">
        <v>416</v>
      </c>
      <c r="D161" s="25">
        <v>1.6505700000000001</v>
      </c>
      <c r="E161" s="33">
        <v>21</v>
      </c>
      <c r="F161" s="32">
        <v>2110</v>
      </c>
      <c r="G161" s="36">
        <v>1.7153195514317432E-4</v>
      </c>
      <c r="H161" s="36">
        <v>5.4744620689295604E-5</v>
      </c>
      <c r="I161" s="32">
        <v>126</v>
      </c>
      <c r="J161" s="32">
        <v>1984</v>
      </c>
      <c r="K161" s="36">
        <v>5.9715639810426539E-2</v>
      </c>
      <c r="L161" s="28">
        <v>32</v>
      </c>
      <c r="M161" s="26">
        <v>2.345E-6</v>
      </c>
      <c r="N161" s="36">
        <v>7.4999999999999997E-3</v>
      </c>
      <c r="O161" s="25">
        <v>-275.65899999999999</v>
      </c>
      <c r="P161" s="25">
        <v>242.73699999999999</v>
      </c>
    </row>
    <row r="162" spans="1:24" hidden="1" x14ac:dyDescent="0.2">
      <c r="A162" s="28">
        <v>157</v>
      </c>
      <c r="B162" s="25" t="s">
        <v>416</v>
      </c>
      <c r="D162" s="25">
        <v>1.6505700000000001</v>
      </c>
      <c r="E162" s="33">
        <v>22</v>
      </c>
      <c r="F162" s="32">
        <v>1851</v>
      </c>
      <c r="G162" s="36">
        <v>1.5047661088626334E-4</v>
      </c>
      <c r="H162" s="36">
        <v>4.0406743842099134E-5</v>
      </c>
      <c r="I162" s="32">
        <v>93</v>
      </c>
      <c r="J162" s="32">
        <v>1758</v>
      </c>
      <c r="K162" s="36">
        <v>5.0243111831442464E-2</v>
      </c>
      <c r="L162" s="28">
        <v>27</v>
      </c>
      <c r="M162" s="26">
        <v>2.1059999999999998E-6</v>
      </c>
      <c r="N162" s="36">
        <v>7.3699999999999998E-3</v>
      </c>
      <c r="O162" s="25">
        <v>-293.93299999999999</v>
      </c>
      <c r="P162" s="25">
        <v>264.39699999999999</v>
      </c>
    </row>
    <row r="163" spans="1:24" hidden="1" x14ac:dyDescent="0.2">
      <c r="A163" s="28">
        <v>158</v>
      </c>
      <c r="B163" s="25" t="s">
        <v>416</v>
      </c>
      <c r="D163" s="25">
        <v>1.6505700000000001</v>
      </c>
      <c r="E163" s="33">
        <v>23</v>
      </c>
      <c r="F163" s="32">
        <v>1600</v>
      </c>
      <c r="G163" s="36">
        <v>1.3007162475311797E-4</v>
      </c>
      <c r="H163" s="36">
        <v>3.6930894909445444E-5</v>
      </c>
      <c r="I163" s="32">
        <v>85</v>
      </c>
      <c r="J163" s="32">
        <v>1515</v>
      </c>
      <c r="K163" s="36">
        <v>5.3124999999999999E-2</v>
      </c>
      <c r="L163" s="28">
        <v>28</v>
      </c>
      <c r="M163" s="26">
        <v>2.3970000000000001E-6</v>
      </c>
      <c r="N163" s="36">
        <v>7.2500000000000004E-3</v>
      </c>
      <c r="O163" s="25">
        <v>-288.05200000000002</v>
      </c>
      <c r="P163" s="25">
        <v>257.44600000000003</v>
      </c>
    </row>
    <row r="164" spans="1:24" hidden="1" x14ac:dyDescent="0.2">
      <c r="A164" s="28">
        <v>159</v>
      </c>
      <c r="B164" s="25" t="s">
        <v>416</v>
      </c>
      <c r="D164" s="25">
        <v>1.6505700000000001</v>
      </c>
      <c r="E164" s="33">
        <v>24</v>
      </c>
      <c r="F164" s="32">
        <v>1423</v>
      </c>
      <c r="G164" s="36">
        <v>1.1568245126480429E-4</v>
      </c>
      <c r="H164" s="36">
        <v>3.6930894909445444E-5</v>
      </c>
      <c r="I164" s="32">
        <v>85</v>
      </c>
      <c r="J164" s="32">
        <v>1338</v>
      </c>
      <c r="K164" s="36">
        <v>5.9732958538299366E-2</v>
      </c>
      <c r="L164" s="28">
        <v>32</v>
      </c>
      <c r="M164" s="26">
        <v>2.8590000000000001E-6</v>
      </c>
      <c r="N164" s="36">
        <v>7.1599999999999997E-3</v>
      </c>
      <c r="O164" s="25">
        <v>-275.62799999999999</v>
      </c>
      <c r="P164" s="25">
        <v>242.7</v>
      </c>
    </row>
    <row r="165" spans="1:24" hidden="1" x14ac:dyDescent="0.2">
      <c r="A165" s="28">
        <v>160</v>
      </c>
      <c r="B165" s="25" t="s">
        <v>416</v>
      </c>
      <c r="D165" s="25">
        <v>1.6505700000000001</v>
      </c>
      <c r="E165" s="33">
        <v>25</v>
      </c>
      <c r="F165" s="32">
        <v>1186</v>
      </c>
      <c r="G165" s="36">
        <v>9.6415591848248691E-5</v>
      </c>
      <c r="H165" s="36">
        <v>2.6937829228066088E-5</v>
      </c>
      <c r="I165" s="32">
        <v>62</v>
      </c>
      <c r="J165" s="32">
        <v>1124</v>
      </c>
      <c r="K165" s="36">
        <v>5.2276559865092748E-2</v>
      </c>
      <c r="L165" s="28">
        <v>28</v>
      </c>
      <c r="M165" s="26">
        <v>2.7410000000000001E-6</v>
      </c>
      <c r="N165" s="36">
        <v>7.0699999999999999E-3</v>
      </c>
      <c r="O165" s="25">
        <v>-289.75099999999998</v>
      </c>
      <c r="P165" s="25">
        <v>259.45699999999999</v>
      </c>
    </row>
    <row r="166" spans="1:24" hidden="1" x14ac:dyDescent="0.2">
      <c r="A166" s="28">
        <v>161</v>
      </c>
      <c r="B166" s="25" t="s">
        <v>416</v>
      </c>
      <c r="D166" s="25">
        <v>1.6505700000000001</v>
      </c>
      <c r="E166" s="33">
        <v>26</v>
      </c>
      <c r="F166" s="32">
        <v>1115</v>
      </c>
      <c r="G166" s="36">
        <v>9.0643663499829073E-5</v>
      </c>
      <c r="H166" s="36">
        <v>2.4765423645157533E-5</v>
      </c>
      <c r="I166" s="32">
        <v>57</v>
      </c>
      <c r="J166" s="32">
        <v>1058</v>
      </c>
      <c r="K166" s="36">
        <v>5.1121076233183856E-2</v>
      </c>
      <c r="L166" s="28">
        <v>27</v>
      </c>
      <c r="M166" s="26">
        <v>2.7650000000000002E-6</v>
      </c>
      <c r="N166" s="36">
        <v>6.9899999999999997E-3</v>
      </c>
      <c r="O166" s="25">
        <v>-292.108</v>
      </c>
      <c r="P166" s="25">
        <v>262.24299999999999</v>
      </c>
    </row>
    <row r="167" spans="1:24" hidden="1" x14ac:dyDescent="0.2">
      <c r="A167" s="28">
        <v>162</v>
      </c>
      <c r="B167" s="25" t="s">
        <v>416</v>
      </c>
      <c r="D167" s="25">
        <v>1.6505700000000001</v>
      </c>
      <c r="E167" s="33">
        <v>27</v>
      </c>
      <c r="F167" s="32">
        <v>930</v>
      </c>
      <c r="G167" s="36">
        <v>7.5604131887749816E-5</v>
      </c>
      <c r="H167" s="36">
        <v>2.0855093595922133E-5</v>
      </c>
      <c r="I167" s="32">
        <v>48</v>
      </c>
      <c r="J167" s="32">
        <v>882</v>
      </c>
      <c r="K167" s="36">
        <v>5.1612903225806452E-2</v>
      </c>
      <c r="L167" s="28">
        <v>28</v>
      </c>
      <c r="M167" s="26">
        <v>3.0570000000000001E-6</v>
      </c>
      <c r="N167" s="36">
        <v>6.9199999999999999E-3</v>
      </c>
      <c r="O167" s="25">
        <v>-291.09899999999999</v>
      </c>
      <c r="P167" s="25">
        <v>261.05</v>
      </c>
    </row>
    <row r="168" spans="1:24" hidden="1" x14ac:dyDescent="0.2">
      <c r="A168" s="28">
        <v>163</v>
      </c>
      <c r="B168" s="25" t="s">
        <v>416</v>
      </c>
      <c r="D168" s="25">
        <v>1.6505700000000001</v>
      </c>
      <c r="E168" s="33">
        <v>28</v>
      </c>
      <c r="F168" s="32">
        <v>786</v>
      </c>
      <c r="G168" s="36">
        <v>6.3897685659969192E-5</v>
      </c>
      <c r="H168" s="36">
        <v>1.9986131362758712E-5</v>
      </c>
      <c r="I168" s="32">
        <v>46</v>
      </c>
      <c r="J168" s="32">
        <v>740</v>
      </c>
      <c r="K168" s="36">
        <v>5.8524173027989825E-2</v>
      </c>
      <c r="L168" s="28">
        <v>31</v>
      </c>
      <c r="M168" s="26">
        <v>3.7720000000000001E-6</v>
      </c>
      <c r="N168" s="36">
        <v>6.8700000000000002E-3</v>
      </c>
      <c r="O168" s="25">
        <v>-277.80099999999999</v>
      </c>
      <c r="P168" s="25">
        <v>245.285</v>
      </c>
    </row>
    <row r="169" spans="1:24" hidden="1" x14ac:dyDescent="0.2">
      <c r="A169" s="28">
        <v>164</v>
      </c>
      <c r="B169" s="25" t="s">
        <v>416</v>
      </c>
      <c r="D169" s="25">
        <v>1.6505700000000001</v>
      </c>
      <c r="E169" s="33">
        <v>29</v>
      </c>
      <c r="F169" s="32">
        <v>615</v>
      </c>
      <c r="G169" s="36">
        <v>4.9996280764479713E-5</v>
      </c>
      <c r="H169" s="36">
        <v>1.5206839080359889E-5</v>
      </c>
      <c r="I169" s="32">
        <v>35</v>
      </c>
      <c r="J169" s="32">
        <v>580</v>
      </c>
      <c r="K169" s="36">
        <v>5.6910569105691054E-2</v>
      </c>
      <c r="L169" s="28">
        <v>30</v>
      </c>
      <c r="M169" s="26">
        <v>4.1479999999999999E-6</v>
      </c>
      <c r="N169" s="36">
        <v>6.8300000000000001E-3</v>
      </c>
      <c r="O169" s="25">
        <v>-280.76799999999997</v>
      </c>
      <c r="P169" s="25">
        <v>248.81100000000001</v>
      </c>
    </row>
    <row r="170" spans="1:24" hidden="1" x14ac:dyDescent="0.2">
      <c r="A170" s="28">
        <v>165</v>
      </c>
      <c r="B170" s="25" t="s">
        <v>416</v>
      </c>
      <c r="D170" s="25">
        <v>1.6505700000000001</v>
      </c>
      <c r="E170" s="33">
        <v>30</v>
      </c>
      <c r="F170" s="32">
        <v>557</v>
      </c>
      <c r="G170" s="36">
        <v>4.5281184367179186E-5</v>
      </c>
      <c r="H170" s="36">
        <v>1.0862027914542778E-5</v>
      </c>
      <c r="I170" s="32">
        <v>25</v>
      </c>
      <c r="J170" s="32">
        <v>532</v>
      </c>
      <c r="K170" s="36">
        <v>4.4883303411131059E-2</v>
      </c>
      <c r="L170" s="28">
        <v>24</v>
      </c>
      <c r="M170" s="26">
        <v>3.4369999999999999E-6</v>
      </c>
      <c r="N170" s="36">
        <v>6.9199999999999999E-3</v>
      </c>
      <c r="O170" s="25">
        <v>-305.77699999999999</v>
      </c>
      <c r="P170" s="25">
        <v>278.32799999999997</v>
      </c>
    </row>
    <row r="171" spans="1:24" hidden="1" x14ac:dyDescent="0.2">
      <c r="A171" s="28">
        <v>166</v>
      </c>
      <c r="B171" s="25" t="s">
        <v>416</v>
      </c>
      <c r="D171" s="25">
        <v>1.6505700000000001</v>
      </c>
      <c r="E171" s="33">
        <v>31</v>
      </c>
      <c r="F171" s="32">
        <v>608</v>
      </c>
      <c r="G171" s="36">
        <v>4.9427217406184824E-5</v>
      </c>
      <c r="H171" s="36">
        <v>1.2165471264287911E-5</v>
      </c>
      <c r="I171" s="32">
        <v>28</v>
      </c>
      <c r="J171" s="32">
        <v>580</v>
      </c>
      <c r="K171" s="36">
        <v>4.6052631578947366E-2</v>
      </c>
      <c r="L171" s="28">
        <v>25</v>
      </c>
      <c r="M171" s="26">
        <v>3.3749999999999999E-6</v>
      </c>
      <c r="N171" s="36">
        <v>6.8799999999999998E-3</v>
      </c>
      <c r="O171" s="25">
        <v>-303.08199999999999</v>
      </c>
      <c r="P171" s="25">
        <v>275.16699999999997</v>
      </c>
    </row>
    <row r="172" spans="1:24" x14ac:dyDescent="0.2">
      <c r="A172" s="28">
        <v>167</v>
      </c>
      <c r="B172" s="25" t="s">
        <v>379</v>
      </c>
      <c r="C172" s="37" t="s">
        <v>84</v>
      </c>
      <c r="D172" s="25">
        <v>1.63828</v>
      </c>
      <c r="E172" s="33" t="s">
        <v>417</v>
      </c>
      <c r="F172" s="32">
        <v>528251</v>
      </c>
      <c r="G172" s="36">
        <v>4.294404115466207E-2</v>
      </c>
      <c r="H172" s="36">
        <v>2.4433480072089106E-2</v>
      </c>
      <c r="I172" s="32">
        <v>56236</v>
      </c>
      <c r="J172" s="32">
        <v>472015</v>
      </c>
      <c r="K172" s="36">
        <v>0.10645696837298936</v>
      </c>
      <c r="L172" s="28">
        <v>57</v>
      </c>
      <c r="M172" s="26">
        <v>1.6199999999999999E-7</v>
      </c>
      <c r="N172" s="36">
        <v>2.2769999999999999E-2</v>
      </c>
      <c r="O172" s="25">
        <v>-212.745</v>
      </c>
      <c r="P172" s="25">
        <v>167.44900000000001</v>
      </c>
      <c r="S172" s="37" t="s">
        <v>504</v>
      </c>
      <c r="T172" s="37" t="s">
        <v>501</v>
      </c>
      <c r="U172" s="37"/>
      <c r="V172" s="37"/>
      <c r="W172" s="37" t="str">
        <f t="shared" ref="W172:W175" si="8">B172&amp;"_"&amp;T172</f>
        <v>dep_wallet_grp_a</v>
      </c>
      <c r="X172" s="37" t="str">
        <f t="shared" ref="X172:X181" si="9">"%dummy_"&amp;S172&amp;"("&amp;B172&amp;", '"&amp;E172&amp;"', "&amp;T172&amp;");"</f>
        <v>%dummy_char(dep_wallet_grp, '01: 0-500', a);</v>
      </c>
    </row>
    <row r="173" spans="1:24" x14ac:dyDescent="0.2">
      <c r="A173" s="28">
        <v>168</v>
      </c>
      <c r="B173" s="25" t="s">
        <v>379</v>
      </c>
      <c r="C173" s="37" t="s">
        <v>84</v>
      </c>
      <c r="D173" s="25">
        <v>1.63828</v>
      </c>
      <c r="E173" s="33" t="s">
        <v>418</v>
      </c>
      <c r="F173" s="32">
        <v>1407064</v>
      </c>
      <c r="G173" s="36">
        <v>0.11438693788226323</v>
      </c>
      <c r="H173" s="36">
        <v>0.15869683471816948</v>
      </c>
      <c r="I173" s="32">
        <v>365256</v>
      </c>
      <c r="J173" s="32">
        <v>1041808</v>
      </c>
      <c r="K173" s="36">
        <v>0.25958733931079181</v>
      </c>
      <c r="L173" s="28">
        <v>139</v>
      </c>
      <c r="M173" s="26">
        <v>2.35E-7</v>
      </c>
      <c r="N173" s="36">
        <v>3.1739999999999997E-2</v>
      </c>
      <c r="O173" s="25">
        <v>-104.81100000000001</v>
      </c>
      <c r="P173" s="25">
        <v>50.396000000000001</v>
      </c>
      <c r="S173" s="37" t="s">
        <v>504</v>
      </c>
      <c r="T173" s="37" t="s">
        <v>502</v>
      </c>
      <c r="U173" s="37"/>
      <c r="V173" s="37"/>
      <c r="W173" s="37" t="str">
        <f t="shared" si="8"/>
        <v>dep_wallet_grp_b</v>
      </c>
      <c r="X173" s="37" t="str">
        <f t="shared" si="9"/>
        <v>%dummy_char(dep_wallet_grp, '02: 500&lt;-5k', b);</v>
      </c>
    </row>
    <row r="174" spans="1:24" x14ac:dyDescent="0.2">
      <c r="A174" s="28">
        <v>169</v>
      </c>
      <c r="B174" s="25" t="s">
        <v>379</v>
      </c>
      <c r="C174" s="37" t="s">
        <v>84</v>
      </c>
      <c r="D174" s="25">
        <v>1.63828</v>
      </c>
      <c r="E174" s="33" t="s">
        <v>419</v>
      </c>
      <c r="F174" s="32">
        <v>1166858</v>
      </c>
      <c r="G174" s="36">
        <v>9.4859447447608575E-2</v>
      </c>
      <c r="H174" s="36">
        <v>0.12078575040971569</v>
      </c>
      <c r="I174" s="32">
        <v>278000</v>
      </c>
      <c r="J174" s="32">
        <v>888858</v>
      </c>
      <c r="K174" s="36">
        <v>0.23824664183645311</v>
      </c>
      <c r="L174" s="28">
        <v>127</v>
      </c>
      <c r="M174" s="26">
        <v>2.5199999999999998E-7</v>
      </c>
      <c r="N174" s="36">
        <v>6.3630000000000006E-2</v>
      </c>
      <c r="O174" s="25">
        <v>-116.232</v>
      </c>
      <c r="P174" s="25">
        <v>60.847999999999999</v>
      </c>
      <c r="S174" s="37" t="s">
        <v>504</v>
      </c>
      <c r="T174" s="37" t="s">
        <v>503</v>
      </c>
      <c r="U174" s="37"/>
      <c r="V174" s="37"/>
      <c r="W174" s="37" t="str">
        <f t="shared" si="8"/>
        <v>dep_wallet_grp_c</v>
      </c>
      <c r="X174" s="37" t="str">
        <f t="shared" si="9"/>
        <v>%dummy_char(dep_wallet_grp, '03: 5k&lt;-10k', c);</v>
      </c>
    </row>
    <row r="175" spans="1:24" x14ac:dyDescent="0.2">
      <c r="A175" s="28">
        <v>170</v>
      </c>
      <c r="B175" s="25" t="s">
        <v>379</v>
      </c>
      <c r="C175" s="37" t="s">
        <v>84</v>
      </c>
      <c r="D175" s="25">
        <v>1.63828</v>
      </c>
      <c r="E175" s="33" t="s">
        <v>420</v>
      </c>
      <c r="F175" s="32">
        <v>891048</v>
      </c>
      <c r="G175" s="36">
        <v>7.2437538183135156E-2</v>
      </c>
      <c r="H175" s="36">
        <v>8.621843277447476E-2</v>
      </c>
      <c r="I175" s="32">
        <v>198440</v>
      </c>
      <c r="J175" s="32">
        <v>692608</v>
      </c>
      <c r="K175" s="36">
        <v>0.22270405185803682</v>
      </c>
      <c r="L175" s="28">
        <v>119</v>
      </c>
      <c r="M175" s="26">
        <v>2.9900000000000002E-7</v>
      </c>
      <c r="N175" s="36">
        <v>8.0579999999999999E-2</v>
      </c>
      <c r="O175" s="25">
        <v>-124.998</v>
      </c>
      <c r="P175" s="25">
        <v>69.322999999999993</v>
      </c>
      <c r="S175" s="37" t="s">
        <v>504</v>
      </c>
      <c r="T175" s="37" t="s">
        <v>505</v>
      </c>
      <c r="U175" s="37"/>
      <c r="V175" s="37"/>
      <c r="W175" s="37" t="str">
        <f t="shared" si="8"/>
        <v>dep_wallet_grp_d</v>
      </c>
      <c r="X175" s="37" t="str">
        <f t="shared" si="9"/>
        <v>%dummy_char(dep_wallet_grp, '04: 10k&lt;-15k', d);</v>
      </c>
    </row>
    <row r="176" spans="1:24" x14ac:dyDescent="0.2">
      <c r="A176" s="28">
        <v>171</v>
      </c>
      <c r="B176" s="25" t="s">
        <v>379</v>
      </c>
      <c r="C176" s="37" t="s">
        <v>84</v>
      </c>
      <c r="D176" s="25">
        <v>1.63828</v>
      </c>
      <c r="E176" s="33" t="s">
        <v>421</v>
      </c>
      <c r="F176" s="32">
        <v>1370019</v>
      </c>
      <c r="G176" s="36">
        <v>0.11137537329540119</v>
      </c>
      <c r="H176" s="36">
        <v>0.12350256083170114</v>
      </c>
      <c r="I176" s="32">
        <v>284253</v>
      </c>
      <c r="J176" s="32">
        <v>1085766</v>
      </c>
      <c r="K176" s="36">
        <v>0.20748106413122738</v>
      </c>
      <c r="L176" s="28">
        <v>111</v>
      </c>
      <c r="M176" s="26">
        <v>1.5800000000000001E-7</v>
      </c>
      <c r="N176" s="36">
        <v>9.5500000000000002E-2</v>
      </c>
      <c r="O176" s="25">
        <v>-134.018</v>
      </c>
      <c r="P176" s="25">
        <v>78.405000000000001</v>
      </c>
      <c r="S176" s="37" t="s">
        <v>504</v>
      </c>
      <c r="T176" s="37" t="s">
        <v>506</v>
      </c>
      <c r="U176" s="37"/>
      <c r="V176" s="37"/>
      <c r="W176" s="37" t="str">
        <f t="shared" ref="W176:W181" si="10">B176&amp;"_"&amp;T176</f>
        <v>dep_wallet_grp_e</v>
      </c>
      <c r="X176" s="37" t="str">
        <f t="shared" si="9"/>
        <v>%dummy_char(dep_wallet_grp, '05: 15k&lt;-25k', e);</v>
      </c>
    </row>
    <row r="177" spans="1:24" x14ac:dyDescent="0.2">
      <c r="A177" s="28">
        <v>172</v>
      </c>
      <c r="B177" s="25" t="s">
        <v>379</v>
      </c>
      <c r="C177" s="37" t="s">
        <v>84</v>
      </c>
      <c r="D177" s="25">
        <v>1.63828</v>
      </c>
      <c r="E177" s="33" t="s">
        <v>422</v>
      </c>
      <c r="F177" s="32">
        <v>2071149</v>
      </c>
      <c r="G177" s="36">
        <v>0.1683735722098722</v>
      </c>
      <c r="H177" s="36">
        <v>0.17029009435191927</v>
      </c>
      <c r="I177" s="32">
        <v>391939</v>
      </c>
      <c r="J177" s="32">
        <v>1679210</v>
      </c>
      <c r="K177" s="36">
        <v>0.18923747156771434</v>
      </c>
      <c r="L177" s="28">
        <v>101</v>
      </c>
      <c r="M177" s="26">
        <v>2.9000000000000002E-8</v>
      </c>
      <c r="N177" s="36">
        <v>9.7860000000000003E-2</v>
      </c>
      <c r="O177" s="25">
        <v>-145.49700000000001</v>
      </c>
      <c r="P177" s="25">
        <v>90.43</v>
      </c>
      <c r="S177" s="37" t="s">
        <v>504</v>
      </c>
      <c r="T177" s="37" t="s">
        <v>507</v>
      </c>
      <c r="U177" s="37"/>
      <c r="V177" s="37"/>
      <c r="W177" s="37" t="str">
        <f t="shared" si="10"/>
        <v>dep_wallet_grp_f</v>
      </c>
      <c r="X177" s="37" t="str">
        <f t="shared" si="9"/>
        <v>%dummy_char(dep_wallet_grp, '06: 25k&lt;-50k', f);</v>
      </c>
    </row>
    <row r="178" spans="1:24" x14ac:dyDescent="0.2">
      <c r="A178" s="28">
        <v>173</v>
      </c>
      <c r="B178" s="25" t="s">
        <v>379</v>
      </c>
      <c r="C178" s="37" t="s">
        <v>84</v>
      </c>
      <c r="D178" s="25">
        <v>1.63828</v>
      </c>
      <c r="E178" s="33" t="s">
        <v>423</v>
      </c>
      <c r="F178" s="32">
        <v>1147528</v>
      </c>
      <c r="G178" s="36">
        <v>9.3288019631059968E-2</v>
      </c>
      <c r="H178" s="36">
        <v>8.6105902165280093E-2</v>
      </c>
      <c r="I178" s="32">
        <v>198181</v>
      </c>
      <c r="J178" s="32">
        <v>949347</v>
      </c>
      <c r="K178" s="36">
        <v>0.17270253972016369</v>
      </c>
      <c r="L178" s="28">
        <v>92</v>
      </c>
      <c r="M178" s="26">
        <v>1.4100000000000001E-7</v>
      </c>
      <c r="N178" s="36">
        <v>8.9029999999999998E-2</v>
      </c>
      <c r="O178" s="25">
        <v>-156.65899999999999</v>
      </c>
      <c r="P178" s="25">
        <v>102.548</v>
      </c>
      <c r="S178" s="37" t="s">
        <v>504</v>
      </c>
      <c r="T178" s="37" t="s">
        <v>508</v>
      </c>
      <c r="U178" s="37"/>
      <c r="V178" s="37"/>
      <c r="W178" s="37" t="str">
        <f t="shared" si="10"/>
        <v>dep_wallet_grp_g</v>
      </c>
      <c r="X178" s="37" t="str">
        <f t="shared" si="9"/>
        <v>%dummy_char(dep_wallet_grp, '07: 50k&lt;-75k', g);</v>
      </c>
    </row>
    <row r="179" spans="1:24" x14ac:dyDescent="0.2">
      <c r="A179" s="28">
        <v>174</v>
      </c>
      <c r="B179" s="25" t="s">
        <v>379</v>
      </c>
      <c r="C179" s="37" t="s">
        <v>84</v>
      </c>
      <c r="D179" s="25">
        <v>1.63828</v>
      </c>
      <c r="E179" s="33" t="s">
        <v>424</v>
      </c>
      <c r="F179" s="32">
        <v>708975</v>
      </c>
      <c r="G179" s="36">
        <v>5.7635956349588631E-2</v>
      </c>
      <c r="H179" s="36">
        <v>4.9884514919212579E-2</v>
      </c>
      <c r="I179" s="32">
        <v>114814</v>
      </c>
      <c r="J179" s="32">
        <v>594161</v>
      </c>
      <c r="K179" s="36">
        <v>0.16194365104552347</v>
      </c>
      <c r="L179" s="28">
        <v>87</v>
      </c>
      <c r="M179" s="26">
        <v>2.3099999999999999E-7</v>
      </c>
      <c r="N179" s="36">
        <v>7.9490000000000005E-2</v>
      </c>
      <c r="O179" s="25">
        <v>-164.38399999999999</v>
      </c>
      <c r="P179" s="25">
        <v>111.142</v>
      </c>
      <c r="S179" s="37" t="s">
        <v>504</v>
      </c>
      <c r="T179" s="37" t="s">
        <v>509</v>
      </c>
      <c r="U179" s="37"/>
      <c r="V179" s="37"/>
      <c r="W179" s="37" t="str">
        <f t="shared" si="10"/>
        <v>dep_wallet_grp_h</v>
      </c>
      <c r="X179" s="37" t="str">
        <f t="shared" si="9"/>
        <v>%dummy_char(dep_wallet_grp, '08: 75k&lt;-100k', h);</v>
      </c>
    </row>
    <row r="180" spans="1:24" x14ac:dyDescent="0.2">
      <c r="A180" s="28">
        <v>175</v>
      </c>
      <c r="B180" s="25" t="s">
        <v>379</v>
      </c>
      <c r="C180" s="37" t="s">
        <v>84</v>
      </c>
      <c r="D180" s="25">
        <v>1.63828</v>
      </c>
      <c r="E180" s="33" t="s">
        <v>425</v>
      </c>
      <c r="F180" s="32">
        <v>1636939</v>
      </c>
      <c r="G180" s="36">
        <v>0.13307457209484011</v>
      </c>
      <c r="H180" s="36">
        <v>0.1037566975264121</v>
      </c>
      <c r="I180" s="32">
        <v>238806</v>
      </c>
      <c r="J180" s="32">
        <v>1398133</v>
      </c>
      <c r="K180" s="36">
        <v>0.14588570496518197</v>
      </c>
      <c r="L180" s="28">
        <v>78</v>
      </c>
      <c r="M180" s="26">
        <v>1.9000000000000001E-8</v>
      </c>
      <c r="N180" s="36">
        <v>4.342E-2</v>
      </c>
      <c r="O180" s="25">
        <v>-176.72399999999999</v>
      </c>
      <c r="P180" s="25">
        <v>125.161</v>
      </c>
      <c r="S180" s="37" t="s">
        <v>504</v>
      </c>
      <c r="T180" s="37" t="s">
        <v>510</v>
      </c>
      <c r="U180" s="37"/>
      <c r="V180" s="37"/>
      <c r="W180" s="37" t="str">
        <f t="shared" si="10"/>
        <v>dep_wallet_grp_i</v>
      </c>
      <c r="X180" s="37" t="str">
        <f t="shared" si="9"/>
        <v>%dummy_char(dep_wallet_grp, '09: 100k&lt;-250k', i);</v>
      </c>
    </row>
    <row r="181" spans="1:24" x14ac:dyDescent="0.2">
      <c r="A181" s="28">
        <v>176</v>
      </c>
      <c r="B181" s="25" t="s">
        <v>379</v>
      </c>
      <c r="C181" s="37" t="s">
        <v>84</v>
      </c>
      <c r="D181" s="25">
        <v>1.63828</v>
      </c>
      <c r="E181" s="33" t="s">
        <v>426</v>
      </c>
      <c r="F181" s="32">
        <v>1373084</v>
      </c>
      <c r="G181" s="36">
        <v>0.11162454175156888</v>
      </c>
      <c r="H181" s="36">
        <v>7.6325732231025775E-2</v>
      </c>
      <c r="I181" s="32">
        <v>175671</v>
      </c>
      <c r="J181" s="32">
        <v>1197413</v>
      </c>
      <c r="K181" s="36">
        <v>0.12793900446003303</v>
      </c>
      <c r="L181" s="28">
        <v>68</v>
      </c>
      <c r="M181" s="26">
        <v>2.7E-8</v>
      </c>
      <c r="N181" s="36">
        <v>0</v>
      </c>
      <c r="O181" s="25">
        <v>-191.93100000000001</v>
      </c>
      <c r="P181" s="25">
        <v>142.82</v>
      </c>
      <c r="S181" s="37" t="s">
        <v>504</v>
      </c>
      <c r="T181" s="37" t="s">
        <v>511</v>
      </c>
      <c r="U181" s="37"/>
      <c r="V181" s="37"/>
      <c r="W181" s="37" t="str">
        <f t="shared" si="10"/>
        <v>dep_wallet_grp_j</v>
      </c>
      <c r="X181" s="37" t="str">
        <f t="shared" si="9"/>
        <v>%dummy_char(dep_wallet_grp, '10: &gt;250k', j);</v>
      </c>
    </row>
    <row r="182" spans="1:24" hidden="1" x14ac:dyDescent="0.2">
      <c r="A182" s="28">
        <v>177</v>
      </c>
      <c r="B182" s="25" t="s">
        <v>3</v>
      </c>
      <c r="D182" s="25">
        <v>1.6318600000000001</v>
      </c>
      <c r="E182" s="33" t="s">
        <v>61</v>
      </c>
      <c r="F182" s="32">
        <v>12300915</v>
      </c>
      <c r="G182" s="36">
        <v>1</v>
      </c>
      <c r="H182" s="36">
        <v>1</v>
      </c>
      <c r="I182" s="32">
        <v>2301596</v>
      </c>
      <c r="J182" s="32">
        <v>9999319</v>
      </c>
      <c r="K182" s="36">
        <v>0.18710770702829829</v>
      </c>
      <c r="L182" s="28">
        <v>100</v>
      </c>
      <c r="M182" s="26" t="s">
        <v>303</v>
      </c>
      <c r="N182" s="36">
        <v>0</v>
      </c>
      <c r="O182" s="25">
        <v>-146.89099999999999</v>
      </c>
      <c r="P182" s="25">
        <v>91.921999999999997</v>
      </c>
      <c r="S182" s="37"/>
      <c r="T182" s="37"/>
      <c r="U182" s="37"/>
      <c r="V182" s="37"/>
      <c r="W182" s="37"/>
      <c r="X182" s="37"/>
    </row>
    <row r="183" spans="1:24" hidden="1" x14ac:dyDescent="0.2">
      <c r="A183" s="28">
        <v>178</v>
      </c>
      <c r="B183" s="25" t="s">
        <v>2</v>
      </c>
      <c r="D183" s="25">
        <v>1.6318600000000001</v>
      </c>
      <c r="E183" s="33" t="s">
        <v>61</v>
      </c>
      <c r="F183" s="32">
        <v>12300915</v>
      </c>
      <c r="G183" s="36">
        <v>1</v>
      </c>
      <c r="H183" s="36">
        <v>1</v>
      </c>
      <c r="I183" s="32">
        <v>2301596</v>
      </c>
      <c r="J183" s="32">
        <v>9999319</v>
      </c>
      <c r="K183" s="36">
        <v>0.18710770702829829</v>
      </c>
      <c r="L183" s="28">
        <v>100</v>
      </c>
      <c r="M183" s="26" t="s">
        <v>303</v>
      </c>
      <c r="N183" s="36">
        <v>0</v>
      </c>
      <c r="O183" s="25">
        <v>-146.89099999999999</v>
      </c>
      <c r="P183" s="25">
        <v>91.921999999999997</v>
      </c>
    </row>
    <row r="184" spans="1:24" hidden="1" x14ac:dyDescent="0.2">
      <c r="A184" s="28">
        <v>179</v>
      </c>
      <c r="B184" s="25" t="s">
        <v>427</v>
      </c>
      <c r="D184" s="25">
        <v>1.6318600000000001</v>
      </c>
      <c r="F184" s="32">
        <v>12300915</v>
      </c>
      <c r="G184" s="36">
        <v>1</v>
      </c>
      <c r="H184" s="36">
        <v>1</v>
      </c>
      <c r="I184" s="32">
        <v>2301596</v>
      </c>
      <c r="J184" s="32">
        <v>9999319</v>
      </c>
      <c r="K184" s="36">
        <v>0.18710770702829829</v>
      </c>
      <c r="L184" s="28">
        <v>100</v>
      </c>
      <c r="M184" s="26" t="s">
        <v>303</v>
      </c>
      <c r="N184" s="36">
        <v>0</v>
      </c>
      <c r="O184" s="25">
        <v>-146.89099999999999</v>
      </c>
      <c r="P184" s="25">
        <v>91.921999999999997</v>
      </c>
    </row>
    <row r="185" spans="1:24" hidden="1" x14ac:dyDescent="0.2">
      <c r="A185" s="28">
        <v>180</v>
      </c>
      <c r="B185" s="25" t="s">
        <v>428</v>
      </c>
      <c r="D185" s="25">
        <v>1.63144</v>
      </c>
      <c r="E185" s="33">
        <v>0</v>
      </c>
      <c r="F185" s="32">
        <v>12282589</v>
      </c>
      <c r="G185" s="36">
        <v>0.99851019212798398</v>
      </c>
      <c r="H185" s="36">
        <v>0.99898201074384907</v>
      </c>
      <c r="I185" s="32">
        <v>2299253</v>
      </c>
      <c r="J185" s="32">
        <v>9983336</v>
      </c>
      <c r="K185" s="36">
        <v>0.18719611964545912</v>
      </c>
      <c r="L185" s="28">
        <v>100</v>
      </c>
      <c r="M185" s="26">
        <v>-1.0849000000000001E-5</v>
      </c>
      <c r="N185" s="36">
        <v>5.8E-4</v>
      </c>
      <c r="O185" s="25">
        <v>-146.833</v>
      </c>
      <c r="P185" s="25">
        <v>91.86</v>
      </c>
    </row>
    <row r="186" spans="1:24" hidden="1" x14ac:dyDescent="0.2">
      <c r="A186" s="28">
        <v>181</v>
      </c>
      <c r="B186" s="25" t="s">
        <v>428</v>
      </c>
      <c r="D186" s="25">
        <v>1.63144</v>
      </c>
      <c r="E186" s="33">
        <v>1</v>
      </c>
      <c r="F186" s="32">
        <v>12469</v>
      </c>
      <c r="G186" s="36">
        <v>1.0136644306541424E-3</v>
      </c>
      <c r="H186" s="36">
        <v>7.2123865352564042E-4</v>
      </c>
      <c r="I186" s="32">
        <v>1660</v>
      </c>
      <c r="J186" s="32">
        <v>10809</v>
      </c>
      <c r="K186" s="36">
        <v>0.13313016280375331</v>
      </c>
      <c r="L186" s="28">
        <v>71</v>
      </c>
      <c r="M186" s="26">
        <v>2.1409999999999999E-6</v>
      </c>
      <c r="N186" s="36">
        <v>2.2000000000000001E-4</v>
      </c>
      <c r="O186" s="25">
        <v>-187.35599999999999</v>
      </c>
      <c r="P186" s="25">
        <v>137.471</v>
      </c>
    </row>
    <row r="187" spans="1:24" hidden="1" x14ac:dyDescent="0.2">
      <c r="A187" s="28">
        <v>182</v>
      </c>
      <c r="B187" s="25" t="s">
        <v>428</v>
      </c>
      <c r="D187" s="25">
        <v>1.63144</v>
      </c>
      <c r="E187" s="33">
        <v>2</v>
      </c>
      <c r="F187" s="32">
        <v>3339</v>
      </c>
      <c r="G187" s="36">
        <v>2.7144322190666303E-4</v>
      </c>
      <c r="H187" s="36">
        <v>1.763993333321747E-4</v>
      </c>
      <c r="I187" s="32">
        <v>406</v>
      </c>
      <c r="J187" s="32">
        <v>2933</v>
      </c>
      <c r="K187" s="36">
        <v>0.12159329140461216</v>
      </c>
      <c r="L187" s="28">
        <v>65</v>
      </c>
      <c r="M187" s="26">
        <v>3.799E-6</v>
      </c>
      <c r="N187" s="36">
        <v>1E-4</v>
      </c>
      <c r="O187" s="25">
        <v>-197.74299999999999</v>
      </c>
      <c r="P187" s="25">
        <v>149.654</v>
      </c>
    </row>
    <row r="188" spans="1:24" hidden="1" x14ac:dyDescent="0.2">
      <c r="A188" s="28">
        <v>183</v>
      </c>
      <c r="B188" s="25" t="s">
        <v>428</v>
      </c>
      <c r="D188" s="25">
        <v>1.63144</v>
      </c>
      <c r="E188" s="33">
        <v>3</v>
      </c>
      <c r="F188" s="32">
        <v>1281</v>
      </c>
      <c r="G188" s="36">
        <v>1.0413859456796506E-4</v>
      </c>
      <c r="H188" s="36">
        <v>6.1696318554602984E-5</v>
      </c>
      <c r="I188" s="32">
        <v>142</v>
      </c>
      <c r="J188" s="32">
        <v>1139</v>
      </c>
      <c r="K188" s="36">
        <v>0.11085089773614364</v>
      </c>
      <c r="L188" s="28">
        <v>59</v>
      </c>
      <c r="M188" s="26">
        <v>5.5979999999999996E-6</v>
      </c>
      <c r="N188" s="36">
        <v>5.0000000000000002E-5</v>
      </c>
      <c r="O188" s="25">
        <v>-208.208</v>
      </c>
      <c r="P188" s="25">
        <v>162.048</v>
      </c>
    </row>
    <row r="189" spans="1:24" hidden="1" x14ac:dyDescent="0.2">
      <c r="A189" s="28">
        <v>184</v>
      </c>
      <c r="B189" s="25" t="s">
        <v>428</v>
      </c>
      <c r="D189" s="25">
        <v>1.63144</v>
      </c>
      <c r="E189" s="33">
        <v>4</v>
      </c>
      <c r="F189" s="32">
        <v>587</v>
      </c>
      <c r="G189" s="36">
        <v>4.772002733130015E-5</v>
      </c>
      <c r="H189" s="36">
        <v>2.8241272577811223E-5</v>
      </c>
      <c r="I189" s="32">
        <v>65</v>
      </c>
      <c r="J189" s="32">
        <v>522</v>
      </c>
      <c r="K189" s="36">
        <v>0.11073253833049404</v>
      </c>
      <c r="L189" s="28">
        <v>59</v>
      </c>
      <c r="M189" s="26">
        <v>8.2640000000000008E-6</v>
      </c>
      <c r="N189" s="36">
        <v>2.0000000000000002E-5</v>
      </c>
      <c r="O189" s="25">
        <v>-208.328</v>
      </c>
      <c r="P189" s="25">
        <v>162.191</v>
      </c>
    </row>
    <row r="190" spans="1:24" hidden="1" x14ac:dyDescent="0.2">
      <c r="A190" s="28">
        <v>185</v>
      </c>
      <c r="B190" s="25" t="s">
        <v>428</v>
      </c>
      <c r="D190" s="25">
        <v>1.63144</v>
      </c>
      <c r="E190" s="33">
        <v>5</v>
      </c>
      <c r="F190" s="32">
        <v>281</v>
      </c>
      <c r="G190" s="36">
        <v>2.2843829097266341E-5</v>
      </c>
      <c r="H190" s="36">
        <v>1.5206839080359889E-5</v>
      </c>
      <c r="I190" s="32">
        <v>35</v>
      </c>
      <c r="J190" s="32">
        <v>246</v>
      </c>
      <c r="K190" s="36">
        <v>0.12455516014234876</v>
      </c>
      <c r="L190" s="28">
        <v>67</v>
      </c>
      <c r="M190" s="26">
        <v>1.3439E-5</v>
      </c>
      <c r="N190" s="36">
        <v>2.0000000000000002E-5</v>
      </c>
      <c r="O190" s="25">
        <v>-194.99799999999999</v>
      </c>
      <c r="P190" s="25">
        <v>146.422</v>
      </c>
    </row>
    <row r="191" spans="1:24" hidden="1" x14ac:dyDescent="0.2">
      <c r="A191" s="28">
        <v>186</v>
      </c>
      <c r="B191" s="25" t="s">
        <v>428</v>
      </c>
      <c r="D191" s="25">
        <v>1.63144</v>
      </c>
      <c r="E191" s="33">
        <v>6</v>
      </c>
      <c r="F191" s="32">
        <v>146</v>
      </c>
      <c r="G191" s="36">
        <v>1.1869035758722014E-5</v>
      </c>
      <c r="H191" s="36">
        <v>6.5172167487256669E-6</v>
      </c>
      <c r="I191" s="32">
        <v>15</v>
      </c>
      <c r="J191" s="32">
        <v>131</v>
      </c>
      <c r="K191" s="36">
        <v>0.10273972602739725</v>
      </c>
      <c r="L191" s="28">
        <v>55</v>
      </c>
      <c r="M191" s="26">
        <v>1.5379999999999998E-5</v>
      </c>
      <c r="N191" s="36">
        <v>1.0000000000000001E-5</v>
      </c>
      <c r="O191" s="25">
        <v>-216.715</v>
      </c>
      <c r="P191" s="25">
        <v>172.184</v>
      </c>
    </row>
    <row r="192" spans="1:24" hidden="1" x14ac:dyDescent="0.2">
      <c r="A192" s="28">
        <v>187</v>
      </c>
      <c r="B192" s="25" t="s">
        <v>428</v>
      </c>
      <c r="D192" s="25">
        <v>1.63144</v>
      </c>
      <c r="E192" s="33">
        <v>7</v>
      </c>
      <c r="F192" s="32">
        <v>84</v>
      </c>
      <c r="G192" s="36">
        <v>6.8287602995386925E-6</v>
      </c>
      <c r="H192" s="36">
        <v>4.3448111658171116E-6</v>
      </c>
      <c r="I192" s="32">
        <v>10</v>
      </c>
      <c r="J192" s="32">
        <v>74</v>
      </c>
      <c r="K192" s="36">
        <v>0.11904761904761904</v>
      </c>
      <c r="L192" s="28">
        <v>64</v>
      </c>
      <c r="M192" s="26">
        <v>2.3496E-5</v>
      </c>
      <c r="N192" s="36">
        <v>1.0000000000000001E-5</v>
      </c>
      <c r="O192" s="25">
        <v>-200.148</v>
      </c>
      <c r="P192" s="25">
        <v>152.494</v>
      </c>
    </row>
    <row r="193" spans="1:16" hidden="1" x14ac:dyDescent="0.2">
      <c r="A193" s="28">
        <v>188</v>
      </c>
      <c r="B193" s="25" t="s">
        <v>428</v>
      </c>
      <c r="D193" s="25">
        <v>1.63144</v>
      </c>
      <c r="E193" s="33">
        <v>8</v>
      </c>
      <c r="F193" s="32">
        <v>50</v>
      </c>
      <c r="G193" s="36">
        <v>4.0647382735349365E-6</v>
      </c>
      <c r="H193" s="36">
        <v>1.3034433497451333E-6</v>
      </c>
      <c r="I193" s="32">
        <v>3</v>
      </c>
      <c r="J193" s="32">
        <v>47</v>
      </c>
      <c r="K193" s="36">
        <v>0.06</v>
      </c>
      <c r="L193" s="28">
        <v>32</v>
      </c>
      <c r="M193" s="26">
        <v>1.5349000000000002E-5</v>
      </c>
      <c r="N193" s="36">
        <v>0</v>
      </c>
      <c r="O193" s="25">
        <v>-275.154</v>
      </c>
      <c r="P193" s="25">
        <v>242.13499999999999</v>
      </c>
    </row>
    <row r="194" spans="1:16" hidden="1" x14ac:dyDescent="0.2">
      <c r="A194" s="28">
        <v>189</v>
      </c>
      <c r="B194" s="25" t="s">
        <v>428</v>
      </c>
      <c r="D194" s="25">
        <v>1.63144</v>
      </c>
      <c r="E194" s="33">
        <v>9</v>
      </c>
      <c r="F194" s="32">
        <v>31</v>
      </c>
      <c r="G194" s="36">
        <v>2.5201377295916603E-6</v>
      </c>
      <c r="H194" s="36">
        <v>8.6896223316342227E-7</v>
      </c>
      <c r="I194" s="32">
        <v>2</v>
      </c>
      <c r="J194" s="32">
        <v>29</v>
      </c>
      <c r="K194" s="36">
        <v>6.4516129032258063E-2</v>
      </c>
      <c r="L194" s="28">
        <v>34</v>
      </c>
      <c r="M194" s="26">
        <v>2.0959999999999999E-5</v>
      </c>
      <c r="N194" s="36">
        <v>0</v>
      </c>
      <c r="O194" s="25">
        <v>-267.41500000000002</v>
      </c>
      <c r="P194" s="25">
        <v>232.91</v>
      </c>
    </row>
    <row r="195" spans="1:16" hidden="1" x14ac:dyDescent="0.2">
      <c r="A195" s="28">
        <v>190</v>
      </c>
      <c r="B195" s="25" t="s">
        <v>428</v>
      </c>
      <c r="D195" s="25">
        <v>1.63144</v>
      </c>
      <c r="E195" s="33">
        <v>10</v>
      </c>
      <c r="F195" s="32">
        <v>18</v>
      </c>
      <c r="G195" s="36">
        <v>1.4633057784725771E-6</v>
      </c>
      <c r="H195" s="36">
        <v>1.7379244663268445E-6</v>
      </c>
      <c r="I195" s="32">
        <v>4</v>
      </c>
      <c r="J195" s="32">
        <v>14</v>
      </c>
      <c r="K195" s="36">
        <v>0.22222222222222221</v>
      </c>
      <c r="L195" s="28">
        <v>119</v>
      </c>
      <c r="M195" s="26">
        <v>9.4749999999999999E-5</v>
      </c>
      <c r="N195" s="36">
        <v>2.2000000000000001E-4</v>
      </c>
      <c r="O195" s="25">
        <v>-125.276</v>
      </c>
      <c r="P195" s="25">
        <v>69.597999999999999</v>
      </c>
    </row>
    <row r="196" spans="1:16" hidden="1" x14ac:dyDescent="0.2">
      <c r="A196" s="28">
        <v>191</v>
      </c>
      <c r="B196" s="25" t="s">
        <v>428</v>
      </c>
      <c r="D196" s="25">
        <v>1.63144</v>
      </c>
      <c r="E196" s="33">
        <v>11</v>
      </c>
      <c r="F196" s="32">
        <v>14</v>
      </c>
      <c r="G196" s="36">
        <v>1.1381267165897821E-6</v>
      </c>
      <c r="H196" s="36">
        <v>4.3448111658171113E-7</v>
      </c>
      <c r="I196" s="32">
        <v>1</v>
      </c>
      <c r="J196" s="32">
        <v>13</v>
      </c>
      <c r="K196" s="36">
        <v>7.1428571428571425E-2</v>
      </c>
      <c r="L196" s="28">
        <v>38</v>
      </c>
      <c r="M196" s="26">
        <v>3.4533000000000003E-5</v>
      </c>
      <c r="N196" s="36">
        <v>2.2000000000000001E-4</v>
      </c>
      <c r="O196" s="25">
        <v>-256.495</v>
      </c>
      <c r="P196" s="25">
        <v>219.85300000000001</v>
      </c>
    </row>
    <row r="197" spans="1:16" hidden="1" x14ac:dyDescent="0.2">
      <c r="A197" s="28">
        <v>192</v>
      </c>
      <c r="B197" s="25" t="s">
        <v>428</v>
      </c>
      <c r="D197" s="25">
        <v>1.63144</v>
      </c>
      <c r="E197" s="33">
        <v>12</v>
      </c>
      <c r="F197" s="32">
        <v>12</v>
      </c>
      <c r="G197" s="36">
        <v>9.7553718564838479E-7</v>
      </c>
      <c r="H197" s="36">
        <v>0</v>
      </c>
      <c r="I197" s="32">
        <v>0</v>
      </c>
      <c r="J197" s="32">
        <v>12</v>
      </c>
      <c r="K197" s="36">
        <v>0</v>
      </c>
      <c r="L197" s="28">
        <v>0</v>
      </c>
      <c r="M197" s="26">
        <v>-5.0942999999999997E-10</v>
      </c>
      <c r="N197" s="36">
        <v>2.2000000000000001E-4</v>
      </c>
      <c r="O197" s="25" t="s">
        <v>303</v>
      </c>
      <c r="P197" s="25" t="s">
        <v>303</v>
      </c>
    </row>
    <row r="198" spans="1:16" hidden="1" x14ac:dyDescent="0.2">
      <c r="A198" s="28">
        <v>193</v>
      </c>
      <c r="B198" s="25" t="s">
        <v>428</v>
      </c>
      <c r="D198" s="25">
        <v>1.63144</v>
      </c>
      <c r="E198" s="33">
        <v>13</v>
      </c>
      <c r="F198" s="32">
        <v>2</v>
      </c>
      <c r="G198" s="36">
        <v>1.6258953094139744E-7</v>
      </c>
      <c r="H198" s="36">
        <v>0</v>
      </c>
      <c r="I198" s="32">
        <v>0</v>
      </c>
      <c r="J198" s="32">
        <v>2</v>
      </c>
      <c r="K198" s="36">
        <v>0</v>
      </c>
      <c r="L198" s="28">
        <v>0</v>
      </c>
      <c r="M198" s="26">
        <v>-2.0797000000000001E-10</v>
      </c>
      <c r="N198" s="36">
        <v>2.2000000000000001E-4</v>
      </c>
      <c r="O198" s="25" t="s">
        <v>303</v>
      </c>
      <c r="P198" s="25" t="s">
        <v>303</v>
      </c>
    </row>
    <row r="199" spans="1:16" hidden="1" x14ac:dyDescent="0.2">
      <c r="A199" s="28">
        <v>194</v>
      </c>
      <c r="B199" s="25" t="s">
        <v>428</v>
      </c>
      <c r="D199" s="25">
        <v>1.63144</v>
      </c>
      <c r="E199" s="33">
        <v>14</v>
      </c>
      <c r="F199" s="32">
        <v>5</v>
      </c>
      <c r="G199" s="36">
        <v>4.0647382735349361E-7</v>
      </c>
      <c r="H199" s="36">
        <v>0</v>
      </c>
      <c r="I199" s="32">
        <v>0</v>
      </c>
      <c r="J199" s="32">
        <v>5</v>
      </c>
      <c r="K199" s="36">
        <v>0</v>
      </c>
      <c r="L199" s="28">
        <v>0</v>
      </c>
      <c r="M199" s="26">
        <v>-3.2882999999999999E-10</v>
      </c>
      <c r="N199" s="36">
        <v>2.2000000000000001E-4</v>
      </c>
      <c r="O199" s="25" t="s">
        <v>303</v>
      </c>
      <c r="P199" s="25" t="s">
        <v>303</v>
      </c>
    </row>
    <row r="200" spans="1:16" hidden="1" x14ac:dyDescent="0.2">
      <c r="A200" s="28">
        <v>195</v>
      </c>
      <c r="B200" s="25" t="s">
        <v>428</v>
      </c>
      <c r="D200" s="25">
        <v>1.63144</v>
      </c>
      <c r="E200" s="33">
        <v>15</v>
      </c>
      <c r="F200" s="32">
        <v>4</v>
      </c>
      <c r="G200" s="36">
        <v>3.2517906188279488E-7</v>
      </c>
      <c r="H200" s="36">
        <v>0</v>
      </c>
      <c r="I200" s="32">
        <v>0</v>
      </c>
      <c r="J200" s="32">
        <v>4</v>
      </c>
      <c r="K200" s="36">
        <v>0</v>
      </c>
      <c r="L200" s="28">
        <v>0</v>
      </c>
      <c r="M200" s="26">
        <v>-2.9412000000000001E-10</v>
      </c>
      <c r="N200" s="36">
        <v>2.2000000000000001E-4</v>
      </c>
      <c r="O200" s="25" t="s">
        <v>303</v>
      </c>
      <c r="P200" s="25" t="s">
        <v>303</v>
      </c>
    </row>
    <row r="201" spans="1:16" hidden="1" x14ac:dyDescent="0.2">
      <c r="A201" s="28">
        <v>196</v>
      </c>
      <c r="B201" s="25" t="s">
        <v>428</v>
      </c>
      <c r="D201" s="25">
        <v>1.63144</v>
      </c>
      <c r="E201" s="33">
        <v>16</v>
      </c>
      <c r="F201" s="32">
        <v>1</v>
      </c>
      <c r="G201" s="36">
        <v>8.1294765470698719E-8</v>
      </c>
      <c r="H201" s="36">
        <v>0</v>
      </c>
      <c r="I201" s="32">
        <v>0</v>
      </c>
      <c r="J201" s="32">
        <v>1</v>
      </c>
      <c r="K201" s="36">
        <v>0</v>
      </c>
      <c r="L201" s="28">
        <v>0</v>
      </c>
      <c r="M201" s="26">
        <v>-1.4706000000000001E-10</v>
      </c>
      <c r="N201" s="36">
        <v>2.2000000000000001E-4</v>
      </c>
      <c r="O201" s="25" t="s">
        <v>303</v>
      </c>
      <c r="P201" s="25" t="s">
        <v>303</v>
      </c>
    </row>
    <row r="202" spans="1:16" hidden="1" x14ac:dyDescent="0.2">
      <c r="A202" s="28">
        <v>197</v>
      </c>
      <c r="B202" s="25" t="s">
        <v>428</v>
      </c>
      <c r="D202" s="25">
        <v>1.63144</v>
      </c>
      <c r="E202" s="33">
        <v>17</v>
      </c>
      <c r="F202" s="32">
        <v>1</v>
      </c>
      <c r="G202" s="36">
        <v>8.1294765470698719E-8</v>
      </c>
      <c r="H202" s="36">
        <v>0</v>
      </c>
      <c r="I202" s="32">
        <v>0</v>
      </c>
      <c r="J202" s="32">
        <v>1</v>
      </c>
      <c r="K202" s="36">
        <v>0</v>
      </c>
      <c r="L202" s="28">
        <v>0</v>
      </c>
      <c r="M202" s="26">
        <v>-1.4706000000000001E-10</v>
      </c>
      <c r="N202" s="36">
        <v>2.2000000000000001E-4</v>
      </c>
      <c r="O202" s="25" t="s">
        <v>303</v>
      </c>
      <c r="P202" s="25" t="s">
        <v>303</v>
      </c>
    </row>
    <row r="203" spans="1:16" hidden="1" x14ac:dyDescent="0.2">
      <c r="A203" s="28">
        <v>198</v>
      </c>
      <c r="B203" s="25" t="s">
        <v>428</v>
      </c>
      <c r="D203" s="25">
        <v>1.63144</v>
      </c>
      <c r="E203" s="33">
        <v>18</v>
      </c>
      <c r="F203" s="32">
        <v>1</v>
      </c>
      <c r="G203" s="36">
        <v>8.1294765470698719E-8</v>
      </c>
      <c r="H203" s="36">
        <v>0</v>
      </c>
      <c r="I203" s="32">
        <v>0</v>
      </c>
      <c r="J203" s="32">
        <v>1</v>
      </c>
      <c r="K203" s="36">
        <v>0</v>
      </c>
      <c r="L203" s="28">
        <v>0</v>
      </c>
      <c r="M203" s="26">
        <v>-1.4706000000000001E-10</v>
      </c>
      <c r="N203" s="36">
        <v>2.2000000000000001E-4</v>
      </c>
      <c r="O203" s="25" t="s">
        <v>303</v>
      </c>
      <c r="P203" s="25" t="s">
        <v>303</v>
      </c>
    </row>
    <row r="204" spans="1:16" hidden="1" x14ac:dyDescent="0.2">
      <c r="A204" s="28">
        <v>199</v>
      </c>
      <c r="B204" s="25" t="s">
        <v>429</v>
      </c>
      <c r="D204" s="25">
        <v>1.62937</v>
      </c>
      <c r="E204" s="33">
        <v>0</v>
      </c>
      <c r="F204" s="32">
        <v>12258546</v>
      </c>
      <c r="G204" s="36">
        <v>0.99655562208177195</v>
      </c>
      <c r="H204" s="36">
        <v>0.9993999815780007</v>
      </c>
      <c r="I204" s="32">
        <v>2300215</v>
      </c>
      <c r="J204" s="32">
        <v>9958331</v>
      </c>
      <c r="K204" s="36">
        <v>0.18764174805070682</v>
      </c>
      <c r="L204" s="28">
        <v>100</v>
      </c>
      <c r="M204" s="26">
        <v>-7.1210000000000001E-6</v>
      </c>
      <c r="N204" s="36">
        <v>3.5000000000000001E-3</v>
      </c>
      <c r="O204" s="25">
        <v>-146.541</v>
      </c>
      <c r="P204" s="25">
        <v>91.546000000000006</v>
      </c>
    </row>
    <row r="205" spans="1:16" hidden="1" x14ac:dyDescent="0.2">
      <c r="A205" s="28">
        <v>200</v>
      </c>
      <c r="B205" s="25" t="s">
        <v>429</v>
      </c>
      <c r="D205" s="25">
        <v>1.62937</v>
      </c>
      <c r="E205" s="33">
        <v>1</v>
      </c>
      <c r="F205" s="32">
        <v>34915</v>
      </c>
      <c r="G205" s="36">
        <v>2.8384067364094459E-3</v>
      </c>
      <c r="H205" s="36">
        <v>5.0486705746794836E-4</v>
      </c>
      <c r="I205" s="32">
        <v>1162</v>
      </c>
      <c r="J205" s="32">
        <v>33753</v>
      </c>
      <c r="K205" s="36">
        <v>3.3280824860375195E-2</v>
      </c>
      <c r="L205" s="28">
        <v>18</v>
      </c>
      <c r="M205" s="26">
        <v>2.9499999999999998E-7</v>
      </c>
      <c r="N205" s="36">
        <v>6.3000000000000003E-4</v>
      </c>
      <c r="O205" s="25">
        <v>-336.89299999999997</v>
      </c>
      <c r="P205" s="25">
        <v>314.46899999999999</v>
      </c>
    </row>
    <row r="206" spans="1:16" hidden="1" x14ac:dyDescent="0.2">
      <c r="A206" s="28">
        <v>201</v>
      </c>
      <c r="B206" s="25" t="s">
        <v>429</v>
      </c>
      <c r="D206" s="25">
        <v>1.62937</v>
      </c>
      <c r="E206" s="33">
        <v>2</v>
      </c>
      <c r="F206" s="32">
        <v>5616</v>
      </c>
      <c r="G206" s="36">
        <v>4.5655140288344403E-4</v>
      </c>
      <c r="H206" s="36">
        <v>6.3434243020929826E-5</v>
      </c>
      <c r="I206" s="32">
        <v>146</v>
      </c>
      <c r="J206" s="32">
        <v>5470</v>
      </c>
      <c r="K206" s="36">
        <v>2.5997150997150997E-2</v>
      </c>
      <c r="L206" s="28">
        <v>14</v>
      </c>
      <c r="M206" s="26">
        <v>6.1699999999999998E-7</v>
      </c>
      <c r="N206" s="36">
        <v>1.3999999999999999E-4</v>
      </c>
      <c r="O206" s="25">
        <v>-362.34300000000002</v>
      </c>
      <c r="P206" s="25">
        <v>343.50299999999999</v>
      </c>
    </row>
    <row r="207" spans="1:16" hidden="1" x14ac:dyDescent="0.2">
      <c r="A207" s="28">
        <v>202</v>
      </c>
      <c r="B207" s="25" t="s">
        <v>429</v>
      </c>
      <c r="D207" s="25">
        <v>1.62937</v>
      </c>
      <c r="E207" s="33">
        <v>3</v>
      </c>
      <c r="F207" s="32">
        <v>1133</v>
      </c>
      <c r="G207" s="36">
        <v>9.2106969278301653E-5</v>
      </c>
      <c r="H207" s="36">
        <v>1.9551650246177002E-5</v>
      </c>
      <c r="I207" s="32">
        <v>45</v>
      </c>
      <c r="J207" s="32">
        <v>1088</v>
      </c>
      <c r="K207" s="36">
        <v>3.971756398940865E-2</v>
      </c>
      <c r="L207" s="28">
        <v>21</v>
      </c>
      <c r="M207" s="26">
        <v>2.1299999999999999E-6</v>
      </c>
      <c r="N207" s="36">
        <v>5.0000000000000002E-5</v>
      </c>
      <c r="O207" s="25">
        <v>-318.54300000000001</v>
      </c>
      <c r="P207" s="25">
        <v>293.24</v>
      </c>
    </row>
    <row r="208" spans="1:16" hidden="1" x14ac:dyDescent="0.2">
      <c r="A208" s="28">
        <v>203</v>
      </c>
      <c r="B208" s="25" t="s">
        <v>429</v>
      </c>
      <c r="D208" s="25">
        <v>1.62937</v>
      </c>
      <c r="E208" s="33">
        <v>4</v>
      </c>
      <c r="F208" s="32">
        <v>387</v>
      </c>
      <c r="G208" s="36">
        <v>3.1461074237160408E-5</v>
      </c>
      <c r="H208" s="36">
        <v>4.3448111658171116E-6</v>
      </c>
      <c r="I208" s="32">
        <v>10</v>
      </c>
      <c r="J208" s="32">
        <v>377</v>
      </c>
      <c r="K208" s="36">
        <v>2.5839793281653745E-2</v>
      </c>
      <c r="L208" s="28">
        <v>14</v>
      </c>
      <c r="M208" s="26">
        <v>2.373E-6</v>
      </c>
      <c r="N208" s="36">
        <v>2.0000000000000002E-5</v>
      </c>
      <c r="O208" s="25">
        <v>-362.96600000000001</v>
      </c>
      <c r="P208" s="25">
        <v>344.20800000000003</v>
      </c>
    </row>
    <row r="209" spans="1:16" hidden="1" x14ac:dyDescent="0.2">
      <c r="A209" s="28">
        <v>204</v>
      </c>
      <c r="B209" s="25" t="s">
        <v>429</v>
      </c>
      <c r="D209" s="25">
        <v>1.62937</v>
      </c>
      <c r="E209" s="33">
        <v>5</v>
      </c>
      <c r="F209" s="32">
        <v>149</v>
      </c>
      <c r="G209" s="36">
        <v>1.211292005513411E-5</v>
      </c>
      <c r="H209" s="36">
        <v>2.6068866994902666E-6</v>
      </c>
      <c r="I209" s="32">
        <v>6</v>
      </c>
      <c r="J209" s="32">
        <v>143</v>
      </c>
      <c r="K209" s="36">
        <v>4.0268456375838924E-2</v>
      </c>
      <c r="L209" s="28">
        <v>22</v>
      </c>
      <c r="M209" s="26">
        <v>5.9660000000000001E-6</v>
      </c>
      <c r="N209" s="36">
        <v>1.0000000000000001E-5</v>
      </c>
      <c r="O209" s="25">
        <v>-317.10899999999998</v>
      </c>
      <c r="P209" s="25">
        <v>291.57</v>
      </c>
    </row>
    <row r="210" spans="1:16" hidden="1" x14ac:dyDescent="0.2">
      <c r="A210" s="28">
        <v>205</v>
      </c>
      <c r="B210" s="25" t="s">
        <v>429</v>
      </c>
      <c r="D210" s="25">
        <v>1.62937</v>
      </c>
      <c r="E210" s="33">
        <v>6</v>
      </c>
      <c r="F210" s="32">
        <v>72</v>
      </c>
      <c r="G210" s="36">
        <v>5.8532231138903083E-6</v>
      </c>
      <c r="H210" s="36">
        <v>3.9103300492354003E-6</v>
      </c>
      <c r="I210" s="32">
        <v>9</v>
      </c>
      <c r="J210" s="32">
        <v>63</v>
      </c>
      <c r="K210" s="36">
        <v>0.125</v>
      </c>
      <c r="L210" s="28">
        <v>67</v>
      </c>
      <c r="M210" s="26">
        <v>2.6647000000000001E-5</v>
      </c>
      <c r="N210" s="36">
        <v>1.0000000000000001E-5</v>
      </c>
      <c r="O210" s="25">
        <v>-194.59100000000001</v>
      </c>
      <c r="P210" s="25">
        <v>145.94300000000001</v>
      </c>
    </row>
    <row r="211" spans="1:16" hidden="1" x14ac:dyDescent="0.2">
      <c r="A211" s="28">
        <v>206</v>
      </c>
      <c r="B211" s="25" t="s">
        <v>429</v>
      </c>
      <c r="D211" s="25">
        <v>1.62937</v>
      </c>
      <c r="E211" s="33">
        <v>7</v>
      </c>
      <c r="F211" s="32">
        <v>30</v>
      </c>
      <c r="G211" s="36">
        <v>2.4388429641209616E-6</v>
      </c>
      <c r="H211" s="36">
        <v>4.3448111658171113E-7</v>
      </c>
      <c r="I211" s="32">
        <v>1</v>
      </c>
      <c r="J211" s="32">
        <v>29</v>
      </c>
      <c r="K211" s="36">
        <v>3.3333333333333333E-2</v>
      </c>
      <c r="L211" s="28">
        <v>18</v>
      </c>
      <c r="M211" s="26">
        <v>1.1008E-5</v>
      </c>
      <c r="N211" s="36">
        <v>0</v>
      </c>
      <c r="O211" s="25">
        <v>-336.73</v>
      </c>
      <c r="P211" s="25">
        <v>314.28100000000001</v>
      </c>
    </row>
    <row r="212" spans="1:16" hidden="1" x14ac:dyDescent="0.2">
      <c r="A212" s="28">
        <v>207</v>
      </c>
      <c r="B212" s="25" t="s">
        <v>429</v>
      </c>
      <c r="D212" s="25">
        <v>1.62937</v>
      </c>
      <c r="E212" s="33">
        <v>8</v>
      </c>
      <c r="F212" s="32">
        <v>21</v>
      </c>
      <c r="G212" s="36">
        <v>1.7071900748846731E-6</v>
      </c>
      <c r="H212" s="36">
        <v>4.3448111658171113E-7</v>
      </c>
      <c r="I212" s="32">
        <v>1</v>
      </c>
      <c r="J212" s="32">
        <v>20</v>
      </c>
      <c r="K212" s="36">
        <v>4.7619047619047616E-2</v>
      </c>
      <c r="L212" s="28">
        <v>25</v>
      </c>
      <c r="M212" s="26">
        <v>1.8797E-5</v>
      </c>
      <c r="N212" s="36">
        <v>0</v>
      </c>
      <c r="O212" s="25">
        <v>-299.57299999999998</v>
      </c>
      <c r="P212" s="25">
        <v>271.04199999999997</v>
      </c>
    </row>
    <row r="213" spans="1:16" hidden="1" x14ac:dyDescent="0.2">
      <c r="A213" s="28">
        <v>208</v>
      </c>
      <c r="B213" s="25" t="s">
        <v>429</v>
      </c>
      <c r="D213" s="25">
        <v>1.62937</v>
      </c>
      <c r="E213" s="33">
        <v>9</v>
      </c>
      <c r="F213" s="32">
        <v>20</v>
      </c>
      <c r="G213" s="36">
        <v>1.6258953094139744E-6</v>
      </c>
      <c r="H213" s="36">
        <v>0</v>
      </c>
      <c r="I213" s="32">
        <v>0</v>
      </c>
      <c r="J213" s="32">
        <v>20</v>
      </c>
      <c r="K213" s="36">
        <v>0</v>
      </c>
      <c r="L213" s="28">
        <v>0</v>
      </c>
      <c r="M213" s="26">
        <v>-6.5766999999999996E-10</v>
      </c>
      <c r="N213" s="36">
        <v>0</v>
      </c>
      <c r="O213" s="25" t="s">
        <v>303</v>
      </c>
      <c r="P213" s="25" t="s">
        <v>303</v>
      </c>
    </row>
    <row r="214" spans="1:16" hidden="1" x14ac:dyDescent="0.2">
      <c r="A214" s="28">
        <v>209</v>
      </c>
      <c r="B214" s="25" t="s">
        <v>429</v>
      </c>
      <c r="D214" s="25">
        <v>1.62937</v>
      </c>
      <c r="E214" s="33">
        <v>10</v>
      </c>
      <c r="F214" s="32">
        <v>8</v>
      </c>
      <c r="G214" s="36">
        <v>6.5035812376558975E-7</v>
      </c>
      <c r="H214" s="36">
        <v>0</v>
      </c>
      <c r="I214" s="32">
        <v>0</v>
      </c>
      <c r="J214" s="32">
        <v>8</v>
      </c>
      <c r="K214" s="36">
        <v>0</v>
      </c>
      <c r="L214" s="28">
        <v>0</v>
      </c>
      <c r="M214" s="26">
        <v>-4.1595E-10</v>
      </c>
      <c r="N214" s="36">
        <v>6.3000000000000003E-4</v>
      </c>
      <c r="O214" s="25" t="s">
        <v>303</v>
      </c>
      <c r="P214" s="25" t="s">
        <v>303</v>
      </c>
    </row>
    <row r="215" spans="1:16" hidden="1" x14ac:dyDescent="0.2">
      <c r="A215" s="28">
        <v>210</v>
      </c>
      <c r="B215" s="25" t="s">
        <v>429</v>
      </c>
      <c r="D215" s="25">
        <v>1.62937</v>
      </c>
      <c r="E215" s="33">
        <v>11</v>
      </c>
      <c r="F215" s="32">
        <v>5</v>
      </c>
      <c r="G215" s="36">
        <v>4.0647382735349361E-7</v>
      </c>
      <c r="H215" s="36">
        <v>0</v>
      </c>
      <c r="I215" s="32">
        <v>0</v>
      </c>
      <c r="J215" s="32">
        <v>5</v>
      </c>
      <c r="K215" s="36">
        <v>0</v>
      </c>
      <c r="L215" s="28">
        <v>0</v>
      </c>
      <c r="M215" s="26">
        <v>-3.2882999999999999E-10</v>
      </c>
      <c r="N215" s="36">
        <v>6.3000000000000003E-4</v>
      </c>
      <c r="O215" s="25" t="s">
        <v>303</v>
      </c>
      <c r="P215" s="25" t="s">
        <v>303</v>
      </c>
    </row>
    <row r="216" spans="1:16" hidden="1" x14ac:dyDescent="0.2">
      <c r="A216" s="28">
        <v>211</v>
      </c>
      <c r="B216" s="25" t="s">
        <v>429</v>
      </c>
      <c r="D216" s="25">
        <v>1.62937</v>
      </c>
      <c r="E216" s="33">
        <v>12</v>
      </c>
      <c r="F216" s="32">
        <v>2</v>
      </c>
      <c r="G216" s="36">
        <v>1.6258953094139744E-7</v>
      </c>
      <c r="H216" s="36">
        <v>0</v>
      </c>
      <c r="I216" s="32">
        <v>0</v>
      </c>
      <c r="J216" s="32">
        <v>2</v>
      </c>
      <c r="K216" s="36">
        <v>0</v>
      </c>
      <c r="L216" s="28">
        <v>0</v>
      </c>
      <c r="M216" s="26">
        <v>-2.0797000000000001E-10</v>
      </c>
      <c r="N216" s="36">
        <v>6.3000000000000003E-4</v>
      </c>
      <c r="O216" s="25" t="s">
        <v>303</v>
      </c>
      <c r="P216" s="25" t="s">
        <v>303</v>
      </c>
    </row>
    <row r="217" spans="1:16" hidden="1" x14ac:dyDescent="0.2">
      <c r="A217" s="28">
        <v>212</v>
      </c>
      <c r="B217" s="25" t="s">
        <v>429</v>
      </c>
      <c r="D217" s="25">
        <v>1.62937</v>
      </c>
      <c r="E217" s="33">
        <v>13</v>
      </c>
      <c r="F217" s="32">
        <v>5</v>
      </c>
      <c r="G217" s="36">
        <v>4.0647382735349361E-7</v>
      </c>
      <c r="H217" s="36">
        <v>4.3448111658171113E-7</v>
      </c>
      <c r="I217" s="32">
        <v>1</v>
      </c>
      <c r="J217" s="32">
        <v>4</v>
      </c>
      <c r="K217" s="36">
        <v>0.2</v>
      </c>
      <c r="L217" s="28">
        <v>107</v>
      </c>
      <c r="M217" s="26">
        <v>1.61798E-4</v>
      </c>
      <c r="N217" s="36">
        <v>6.3000000000000003E-4</v>
      </c>
      <c r="O217" s="25">
        <v>-138.62899999999999</v>
      </c>
      <c r="P217" s="25">
        <v>83.177999999999997</v>
      </c>
    </row>
    <row r="218" spans="1:16" hidden="1" x14ac:dyDescent="0.2">
      <c r="A218" s="28">
        <v>213</v>
      </c>
      <c r="B218" s="25" t="s">
        <v>429</v>
      </c>
      <c r="D218" s="25">
        <v>1.62937</v>
      </c>
      <c r="E218" s="33">
        <v>14</v>
      </c>
      <c r="F218" s="32">
        <v>1</v>
      </c>
      <c r="G218" s="36">
        <v>8.1294765470698719E-8</v>
      </c>
      <c r="H218" s="36">
        <v>0</v>
      </c>
      <c r="I218" s="32">
        <v>0</v>
      </c>
      <c r="J218" s="32">
        <v>1</v>
      </c>
      <c r="K218" s="36">
        <v>0</v>
      </c>
      <c r="L218" s="28">
        <v>0</v>
      </c>
      <c r="M218" s="26">
        <v>-1.4706000000000001E-10</v>
      </c>
      <c r="N218" s="36">
        <v>6.3000000000000003E-4</v>
      </c>
      <c r="O218" s="25" t="s">
        <v>303</v>
      </c>
      <c r="P218" s="25" t="s">
        <v>303</v>
      </c>
    </row>
    <row r="219" spans="1:16" hidden="1" x14ac:dyDescent="0.2">
      <c r="A219" s="28">
        <v>214</v>
      </c>
      <c r="B219" s="25" t="s">
        <v>429</v>
      </c>
      <c r="D219" s="25">
        <v>1.62937</v>
      </c>
      <c r="E219" s="33">
        <v>16</v>
      </c>
      <c r="F219" s="32">
        <v>2</v>
      </c>
      <c r="G219" s="36">
        <v>1.6258953094139744E-7</v>
      </c>
      <c r="H219" s="36">
        <v>0</v>
      </c>
      <c r="I219" s="32">
        <v>0</v>
      </c>
      <c r="J219" s="32">
        <v>2</v>
      </c>
      <c r="K219" s="36">
        <v>0</v>
      </c>
      <c r="L219" s="28">
        <v>0</v>
      </c>
      <c r="M219" s="26">
        <v>-2.0797000000000001E-10</v>
      </c>
      <c r="N219" s="36">
        <v>6.3000000000000003E-4</v>
      </c>
      <c r="O219" s="25" t="s">
        <v>303</v>
      </c>
      <c r="P219" s="25" t="s">
        <v>303</v>
      </c>
    </row>
    <row r="220" spans="1:16" hidden="1" x14ac:dyDescent="0.2">
      <c r="A220" s="28">
        <v>215</v>
      </c>
      <c r="B220" s="25" t="s">
        <v>429</v>
      </c>
      <c r="D220" s="25">
        <v>1.62937</v>
      </c>
      <c r="E220" s="33">
        <v>21</v>
      </c>
      <c r="F220" s="32">
        <v>1</v>
      </c>
      <c r="G220" s="36">
        <v>8.1294765470698719E-8</v>
      </c>
      <c r="H220" s="36">
        <v>0</v>
      </c>
      <c r="I220" s="32">
        <v>0</v>
      </c>
      <c r="J220" s="32">
        <v>1</v>
      </c>
      <c r="K220" s="36">
        <v>0</v>
      </c>
      <c r="L220" s="28">
        <v>0</v>
      </c>
      <c r="M220" s="26">
        <v>-1.4706000000000001E-10</v>
      </c>
      <c r="N220" s="36">
        <v>1.3999999999999999E-4</v>
      </c>
      <c r="O220" s="25" t="s">
        <v>303</v>
      </c>
      <c r="P220" s="25" t="s">
        <v>303</v>
      </c>
    </row>
    <row r="221" spans="1:16" hidden="1" x14ac:dyDescent="0.2">
      <c r="A221" s="28">
        <v>216</v>
      </c>
      <c r="B221" s="25" t="s">
        <v>429</v>
      </c>
      <c r="D221" s="25">
        <v>1.62937</v>
      </c>
      <c r="E221" s="33">
        <v>23</v>
      </c>
      <c r="F221" s="32">
        <v>1</v>
      </c>
      <c r="G221" s="36">
        <v>8.1294765470698719E-8</v>
      </c>
      <c r="H221" s="36">
        <v>0</v>
      </c>
      <c r="I221" s="32">
        <v>0</v>
      </c>
      <c r="J221" s="32">
        <v>1</v>
      </c>
      <c r="K221" s="36">
        <v>0</v>
      </c>
      <c r="L221" s="28">
        <v>0</v>
      </c>
      <c r="M221" s="26">
        <v>-1.4706000000000001E-10</v>
      </c>
      <c r="N221" s="36">
        <v>1.3999999999999999E-4</v>
      </c>
      <c r="O221" s="25" t="s">
        <v>303</v>
      </c>
      <c r="P221" s="25" t="s">
        <v>303</v>
      </c>
    </row>
    <row r="222" spans="1:16" hidden="1" x14ac:dyDescent="0.2">
      <c r="A222" s="28">
        <v>217</v>
      </c>
      <c r="B222" s="25" t="s">
        <v>429</v>
      </c>
      <c r="D222" s="25">
        <v>1.62937</v>
      </c>
      <c r="E222" s="33">
        <v>24</v>
      </c>
      <c r="F222" s="32">
        <v>1</v>
      </c>
      <c r="G222" s="36">
        <v>8.1294765470698719E-8</v>
      </c>
      <c r="H222" s="36">
        <v>0</v>
      </c>
      <c r="I222" s="32">
        <v>0</v>
      </c>
      <c r="J222" s="32">
        <v>1</v>
      </c>
      <c r="K222" s="36">
        <v>0</v>
      </c>
      <c r="L222" s="28">
        <v>0</v>
      </c>
      <c r="M222" s="26">
        <v>-1.4706000000000001E-10</v>
      </c>
      <c r="N222" s="36">
        <v>1.3999999999999999E-4</v>
      </c>
      <c r="O222" s="25" t="s">
        <v>303</v>
      </c>
      <c r="P222" s="25" t="s">
        <v>303</v>
      </c>
    </row>
    <row r="223" spans="1:16" hidden="1" x14ac:dyDescent="0.2">
      <c r="A223" s="28">
        <v>218</v>
      </c>
      <c r="B223" s="25" t="s">
        <v>430</v>
      </c>
      <c r="D223" s="25">
        <v>1.62703</v>
      </c>
      <c r="E223" s="33">
        <v>0</v>
      </c>
      <c r="F223" s="32">
        <v>10725080</v>
      </c>
      <c r="G223" s="36">
        <v>0.87189286325448145</v>
      </c>
      <c r="H223" s="36">
        <v>0.87708876796796653</v>
      </c>
      <c r="I223" s="32">
        <v>2018704</v>
      </c>
      <c r="J223" s="32">
        <v>8706376</v>
      </c>
      <c r="K223" s="36">
        <v>0.18822274519164425</v>
      </c>
      <c r="L223" s="28">
        <v>101</v>
      </c>
      <c r="M223" s="26">
        <v>-1.0550000000000001E-6</v>
      </c>
      <c r="N223" s="36">
        <v>6.3899999999999998E-3</v>
      </c>
      <c r="O223" s="25">
        <v>-146.16</v>
      </c>
      <c r="P223" s="25">
        <v>91.138999999999996</v>
      </c>
    </row>
    <row r="224" spans="1:16" hidden="1" x14ac:dyDescent="0.2">
      <c r="A224" s="28">
        <v>219</v>
      </c>
      <c r="B224" s="25" t="s">
        <v>430</v>
      </c>
      <c r="D224" s="25">
        <v>1.62703</v>
      </c>
      <c r="E224" s="33">
        <v>1</v>
      </c>
      <c r="F224" s="32">
        <v>1218333</v>
      </c>
      <c r="G224" s="36">
        <v>9.9044095500212787E-2</v>
      </c>
      <c r="H224" s="36">
        <v>9.6764158436146053E-2</v>
      </c>
      <c r="I224" s="32">
        <v>222712</v>
      </c>
      <c r="J224" s="32">
        <v>995621</v>
      </c>
      <c r="K224" s="36">
        <v>0.18280059720946573</v>
      </c>
      <c r="L224" s="28">
        <v>98</v>
      </c>
      <c r="M224" s="26">
        <v>1.4499999999999999E-7</v>
      </c>
      <c r="N224" s="36">
        <v>3.5899999999999999E-3</v>
      </c>
      <c r="O224" s="25">
        <v>-149.749</v>
      </c>
      <c r="P224" s="25">
        <v>95</v>
      </c>
    </row>
    <row r="225" spans="1:16" hidden="1" x14ac:dyDescent="0.2">
      <c r="A225" s="28">
        <v>220</v>
      </c>
      <c r="B225" s="25" t="s">
        <v>430</v>
      </c>
      <c r="D225" s="25">
        <v>1.62703</v>
      </c>
      <c r="E225" s="33">
        <v>2</v>
      </c>
      <c r="F225" s="32">
        <v>253476</v>
      </c>
      <c r="G225" s="36">
        <v>2.0606271972450831E-2</v>
      </c>
      <c r="H225" s="36">
        <v>1.8930342249465153E-2</v>
      </c>
      <c r="I225" s="32">
        <v>43570</v>
      </c>
      <c r="J225" s="32">
        <v>209906</v>
      </c>
      <c r="K225" s="36">
        <v>0.17189004087171961</v>
      </c>
      <c r="L225" s="28">
        <v>92</v>
      </c>
      <c r="M225" s="26">
        <v>5.4899999999999995E-7</v>
      </c>
      <c r="N225" s="36">
        <v>1.57E-3</v>
      </c>
      <c r="O225" s="25">
        <v>-157.22900000000001</v>
      </c>
      <c r="P225" s="25">
        <v>103.17700000000001</v>
      </c>
    </row>
    <row r="226" spans="1:16" hidden="1" x14ac:dyDescent="0.2">
      <c r="A226" s="28">
        <v>221</v>
      </c>
      <c r="B226" s="25" t="s">
        <v>430</v>
      </c>
      <c r="D226" s="25">
        <v>1.62703</v>
      </c>
      <c r="E226" s="33">
        <v>3</v>
      </c>
      <c r="F226" s="32">
        <v>67332</v>
      </c>
      <c r="G226" s="36">
        <v>5.4737391486730869E-3</v>
      </c>
      <c r="H226" s="36">
        <v>4.6541617208232895E-3</v>
      </c>
      <c r="I226" s="32">
        <v>10712</v>
      </c>
      <c r="J226" s="32">
        <v>56620</v>
      </c>
      <c r="K226" s="36">
        <v>0.15909225925265846</v>
      </c>
      <c r="L226" s="28">
        <v>85</v>
      </c>
      <c r="M226" s="26">
        <v>1.074E-6</v>
      </c>
      <c r="N226" s="36">
        <v>5.5999999999999995E-4</v>
      </c>
      <c r="O226" s="25">
        <v>-166.5</v>
      </c>
      <c r="P226" s="25">
        <v>113.52200000000001</v>
      </c>
    </row>
    <row r="227" spans="1:16" hidden="1" x14ac:dyDescent="0.2">
      <c r="A227" s="28">
        <v>222</v>
      </c>
      <c r="B227" s="25" t="s">
        <v>430</v>
      </c>
      <c r="D227" s="25">
        <v>1.62703</v>
      </c>
      <c r="E227" s="33">
        <v>4</v>
      </c>
      <c r="F227" s="32">
        <v>21244</v>
      </c>
      <c r="G227" s="36">
        <v>1.7270259976595237E-3</v>
      </c>
      <c r="H227" s="36">
        <v>1.425967024621176E-3</v>
      </c>
      <c r="I227" s="32">
        <v>3282</v>
      </c>
      <c r="J227" s="32">
        <v>17962</v>
      </c>
      <c r="K227" s="36">
        <v>0.15449067972133307</v>
      </c>
      <c r="L227" s="28">
        <v>83</v>
      </c>
      <c r="M227" s="26">
        <v>1.8980000000000001E-6</v>
      </c>
      <c r="N227" s="36">
        <v>1.9000000000000001E-4</v>
      </c>
      <c r="O227" s="25">
        <v>-169.98099999999999</v>
      </c>
      <c r="P227" s="25">
        <v>117.46</v>
      </c>
    </row>
    <row r="228" spans="1:16" hidden="1" x14ac:dyDescent="0.2">
      <c r="A228" s="28">
        <v>223</v>
      </c>
      <c r="B228" s="25" t="s">
        <v>430</v>
      </c>
      <c r="D228" s="25">
        <v>1.62703</v>
      </c>
      <c r="E228" s="33">
        <v>5</v>
      </c>
      <c r="F228" s="32">
        <v>7773</v>
      </c>
      <c r="G228" s="36">
        <v>6.3190421200374114E-4</v>
      </c>
      <c r="H228" s="36">
        <v>5.1225323644983741E-4</v>
      </c>
      <c r="I228" s="32">
        <v>1179</v>
      </c>
      <c r="J228" s="32">
        <v>6594</v>
      </c>
      <c r="K228" s="36">
        <v>0.15167888846005403</v>
      </c>
      <c r="L228" s="28">
        <v>81</v>
      </c>
      <c r="M228" s="26">
        <v>3.1E-6</v>
      </c>
      <c r="N228" s="36">
        <v>4.0000000000000003E-5</v>
      </c>
      <c r="O228" s="25">
        <v>-172.149</v>
      </c>
      <c r="P228" s="25">
        <v>119.92700000000001</v>
      </c>
    </row>
    <row r="229" spans="1:16" hidden="1" x14ac:dyDescent="0.2">
      <c r="A229" s="28">
        <v>224</v>
      </c>
      <c r="B229" s="25" t="s">
        <v>430</v>
      </c>
      <c r="D229" s="25">
        <v>1.62703</v>
      </c>
      <c r="E229" s="33">
        <v>6</v>
      </c>
      <c r="F229" s="32">
        <v>3200</v>
      </c>
      <c r="G229" s="36">
        <v>2.6014324950623594E-4</v>
      </c>
      <c r="H229" s="36">
        <v>2.2375777503958123E-4</v>
      </c>
      <c r="I229" s="32">
        <v>515</v>
      </c>
      <c r="J229" s="32">
        <v>2685</v>
      </c>
      <c r="K229" s="36">
        <v>0.16093750000000001</v>
      </c>
      <c r="L229" s="28">
        <v>86</v>
      </c>
      <c r="M229" s="26">
        <v>5.1390000000000003E-6</v>
      </c>
      <c r="N229" s="36">
        <v>0</v>
      </c>
      <c r="O229" s="25">
        <v>-165.12700000000001</v>
      </c>
      <c r="P229" s="25">
        <v>111.977</v>
      </c>
    </row>
    <row r="230" spans="1:16" hidden="1" x14ac:dyDescent="0.2">
      <c r="A230" s="28">
        <v>225</v>
      </c>
      <c r="B230" s="25" t="s">
        <v>430</v>
      </c>
      <c r="D230" s="25">
        <v>1.62703</v>
      </c>
      <c r="E230" s="33">
        <v>7</v>
      </c>
      <c r="F230" s="32">
        <v>1452</v>
      </c>
      <c r="G230" s="36">
        <v>1.1803999946345454E-4</v>
      </c>
      <c r="H230" s="36">
        <v>1.0514443021277409E-4</v>
      </c>
      <c r="I230" s="32">
        <v>242</v>
      </c>
      <c r="J230" s="32">
        <v>1210</v>
      </c>
      <c r="K230" s="36">
        <v>0.16666666666666666</v>
      </c>
      <c r="L230" s="28">
        <v>89</v>
      </c>
      <c r="M230" s="26">
        <v>7.9070000000000007E-6</v>
      </c>
      <c r="N230" s="36">
        <v>2.0000000000000002E-5</v>
      </c>
      <c r="O230" s="25">
        <v>-160.94399999999999</v>
      </c>
      <c r="P230" s="25">
        <v>107.29600000000001</v>
      </c>
    </row>
    <row r="231" spans="1:16" hidden="1" x14ac:dyDescent="0.2">
      <c r="A231" s="28">
        <v>226</v>
      </c>
      <c r="B231" s="25" t="s">
        <v>430</v>
      </c>
      <c r="D231" s="25">
        <v>1.62703</v>
      </c>
      <c r="E231" s="33">
        <v>8</v>
      </c>
      <c r="F231" s="32">
        <v>814</v>
      </c>
      <c r="G231" s="36">
        <v>6.6173939093148762E-5</v>
      </c>
      <c r="H231" s="36">
        <v>7.6468676518381165E-5</v>
      </c>
      <c r="I231" s="32">
        <v>176</v>
      </c>
      <c r="J231" s="32">
        <v>638</v>
      </c>
      <c r="K231" s="36">
        <v>0.21621621621621623</v>
      </c>
      <c r="L231" s="28">
        <v>116</v>
      </c>
      <c r="M231" s="26">
        <v>1.3705E-5</v>
      </c>
      <c r="N231" s="36">
        <v>1.0000000000000001E-5</v>
      </c>
      <c r="O231" s="25">
        <v>-128.785</v>
      </c>
      <c r="P231" s="25">
        <v>73.093999999999994</v>
      </c>
    </row>
    <row r="232" spans="1:16" hidden="1" x14ac:dyDescent="0.2">
      <c r="A232" s="28">
        <v>227</v>
      </c>
      <c r="B232" s="25" t="s">
        <v>430</v>
      </c>
      <c r="D232" s="25">
        <v>1.62703</v>
      </c>
      <c r="E232" s="33">
        <v>9</v>
      </c>
      <c r="F232" s="32">
        <v>470</v>
      </c>
      <c r="G232" s="36">
        <v>3.8208539771228403E-5</v>
      </c>
      <c r="H232" s="36">
        <v>4.2579149425007693E-5</v>
      </c>
      <c r="I232" s="32">
        <v>98</v>
      </c>
      <c r="J232" s="32">
        <v>372</v>
      </c>
      <c r="K232" s="36">
        <v>0.20851063829787234</v>
      </c>
      <c r="L232" s="28">
        <v>111</v>
      </c>
      <c r="M232" s="26">
        <v>1.7396000000000001E-5</v>
      </c>
      <c r="N232" s="36">
        <v>0</v>
      </c>
      <c r="O232" s="25">
        <v>-133.393</v>
      </c>
      <c r="P232" s="25">
        <v>77.765000000000001</v>
      </c>
    </row>
    <row r="233" spans="1:16" hidden="1" x14ac:dyDescent="0.2">
      <c r="A233" s="28">
        <v>228</v>
      </c>
      <c r="B233" s="25" t="s">
        <v>430</v>
      </c>
      <c r="D233" s="25">
        <v>1.62703</v>
      </c>
      <c r="E233" s="33">
        <v>10</v>
      </c>
      <c r="F233" s="32">
        <v>330</v>
      </c>
      <c r="G233" s="36">
        <v>2.6827272605330578E-5</v>
      </c>
      <c r="H233" s="36">
        <v>3.5627451559700313E-5</v>
      </c>
      <c r="I233" s="32">
        <v>82</v>
      </c>
      <c r="J233" s="32">
        <v>248</v>
      </c>
      <c r="K233" s="36">
        <v>0.24848484848484848</v>
      </c>
      <c r="L233" s="28">
        <v>133</v>
      </c>
      <c r="M233" s="26">
        <v>2.4742000000000001E-5</v>
      </c>
      <c r="N233" s="36">
        <v>3.5999999999999999E-3</v>
      </c>
      <c r="O233" s="25">
        <v>-110.67100000000001</v>
      </c>
      <c r="P233" s="25">
        <v>55.670999999999999</v>
      </c>
    </row>
    <row r="234" spans="1:16" hidden="1" x14ac:dyDescent="0.2">
      <c r="A234" s="28">
        <v>229</v>
      </c>
      <c r="B234" s="25" t="s">
        <v>430</v>
      </c>
      <c r="D234" s="25">
        <v>1.62703</v>
      </c>
      <c r="E234" s="33">
        <v>11</v>
      </c>
      <c r="F234" s="32">
        <v>252</v>
      </c>
      <c r="G234" s="36">
        <v>2.0486280898616077E-5</v>
      </c>
      <c r="H234" s="36">
        <v>2.5634385878320957E-5</v>
      </c>
      <c r="I234" s="32">
        <v>59</v>
      </c>
      <c r="J234" s="32">
        <v>193</v>
      </c>
      <c r="K234" s="36">
        <v>0.23412698412698413</v>
      </c>
      <c r="L234" s="28">
        <v>125</v>
      </c>
      <c r="M234" s="26">
        <v>2.6678000000000001E-5</v>
      </c>
      <c r="N234" s="36">
        <v>3.5999999999999999E-3</v>
      </c>
      <c r="O234" s="25">
        <v>-118.515</v>
      </c>
      <c r="P234" s="25">
        <v>63.02</v>
      </c>
    </row>
    <row r="235" spans="1:16" hidden="1" x14ac:dyDescent="0.2">
      <c r="A235" s="28">
        <v>230</v>
      </c>
      <c r="B235" s="25" t="s">
        <v>430</v>
      </c>
      <c r="D235" s="25">
        <v>1.62703</v>
      </c>
      <c r="E235" s="33">
        <v>12</v>
      </c>
      <c r="F235" s="32">
        <v>183</v>
      </c>
      <c r="G235" s="36">
        <v>1.4876942081137867E-5</v>
      </c>
      <c r="H235" s="36">
        <v>1.9117169129595291E-5</v>
      </c>
      <c r="I235" s="32">
        <v>44</v>
      </c>
      <c r="J235" s="32">
        <v>139</v>
      </c>
      <c r="K235" s="36">
        <v>0.24043715846994534</v>
      </c>
      <c r="L235" s="28">
        <v>129</v>
      </c>
      <c r="M235" s="26">
        <v>3.2150000000000002E-5</v>
      </c>
      <c r="N235" s="36">
        <v>3.6099999999999999E-3</v>
      </c>
      <c r="O235" s="25">
        <v>-115.02800000000001</v>
      </c>
      <c r="P235" s="25">
        <v>59.713999999999999</v>
      </c>
    </row>
    <row r="236" spans="1:16" hidden="1" x14ac:dyDescent="0.2">
      <c r="A236" s="28">
        <v>231</v>
      </c>
      <c r="B236" s="25" t="s">
        <v>430</v>
      </c>
      <c r="D236" s="25">
        <v>1.62703</v>
      </c>
      <c r="E236" s="33">
        <v>13</v>
      </c>
      <c r="F236" s="32">
        <v>178</v>
      </c>
      <c r="G236" s="36">
        <v>1.4470468253784373E-5</v>
      </c>
      <c r="H236" s="36">
        <v>1.9551650246177002E-5</v>
      </c>
      <c r="I236" s="32">
        <v>45</v>
      </c>
      <c r="J236" s="32">
        <v>133</v>
      </c>
      <c r="K236" s="36">
        <v>0.25280898876404495</v>
      </c>
      <c r="L236" s="28">
        <v>135</v>
      </c>
      <c r="M236" s="26">
        <v>3.4276000000000002E-5</v>
      </c>
      <c r="N236" s="36">
        <v>3.62E-3</v>
      </c>
      <c r="O236" s="25">
        <v>-108.369</v>
      </c>
      <c r="P236" s="25">
        <v>53.576000000000001</v>
      </c>
    </row>
    <row r="237" spans="1:16" hidden="1" x14ac:dyDescent="0.2">
      <c r="A237" s="28">
        <v>232</v>
      </c>
      <c r="B237" s="25" t="s">
        <v>430</v>
      </c>
      <c r="D237" s="25">
        <v>1.62703</v>
      </c>
      <c r="E237" s="33">
        <v>14</v>
      </c>
      <c r="F237" s="32">
        <v>151</v>
      </c>
      <c r="G237" s="36">
        <v>1.2275509586075507E-5</v>
      </c>
      <c r="H237" s="36">
        <v>1.9986131362758712E-5</v>
      </c>
      <c r="I237" s="32">
        <v>46</v>
      </c>
      <c r="J237" s="32">
        <v>105</v>
      </c>
      <c r="K237" s="36">
        <v>0.30463576158940397</v>
      </c>
      <c r="L237" s="28">
        <v>163</v>
      </c>
      <c r="M237" s="26">
        <v>4.4844E-5</v>
      </c>
      <c r="N237" s="36">
        <v>3.63E-3</v>
      </c>
      <c r="O237" s="25">
        <v>-82.531999999999996</v>
      </c>
      <c r="P237" s="25">
        <v>32.247999999999998</v>
      </c>
    </row>
    <row r="238" spans="1:16" hidden="1" x14ac:dyDescent="0.2">
      <c r="A238" s="28">
        <v>233</v>
      </c>
      <c r="B238" s="25" t="s">
        <v>430</v>
      </c>
      <c r="D238" s="25">
        <v>1.62703</v>
      </c>
      <c r="E238" s="33">
        <v>15</v>
      </c>
      <c r="F238" s="32">
        <v>121</v>
      </c>
      <c r="G238" s="36">
        <v>9.8366666219545453E-6</v>
      </c>
      <c r="H238" s="36">
        <v>9.5585845647976456E-6</v>
      </c>
      <c r="I238" s="32">
        <v>22</v>
      </c>
      <c r="J238" s="32">
        <v>99</v>
      </c>
      <c r="K238" s="36">
        <v>0.18181818181818182</v>
      </c>
      <c r="L238" s="28">
        <v>97</v>
      </c>
      <c r="M238" s="26">
        <v>2.9899E-5</v>
      </c>
      <c r="N238" s="36">
        <v>3.62E-3</v>
      </c>
      <c r="O238" s="25">
        <v>-150.40799999999999</v>
      </c>
      <c r="P238" s="25">
        <v>95.713999999999999</v>
      </c>
    </row>
    <row r="239" spans="1:16" hidden="1" x14ac:dyDescent="0.2">
      <c r="A239" s="28">
        <v>234</v>
      </c>
      <c r="B239" s="25" t="s">
        <v>430</v>
      </c>
      <c r="D239" s="25">
        <v>1.62703</v>
      </c>
      <c r="E239" s="33">
        <v>16</v>
      </c>
      <c r="F239" s="32">
        <v>125</v>
      </c>
      <c r="G239" s="36">
        <v>1.016184568383734E-5</v>
      </c>
      <c r="H239" s="36">
        <v>1.2599952380869623E-5</v>
      </c>
      <c r="I239" s="32">
        <v>29</v>
      </c>
      <c r="J239" s="32">
        <v>96</v>
      </c>
      <c r="K239" s="36">
        <v>0.23200000000000001</v>
      </c>
      <c r="L239" s="28">
        <v>124</v>
      </c>
      <c r="M239" s="26">
        <v>3.7536000000000001E-5</v>
      </c>
      <c r="N239" s="36">
        <v>3.63E-3</v>
      </c>
      <c r="O239" s="25">
        <v>-119.705</v>
      </c>
      <c r="P239" s="25">
        <v>64.162000000000006</v>
      </c>
    </row>
    <row r="240" spans="1:16" hidden="1" x14ac:dyDescent="0.2">
      <c r="A240" s="28">
        <v>235</v>
      </c>
      <c r="B240" s="25" t="s">
        <v>430</v>
      </c>
      <c r="D240" s="25">
        <v>1.62703</v>
      </c>
      <c r="E240" s="33">
        <v>17</v>
      </c>
      <c r="F240" s="32">
        <v>90</v>
      </c>
      <c r="G240" s="36">
        <v>7.3165288923628854E-6</v>
      </c>
      <c r="H240" s="36">
        <v>7.8206600984708006E-6</v>
      </c>
      <c r="I240" s="32">
        <v>18</v>
      </c>
      <c r="J240" s="32">
        <v>72</v>
      </c>
      <c r="K240" s="36">
        <v>0.2</v>
      </c>
      <c r="L240" s="28">
        <v>107</v>
      </c>
      <c r="M240" s="26">
        <v>3.8135E-5</v>
      </c>
      <c r="N240" s="36">
        <v>3.63E-3</v>
      </c>
      <c r="O240" s="25">
        <v>-138.62899999999999</v>
      </c>
      <c r="P240" s="25">
        <v>83.177999999999997</v>
      </c>
    </row>
    <row r="241" spans="1:24" hidden="1" x14ac:dyDescent="0.2">
      <c r="A241" s="28">
        <v>236</v>
      </c>
      <c r="B241" s="25" t="s">
        <v>430</v>
      </c>
      <c r="D241" s="25">
        <v>1.62703</v>
      </c>
      <c r="E241" s="33">
        <v>18</v>
      </c>
      <c r="F241" s="32">
        <v>76</v>
      </c>
      <c r="G241" s="36">
        <v>6.178402175773103E-6</v>
      </c>
      <c r="H241" s="36">
        <v>9.1241034482159335E-6</v>
      </c>
      <c r="I241" s="32">
        <v>21</v>
      </c>
      <c r="J241" s="32">
        <v>55</v>
      </c>
      <c r="K241" s="36">
        <v>0.27631578947368424</v>
      </c>
      <c r="L241" s="28">
        <v>148</v>
      </c>
      <c r="M241" s="26">
        <v>5.7334999999999999E-5</v>
      </c>
      <c r="N241" s="36">
        <v>3.63E-3</v>
      </c>
      <c r="O241" s="25">
        <v>-96.281000000000006</v>
      </c>
      <c r="P241" s="25">
        <v>43.073</v>
      </c>
    </row>
    <row r="242" spans="1:24" hidden="1" x14ac:dyDescent="0.2">
      <c r="A242" s="28">
        <v>237</v>
      </c>
      <c r="B242" s="25" t="s">
        <v>430</v>
      </c>
      <c r="D242" s="25">
        <v>1.62703</v>
      </c>
      <c r="E242" s="33">
        <v>19</v>
      </c>
      <c r="F242" s="32">
        <v>75</v>
      </c>
      <c r="G242" s="36">
        <v>6.0971074103024043E-6</v>
      </c>
      <c r="H242" s="36">
        <v>5.2137733989805332E-6</v>
      </c>
      <c r="I242" s="32">
        <v>12</v>
      </c>
      <c r="J242" s="32">
        <v>63</v>
      </c>
      <c r="K242" s="36">
        <v>0.16</v>
      </c>
      <c r="L242" s="28">
        <v>86</v>
      </c>
      <c r="M242" s="26">
        <v>3.3420000000000002E-5</v>
      </c>
      <c r="N242" s="36">
        <v>3.63E-3</v>
      </c>
      <c r="O242" s="25">
        <v>-165.82300000000001</v>
      </c>
      <c r="P242" s="25">
        <v>112.76</v>
      </c>
    </row>
    <row r="243" spans="1:24" hidden="1" x14ac:dyDescent="0.2">
      <c r="A243" s="28">
        <v>238</v>
      </c>
      <c r="B243" s="25" t="s">
        <v>430</v>
      </c>
      <c r="D243" s="25">
        <v>1.62703</v>
      </c>
      <c r="E243" s="33">
        <v>20</v>
      </c>
      <c r="F243" s="32">
        <v>67</v>
      </c>
      <c r="G243" s="36">
        <v>5.4467492865368149E-6</v>
      </c>
      <c r="H243" s="36">
        <v>4.3448111658171116E-6</v>
      </c>
      <c r="I243" s="32">
        <v>10</v>
      </c>
      <c r="J243" s="32">
        <v>57</v>
      </c>
      <c r="K243" s="36">
        <v>0.14925373134328357</v>
      </c>
      <c r="L243" s="28">
        <v>80</v>
      </c>
      <c r="M243" s="26">
        <v>3.2984000000000001E-5</v>
      </c>
      <c r="N243" s="36">
        <v>1.57E-3</v>
      </c>
      <c r="O243" s="25">
        <v>-174.047</v>
      </c>
      <c r="P243" s="25">
        <v>122.092</v>
      </c>
    </row>
    <row r="244" spans="1:24" hidden="1" x14ac:dyDescent="0.2">
      <c r="A244" s="28">
        <v>239</v>
      </c>
      <c r="B244" s="25" t="s">
        <v>430</v>
      </c>
      <c r="D244" s="25">
        <v>1.62703</v>
      </c>
      <c r="E244" s="33">
        <v>21</v>
      </c>
      <c r="F244" s="32">
        <v>52</v>
      </c>
      <c r="G244" s="36">
        <v>4.2273278044763339E-6</v>
      </c>
      <c r="H244" s="36">
        <v>5.2137733989805332E-6</v>
      </c>
      <c r="I244" s="32">
        <v>12</v>
      </c>
      <c r="J244" s="32">
        <v>40</v>
      </c>
      <c r="K244" s="36">
        <v>0.23076923076923078</v>
      </c>
      <c r="L244" s="28">
        <v>123</v>
      </c>
      <c r="M244" s="26">
        <v>5.7889000000000001E-5</v>
      </c>
      <c r="N244" s="36">
        <v>1.57E-3</v>
      </c>
      <c r="O244" s="25">
        <v>-120.39700000000001</v>
      </c>
      <c r="P244" s="25">
        <v>64.828999999999994</v>
      </c>
    </row>
    <row r="245" spans="1:24" hidden="1" x14ac:dyDescent="0.2">
      <c r="A245" s="28">
        <v>240</v>
      </c>
      <c r="B245" s="25" t="s">
        <v>430</v>
      </c>
      <c r="D245" s="25">
        <v>1.62703</v>
      </c>
      <c r="E245" s="33">
        <v>22</v>
      </c>
      <c r="F245" s="32">
        <v>33</v>
      </c>
      <c r="G245" s="36">
        <v>2.6827272605330581E-6</v>
      </c>
      <c r="H245" s="36">
        <v>2.1724055829085558E-6</v>
      </c>
      <c r="I245" s="32">
        <v>5</v>
      </c>
      <c r="J245" s="32">
        <v>28</v>
      </c>
      <c r="K245" s="36">
        <v>0.15151515151515152</v>
      </c>
      <c r="L245" s="28">
        <v>81</v>
      </c>
      <c r="M245" s="26">
        <v>4.7710999999999998E-5</v>
      </c>
      <c r="N245" s="36">
        <v>1.57E-3</v>
      </c>
      <c r="O245" s="25">
        <v>-172.27699999999999</v>
      </c>
      <c r="P245" s="25">
        <v>120.072</v>
      </c>
    </row>
    <row r="246" spans="1:24" hidden="1" x14ac:dyDescent="0.2">
      <c r="A246" s="28">
        <v>241</v>
      </c>
      <c r="B246" s="25" t="s">
        <v>430</v>
      </c>
      <c r="D246" s="25">
        <v>1.62703</v>
      </c>
      <c r="E246" s="33">
        <v>23</v>
      </c>
      <c r="F246" s="32">
        <v>5</v>
      </c>
      <c r="G246" s="36">
        <v>4.0647382735349361E-7</v>
      </c>
      <c r="H246" s="36">
        <v>4.3448111658171113E-7</v>
      </c>
      <c r="I246" s="32">
        <v>1</v>
      </c>
      <c r="J246" s="32">
        <v>4</v>
      </c>
      <c r="K246" s="36">
        <v>0.2</v>
      </c>
      <c r="L246" s="28">
        <v>107</v>
      </c>
      <c r="M246" s="26">
        <v>1.61798E-4</v>
      </c>
      <c r="N246" s="36">
        <v>1.57E-3</v>
      </c>
      <c r="O246" s="25">
        <v>-138.62899999999999</v>
      </c>
      <c r="P246" s="25">
        <v>83.177999999999997</v>
      </c>
    </row>
    <row r="247" spans="1:24" hidden="1" x14ac:dyDescent="0.2">
      <c r="A247" s="28">
        <v>242</v>
      </c>
      <c r="B247" s="25" t="s">
        <v>430</v>
      </c>
      <c r="D247" s="25">
        <v>1.62703</v>
      </c>
      <c r="E247" s="33">
        <v>24</v>
      </c>
      <c r="F247" s="32">
        <v>3</v>
      </c>
      <c r="G247" s="36">
        <v>2.438842964120962E-7</v>
      </c>
      <c r="H247" s="36">
        <v>0</v>
      </c>
      <c r="I247" s="32">
        <v>0</v>
      </c>
      <c r="J247" s="32">
        <v>3</v>
      </c>
      <c r="K247" s="36">
        <v>0</v>
      </c>
      <c r="L247" s="28">
        <v>0</v>
      </c>
      <c r="M247" s="26">
        <v>-2.5470999999999999E-10</v>
      </c>
      <c r="N247" s="36">
        <v>1.57E-3</v>
      </c>
      <c r="O247" s="25" t="s">
        <v>303</v>
      </c>
      <c r="P247" s="25" t="s">
        <v>303</v>
      </c>
    </row>
    <row r="248" spans="1:24" hidden="1" x14ac:dyDescent="0.2">
      <c r="A248" s="28">
        <v>243</v>
      </c>
      <c r="B248" s="25" t="s">
        <v>6</v>
      </c>
      <c r="D248" s="25">
        <v>1.6256999999999999</v>
      </c>
      <c r="E248" s="33" t="s">
        <v>62</v>
      </c>
      <c r="F248" s="32">
        <v>11926342</v>
      </c>
      <c r="G248" s="36">
        <v>0.96954917581334399</v>
      </c>
      <c r="H248" s="36">
        <v>0.97662795729572005</v>
      </c>
      <c r="I248" s="32">
        <v>2247803</v>
      </c>
      <c r="J248" s="32">
        <v>9678539</v>
      </c>
      <c r="K248" s="36">
        <v>0.18847380026499325</v>
      </c>
      <c r="L248" s="28">
        <v>101</v>
      </c>
      <c r="M248" s="26">
        <v>-2.345E-6</v>
      </c>
      <c r="N248" s="36">
        <v>8.7100000000000007E-3</v>
      </c>
      <c r="O248" s="25">
        <v>-145.99600000000001</v>
      </c>
      <c r="P248" s="25">
        <v>90.962999999999994</v>
      </c>
    </row>
    <row r="249" spans="1:24" hidden="1" x14ac:dyDescent="0.2">
      <c r="A249" s="28">
        <v>244</v>
      </c>
      <c r="B249" s="25" t="s">
        <v>6</v>
      </c>
      <c r="D249" s="25">
        <v>1.6256999999999999</v>
      </c>
      <c r="E249" s="33" t="s">
        <v>61</v>
      </c>
      <c r="F249" s="32">
        <v>374573</v>
      </c>
      <c r="G249" s="36">
        <v>3.0450824186656032E-2</v>
      </c>
      <c r="H249" s="36">
        <v>2.3372042704279988E-2</v>
      </c>
      <c r="I249" s="32">
        <v>53793</v>
      </c>
      <c r="J249" s="32">
        <v>320780</v>
      </c>
      <c r="K249" s="36">
        <v>0.14361152565721502</v>
      </c>
      <c r="L249" s="28">
        <v>77</v>
      </c>
      <c r="M249" s="26">
        <v>3.3999999999999997E-7</v>
      </c>
      <c r="N249" s="36">
        <v>0</v>
      </c>
      <c r="O249" s="25">
        <v>-178.56100000000001</v>
      </c>
      <c r="P249" s="25">
        <v>127.274</v>
      </c>
    </row>
    <row r="250" spans="1:24" hidden="1" x14ac:dyDescent="0.2">
      <c r="A250" s="28">
        <v>245</v>
      </c>
      <c r="B250" s="25" t="s">
        <v>45</v>
      </c>
      <c r="D250" s="25">
        <v>1.621</v>
      </c>
      <c r="E250" s="33" t="s">
        <v>73</v>
      </c>
      <c r="F250" s="32">
        <v>11874248</v>
      </c>
      <c r="G250" s="36">
        <v>0.96531420630091336</v>
      </c>
      <c r="H250" s="36">
        <v>0.9778714422513769</v>
      </c>
      <c r="I250" s="32">
        <v>2250665</v>
      </c>
      <c r="J250" s="32">
        <v>9623583</v>
      </c>
      <c r="K250" s="36">
        <v>0.18954168718726441</v>
      </c>
      <c r="L250" s="28">
        <v>101</v>
      </c>
      <c r="M250" s="26">
        <v>-2.187E-6</v>
      </c>
      <c r="N250" s="36">
        <v>1.545E-2</v>
      </c>
      <c r="O250" s="25">
        <v>-145.29900000000001</v>
      </c>
      <c r="P250" s="25">
        <v>90.218999999999994</v>
      </c>
    </row>
    <row r="251" spans="1:24" hidden="1" x14ac:dyDescent="0.2">
      <c r="A251" s="28">
        <v>246</v>
      </c>
      <c r="B251" s="25" t="s">
        <v>45</v>
      </c>
      <c r="D251" s="25">
        <v>1.621</v>
      </c>
      <c r="E251" s="33" t="s">
        <v>108</v>
      </c>
      <c r="F251" s="32">
        <v>426667</v>
      </c>
      <c r="G251" s="36">
        <v>3.4685793699086614E-2</v>
      </c>
      <c r="H251" s="36">
        <v>2.2128557748623129E-2</v>
      </c>
      <c r="I251" s="32">
        <v>50931</v>
      </c>
      <c r="J251" s="32">
        <v>375736</v>
      </c>
      <c r="K251" s="36">
        <v>0.11936943799262657</v>
      </c>
      <c r="L251" s="28">
        <v>64</v>
      </c>
      <c r="M251" s="26">
        <v>2.3900000000000001E-7</v>
      </c>
      <c r="N251" s="36">
        <v>0</v>
      </c>
      <c r="O251" s="25">
        <v>-199.84100000000001</v>
      </c>
      <c r="P251" s="25">
        <v>152.13200000000001</v>
      </c>
    </row>
    <row r="252" spans="1:24" x14ac:dyDescent="0.2">
      <c r="A252" s="28">
        <v>247</v>
      </c>
      <c r="B252" s="25" t="s">
        <v>43</v>
      </c>
      <c r="C252" s="37"/>
      <c r="D252" s="25">
        <v>1.6111599999999999</v>
      </c>
      <c r="E252" s="33" t="s">
        <v>431</v>
      </c>
      <c r="F252" s="32">
        <v>348758</v>
      </c>
      <c r="G252" s="36">
        <v>2.8352199816029947E-2</v>
      </c>
      <c r="H252" s="36">
        <v>1.0988027438351474E-3</v>
      </c>
      <c r="I252" s="32">
        <v>2529</v>
      </c>
      <c r="J252" s="32">
        <v>346229</v>
      </c>
      <c r="K252" s="36">
        <v>7.2514465617992989E-3</v>
      </c>
      <c r="L252" s="28">
        <v>4</v>
      </c>
      <c r="M252" s="26">
        <v>-6.5999999999999995E-8</v>
      </c>
      <c r="N252" s="36">
        <v>3.3529999999999997E-2</v>
      </c>
      <c r="O252" s="25">
        <v>-491.928</v>
      </c>
      <c r="P252" s="25">
        <v>484.79300000000001</v>
      </c>
      <c r="S252" s="37" t="s">
        <v>504</v>
      </c>
      <c r="T252" s="37" t="s">
        <v>501</v>
      </c>
      <c r="U252" s="37"/>
      <c r="V252" s="37"/>
      <c r="W252" s="37" t="str">
        <f t="shared" ref="W252:W253" si="11">B252&amp;"_"&amp;T252</f>
        <v>segment_cd_a</v>
      </c>
      <c r="X252" s="37" t="str">
        <f t="shared" ref="X252:X256" si="12">"%dummy_"&amp;S252&amp;"("&amp;B252&amp;", '"&amp;E252&amp;"', "&amp;T252&amp;");"</f>
        <v>%dummy_char(segment_cd, 'C00', a);</v>
      </c>
    </row>
    <row r="253" spans="1:24" x14ac:dyDescent="0.2">
      <c r="A253" s="28">
        <v>248</v>
      </c>
      <c r="B253" s="25" t="s">
        <v>43</v>
      </c>
      <c r="C253" s="37"/>
      <c r="D253" s="25">
        <v>1.6111599999999999</v>
      </c>
      <c r="E253" s="33" t="s">
        <v>83</v>
      </c>
      <c r="F253" s="32">
        <v>2296117</v>
      </c>
      <c r="G253" s="36">
        <v>0.18666229300828435</v>
      </c>
      <c r="H253" s="36">
        <v>0.26792842879462775</v>
      </c>
      <c r="I253" s="32">
        <v>616663</v>
      </c>
      <c r="J253" s="32">
        <v>1679454</v>
      </c>
      <c r="K253" s="36">
        <v>0.26856776026657181</v>
      </c>
      <c r="L253" s="28">
        <v>144</v>
      </c>
      <c r="M253" s="26">
        <v>1.08E-7</v>
      </c>
      <c r="N253" s="36">
        <v>6.6449999999999995E-2</v>
      </c>
      <c r="O253" s="25">
        <v>-100.19</v>
      </c>
      <c r="P253" s="25">
        <v>46.374000000000002</v>
      </c>
      <c r="S253" s="37" t="s">
        <v>504</v>
      </c>
      <c r="T253" s="37" t="s">
        <v>502</v>
      </c>
      <c r="U253" s="37"/>
      <c r="V253" s="37"/>
      <c r="W253" s="37" t="str">
        <f t="shared" si="11"/>
        <v>segment_cd_b</v>
      </c>
      <c r="X253" s="37" t="str">
        <f t="shared" si="12"/>
        <v>%dummy_char(segment_cd, 'C01', b);</v>
      </c>
    </row>
    <row r="254" spans="1:24" x14ac:dyDescent="0.2">
      <c r="A254" s="28">
        <v>249</v>
      </c>
      <c r="B254" s="25" t="s">
        <v>43</v>
      </c>
      <c r="C254" s="37"/>
      <c r="D254" s="25">
        <v>1.6111599999999999</v>
      </c>
      <c r="E254" s="33" t="s">
        <v>72</v>
      </c>
      <c r="F254" s="32">
        <v>6308451</v>
      </c>
      <c r="G254" s="36">
        <v>0.51284404452839483</v>
      </c>
      <c r="H254" s="36">
        <v>0.53104237233641349</v>
      </c>
      <c r="I254" s="32">
        <v>1222245</v>
      </c>
      <c r="J254" s="32">
        <v>5086206</v>
      </c>
      <c r="K254" s="36">
        <v>0.19374724476737634</v>
      </c>
      <c r="L254" s="28">
        <v>104</v>
      </c>
      <c r="M254" s="26">
        <v>-3.2899999999999999E-7</v>
      </c>
      <c r="N254" s="36">
        <v>8.8830000000000006E-2</v>
      </c>
      <c r="O254" s="25">
        <v>-142.584</v>
      </c>
      <c r="P254" s="25">
        <v>87.334000000000003</v>
      </c>
      <c r="S254" s="37" t="s">
        <v>504</v>
      </c>
      <c r="T254" s="37" t="s">
        <v>503</v>
      </c>
      <c r="U254" s="37"/>
      <c r="V254" s="37"/>
      <c r="W254" s="37" t="str">
        <f t="shared" ref="W254:W256" si="13">B254&amp;"_"&amp;T254</f>
        <v>segment_cd_c</v>
      </c>
      <c r="X254" s="37" t="str">
        <f t="shared" si="12"/>
        <v>%dummy_char(segment_cd, 'C02', c);</v>
      </c>
    </row>
    <row r="255" spans="1:24" x14ac:dyDescent="0.2">
      <c r="A255" s="28">
        <v>250</v>
      </c>
      <c r="B255" s="25" t="s">
        <v>43</v>
      </c>
      <c r="C255" s="37"/>
      <c r="D255" s="25">
        <v>1.6111599999999999</v>
      </c>
      <c r="E255" s="33" t="s">
        <v>110</v>
      </c>
      <c r="F255" s="32">
        <v>2827541</v>
      </c>
      <c r="G255" s="36">
        <v>0.22986428245378493</v>
      </c>
      <c r="H255" s="36">
        <v>0.17783268653577777</v>
      </c>
      <c r="I255" s="32">
        <v>409299</v>
      </c>
      <c r="J255" s="32">
        <v>2418242</v>
      </c>
      <c r="K255" s="36">
        <v>0.14475439967095083</v>
      </c>
      <c r="L255" s="28">
        <v>77</v>
      </c>
      <c r="M255" s="26">
        <v>-1.04E-7</v>
      </c>
      <c r="N255" s="36">
        <v>2.4819999999999998E-2</v>
      </c>
      <c r="O255" s="25">
        <v>-177.63499999999999</v>
      </c>
      <c r="P255" s="25">
        <v>126.208</v>
      </c>
      <c r="S255" s="37" t="s">
        <v>504</v>
      </c>
      <c r="T255" s="37" t="s">
        <v>505</v>
      </c>
      <c r="U255" s="37"/>
      <c r="V255" s="37"/>
      <c r="W255" s="37" t="str">
        <f t="shared" si="13"/>
        <v>segment_cd_d</v>
      </c>
      <c r="X255" s="37" t="str">
        <f t="shared" si="12"/>
        <v>%dummy_char(segment_cd, 'C03', d);</v>
      </c>
    </row>
    <row r="256" spans="1:24" x14ac:dyDescent="0.2">
      <c r="A256" s="28">
        <v>251</v>
      </c>
      <c r="B256" s="25" t="s">
        <v>43</v>
      </c>
      <c r="C256" s="37"/>
      <c r="D256" s="25">
        <v>1.6111599999999999</v>
      </c>
      <c r="E256" s="33" t="s">
        <v>144</v>
      </c>
      <c r="F256" s="32">
        <v>520048</v>
      </c>
      <c r="G256" s="36">
        <v>4.2277180193505931E-2</v>
      </c>
      <c r="H256" s="36">
        <v>2.2097709589345829E-2</v>
      </c>
      <c r="I256" s="32">
        <v>50860</v>
      </c>
      <c r="J256" s="32">
        <v>469188</v>
      </c>
      <c r="K256" s="36">
        <v>9.7798664738639504E-2</v>
      </c>
      <c r="L256" s="28">
        <v>52</v>
      </c>
      <c r="M256" s="26">
        <v>1.42E-7</v>
      </c>
      <c r="N256" s="36">
        <v>0</v>
      </c>
      <c r="O256" s="25">
        <v>-222.19300000000001</v>
      </c>
      <c r="P256" s="25">
        <v>178.732</v>
      </c>
      <c r="S256" s="37" t="s">
        <v>504</v>
      </c>
      <c r="T256" s="37" t="s">
        <v>505</v>
      </c>
      <c r="U256" s="37"/>
      <c r="V256" s="37"/>
      <c r="W256" s="37" t="str">
        <f t="shared" si="13"/>
        <v>segment_cd_d</v>
      </c>
      <c r="X256" s="37" t="str">
        <f t="shared" si="12"/>
        <v>%dummy_char(segment_cd, 'CP4', d);</v>
      </c>
    </row>
    <row r="257" spans="1:24" hidden="1" x14ac:dyDescent="0.2">
      <c r="A257" s="28">
        <v>252</v>
      </c>
      <c r="B257" s="25" t="s">
        <v>5</v>
      </c>
      <c r="D257" s="25">
        <v>1.59975</v>
      </c>
      <c r="E257" s="33" t="s">
        <v>62</v>
      </c>
      <c r="F257" s="32">
        <v>11484358</v>
      </c>
      <c r="G257" s="36">
        <v>0.93361819019154269</v>
      </c>
      <c r="H257" s="36">
        <v>0.97192774057653908</v>
      </c>
      <c r="I257" s="32">
        <v>2236985</v>
      </c>
      <c r="J257" s="32">
        <v>9247373</v>
      </c>
      <c r="K257" s="36">
        <v>0.1947853767707346</v>
      </c>
      <c r="L257" s="28">
        <v>104</v>
      </c>
      <c r="M257" s="26">
        <v>-1.531E-6</v>
      </c>
      <c r="N257" s="36">
        <v>4.7129999999999998E-2</v>
      </c>
      <c r="O257" s="25">
        <v>-141.92099999999999</v>
      </c>
      <c r="P257" s="25">
        <v>86.632999999999996</v>
      </c>
    </row>
    <row r="258" spans="1:24" hidden="1" x14ac:dyDescent="0.2">
      <c r="A258" s="28">
        <v>253</v>
      </c>
      <c r="B258" s="25" t="s">
        <v>5</v>
      </c>
      <c r="D258" s="25">
        <v>1.59975</v>
      </c>
      <c r="E258" s="33" t="s">
        <v>61</v>
      </c>
      <c r="F258" s="32">
        <v>816557</v>
      </c>
      <c r="G258" s="36">
        <v>6.6381809808457343E-2</v>
      </c>
      <c r="H258" s="36">
        <v>2.8072259423460939E-2</v>
      </c>
      <c r="I258" s="32">
        <v>64611</v>
      </c>
      <c r="J258" s="32">
        <v>751946</v>
      </c>
      <c r="K258" s="36">
        <v>7.9126135713734613E-2</v>
      </c>
      <c r="L258" s="28">
        <v>42</v>
      </c>
      <c r="M258" s="26">
        <v>2.6000000000000001E-8</v>
      </c>
      <c r="N258" s="36">
        <v>0</v>
      </c>
      <c r="O258" s="25">
        <v>-245.428</v>
      </c>
      <c r="P258" s="25">
        <v>206.58799999999999</v>
      </c>
    </row>
    <row r="259" spans="1:24" hidden="1" x14ac:dyDescent="0.2">
      <c r="A259" s="28">
        <v>254</v>
      </c>
      <c r="B259" s="25" t="s">
        <v>432</v>
      </c>
      <c r="C259" s="37" t="s">
        <v>528</v>
      </c>
      <c r="D259" s="25">
        <v>1.55182</v>
      </c>
      <c r="E259" s="33">
        <v>0</v>
      </c>
      <c r="F259" s="32">
        <v>7352941</v>
      </c>
      <c r="G259" s="36">
        <v>0.59775561411488498</v>
      </c>
      <c r="H259" s="36">
        <v>0.67800430657682753</v>
      </c>
      <c r="I259" s="32">
        <v>1560492</v>
      </c>
      <c r="J259" s="32">
        <v>5792449</v>
      </c>
      <c r="K259" s="36">
        <v>0.21222691709344602</v>
      </c>
      <c r="L259" s="28">
        <v>113</v>
      </c>
      <c r="M259" s="26">
        <v>-4.0600000000000001E-7</v>
      </c>
      <c r="N259" s="36">
        <v>9.8720000000000002E-2</v>
      </c>
      <c r="O259" s="25">
        <v>-131.155</v>
      </c>
      <c r="P259" s="25">
        <v>75.486000000000004</v>
      </c>
      <c r="S259" s="37" t="s">
        <v>500</v>
      </c>
      <c r="T259" s="37" t="s">
        <v>501</v>
      </c>
      <c r="U259" s="37">
        <v>0</v>
      </c>
      <c r="V259" s="37">
        <v>0</v>
      </c>
      <c r="W259" s="37" t="str">
        <f>B259&amp;"_"&amp;T259</f>
        <v>days_branch_a</v>
      </c>
      <c r="X259" s="37" t="str">
        <f t="shared" ref="X259:X260" si="14">"%dummy_"&amp;S259&amp;"("&amp;B259&amp;", "&amp;U259&amp;", "&amp;V259&amp;", "&amp;T259&amp;");"</f>
        <v>%dummy_num(days_branch, 0, 0, a);</v>
      </c>
    </row>
    <row r="260" spans="1:24" hidden="1" x14ac:dyDescent="0.2">
      <c r="A260" s="28">
        <v>255</v>
      </c>
      <c r="B260" s="25" t="s">
        <v>432</v>
      </c>
      <c r="C260" s="37" t="s">
        <v>528</v>
      </c>
      <c r="D260" s="25">
        <v>1.55182</v>
      </c>
      <c r="E260" s="33">
        <v>1</v>
      </c>
      <c r="F260" s="32">
        <v>2644326</v>
      </c>
      <c r="G260" s="36">
        <v>0.21496986199807089</v>
      </c>
      <c r="H260" s="36">
        <v>0.19791310030083473</v>
      </c>
      <c r="I260" s="32">
        <v>455516</v>
      </c>
      <c r="J260" s="32">
        <v>2188810</v>
      </c>
      <c r="K260" s="36">
        <v>0.17226166516533892</v>
      </c>
      <c r="L260" s="28">
        <v>92</v>
      </c>
      <c r="M260" s="26">
        <v>-5.4E-8</v>
      </c>
      <c r="N260" s="36">
        <v>7.7740000000000004E-2</v>
      </c>
      <c r="O260" s="25">
        <v>-156.96799999999999</v>
      </c>
      <c r="P260" s="25">
        <v>102.889</v>
      </c>
      <c r="S260" s="37" t="s">
        <v>500</v>
      </c>
      <c r="T260" s="37" t="s">
        <v>502</v>
      </c>
      <c r="U260" s="37">
        <v>1</v>
      </c>
      <c r="V260" s="37">
        <v>31</v>
      </c>
      <c r="W260" s="37" t="str">
        <f>B260&amp;"_"&amp;T260</f>
        <v>days_branch_b</v>
      </c>
      <c r="X260" s="37" t="str">
        <f t="shared" si="14"/>
        <v>%dummy_num(days_branch, 1, 31, b);</v>
      </c>
    </row>
    <row r="261" spans="1:24" hidden="1" x14ac:dyDescent="0.2">
      <c r="A261" s="28">
        <v>256</v>
      </c>
      <c r="B261" s="25" t="s">
        <v>432</v>
      </c>
      <c r="D261" s="25">
        <v>1.55182</v>
      </c>
      <c r="E261" s="33">
        <v>2</v>
      </c>
      <c r="F261" s="32">
        <v>1148631</v>
      </c>
      <c r="G261" s="36">
        <v>9.337768775737415E-2</v>
      </c>
      <c r="H261" s="36">
        <v>7.0713974129256396E-2</v>
      </c>
      <c r="I261" s="32">
        <v>162755</v>
      </c>
      <c r="J261" s="32">
        <v>985876</v>
      </c>
      <c r="K261" s="36">
        <v>0.14169476533368855</v>
      </c>
      <c r="L261" s="28">
        <v>76</v>
      </c>
      <c r="M261" s="26">
        <v>8.6000000000000002E-8</v>
      </c>
      <c r="N261" s="36">
        <v>4.7509999999999997E-2</v>
      </c>
      <c r="O261" s="25">
        <v>-180.12799999999999</v>
      </c>
      <c r="P261" s="25">
        <v>129.08199999999999</v>
      </c>
    </row>
    <row r="262" spans="1:24" hidden="1" x14ac:dyDescent="0.2">
      <c r="A262" s="28">
        <v>257</v>
      </c>
      <c r="B262" s="25" t="s">
        <v>432</v>
      </c>
      <c r="D262" s="25">
        <v>1.55182</v>
      </c>
      <c r="E262" s="33">
        <v>3</v>
      </c>
      <c r="F262" s="32">
        <v>531191</v>
      </c>
      <c r="G262" s="36">
        <v>4.3183047765145928E-2</v>
      </c>
      <c r="H262" s="36">
        <v>2.7845460280605284E-2</v>
      </c>
      <c r="I262" s="32">
        <v>64089</v>
      </c>
      <c r="J262" s="32">
        <v>467102</v>
      </c>
      <c r="K262" s="36">
        <v>0.12065151706260084</v>
      </c>
      <c r="L262" s="28">
        <v>64</v>
      </c>
      <c r="M262" s="26">
        <v>1.97E-7</v>
      </c>
      <c r="N262" s="36">
        <v>2.8309999999999998E-2</v>
      </c>
      <c r="O262" s="25">
        <v>-198.62700000000001</v>
      </c>
      <c r="P262" s="25">
        <v>150.69800000000001</v>
      </c>
    </row>
    <row r="263" spans="1:24" hidden="1" x14ac:dyDescent="0.2">
      <c r="A263" s="28">
        <v>258</v>
      </c>
      <c r="B263" s="25" t="s">
        <v>432</v>
      </c>
      <c r="D263" s="25">
        <v>1.55182</v>
      </c>
      <c r="E263" s="33">
        <v>4</v>
      </c>
      <c r="F263" s="32">
        <v>277087</v>
      </c>
      <c r="G263" s="36">
        <v>2.2525722679979498E-2</v>
      </c>
      <c r="H263" s="36">
        <v>1.2768531054103327E-2</v>
      </c>
      <c r="I263" s="32">
        <v>29388</v>
      </c>
      <c r="J263" s="32">
        <v>247699</v>
      </c>
      <c r="K263" s="36">
        <v>0.10606055137916971</v>
      </c>
      <c r="L263" s="28">
        <v>57</v>
      </c>
      <c r="M263" s="26">
        <v>2.8999999999999998E-7</v>
      </c>
      <c r="N263" s="36">
        <v>1.6299999999999999E-2</v>
      </c>
      <c r="O263" s="25">
        <v>-213.16300000000001</v>
      </c>
      <c r="P263" s="25">
        <v>167.946</v>
      </c>
    </row>
    <row r="264" spans="1:24" hidden="1" x14ac:dyDescent="0.2">
      <c r="A264" s="28">
        <v>259</v>
      </c>
      <c r="B264" s="25" t="s">
        <v>432</v>
      </c>
      <c r="D264" s="25">
        <v>1.55182</v>
      </c>
      <c r="E264" s="33">
        <v>5</v>
      </c>
      <c r="F264" s="32">
        <v>147889</v>
      </c>
      <c r="G264" s="36">
        <v>1.2022601570696163E-2</v>
      </c>
      <c r="H264" s="36">
        <v>6.0266875681049149E-3</v>
      </c>
      <c r="I264" s="32">
        <v>13871</v>
      </c>
      <c r="J264" s="32">
        <v>134018</v>
      </c>
      <c r="K264" s="36">
        <v>9.379331796144405E-2</v>
      </c>
      <c r="L264" s="28">
        <v>50</v>
      </c>
      <c r="M264" s="26">
        <v>3.8700000000000001E-7</v>
      </c>
      <c r="N264" s="36">
        <v>8.9300000000000004E-3</v>
      </c>
      <c r="O264" s="25">
        <v>-226.81700000000001</v>
      </c>
      <c r="P264" s="25">
        <v>184.26900000000001</v>
      </c>
    </row>
    <row r="265" spans="1:24" hidden="1" x14ac:dyDescent="0.2">
      <c r="A265" s="28">
        <v>260</v>
      </c>
      <c r="B265" s="25" t="s">
        <v>432</v>
      </c>
      <c r="D265" s="25">
        <v>1.55182</v>
      </c>
      <c r="E265" s="33">
        <v>6</v>
      </c>
      <c r="F265" s="32">
        <v>77793</v>
      </c>
      <c r="G265" s="36">
        <v>6.3241636902620661E-3</v>
      </c>
      <c r="H265" s="36">
        <v>3.0126920623775848E-3</v>
      </c>
      <c r="I265" s="32">
        <v>6934</v>
      </c>
      <c r="J265" s="32">
        <v>70859</v>
      </c>
      <c r="K265" s="36">
        <v>8.9133983777460693E-2</v>
      </c>
      <c r="L265" s="28">
        <v>48</v>
      </c>
      <c r="M265" s="26">
        <v>5.3900000000000005E-7</v>
      </c>
      <c r="N265" s="36">
        <v>4.8500000000000001E-3</v>
      </c>
      <c r="O265" s="25">
        <v>-232.42599999999999</v>
      </c>
      <c r="P265" s="25">
        <v>190.99100000000001</v>
      </c>
    </row>
    <row r="266" spans="1:24" hidden="1" x14ac:dyDescent="0.2">
      <c r="A266" s="28">
        <v>261</v>
      </c>
      <c r="B266" s="25" t="s">
        <v>432</v>
      </c>
      <c r="D266" s="25">
        <v>1.55182</v>
      </c>
      <c r="E266" s="33">
        <v>7</v>
      </c>
      <c r="F266" s="32">
        <v>42899</v>
      </c>
      <c r="G266" s="36">
        <v>3.4874641439275045E-3</v>
      </c>
      <c r="H266" s="36">
        <v>1.5193804646862438E-3</v>
      </c>
      <c r="I266" s="32">
        <v>3497</v>
      </c>
      <c r="J266" s="32">
        <v>39402</v>
      </c>
      <c r="K266" s="36">
        <v>8.1517051679526331E-2</v>
      </c>
      <c r="L266" s="28">
        <v>44</v>
      </c>
      <c r="M266" s="26">
        <v>6.8299999999999996E-7</v>
      </c>
      <c r="N266" s="36">
        <v>2.4299999999999999E-3</v>
      </c>
      <c r="O266" s="25">
        <v>-242.191</v>
      </c>
      <c r="P266" s="25">
        <v>202.70599999999999</v>
      </c>
    </row>
    <row r="267" spans="1:24" hidden="1" x14ac:dyDescent="0.2">
      <c r="A267" s="28">
        <v>262</v>
      </c>
      <c r="B267" s="25" t="s">
        <v>432</v>
      </c>
      <c r="D267" s="25">
        <v>1.55182</v>
      </c>
      <c r="E267" s="33">
        <v>8</v>
      </c>
      <c r="F267" s="32">
        <v>24847</v>
      </c>
      <c r="G267" s="36">
        <v>2.0199310376504513E-3</v>
      </c>
      <c r="H267" s="36">
        <v>8.3550718718663054E-4</v>
      </c>
      <c r="I267" s="32">
        <v>1923</v>
      </c>
      <c r="J267" s="32">
        <v>22924</v>
      </c>
      <c r="K267" s="36">
        <v>7.7393649132692074E-2</v>
      </c>
      <c r="L267" s="28">
        <v>41</v>
      </c>
      <c r="M267" s="26">
        <v>8.6600000000000005E-7</v>
      </c>
      <c r="N267" s="36">
        <v>9.7999999999999997E-4</v>
      </c>
      <c r="O267" s="25">
        <v>-247.83</v>
      </c>
      <c r="P267" s="25">
        <v>209.46899999999999</v>
      </c>
    </row>
    <row r="268" spans="1:24" hidden="1" x14ac:dyDescent="0.2">
      <c r="A268" s="28">
        <v>263</v>
      </c>
      <c r="B268" s="25" t="s">
        <v>432</v>
      </c>
      <c r="D268" s="25">
        <v>1.55182</v>
      </c>
      <c r="E268" s="33">
        <v>9</v>
      </c>
      <c r="F268" s="32">
        <v>15614</v>
      </c>
      <c r="G268" s="36">
        <v>1.2693364680594899E-3</v>
      </c>
      <c r="H268" s="36">
        <v>4.761913037735554E-4</v>
      </c>
      <c r="I268" s="32">
        <v>1096</v>
      </c>
      <c r="J268" s="32">
        <v>14518</v>
      </c>
      <c r="K268" s="36">
        <v>7.0193416164980149E-2</v>
      </c>
      <c r="L268" s="28">
        <v>38</v>
      </c>
      <c r="M268" s="26">
        <v>9.9800000000000002E-7</v>
      </c>
      <c r="N268" s="36">
        <v>0</v>
      </c>
      <c r="O268" s="25">
        <v>-258.37200000000001</v>
      </c>
      <c r="P268" s="25">
        <v>222.1</v>
      </c>
    </row>
    <row r="269" spans="1:24" hidden="1" x14ac:dyDescent="0.2">
      <c r="A269" s="28">
        <v>264</v>
      </c>
      <c r="B269" s="25" t="s">
        <v>432</v>
      </c>
      <c r="D269" s="25">
        <v>1.55182</v>
      </c>
      <c r="E269" s="33">
        <v>10</v>
      </c>
      <c r="F269" s="32">
        <v>9934</v>
      </c>
      <c r="G269" s="36">
        <v>8.0758220018592116E-4</v>
      </c>
      <c r="H269" s="36">
        <v>2.7589550902938658E-4</v>
      </c>
      <c r="I269" s="32">
        <v>635</v>
      </c>
      <c r="J269" s="32">
        <v>9299</v>
      </c>
      <c r="K269" s="36">
        <v>6.3921884437286094E-2</v>
      </c>
      <c r="L269" s="28">
        <v>34</v>
      </c>
      <c r="M269" s="26">
        <v>1.1459999999999999E-6</v>
      </c>
      <c r="N269" s="36">
        <v>7.7079999999999996E-2</v>
      </c>
      <c r="O269" s="25">
        <v>-268.404</v>
      </c>
      <c r="P269" s="25">
        <v>234.09</v>
      </c>
    </row>
    <row r="270" spans="1:24" hidden="1" x14ac:dyDescent="0.2">
      <c r="A270" s="28">
        <v>265</v>
      </c>
      <c r="B270" s="25" t="s">
        <v>432</v>
      </c>
      <c r="D270" s="25">
        <v>1.55182</v>
      </c>
      <c r="E270" s="33">
        <v>11</v>
      </c>
      <c r="F270" s="32">
        <v>6700</v>
      </c>
      <c r="G270" s="36">
        <v>5.446749286536815E-4</v>
      </c>
      <c r="H270" s="36">
        <v>1.9290961576227974E-4</v>
      </c>
      <c r="I270" s="32">
        <v>444</v>
      </c>
      <c r="J270" s="32">
        <v>6256</v>
      </c>
      <c r="K270" s="36">
        <v>6.6268656716417906E-2</v>
      </c>
      <c r="L270" s="28">
        <v>35</v>
      </c>
      <c r="M270" s="26">
        <v>1.4529999999999999E-6</v>
      </c>
      <c r="N270" s="36">
        <v>7.6649999999999996E-2</v>
      </c>
      <c r="O270" s="25">
        <v>-264.54700000000003</v>
      </c>
      <c r="P270" s="25">
        <v>229.48500000000001</v>
      </c>
    </row>
    <row r="271" spans="1:24" hidden="1" x14ac:dyDescent="0.2">
      <c r="A271" s="28">
        <v>266</v>
      </c>
      <c r="B271" s="25" t="s">
        <v>432</v>
      </c>
      <c r="D271" s="25">
        <v>1.55182</v>
      </c>
      <c r="E271" s="33">
        <v>12</v>
      </c>
      <c r="F271" s="32">
        <v>4682</v>
      </c>
      <c r="G271" s="36">
        <v>3.8062209193381142E-4</v>
      </c>
      <c r="H271" s="36">
        <v>1.1687542036048029E-4</v>
      </c>
      <c r="I271" s="32">
        <v>269</v>
      </c>
      <c r="J271" s="32">
        <v>4413</v>
      </c>
      <c r="K271" s="36">
        <v>5.7454079453225115E-2</v>
      </c>
      <c r="L271" s="28">
        <v>31</v>
      </c>
      <c r="M271" s="26">
        <v>1.5090000000000001E-6</v>
      </c>
      <c r="N271" s="36">
        <v>7.6329999999999995E-2</v>
      </c>
      <c r="O271" s="25">
        <v>-279.76</v>
      </c>
      <c r="P271" s="25">
        <v>247.613</v>
      </c>
    </row>
    <row r="272" spans="1:24" hidden="1" x14ac:dyDescent="0.2">
      <c r="A272" s="28">
        <v>267</v>
      </c>
      <c r="B272" s="25" t="s">
        <v>432</v>
      </c>
      <c r="D272" s="25">
        <v>1.55182</v>
      </c>
      <c r="E272" s="33">
        <v>13</v>
      </c>
      <c r="F272" s="32">
        <v>3442</v>
      </c>
      <c r="G272" s="36">
        <v>2.7981658275014502E-4</v>
      </c>
      <c r="H272" s="36">
        <v>8.255141215052511E-5</v>
      </c>
      <c r="I272" s="32">
        <v>190</v>
      </c>
      <c r="J272" s="32">
        <v>3252</v>
      </c>
      <c r="K272" s="36">
        <v>5.5200464846019759E-2</v>
      </c>
      <c r="L272" s="28">
        <v>30</v>
      </c>
      <c r="M272" s="26">
        <v>1.694E-6</v>
      </c>
      <c r="N272" s="36">
        <v>7.6079999999999995E-2</v>
      </c>
      <c r="O272" s="25">
        <v>-284</v>
      </c>
      <c r="P272" s="25">
        <v>252.64599999999999</v>
      </c>
    </row>
    <row r="273" spans="1:16" hidden="1" x14ac:dyDescent="0.2">
      <c r="A273" s="28">
        <v>268</v>
      </c>
      <c r="B273" s="25" t="s">
        <v>432</v>
      </c>
      <c r="D273" s="25">
        <v>1.55182</v>
      </c>
      <c r="E273" s="33">
        <v>14</v>
      </c>
      <c r="F273" s="32">
        <v>2588</v>
      </c>
      <c r="G273" s="36">
        <v>2.1039085303816831E-4</v>
      </c>
      <c r="H273" s="36">
        <v>6.6475610837001805E-5</v>
      </c>
      <c r="I273" s="32">
        <v>153</v>
      </c>
      <c r="J273" s="32">
        <v>2435</v>
      </c>
      <c r="K273" s="36">
        <v>5.9119010819165381E-2</v>
      </c>
      <c r="L273" s="28">
        <v>32</v>
      </c>
      <c r="M273" s="26">
        <v>2.0949999999999998E-6</v>
      </c>
      <c r="N273" s="36">
        <v>7.5910000000000005E-2</v>
      </c>
      <c r="O273" s="25">
        <v>-276.726</v>
      </c>
      <c r="P273" s="25">
        <v>244.00700000000001</v>
      </c>
    </row>
    <row r="274" spans="1:16" hidden="1" x14ac:dyDescent="0.2">
      <c r="A274" s="28">
        <v>269</v>
      </c>
      <c r="B274" s="25" t="s">
        <v>432</v>
      </c>
      <c r="D274" s="25">
        <v>1.55182</v>
      </c>
      <c r="E274" s="33">
        <v>15</v>
      </c>
      <c r="F274" s="32">
        <v>1955</v>
      </c>
      <c r="G274" s="36">
        <v>1.5893126649521602E-4</v>
      </c>
      <c r="H274" s="36">
        <v>4.4317073891334535E-5</v>
      </c>
      <c r="I274" s="32">
        <v>102</v>
      </c>
      <c r="J274" s="32">
        <v>1853</v>
      </c>
      <c r="K274" s="36">
        <v>5.2173913043478258E-2</v>
      </c>
      <c r="L274" s="28">
        <v>28</v>
      </c>
      <c r="M274" s="26">
        <v>2.1280000000000002E-6</v>
      </c>
      <c r="N274" s="36">
        <v>7.5770000000000004E-2</v>
      </c>
      <c r="O274" s="25">
        <v>-289.959</v>
      </c>
      <c r="P274" s="25">
        <v>259.702</v>
      </c>
    </row>
    <row r="275" spans="1:16" hidden="1" x14ac:dyDescent="0.2">
      <c r="A275" s="28">
        <v>270</v>
      </c>
      <c r="B275" s="25" t="s">
        <v>432</v>
      </c>
      <c r="D275" s="25">
        <v>1.55182</v>
      </c>
      <c r="E275" s="33">
        <v>16</v>
      </c>
      <c r="F275" s="32">
        <v>1600</v>
      </c>
      <c r="G275" s="36">
        <v>1.3007162475311797E-4</v>
      </c>
      <c r="H275" s="36">
        <v>2.9544715927556358E-5</v>
      </c>
      <c r="I275" s="32">
        <v>68</v>
      </c>
      <c r="J275" s="32">
        <v>1532</v>
      </c>
      <c r="K275" s="36">
        <v>4.2500000000000003E-2</v>
      </c>
      <c r="L275" s="28">
        <v>23</v>
      </c>
      <c r="M275" s="26">
        <v>1.916E-6</v>
      </c>
      <c r="N275" s="36">
        <v>7.5639999999999999E-2</v>
      </c>
      <c r="O275" s="25">
        <v>-311.48200000000003</v>
      </c>
      <c r="P275" s="25">
        <v>285.00599999999997</v>
      </c>
    </row>
    <row r="276" spans="1:16" hidden="1" x14ac:dyDescent="0.2">
      <c r="A276" s="28">
        <v>271</v>
      </c>
      <c r="B276" s="25" t="s">
        <v>432</v>
      </c>
      <c r="D276" s="25">
        <v>1.55182</v>
      </c>
      <c r="E276" s="33">
        <v>17</v>
      </c>
      <c r="F276" s="32">
        <v>1208</v>
      </c>
      <c r="G276" s="36">
        <v>9.8204076688604059E-5</v>
      </c>
      <c r="H276" s="36">
        <v>1.9986131362758712E-5</v>
      </c>
      <c r="I276" s="32">
        <v>46</v>
      </c>
      <c r="J276" s="32">
        <v>1162</v>
      </c>
      <c r="K276" s="36">
        <v>3.8079470198675497E-2</v>
      </c>
      <c r="L276" s="28">
        <v>20</v>
      </c>
      <c r="M276" s="26">
        <v>1.9769999999999999E-6</v>
      </c>
      <c r="N276" s="36">
        <v>7.5550000000000006E-2</v>
      </c>
      <c r="O276" s="25">
        <v>-322.92599999999999</v>
      </c>
      <c r="P276" s="25">
        <v>298.33199999999999</v>
      </c>
    </row>
    <row r="277" spans="1:16" hidden="1" x14ac:dyDescent="0.2">
      <c r="A277" s="28">
        <v>272</v>
      </c>
      <c r="B277" s="25" t="s">
        <v>432</v>
      </c>
      <c r="D277" s="25">
        <v>1.55182</v>
      </c>
      <c r="E277" s="33">
        <v>18</v>
      </c>
      <c r="F277" s="32">
        <v>1029</v>
      </c>
      <c r="G277" s="36">
        <v>8.365231366934899E-5</v>
      </c>
      <c r="H277" s="36">
        <v>1.6944763546686732E-5</v>
      </c>
      <c r="I277" s="32">
        <v>39</v>
      </c>
      <c r="J277" s="32">
        <v>990</v>
      </c>
      <c r="K277" s="36">
        <v>3.7900874635568516E-2</v>
      </c>
      <c r="L277" s="28">
        <v>20</v>
      </c>
      <c r="M277" s="26">
        <v>2.1330000000000002E-6</v>
      </c>
      <c r="N277" s="36">
        <v>7.5459999999999999E-2</v>
      </c>
      <c r="O277" s="25">
        <v>-323.41399999999999</v>
      </c>
      <c r="P277" s="25">
        <v>298.899</v>
      </c>
    </row>
    <row r="278" spans="1:16" hidden="1" x14ac:dyDescent="0.2">
      <c r="A278" s="28">
        <v>273</v>
      </c>
      <c r="B278" s="25" t="s">
        <v>432</v>
      </c>
      <c r="D278" s="25">
        <v>1.55182</v>
      </c>
      <c r="E278" s="33">
        <v>19</v>
      </c>
      <c r="F278" s="32">
        <v>860</v>
      </c>
      <c r="G278" s="36">
        <v>6.9913498304800898E-5</v>
      </c>
      <c r="H278" s="36">
        <v>9.1241034482159335E-6</v>
      </c>
      <c r="I278" s="32">
        <v>21</v>
      </c>
      <c r="J278" s="32">
        <v>839</v>
      </c>
      <c r="K278" s="36">
        <v>2.441860465116279E-2</v>
      </c>
      <c r="L278" s="28">
        <v>13</v>
      </c>
      <c r="M278" s="26">
        <v>1.502E-6</v>
      </c>
      <c r="N278" s="36">
        <v>7.5389999999999999E-2</v>
      </c>
      <c r="O278" s="25">
        <v>-368.76900000000001</v>
      </c>
      <c r="P278" s="25">
        <v>350.75900000000001</v>
      </c>
    </row>
    <row r="279" spans="1:16" hidden="1" x14ac:dyDescent="0.2">
      <c r="A279" s="28">
        <v>274</v>
      </c>
      <c r="B279" s="25" t="s">
        <v>432</v>
      </c>
      <c r="D279" s="25">
        <v>1.55182</v>
      </c>
      <c r="E279" s="33">
        <v>20</v>
      </c>
      <c r="F279" s="32">
        <v>768</v>
      </c>
      <c r="G279" s="36">
        <v>6.2434379881496626E-5</v>
      </c>
      <c r="H279" s="36">
        <v>9.1241034482159335E-6</v>
      </c>
      <c r="I279" s="32">
        <v>21</v>
      </c>
      <c r="J279" s="32">
        <v>747</v>
      </c>
      <c r="K279" s="36">
        <v>2.734375E-2</v>
      </c>
      <c r="L279" s="28">
        <v>15</v>
      </c>
      <c r="M279" s="26">
        <v>1.781E-6</v>
      </c>
      <c r="N279" s="36">
        <v>4.7440000000000003E-2</v>
      </c>
      <c r="O279" s="25">
        <v>-357.154</v>
      </c>
      <c r="P279" s="25">
        <v>337.62200000000001</v>
      </c>
    </row>
    <row r="280" spans="1:16" hidden="1" x14ac:dyDescent="0.2">
      <c r="A280" s="28">
        <v>275</v>
      </c>
      <c r="B280" s="25" t="s">
        <v>432</v>
      </c>
      <c r="D280" s="25">
        <v>1.55182</v>
      </c>
      <c r="E280" s="33">
        <v>21</v>
      </c>
      <c r="F280" s="32">
        <v>644</v>
      </c>
      <c r="G280" s="36">
        <v>5.2353828963129977E-5</v>
      </c>
      <c r="H280" s="36">
        <v>8.255141215052511E-6</v>
      </c>
      <c r="I280" s="32">
        <v>19</v>
      </c>
      <c r="J280" s="32">
        <v>625</v>
      </c>
      <c r="K280" s="36">
        <v>2.9503105590062112E-2</v>
      </c>
      <c r="L280" s="28">
        <v>16</v>
      </c>
      <c r="M280" s="26">
        <v>2.0990000000000001E-6</v>
      </c>
      <c r="N280" s="36">
        <v>4.7390000000000002E-2</v>
      </c>
      <c r="O280" s="25">
        <v>-349.33100000000002</v>
      </c>
      <c r="P280" s="25">
        <v>328.71899999999999</v>
      </c>
    </row>
    <row r="281" spans="1:16" hidden="1" x14ac:dyDescent="0.2">
      <c r="A281" s="28">
        <v>276</v>
      </c>
      <c r="B281" s="25" t="s">
        <v>432</v>
      </c>
      <c r="D281" s="25">
        <v>1.55182</v>
      </c>
      <c r="E281" s="33">
        <v>22</v>
      </c>
      <c r="F281" s="32">
        <v>725</v>
      </c>
      <c r="G281" s="36">
        <v>5.8938704966256578E-5</v>
      </c>
      <c r="H281" s="36">
        <v>6.9516978653073782E-6</v>
      </c>
      <c r="I281" s="32">
        <v>16</v>
      </c>
      <c r="J281" s="32">
        <v>709</v>
      </c>
      <c r="K281" s="36">
        <v>2.2068965517241378E-2</v>
      </c>
      <c r="L281" s="28">
        <v>12</v>
      </c>
      <c r="M281" s="26">
        <v>1.4789999999999999E-6</v>
      </c>
      <c r="N281" s="36">
        <v>4.7320000000000001E-2</v>
      </c>
      <c r="O281" s="25">
        <v>-379.12700000000001</v>
      </c>
      <c r="P281" s="25">
        <v>362.39299999999997</v>
      </c>
    </row>
    <row r="282" spans="1:16" hidden="1" x14ac:dyDescent="0.2">
      <c r="A282" s="28">
        <v>277</v>
      </c>
      <c r="B282" s="25" t="s">
        <v>432</v>
      </c>
      <c r="D282" s="25">
        <v>1.55182</v>
      </c>
      <c r="E282" s="33">
        <v>23</v>
      </c>
      <c r="F282" s="32">
        <v>394</v>
      </c>
      <c r="G282" s="36">
        <v>3.2030137595455297E-5</v>
      </c>
      <c r="H282" s="36">
        <v>1.7379244663268445E-6</v>
      </c>
      <c r="I282" s="32">
        <v>4</v>
      </c>
      <c r="J282" s="32">
        <v>390</v>
      </c>
      <c r="K282" s="36">
        <v>1.015228426395939E-2</v>
      </c>
      <c r="L282" s="28">
        <v>5</v>
      </c>
      <c r="M282" s="26">
        <v>9.2200000000000002E-7</v>
      </c>
      <c r="N282" s="36">
        <v>4.7289999999999999E-2</v>
      </c>
      <c r="O282" s="25">
        <v>-457.98500000000001</v>
      </c>
      <c r="P282" s="25">
        <v>448.68599999999998</v>
      </c>
    </row>
    <row r="283" spans="1:16" hidden="1" x14ac:dyDescent="0.2">
      <c r="A283" s="28">
        <v>278</v>
      </c>
      <c r="B283" s="25" t="s">
        <v>432</v>
      </c>
      <c r="D283" s="25">
        <v>1.55182</v>
      </c>
      <c r="E283" s="33">
        <v>24</v>
      </c>
      <c r="F283" s="32">
        <v>321</v>
      </c>
      <c r="G283" s="36">
        <v>2.6095619716094291E-5</v>
      </c>
      <c r="H283" s="36">
        <v>0</v>
      </c>
      <c r="I283" s="32">
        <v>0</v>
      </c>
      <c r="J283" s="32">
        <v>321</v>
      </c>
      <c r="K283" s="36">
        <v>0</v>
      </c>
      <c r="L283" s="28">
        <v>0</v>
      </c>
      <c r="M283" s="26">
        <v>-3E-9</v>
      </c>
      <c r="N283" s="36">
        <v>4.725E-2</v>
      </c>
      <c r="O283" s="25" t="s">
        <v>303</v>
      </c>
      <c r="P283" s="25" t="s">
        <v>303</v>
      </c>
    </row>
    <row r="284" spans="1:16" hidden="1" x14ac:dyDescent="0.2">
      <c r="A284" s="28">
        <v>279</v>
      </c>
      <c r="B284" s="25" t="s">
        <v>432</v>
      </c>
      <c r="D284" s="25">
        <v>1.55182</v>
      </c>
      <c r="E284" s="33">
        <v>25</v>
      </c>
      <c r="F284" s="32">
        <v>294</v>
      </c>
      <c r="G284" s="36">
        <v>2.3900661048385425E-5</v>
      </c>
      <c r="H284" s="36">
        <v>1.7379244663268445E-6</v>
      </c>
      <c r="I284" s="32">
        <v>4</v>
      </c>
      <c r="J284" s="32">
        <v>290</v>
      </c>
      <c r="K284" s="36">
        <v>1.3605442176870748E-2</v>
      </c>
      <c r="L284" s="28">
        <v>7</v>
      </c>
      <c r="M284" s="26">
        <v>1.4330000000000001E-6</v>
      </c>
      <c r="N284" s="36">
        <v>4.7230000000000001E-2</v>
      </c>
      <c r="O284" s="25">
        <v>-428.35899999999998</v>
      </c>
      <c r="P284" s="25">
        <v>416.70299999999997</v>
      </c>
    </row>
    <row r="285" spans="1:16" hidden="1" x14ac:dyDescent="0.2">
      <c r="A285" s="28">
        <v>280</v>
      </c>
      <c r="B285" s="25" t="s">
        <v>432</v>
      </c>
      <c r="D285" s="25">
        <v>1.55182</v>
      </c>
      <c r="E285" s="33">
        <v>26</v>
      </c>
      <c r="F285" s="32">
        <v>541</v>
      </c>
      <c r="G285" s="36">
        <v>4.3980468119648008E-5</v>
      </c>
      <c r="H285" s="36">
        <v>1.7379244663268445E-6</v>
      </c>
      <c r="I285" s="32">
        <v>4</v>
      </c>
      <c r="J285" s="32">
        <v>537</v>
      </c>
      <c r="K285" s="36">
        <v>7.3937153419593345E-3</v>
      </c>
      <c r="L285" s="28">
        <v>4</v>
      </c>
      <c r="M285" s="26">
        <v>5.7199999999999999E-7</v>
      </c>
      <c r="N285" s="36">
        <v>4.718E-2</v>
      </c>
      <c r="O285" s="25">
        <v>-489.97</v>
      </c>
      <c r="P285" s="25">
        <v>482.72500000000002</v>
      </c>
    </row>
    <row r="286" spans="1:16" hidden="1" x14ac:dyDescent="0.2">
      <c r="A286" s="28">
        <v>281</v>
      </c>
      <c r="B286" s="25" t="s">
        <v>432</v>
      </c>
      <c r="D286" s="25">
        <v>1.55182</v>
      </c>
      <c r="E286" s="33">
        <v>27</v>
      </c>
      <c r="F286" s="32">
        <v>6</v>
      </c>
      <c r="G286" s="36">
        <v>4.8776859282419239E-7</v>
      </c>
      <c r="H286" s="36">
        <v>0</v>
      </c>
      <c r="I286" s="32">
        <v>0</v>
      </c>
      <c r="J286" s="32">
        <v>6</v>
      </c>
      <c r="K286" s="36">
        <v>0</v>
      </c>
      <c r="L286" s="28">
        <v>0</v>
      </c>
      <c r="M286" s="26">
        <v>-3.6022000000000002E-10</v>
      </c>
      <c r="N286" s="36">
        <v>4.718E-2</v>
      </c>
      <c r="O286" s="25" t="s">
        <v>303</v>
      </c>
      <c r="P286" s="25" t="s">
        <v>303</v>
      </c>
    </row>
    <row r="287" spans="1:16" hidden="1" x14ac:dyDescent="0.2">
      <c r="A287" s="28">
        <v>282</v>
      </c>
      <c r="B287" s="25" t="s">
        <v>432</v>
      </c>
      <c r="D287" s="25">
        <v>1.55182</v>
      </c>
      <c r="E287" s="33">
        <v>28</v>
      </c>
      <c r="F287" s="32">
        <v>1</v>
      </c>
      <c r="G287" s="36">
        <v>8.1294765470698719E-8</v>
      </c>
      <c r="H287" s="36">
        <v>0</v>
      </c>
      <c r="I287" s="32">
        <v>0</v>
      </c>
      <c r="J287" s="32">
        <v>1</v>
      </c>
      <c r="K287" s="36">
        <v>0</v>
      </c>
      <c r="L287" s="28">
        <v>0</v>
      </c>
      <c r="M287" s="26">
        <v>-1.4706000000000001E-10</v>
      </c>
      <c r="N287" s="36">
        <v>4.718E-2</v>
      </c>
      <c r="O287" s="25" t="s">
        <v>303</v>
      </c>
      <c r="P287" s="25" t="s">
        <v>303</v>
      </c>
    </row>
    <row r="288" spans="1:16" hidden="1" x14ac:dyDescent="0.2">
      <c r="A288" s="28">
        <v>283</v>
      </c>
      <c r="B288" s="25" t="s">
        <v>432</v>
      </c>
      <c r="D288" s="25">
        <v>1.55182</v>
      </c>
      <c r="E288" s="33">
        <v>29</v>
      </c>
      <c r="F288" s="32">
        <v>4</v>
      </c>
      <c r="G288" s="36">
        <v>3.2517906188279488E-7</v>
      </c>
      <c r="H288" s="36">
        <v>0</v>
      </c>
      <c r="I288" s="32">
        <v>0</v>
      </c>
      <c r="J288" s="32">
        <v>4</v>
      </c>
      <c r="K288" s="36">
        <v>0</v>
      </c>
      <c r="L288" s="28">
        <v>0</v>
      </c>
      <c r="M288" s="26">
        <v>-2.9412000000000001E-10</v>
      </c>
      <c r="N288" s="36">
        <v>4.7169999999999997E-2</v>
      </c>
      <c r="O288" s="25" t="s">
        <v>303</v>
      </c>
      <c r="P288" s="25" t="s">
        <v>303</v>
      </c>
    </row>
    <row r="289" spans="1:24" hidden="1" x14ac:dyDescent="0.2">
      <c r="A289" s="28">
        <v>284</v>
      </c>
      <c r="B289" s="25" t="s">
        <v>432</v>
      </c>
      <c r="D289" s="25">
        <v>1.55182</v>
      </c>
      <c r="E289" s="33">
        <v>30</v>
      </c>
      <c r="F289" s="32">
        <v>1</v>
      </c>
      <c r="G289" s="36">
        <v>8.1294765470698719E-8</v>
      </c>
      <c r="H289" s="36">
        <v>0</v>
      </c>
      <c r="I289" s="32">
        <v>0</v>
      </c>
      <c r="J289" s="32">
        <v>1</v>
      </c>
      <c r="K289" s="36">
        <v>0</v>
      </c>
      <c r="L289" s="28">
        <v>0</v>
      </c>
      <c r="M289" s="26">
        <v>-1.4706000000000001E-10</v>
      </c>
      <c r="N289" s="36">
        <v>2.8309999999999998E-2</v>
      </c>
      <c r="O289" s="25" t="s">
        <v>303</v>
      </c>
      <c r="P289" s="25" t="s">
        <v>303</v>
      </c>
    </row>
    <row r="290" spans="1:24" hidden="1" x14ac:dyDescent="0.2">
      <c r="A290" s="28">
        <v>285</v>
      </c>
      <c r="B290" s="25" t="s">
        <v>51</v>
      </c>
      <c r="C290" s="37" t="s">
        <v>528</v>
      </c>
      <c r="D290" s="25">
        <v>1.5490299999999999</v>
      </c>
      <c r="E290" s="33" t="s">
        <v>62</v>
      </c>
      <c r="F290" s="32">
        <v>2093122</v>
      </c>
      <c r="G290" s="36">
        <v>0.17015986209155987</v>
      </c>
      <c r="H290" s="36">
        <v>5.4575607534945315E-2</v>
      </c>
      <c r="I290" s="32">
        <v>125611</v>
      </c>
      <c r="J290" s="32">
        <v>1967511</v>
      </c>
      <c r="K290" s="36">
        <v>6.0011313244044066E-2</v>
      </c>
      <c r="L290" s="28">
        <v>32</v>
      </c>
      <c r="M290" s="26">
        <v>-1.5099999999999999E-7</v>
      </c>
      <c r="N290" s="36">
        <v>0.14219000000000001</v>
      </c>
      <c r="O290" s="25">
        <v>-275.13299999999998</v>
      </c>
      <c r="P290" s="25">
        <v>242.11099999999999</v>
      </c>
      <c r="S290" s="37" t="s">
        <v>504</v>
      </c>
      <c r="T290" s="37" t="s">
        <v>501</v>
      </c>
      <c r="U290" s="37"/>
      <c r="V290" s="37"/>
      <c r="W290" s="37" t="str">
        <f t="shared" ref="W290:W291" si="15">B290&amp;"_"&amp;T290</f>
        <v>prim_bank_hhld_a</v>
      </c>
      <c r="X290" s="37" t="str">
        <f t="shared" ref="X290:X291" si="16">"%dummy_"&amp;S290&amp;"("&amp;B290&amp;", '"&amp;E290&amp;"', "&amp;T290&amp;");"</f>
        <v>%dummy_char(prim_bank_hhld, 'N', a);</v>
      </c>
    </row>
    <row r="291" spans="1:24" x14ac:dyDescent="0.2">
      <c r="A291" s="28">
        <v>286</v>
      </c>
      <c r="B291" s="25" t="s">
        <v>51</v>
      </c>
      <c r="C291" s="37"/>
      <c r="D291" s="25">
        <v>1.5490299999999999</v>
      </c>
      <c r="E291" s="33" t="s">
        <v>61</v>
      </c>
      <c r="F291" s="32">
        <v>10207793</v>
      </c>
      <c r="G291" s="36">
        <v>0.82984013790844013</v>
      </c>
      <c r="H291" s="36">
        <v>0.94542439246505472</v>
      </c>
      <c r="I291" s="32">
        <v>2175985</v>
      </c>
      <c r="J291" s="32">
        <v>8031808</v>
      </c>
      <c r="K291" s="36">
        <v>0.213168997451261</v>
      </c>
      <c r="L291" s="28">
        <v>114</v>
      </c>
      <c r="M291" s="26">
        <v>-8.4600000000000003E-7</v>
      </c>
      <c r="N291" s="36">
        <v>0</v>
      </c>
      <c r="O291" s="25">
        <v>-130.59299999999999</v>
      </c>
      <c r="P291" s="25">
        <v>74.915999999999997</v>
      </c>
      <c r="S291" s="37" t="s">
        <v>504</v>
      </c>
      <c r="T291" s="37" t="s">
        <v>502</v>
      </c>
      <c r="U291" s="37"/>
      <c r="V291" s="37"/>
      <c r="W291" s="37" t="str">
        <f t="shared" si="15"/>
        <v>prim_bank_hhld_b</v>
      </c>
      <c r="X291" s="37" t="str">
        <f t="shared" si="16"/>
        <v>%dummy_char(prim_bank_hhld, 'Y', b);</v>
      </c>
    </row>
    <row r="292" spans="1:24" hidden="1" x14ac:dyDescent="0.2">
      <c r="A292" s="28">
        <v>287</v>
      </c>
      <c r="B292" s="25" t="s">
        <v>433</v>
      </c>
      <c r="C292" s="37" t="s">
        <v>528</v>
      </c>
      <c r="D292" s="25">
        <v>1.5465899999999999</v>
      </c>
      <c r="E292" s="33">
        <v>0</v>
      </c>
      <c r="F292" s="32">
        <v>8041810</v>
      </c>
      <c r="G292" s="36">
        <v>0.65375705790991967</v>
      </c>
      <c r="H292" s="36">
        <v>0.74231272560431982</v>
      </c>
      <c r="I292" s="32">
        <v>1708504</v>
      </c>
      <c r="J292" s="32">
        <v>6333306</v>
      </c>
      <c r="K292" s="36">
        <v>0.21245266923739806</v>
      </c>
      <c r="L292" s="28">
        <v>114</v>
      </c>
      <c r="M292" s="26">
        <v>-4.7800000000000002E-7</v>
      </c>
      <c r="N292" s="36">
        <v>0.10894</v>
      </c>
      <c r="O292" s="25">
        <v>-131.02000000000001</v>
      </c>
      <c r="P292" s="25">
        <v>75.349000000000004</v>
      </c>
      <c r="S292" s="37" t="s">
        <v>500</v>
      </c>
      <c r="T292" s="37" t="s">
        <v>501</v>
      </c>
      <c r="U292" s="37">
        <v>0</v>
      </c>
      <c r="V292" s="37">
        <v>0</v>
      </c>
      <c r="W292" s="37" t="str">
        <f>B292&amp;"_"&amp;T292</f>
        <v>days_branch_teller_a</v>
      </c>
      <c r="X292" s="37" t="str">
        <f t="shared" ref="X292:X293" si="17">"%dummy_"&amp;S292&amp;"("&amp;B292&amp;", "&amp;U292&amp;", "&amp;V292&amp;", "&amp;T292&amp;");"</f>
        <v>%dummy_num(days_branch_teller, 0, 0, a);</v>
      </c>
    </row>
    <row r="293" spans="1:24" x14ac:dyDescent="0.2">
      <c r="A293" s="28">
        <v>288</v>
      </c>
      <c r="B293" s="25" t="s">
        <v>433</v>
      </c>
      <c r="C293" s="37"/>
      <c r="D293" s="25">
        <v>1.5465899999999999</v>
      </c>
      <c r="E293" s="33">
        <v>1</v>
      </c>
      <c r="F293" s="32">
        <v>2366351</v>
      </c>
      <c r="G293" s="36">
        <v>0.1923719495663534</v>
      </c>
      <c r="H293" s="36">
        <v>0.16583405602025725</v>
      </c>
      <c r="I293" s="32">
        <v>381683</v>
      </c>
      <c r="J293" s="32">
        <v>1984668</v>
      </c>
      <c r="K293" s="36">
        <v>0.16129602075093677</v>
      </c>
      <c r="L293" s="28">
        <v>86</v>
      </c>
      <c r="M293" s="26">
        <v>-4.1000000000000003E-8</v>
      </c>
      <c r="N293" s="36">
        <v>7.6289999999999997E-2</v>
      </c>
      <c r="O293" s="25">
        <v>-164.86199999999999</v>
      </c>
      <c r="P293" s="25">
        <v>111.679</v>
      </c>
      <c r="S293" s="37" t="s">
        <v>500</v>
      </c>
      <c r="T293" s="37" t="s">
        <v>502</v>
      </c>
      <c r="U293" s="37">
        <v>1</v>
      </c>
      <c r="V293" s="37">
        <v>31</v>
      </c>
      <c r="W293" s="37" t="str">
        <f>B293&amp;"_"&amp;T293</f>
        <v>days_branch_teller_b</v>
      </c>
      <c r="X293" s="37" t="str">
        <f t="shared" si="17"/>
        <v>%dummy_num(days_branch_teller, 1, 31, b);</v>
      </c>
    </row>
    <row r="294" spans="1:24" hidden="1" x14ac:dyDescent="0.2">
      <c r="A294" s="28">
        <v>289</v>
      </c>
      <c r="B294" s="25" t="s">
        <v>433</v>
      </c>
      <c r="D294" s="25">
        <v>1.5465899999999999</v>
      </c>
      <c r="E294" s="33">
        <v>2</v>
      </c>
      <c r="F294" s="32">
        <v>957123</v>
      </c>
      <c r="G294" s="36">
        <v>7.7809089811611581E-2</v>
      </c>
      <c r="H294" s="36">
        <v>5.3313005410158862E-2</v>
      </c>
      <c r="I294" s="32">
        <v>122705</v>
      </c>
      <c r="J294" s="32">
        <v>834418</v>
      </c>
      <c r="K294" s="36">
        <v>0.12820191344268186</v>
      </c>
      <c r="L294" s="28">
        <v>69</v>
      </c>
      <c r="M294" s="26">
        <v>9.6999999999999995E-8</v>
      </c>
      <c r="N294" s="36">
        <v>4.3929999999999997E-2</v>
      </c>
      <c r="O294" s="25">
        <v>-191.69499999999999</v>
      </c>
      <c r="P294" s="25">
        <v>142.54400000000001</v>
      </c>
    </row>
    <row r="295" spans="1:24" hidden="1" x14ac:dyDescent="0.2">
      <c r="A295" s="28">
        <v>290</v>
      </c>
      <c r="B295" s="25" t="s">
        <v>433</v>
      </c>
      <c r="D295" s="25">
        <v>1.5465899999999999</v>
      </c>
      <c r="E295" s="33">
        <v>3</v>
      </c>
      <c r="F295" s="32">
        <v>428528</v>
      </c>
      <c r="G295" s="36">
        <v>3.4837083257627584E-2</v>
      </c>
      <c r="H295" s="36">
        <v>2.0198158147650587E-2</v>
      </c>
      <c r="I295" s="32">
        <v>46488</v>
      </c>
      <c r="J295" s="32">
        <v>382040</v>
      </c>
      <c r="K295" s="36">
        <v>0.10848299294328492</v>
      </c>
      <c r="L295" s="28">
        <v>58</v>
      </c>
      <c r="M295" s="26">
        <v>2.0699999999999999E-7</v>
      </c>
      <c r="N295" s="36">
        <v>2.5600000000000001E-2</v>
      </c>
      <c r="O295" s="25">
        <v>-210.63300000000001</v>
      </c>
      <c r="P295" s="25">
        <v>164.93299999999999</v>
      </c>
    </row>
    <row r="296" spans="1:24" hidden="1" x14ac:dyDescent="0.2">
      <c r="A296" s="28">
        <v>291</v>
      </c>
      <c r="B296" s="25" t="s">
        <v>433</v>
      </c>
      <c r="D296" s="25">
        <v>1.5465899999999999</v>
      </c>
      <c r="E296" s="33">
        <v>4</v>
      </c>
      <c r="F296" s="32">
        <v>224562</v>
      </c>
      <c r="G296" s="36">
        <v>1.8255715123631049E-2</v>
      </c>
      <c r="H296" s="36">
        <v>9.2844269802345846E-3</v>
      </c>
      <c r="I296" s="32">
        <v>21369</v>
      </c>
      <c r="J296" s="32">
        <v>203193</v>
      </c>
      <c r="K296" s="36">
        <v>9.5158575360034206E-2</v>
      </c>
      <c r="L296" s="28">
        <v>51</v>
      </c>
      <c r="M296" s="26">
        <v>2.96E-7</v>
      </c>
      <c r="N296" s="36">
        <v>1.456E-2</v>
      </c>
      <c r="O296" s="25">
        <v>-225.221</v>
      </c>
      <c r="P296" s="25">
        <v>182.358</v>
      </c>
    </row>
    <row r="297" spans="1:24" hidden="1" x14ac:dyDescent="0.2">
      <c r="A297" s="28">
        <v>292</v>
      </c>
      <c r="B297" s="25" t="s">
        <v>433</v>
      </c>
      <c r="D297" s="25">
        <v>1.5465899999999999</v>
      </c>
      <c r="E297" s="33">
        <v>5</v>
      </c>
      <c r="F297" s="32">
        <v>119922</v>
      </c>
      <c r="G297" s="36">
        <v>9.7490308647771324E-3</v>
      </c>
      <c r="H297" s="36">
        <v>4.4108522955375318E-3</v>
      </c>
      <c r="I297" s="32">
        <v>10152</v>
      </c>
      <c r="J297" s="32">
        <v>109770</v>
      </c>
      <c r="K297" s="36">
        <v>8.4655025766748382E-2</v>
      </c>
      <c r="L297" s="28">
        <v>45</v>
      </c>
      <c r="M297" s="26">
        <v>3.9299999999999999E-7</v>
      </c>
      <c r="N297" s="36">
        <v>7.9900000000000006E-3</v>
      </c>
      <c r="O297" s="25">
        <v>-238.072</v>
      </c>
      <c r="P297" s="25">
        <v>197.76400000000001</v>
      </c>
    </row>
    <row r="298" spans="1:24" hidden="1" x14ac:dyDescent="0.2">
      <c r="A298" s="28">
        <v>293</v>
      </c>
      <c r="B298" s="25" t="s">
        <v>433</v>
      </c>
      <c r="D298" s="25">
        <v>1.5465899999999999</v>
      </c>
      <c r="E298" s="33">
        <v>6</v>
      </c>
      <c r="F298" s="32">
        <v>62480</v>
      </c>
      <c r="G298" s="36">
        <v>5.0792969466092559E-3</v>
      </c>
      <c r="H298" s="36">
        <v>2.0976748308565011E-3</v>
      </c>
      <c r="I298" s="32">
        <v>4828</v>
      </c>
      <c r="J298" s="32">
        <v>57652</v>
      </c>
      <c r="K298" s="36">
        <v>7.7272727272727271E-2</v>
      </c>
      <c r="L298" s="28">
        <v>41</v>
      </c>
      <c r="M298" s="26">
        <v>5.2399999999999998E-7</v>
      </c>
      <c r="N298" s="36">
        <v>4.3299999999999996E-3</v>
      </c>
      <c r="O298" s="25">
        <v>-247.999</v>
      </c>
      <c r="P298" s="25">
        <v>209.672</v>
      </c>
    </row>
    <row r="299" spans="1:24" hidden="1" x14ac:dyDescent="0.2">
      <c r="A299" s="28">
        <v>294</v>
      </c>
      <c r="B299" s="25" t="s">
        <v>433</v>
      </c>
      <c r="D299" s="25">
        <v>1.5465899999999999</v>
      </c>
      <c r="E299" s="33">
        <v>7</v>
      </c>
      <c r="F299" s="32">
        <v>34654</v>
      </c>
      <c r="G299" s="36">
        <v>2.8171888026215937E-3</v>
      </c>
      <c r="H299" s="36">
        <v>1.0831614236382059E-3</v>
      </c>
      <c r="I299" s="32">
        <v>2493</v>
      </c>
      <c r="J299" s="32">
        <v>32161</v>
      </c>
      <c r="K299" s="36">
        <v>7.1939747215328684E-2</v>
      </c>
      <c r="L299" s="28">
        <v>38</v>
      </c>
      <c r="M299" s="26">
        <v>6.7299999999999995E-7</v>
      </c>
      <c r="N299" s="36">
        <v>2.1900000000000001E-3</v>
      </c>
      <c r="O299" s="25">
        <v>-255.727</v>
      </c>
      <c r="P299" s="25">
        <v>218.93299999999999</v>
      </c>
    </row>
    <row r="300" spans="1:24" hidden="1" x14ac:dyDescent="0.2">
      <c r="A300" s="28">
        <v>295</v>
      </c>
      <c r="B300" s="25" t="s">
        <v>433</v>
      </c>
      <c r="D300" s="25">
        <v>1.5465899999999999</v>
      </c>
      <c r="E300" s="33">
        <v>8</v>
      </c>
      <c r="F300" s="32">
        <v>20351</v>
      </c>
      <c r="G300" s="36">
        <v>1.6544297720941898E-3</v>
      </c>
      <c r="H300" s="36">
        <v>5.9045983743454542E-4</v>
      </c>
      <c r="I300" s="32">
        <v>1359</v>
      </c>
      <c r="J300" s="32">
        <v>18992</v>
      </c>
      <c r="K300" s="36">
        <v>6.6778045304899017E-2</v>
      </c>
      <c r="L300" s="28">
        <v>36</v>
      </c>
      <c r="M300" s="26">
        <v>8.2600000000000001E-7</v>
      </c>
      <c r="N300" s="36">
        <v>8.8000000000000003E-4</v>
      </c>
      <c r="O300" s="25">
        <v>-263.72699999999998</v>
      </c>
      <c r="P300" s="25">
        <v>228.505</v>
      </c>
    </row>
    <row r="301" spans="1:24" hidden="1" x14ac:dyDescent="0.2">
      <c r="A301" s="28">
        <v>296</v>
      </c>
      <c r="B301" s="25" t="s">
        <v>433</v>
      </c>
      <c r="D301" s="25">
        <v>1.5465899999999999</v>
      </c>
      <c r="E301" s="33">
        <v>9</v>
      </c>
      <c r="F301" s="32">
        <v>12913</v>
      </c>
      <c r="G301" s="36">
        <v>1.0497593065231325E-3</v>
      </c>
      <c r="H301" s="36">
        <v>3.3064012971868219E-4</v>
      </c>
      <c r="I301" s="32">
        <v>761</v>
      </c>
      <c r="J301" s="32">
        <v>12152</v>
      </c>
      <c r="K301" s="36">
        <v>5.8932858359792457E-2</v>
      </c>
      <c r="L301" s="28">
        <v>31</v>
      </c>
      <c r="M301" s="26">
        <v>9.2200000000000002E-7</v>
      </c>
      <c r="N301" s="36">
        <v>0</v>
      </c>
      <c r="O301" s="25">
        <v>-277.06200000000001</v>
      </c>
      <c r="P301" s="25">
        <v>244.40600000000001</v>
      </c>
    </row>
    <row r="302" spans="1:24" hidden="1" x14ac:dyDescent="0.2">
      <c r="A302" s="28">
        <v>297</v>
      </c>
      <c r="B302" s="25" t="s">
        <v>433</v>
      </c>
      <c r="D302" s="25">
        <v>1.5465899999999999</v>
      </c>
      <c r="E302" s="33">
        <v>10</v>
      </c>
      <c r="F302" s="32">
        <v>8435</v>
      </c>
      <c r="G302" s="36">
        <v>6.8572134674534373E-4</v>
      </c>
      <c r="H302" s="36">
        <v>1.9204065352911631E-4</v>
      </c>
      <c r="I302" s="32">
        <v>442</v>
      </c>
      <c r="J302" s="32">
        <v>7993</v>
      </c>
      <c r="K302" s="36">
        <v>5.2400711321873149E-2</v>
      </c>
      <c r="L302" s="28">
        <v>28</v>
      </c>
      <c r="M302" s="26">
        <v>1.0189999999999999E-6</v>
      </c>
      <c r="N302" s="36">
        <v>7.5689999999999993E-2</v>
      </c>
      <c r="O302" s="25">
        <v>-289.50099999999998</v>
      </c>
      <c r="P302" s="25">
        <v>259.161</v>
      </c>
    </row>
    <row r="303" spans="1:24" hidden="1" x14ac:dyDescent="0.2">
      <c r="A303" s="28">
        <v>298</v>
      </c>
      <c r="B303" s="25" t="s">
        <v>433</v>
      </c>
      <c r="D303" s="25">
        <v>1.5465899999999999</v>
      </c>
      <c r="E303" s="33">
        <v>11</v>
      </c>
      <c r="F303" s="32">
        <v>5591</v>
      </c>
      <c r="G303" s="36">
        <v>4.5451903374667659E-4</v>
      </c>
      <c r="H303" s="36">
        <v>1.1948230705997055E-4</v>
      </c>
      <c r="I303" s="32">
        <v>275</v>
      </c>
      <c r="J303" s="32">
        <v>5316</v>
      </c>
      <c r="K303" s="36">
        <v>4.9186192094437489E-2</v>
      </c>
      <c r="L303" s="28">
        <v>26</v>
      </c>
      <c r="M303" s="26">
        <v>1.1790000000000001E-6</v>
      </c>
      <c r="N303" s="36">
        <v>7.5270000000000004E-2</v>
      </c>
      <c r="O303" s="25">
        <v>-296.17099999999999</v>
      </c>
      <c r="P303" s="25">
        <v>267.036</v>
      </c>
    </row>
    <row r="304" spans="1:24" hidden="1" x14ac:dyDescent="0.2">
      <c r="A304" s="28">
        <v>299</v>
      </c>
      <c r="B304" s="25" t="s">
        <v>433</v>
      </c>
      <c r="D304" s="25">
        <v>1.5465899999999999</v>
      </c>
      <c r="E304" s="33">
        <v>12</v>
      </c>
      <c r="F304" s="32">
        <v>3995</v>
      </c>
      <c r="G304" s="36">
        <v>3.2477258805544139E-4</v>
      </c>
      <c r="H304" s="36">
        <v>7.9944525451034848E-5</v>
      </c>
      <c r="I304" s="32">
        <v>184</v>
      </c>
      <c r="J304" s="32">
        <v>3811</v>
      </c>
      <c r="K304" s="36">
        <v>4.6057571964956197E-2</v>
      </c>
      <c r="L304" s="28">
        <v>25</v>
      </c>
      <c r="M304" s="26">
        <v>1.3090000000000001E-6</v>
      </c>
      <c r="N304" s="36">
        <v>7.4969999999999995E-2</v>
      </c>
      <c r="O304" s="25">
        <v>-303.07100000000003</v>
      </c>
      <c r="P304" s="25">
        <v>275.154</v>
      </c>
    </row>
    <row r="305" spans="1:16" hidden="1" x14ac:dyDescent="0.2">
      <c r="A305" s="28">
        <v>300</v>
      </c>
      <c r="B305" s="25" t="s">
        <v>433</v>
      </c>
      <c r="D305" s="25">
        <v>1.5465899999999999</v>
      </c>
      <c r="E305" s="33">
        <v>13</v>
      </c>
      <c r="F305" s="32">
        <v>2952</v>
      </c>
      <c r="G305" s="36">
        <v>2.3998214766950262E-4</v>
      </c>
      <c r="H305" s="36">
        <v>4.9530847290315066E-5</v>
      </c>
      <c r="I305" s="32">
        <v>114</v>
      </c>
      <c r="J305" s="32">
        <v>2838</v>
      </c>
      <c r="K305" s="36">
        <v>3.8617886178861791E-2</v>
      </c>
      <c r="L305" s="28">
        <v>21</v>
      </c>
      <c r="M305" s="26">
        <v>1.2780000000000001E-6</v>
      </c>
      <c r="N305" s="36">
        <v>7.4740000000000001E-2</v>
      </c>
      <c r="O305" s="25">
        <v>-321.46600000000001</v>
      </c>
      <c r="P305" s="25">
        <v>296.637</v>
      </c>
    </row>
    <row r="306" spans="1:16" hidden="1" x14ac:dyDescent="0.2">
      <c r="A306" s="28">
        <v>301</v>
      </c>
      <c r="B306" s="25" t="s">
        <v>433</v>
      </c>
      <c r="D306" s="25">
        <v>1.5465899999999999</v>
      </c>
      <c r="E306" s="33">
        <v>14</v>
      </c>
      <c r="F306" s="32">
        <v>2201</v>
      </c>
      <c r="G306" s="36">
        <v>1.789297788010079E-4</v>
      </c>
      <c r="H306" s="36">
        <v>3.6930894909445444E-5</v>
      </c>
      <c r="I306" s="32">
        <v>85</v>
      </c>
      <c r="J306" s="32">
        <v>2116</v>
      </c>
      <c r="K306" s="36">
        <v>3.8618809631985461E-2</v>
      </c>
      <c r="L306" s="28">
        <v>21</v>
      </c>
      <c r="M306" s="26">
        <v>1.482E-6</v>
      </c>
      <c r="N306" s="36">
        <v>7.4560000000000001E-2</v>
      </c>
      <c r="O306" s="25">
        <v>-321.46300000000002</v>
      </c>
      <c r="P306" s="25">
        <v>296.63400000000001</v>
      </c>
    </row>
    <row r="307" spans="1:16" hidden="1" x14ac:dyDescent="0.2">
      <c r="A307" s="28">
        <v>302</v>
      </c>
      <c r="B307" s="25" t="s">
        <v>433</v>
      </c>
      <c r="D307" s="25">
        <v>1.5465899999999999</v>
      </c>
      <c r="E307" s="33">
        <v>15</v>
      </c>
      <c r="F307" s="32">
        <v>1683</v>
      </c>
      <c r="G307" s="36">
        <v>1.3681909028718595E-4</v>
      </c>
      <c r="H307" s="36">
        <v>2.1289574712503847E-5</v>
      </c>
      <c r="I307" s="32">
        <v>49</v>
      </c>
      <c r="J307" s="32">
        <v>1634</v>
      </c>
      <c r="K307" s="36">
        <v>2.9114676173499703E-2</v>
      </c>
      <c r="L307" s="28">
        <v>16</v>
      </c>
      <c r="M307" s="26">
        <v>1.2780000000000001E-6</v>
      </c>
      <c r="N307" s="36">
        <v>7.442E-2</v>
      </c>
      <c r="O307" s="25">
        <v>-350.697</v>
      </c>
      <c r="P307" s="25">
        <v>330.27600000000001</v>
      </c>
    </row>
    <row r="308" spans="1:16" hidden="1" x14ac:dyDescent="0.2">
      <c r="A308" s="28">
        <v>303</v>
      </c>
      <c r="B308" s="25" t="s">
        <v>433</v>
      </c>
      <c r="D308" s="25">
        <v>1.5465899999999999</v>
      </c>
      <c r="E308" s="33">
        <v>16</v>
      </c>
      <c r="F308" s="32">
        <v>1332</v>
      </c>
      <c r="G308" s="36">
        <v>1.082846276069707E-4</v>
      </c>
      <c r="H308" s="36">
        <v>1.1296509031124489E-5</v>
      </c>
      <c r="I308" s="32">
        <v>26</v>
      </c>
      <c r="J308" s="32">
        <v>1306</v>
      </c>
      <c r="K308" s="36">
        <v>1.951951951951952E-2</v>
      </c>
      <c r="L308" s="28">
        <v>10</v>
      </c>
      <c r="M308" s="26">
        <v>9.6200000000000006E-7</v>
      </c>
      <c r="N308" s="36">
        <v>7.4300000000000005E-2</v>
      </c>
      <c r="O308" s="25">
        <v>-391.66300000000001</v>
      </c>
      <c r="P308" s="25">
        <v>376.37299999999999</v>
      </c>
    </row>
    <row r="309" spans="1:16" hidden="1" x14ac:dyDescent="0.2">
      <c r="A309" s="28">
        <v>304</v>
      </c>
      <c r="B309" s="25" t="s">
        <v>433</v>
      </c>
      <c r="D309" s="25">
        <v>1.5465899999999999</v>
      </c>
      <c r="E309" s="33">
        <v>17</v>
      </c>
      <c r="F309" s="32">
        <v>1024</v>
      </c>
      <c r="G309" s="36">
        <v>8.3245839841995488E-5</v>
      </c>
      <c r="H309" s="36">
        <v>8.255141215052511E-6</v>
      </c>
      <c r="I309" s="32">
        <v>19</v>
      </c>
      <c r="J309" s="32">
        <v>1005</v>
      </c>
      <c r="K309" s="36">
        <v>1.85546875E-2</v>
      </c>
      <c r="L309" s="28">
        <v>10</v>
      </c>
      <c r="M309" s="26">
        <v>1.0440000000000001E-6</v>
      </c>
      <c r="N309" s="36">
        <v>7.4209999999999998E-2</v>
      </c>
      <c r="O309" s="25">
        <v>-396.83</v>
      </c>
      <c r="P309" s="25">
        <v>382.10399999999998</v>
      </c>
    </row>
    <row r="310" spans="1:16" hidden="1" x14ac:dyDescent="0.2">
      <c r="A310" s="28">
        <v>305</v>
      </c>
      <c r="B310" s="25" t="s">
        <v>433</v>
      </c>
      <c r="D310" s="25">
        <v>1.5465899999999999</v>
      </c>
      <c r="E310" s="33">
        <v>18</v>
      </c>
      <c r="F310" s="32">
        <v>889</v>
      </c>
      <c r="G310" s="36">
        <v>7.2271046503451168E-5</v>
      </c>
      <c r="H310" s="36">
        <v>8.6896223316342231E-6</v>
      </c>
      <c r="I310" s="32">
        <v>20</v>
      </c>
      <c r="J310" s="32">
        <v>869</v>
      </c>
      <c r="K310" s="36">
        <v>2.2497187851518559E-2</v>
      </c>
      <c r="L310" s="28">
        <v>12</v>
      </c>
      <c r="M310" s="26">
        <v>1.361E-6</v>
      </c>
      <c r="N310" s="36">
        <v>7.4130000000000001E-2</v>
      </c>
      <c r="O310" s="25">
        <v>-377.161</v>
      </c>
      <c r="P310" s="25">
        <v>360.19099999999997</v>
      </c>
    </row>
    <row r="311" spans="1:16" hidden="1" x14ac:dyDescent="0.2">
      <c r="A311" s="28">
        <v>306</v>
      </c>
      <c r="B311" s="25" t="s">
        <v>433</v>
      </c>
      <c r="D311" s="25">
        <v>1.5465899999999999</v>
      </c>
      <c r="E311" s="33">
        <v>19</v>
      </c>
      <c r="F311" s="32">
        <v>730</v>
      </c>
      <c r="G311" s="36">
        <v>5.9345178793610066E-5</v>
      </c>
      <c r="H311" s="36">
        <v>3.4758489326536891E-6</v>
      </c>
      <c r="I311" s="32">
        <v>8</v>
      </c>
      <c r="J311" s="32">
        <v>722</v>
      </c>
      <c r="K311" s="36">
        <v>1.0958904109589041E-2</v>
      </c>
      <c r="L311" s="28">
        <v>6</v>
      </c>
      <c r="M311" s="26">
        <v>7.3E-7</v>
      </c>
      <c r="N311" s="36">
        <v>7.4060000000000001E-2</v>
      </c>
      <c r="O311" s="25">
        <v>-450.25799999999998</v>
      </c>
      <c r="P311" s="25">
        <v>440.39</v>
      </c>
    </row>
    <row r="312" spans="1:16" hidden="1" x14ac:dyDescent="0.2">
      <c r="A312" s="28">
        <v>307</v>
      </c>
      <c r="B312" s="25" t="s">
        <v>433</v>
      </c>
      <c r="D312" s="25">
        <v>1.5465899999999999</v>
      </c>
      <c r="E312" s="33">
        <v>20</v>
      </c>
      <c r="F312" s="32">
        <v>655</v>
      </c>
      <c r="G312" s="36">
        <v>5.3248071383307667E-5</v>
      </c>
      <c r="H312" s="36">
        <v>3.9103300492354003E-6</v>
      </c>
      <c r="I312" s="32">
        <v>9</v>
      </c>
      <c r="J312" s="32">
        <v>646</v>
      </c>
      <c r="K312" s="36">
        <v>1.3740458015267175E-2</v>
      </c>
      <c r="L312" s="28">
        <v>7</v>
      </c>
      <c r="M312" s="26">
        <v>9.6700000000000002E-7</v>
      </c>
      <c r="N312" s="36">
        <v>4.3869999999999999E-2</v>
      </c>
      <c r="O312" s="25">
        <v>-427.35700000000003</v>
      </c>
      <c r="P312" s="25">
        <v>415.613</v>
      </c>
    </row>
    <row r="313" spans="1:16" hidden="1" x14ac:dyDescent="0.2">
      <c r="A313" s="28">
        <v>308</v>
      </c>
      <c r="B313" s="25" t="s">
        <v>433</v>
      </c>
      <c r="D313" s="25">
        <v>1.5465899999999999</v>
      </c>
      <c r="E313" s="33">
        <v>21</v>
      </c>
      <c r="F313" s="32">
        <v>594</v>
      </c>
      <c r="G313" s="36">
        <v>4.8289090689595039E-5</v>
      </c>
      <c r="H313" s="36">
        <v>2.1724055829085558E-6</v>
      </c>
      <c r="I313" s="32">
        <v>5</v>
      </c>
      <c r="J313" s="32">
        <v>589</v>
      </c>
      <c r="K313" s="36">
        <v>8.4175084175084174E-3</v>
      </c>
      <c r="L313" s="28">
        <v>4</v>
      </c>
      <c r="M313" s="26">
        <v>6.2099999999999996E-7</v>
      </c>
      <c r="N313" s="36">
        <v>4.3810000000000002E-2</v>
      </c>
      <c r="O313" s="25">
        <v>-476.899</v>
      </c>
      <c r="P313" s="25">
        <v>468.87</v>
      </c>
    </row>
    <row r="314" spans="1:16" hidden="1" x14ac:dyDescent="0.2">
      <c r="A314" s="28">
        <v>309</v>
      </c>
      <c r="B314" s="25" t="s">
        <v>433</v>
      </c>
      <c r="D314" s="25">
        <v>1.5465899999999999</v>
      </c>
      <c r="E314" s="33">
        <v>22</v>
      </c>
      <c r="F314" s="32">
        <v>639</v>
      </c>
      <c r="G314" s="36">
        <v>5.1947355135776488E-5</v>
      </c>
      <c r="H314" s="36">
        <v>3.9103300492354003E-6</v>
      </c>
      <c r="I314" s="32">
        <v>9</v>
      </c>
      <c r="J314" s="32">
        <v>630</v>
      </c>
      <c r="K314" s="36">
        <v>1.4084507042253521E-2</v>
      </c>
      <c r="L314" s="28">
        <v>8</v>
      </c>
      <c r="M314" s="26">
        <v>1.004E-6</v>
      </c>
      <c r="N314" s="36">
        <v>4.3749999999999997E-2</v>
      </c>
      <c r="O314" s="25">
        <v>-424.85</v>
      </c>
      <c r="P314" s="25">
        <v>412.88200000000001</v>
      </c>
    </row>
    <row r="315" spans="1:16" hidden="1" x14ac:dyDescent="0.2">
      <c r="A315" s="28">
        <v>310</v>
      </c>
      <c r="B315" s="25" t="s">
        <v>433</v>
      </c>
      <c r="D315" s="25">
        <v>1.5465899999999999</v>
      </c>
      <c r="E315" s="33">
        <v>23</v>
      </c>
      <c r="F315" s="32">
        <v>374</v>
      </c>
      <c r="G315" s="36">
        <v>3.0404242286041323E-5</v>
      </c>
      <c r="H315" s="36">
        <v>8.6896223316342227E-7</v>
      </c>
      <c r="I315" s="32">
        <v>2</v>
      </c>
      <c r="J315" s="32">
        <v>372</v>
      </c>
      <c r="K315" s="36">
        <v>5.3475935828877002E-3</v>
      </c>
      <c r="L315" s="28">
        <v>3</v>
      </c>
      <c r="M315" s="26">
        <v>4.9699999999999996E-7</v>
      </c>
      <c r="N315" s="36">
        <v>4.3720000000000002E-2</v>
      </c>
      <c r="O315" s="25">
        <v>-522.57500000000005</v>
      </c>
      <c r="P315" s="25">
        <v>516.98599999999999</v>
      </c>
    </row>
    <row r="316" spans="1:16" hidden="1" x14ac:dyDescent="0.2">
      <c r="A316" s="28">
        <v>311</v>
      </c>
      <c r="B316" s="25" t="s">
        <v>433</v>
      </c>
      <c r="D316" s="25">
        <v>1.5465899999999999</v>
      </c>
      <c r="E316" s="33">
        <v>24</v>
      </c>
      <c r="F316" s="32">
        <v>294</v>
      </c>
      <c r="G316" s="36">
        <v>2.3900661048385425E-5</v>
      </c>
      <c r="H316" s="36">
        <v>0</v>
      </c>
      <c r="I316" s="32">
        <v>0</v>
      </c>
      <c r="J316" s="32">
        <v>294</v>
      </c>
      <c r="K316" s="36">
        <v>0</v>
      </c>
      <c r="L316" s="28">
        <v>0</v>
      </c>
      <c r="M316" s="26">
        <v>-3E-9</v>
      </c>
      <c r="N316" s="36">
        <v>4.369E-2</v>
      </c>
      <c r="O316" s="25" t="s">
        <v>303</v>
      </c>
      <c r="P316" s="25" t="s">
        <v>303</v>
      </c>
    </row>
    <row r="317" spans="1:16" hidden="1" x14ac:dyDescent="0.2">
      <c r="A317" s="28">
        <v>312</v>
      </c>
      <c r="B317" s="25" t="s">
        <v>433</v>
      </c>
      <c r="D317" s="25">
        <v>1.5465899999999999</v>
      </c>
      <c r="E317" s="33">
        <v>25</v>
      </c>
      <c r="F317" s="32">
        <v>286</v>
      </c>
      <c r="G317" s="36">
        <v>2.3250302924619836E-5</v>
      </c>
      <c r="H317" s="36">
        <v>1.3034433497451333E-6</v>
      </c>
      <c r="I317" s="32">
        <v>3</v>
      </c>
      <c r="J317" s="32">
        <v>283</v>
      </c>
      <c r="K317" s="36">
        <v>1.048951048951049E-2</v>
      </c>
      <c r="L317" s="28">
        <v>6</v>
      </c>
      <c r="M317" s="26">
        <v>1.1200000000000001E-6</v>
      </c>
      <c r="N317" s="36">
        <v>4.3659999999999997E-2</v>
      </c>
      <c r="O317" s="25">
        <v>-454.68299999999999</v>
      </c>
      <c r="P317" s="25">
        <v>445.14499999999998</v>
      </c>
    </row>
    <row r="318" spans="1:16" hidden="1" x14ac:dyDescent="0.2">
      <c r="A318" s="28">
        <v>313</v>
      </c>
      <c r="B318" s="25" t="s">
        <v>433</v>
      </c>
      <c r="D318" s="25">
        <v>1.5465899999999999</v>
      </c>
      <c r="E318" s="33">
        <v>26</v>
      </c>
      <c r="F318" s="32">
        <v>538</v>
      </c>
      <c r="G318" s="36">
        <v>4.3736583823235913E-5</v>
      </c>
      <c r="H318" s="36">
        <v>1.7379244663268445E-6</v>
      </c>
      <c r="I318" s="32">
        <v>4</v>
      </c>
      <c r="J318" s="32">
        <v>534</v>
      </c>
      <c r="K318" s="36">
        <v>7.4349442379182153E-3</v>
      </c>
      <c r="L318" s="28">
        <v>4</v>
      </c>
      <c r="M318" s="26">
        <v>5.7599999999999997E-7</v>
      </c>
      <c r="N318" s="36">
        <v>4.3610000000000003E-2</v>
      </c>
      <c r="O318" s="25">
        <v>-489.41</v>
      </c>
      <c r="P318" s="25">
        <v>482.13299999999998</v>
      </c>
    </row>
    <row r="319" spans="1:16" hidden="1" x14ac:dyDescent="0.2">
      <c r="A319" s="28">
        <v>314</v>
      </c>
      <c r="B319" s="25" t="s">
        <v>433</v>
      </c>
      <c r="D319" s="25">
        <v>1.5465899999999999</v>
      </c>
      <c r="E319" s="33">
        <v>27</v>
      </c>
      <c r="F319" s="32">
        <v>4</v>
      </c>
      <c r="G319" s="36">
        <v>3.2517906188279488E-7</v>
      </c>
      <c r="H319" s="36">
        <v>0</v>
      </c>
      <c r="I319" s="32">
        <v>0</v>
      </c>
      <c r="J319" s="32">
        <v>4</v>
      </c>
      <c r="K319" s="36">
        <v>0</v>
      </c>
      <c r="L319" s="28">
        <v>0</v>
      </c>
      <c r="M319" s="26">
        <v>-2.9412000000000001E-10</v>
      </c>
      <c r="N319" s="36">
        <v>4.3610000000000003E-2</v>
      </c>
      <c r="O319" s="25" t="s">
        <v>303</v>
      </c>
      <c r="P319" s="25" t="s">
        <v>303</v>
      </c>
    </row>
    <row r="320" spans="1:16" hidden="1" x14ac:dyDescent="0.2">
      <c r="A320" s="28">
        <v>315</v>
      </c>
      <c r="B320" s="25" t="s">
        <v>433</v>
      </c>
      <c r="D320" s="25">
        <v>1.5465899999999999</v>
      </c>
      <c r="E320" s="33">
        <v>28</v>
      </c>
      <c r="F320" s="32">
        <v>1</v>
      </c>
      <c r="G320" s="36">
        <v>8.1294765470698719E-8</v>
      </c>
      <c r="H320" s="36">
        <v>0</v>
      </c>
      <c r="I320" s="32">
        <v>0</v>
      </c>
      <c r="J320" s="32">
        <v>1</v>
      </c>
      <c r="K320" s="36">
        <v>0</v>
      </c>
      <c r="L320" s="28">
        <v>0</v>
      </c>
      <c r="M320" s="26">
        <v>-1.4706000000000001E-10</v>
      </c>
      <c r="N320" s="36">
        <v>4.3610000000000003E-2</v>
      </c>
      <c r="O320" s="25" t="s">
        <v>303</v>
      </c>
      <c r="P320" s="25" t="s">
        <v>303</v>
      </c>
    </row>
    <row r="321" spans="1:16" hidden="1" x14ac:dyDescent="0.2">
      <c r="A321" s="28">
        <v>316</v>
      </c>
      <c r="B321" s="25" t="s">
        <v>433</v>
      </c>
      <c r="D321" s="25">
        <v>1.5465899999999999</v>
      </c>
      <c r="E321" s="33">
        <v>29</v>
      </c>
      <c r="F321" s="32">
        <v>3</v>
      </c>
      <c r="G321" s="36">
        <v>2.438842964120962E-7</v>
      </c>
      <c r="H321" s="36">
        <v>0</v>
      </c>
      <c r="I321" s="32">
        <v>0</v>
      </c>
      <c r="J321" s="32">
        <v>3</v>
      </c>
      <c r="K321" s="36">
        <v>0</v>
      </c>
      <c r="L321" s="28">
        <v>0</v>
      </c>
      <c r="M321" s="26">
        <v>-2.5470999999999999E-10</v>
      </c>
      <c r="N321" s="36">
        <v>4.3610000000000003E-2</v>
      </c>
      <c r="O321" s="25" t="s">
        <v>303</v>
      </c>
      <c r="P321" s="25" t="s">
        <v>303</v>
      </c>
    </row>
    <row r="322" spans="1:16" hidden="1" x14ac:dyDescent="0.2">
      <c r="A322" s="28">
        <v>317</v>
      </c>
      <c r="B322" s="25" t="s">
        <v>433</v>
      </c>
      <c r="D322" s="25">
        <v>1.5465899999999999</v>
      </c>
      <c r="E322" s="33">
        <v>30</v>
      </c>
      <c r="F322" s="32">
        <v>1</v>
      </c>
      <c r="G322" s="36">
        <v>8.1294765470698719E-8</v>
      </c>
      <c r="H322" s="36">
        <v>0</v>
      </c>
      <c r="I322" s="32">
        <v>0</v>
      </c>
      <c r="J322" s="32">
        <v>1</v>
      </c>
      <c r="K322" s="36">
        <v>0</v>
      </c>
      <c r="L322" s="28">
        <v>0</v>
      </c>
      <c r="M322" s="26">
        <v>-1.4706000000000001E-10</v>
      </c>
      <c r="N322" s="36">
        <v>2.5600000000000001E-2</v>
      </c>
      <c r="O322" s="25" t="s">
        <v>303</v>
      </c>
      <c r="P322" s="25" t="s">
        <v>303</v>
      </c>
    </row>
    <row r="323" spans="1:16" hidden="1" x14ac:dyDescent="0.2">
      <c r="A323" s="28">
        <v>318</v>
      </c>
      <c r="B323" s="25" t="s">
        <v>42</v>
      </c>
      <c r="D323" s="25">
        <v>1.5170600000000001</v>
      </c>
      <c r="E323" s="33" t="s">
        <v>84</v>
      </c>
      <c r="F323" s="32">
        <v>8205710</v>
      </c>
      <c r="G323" s="36">
        <v>0.66708126997056727</v>
      </c>
      <c r="H323" s="36">
        <v>0.77405287461396355</v>
      </c>
      <c r="I323" s="32">
        <v>1781557</v>
      </c>
      <c r="J323" s="32">
        <v>6424153</v>
      </c>
      <c r="K323" s="36">
        <v>0.21711186478683747</v>
      </c>
      <c r="L323" s="28">
        <v>116</v>
      </c>
      <c r="M323" s="26">
        <v>-4.9200000000000001E-7</v>
      </c>
      <c r="N323" s="36">
        <v>0.10369</v>
      </c>
      <c r="O323" s="25">
        <v>-128.25800000000001</v>
      </c>
      <c r="P323" s="25">
        <v>72.564999999999998</v>
      </c>
    </row>
    <row r="324" spans="1:16" hidden="1" x14ac:dyDescent="0.2">
      <c r="A324" s="28">
        <v>319</v>
      </c>
      <c r="B324" s="25" t="s">
        <v>42</v>
      </c>
      <c r="D324" s="25">
        <v>1.5170600000000001</v>
      </c>
      <c r="E324" s="33" t="s">
        <v>82</v>
      </c>
      <c r="F324" s="32">
        <v>366447</v>
      </c>
      <c r="G324" s="36">
        <v>2.9790222922441136E-2</v>
      </c>
      <c r="H324" s="36">
        <v>2.1535056543372511E-2</v>
      </c>
      <c r="I324" s="32">
        <v>49565</v>
      </c>
      <c r="J324" s="32">
        <v>316882</v>
      </c>
      <c r="K324" s="36">
        <v>0.13525830474802633</v>
      </c>
      <c r="L324" s="28">
        <v>72</v>
      </c>
      <c r="M324" s="26">
        <v>3.2000000000000001E-7</v>
      </c>
      <c r="N324" s="36">
        <v>9.3539999999999998E-2</v>
      </c>
      <c r="O324" s="25">
        <v>-185.524</v>
      </c>
      <c r="P324" s="25">
        <v>135.33699999999999</v>
      </c>
    </row>
    <row r="325" spans="1:16" hidden="1" x14ac:dyDescent="0.2">
      <c r="A325" s="28">
        <v>320</v>
      </c>
      <c r="B325" s="25" t="s">
        <v>42</v>
      </c>
      <c r="D325" s="25">
        <v>1.5170600000000001</v>
      </c>
      <c r="E325" s="33" t="s">
        <v>109</v>
      </c>
      <c r="F325" s="32">
        <v>723968</v>
      </c>
      <c r="G325" s="36">
        <v>5.8854808768290814E-2</v>
      </c>
      <c r="H325" s="36">
        <v>4.7454462034171072E-2</v>
      </c>
      <c r="I325" s="32">
        <v>109221</v>
      </c>
      <c r="J325" s="32">
        <v>614747</v>
      </c>
      <c r="K325" s="36">
        <v>0.15086440284653466</v>
      </c>
      <c r="L325" s="28">
        <v>81</v>
      </c>
      <c r="M325" s="26">
        <v>2.0200000000000001E-7</v>
      </c>
      <c r="N325" s="36">
        <v>7.9509999999999997E-2</v>
      </c>
      <c r="O325" s="25">
        <v>-172.78399999999999</v>
      </c>
      <c r="P325" s="25">
        <v>120.65</v>
      </c>
    </row>
    <row r="326" spans="1:16" hidden="1" x14ac:dyDescent="0.2">
      <c r="A326" s="28">
        <v>321</v>
      </c>
      <c r="B326" s="25" t="s">
        <v>42</v>
      </c>
      <c r="D326" s="25">
        <v>1.5170600000000001</v>
      </c>
      <c r="E326" s="33" t="s">
        <v>121</v>
      </c>
      <c r="F326" s="32">
        <v>628031</v>
      </c>
      <c r="G326" s="36">
        <v>5.1055632853328391E-2</v>
      </c>
      <c r="H326" s="36">
        <v>4.8141376679486758E-2</v>
      </c>
      <c r="I326" s="32">
        <v>110802</v>
      </c>
      <c r="J326" s="32">
        <v>517229</v>
      </c>
      <c r="K326" s="36">
        <v>0.17642759672691316</v>
      </c>
      <c r="L326" s="28">
        <v>94</v>
      </c>
      <c r="M326" s="26">
        <v>2.9400000000000001E-7</v>
      </c>
      <c r="N326" s="36">
        <v>7.5929999999999997E-2</v>
      </c>
      <c r="O326" s="25">
        <v>-154.07400000000001</v>
      </c>
      <c r="P326" s="25">
        <v>99.707999999999998</v>
      </c>
    </row>
    <row r="327" spans="1:16" hidden="1" x14ac:dyDescent="0.2">
      <c r="A327" s="28">
        <v>322</v>
      </c>
      <c r="B327" s="25" t="s">
        <v>42</v>
      </c>
      <c r="D327" s="25">
        <v>1.5170600000000001</v>
      </c>
      <c r="E327" s="33" t="s">
        <v>164</v>
      </c>
      <c r="F327" s="32">
        <v>23337</v>
      </c>
      <c r="G327" s="36">
        <v>1.8971759417896962E-3</v>
      </c>
      <c r="H327" s="36">
        <v>1.0792510935889704E-3</v>
      </c>
      <c r="I327" s="32">
        <v>2484</v>
      </c>
      <c r="J327" s="32">
        <v>20853</v>
      </c>
      <c r="K327" s="36">
        <v>0.10644041650597763</v>
      </c>
      <c r="L327" s="28">
        <v>57</v>
      </c>
      <c r="M327" s="26">
        <v>1.2389999999999999E-6</v>
      </c>
      <c r="N327" s="36">
        <v>7.492E-2</v>
      </c>
      <c r="O327" s="25">
        <v>-212.76300000000001</v>
      </c>
      <c r="P327" s="25">
        <v>167.47</v>
      </c>
    </row>
    <row r="328" spans="1:16" hidden="1" x14ac:dyDescent="0.2">
      <c r="A328" s="28">
        <v>323</v>
      </c>
      <c r="B328" s="25" t="s">
        <v>42</v>
      </c>
      <c r="D328" s="25">
        <v>1.5170600000000001</v>
      </c>
      <c r="E328" s="33" t="s">
        <v>107</v>
      </c>
      <c r="F328" s="32">
        <v>16198</v>
      </c>
      <c r="G328" s="36">
        <v>1.3168126110943779E-3</v>
      </c>
      <c r="H328" s="36">
        <v>7.0646629556186231E-4</v>
      </c>
      <c r="I328" s="32">
        <v>1626</v>
      </c>
      <c r="J328" s="32">
        <v>14572</v>
      </c>
      <c r="K328" s="36">
        <v>0.10038276330411162</v>
      </c>
      <c r="L328" s="28">
        <v>54</v>
      </c>
      <c r="M328" s="26">
        <v>1.409E-6</v>
      </c>
      <c r="N328" s="36">
        <v>7.417E-2</v>
      </c>
      <c r="O328" s="25">
        <v>-219.298</v>
      </c>
      <c r="P328" s="25">
        <v>175.27</v>
      </c>
    </row>
    <row r="329" spans="1:16" hidden="1" x14ac:dyDescent="0.2">
      <c r="A329" s="28">
        <v>324</v>
      </c>
      <c r="B329" s="25" t="s">
        <v>42</v>
      </c>
      <c r="D329" s="25">
        <v>1.5170600000000001</v>
      </c>
      <c r="E329" s="33" t="s">
        <v>222</v>
      </c>
      <c r="F329" s="32">
        <v>89622</v>
      </c>
      <c r="G329" s="36">
        <v>7.2857994710149613E-3</v>
      </c>
      <c r="H329" s="36">
        <v>5.0252085943840712E-3</v>
      </c>
      <c r="I329" s="32">
        <v>11566</v>
      </c>
      <c r="J329" s="32">
        <v>78056</v>
      </c>
      <c r="K329" s="36">
        <v>0.1290531342750664</v>
      </c>
      <c r="L329" s="28">
        <v>69</v>
      </c>
      <c r="M329" s="26">
        <v>7.3799999999999996E-7</v>
      </c>
      <c r="N329" s="36">
        <v>7.1389999999999995E-2</v>
      </c>
      <c r="O329" s="25">
        <v>-190.93600000000001</v>
      </c>
      <c r="P329" s="25">
        <v>141.654</v>
      </c>
    </row>
    <row r="330" spans="1:16" hidden="1" x14ac:dyDescent="0.2">
      <c r="A330" s="28">
        <v>325</v>
      </c>
      <c r="B330" s="25" t="s">
        <v>42</v>
      </c>
      <c r="D330" s="25">
        <v>1.5170600000000001</v>
      </c>
      <c r="E330" s="33" t="s">
        <v>89</v>
      </c>
      <c r="F330" s="32">
        <v>133866</v>
      </c>
      <c r="G330" s="36">
        <v>1.0882605074500555E-2</v>
      </c>
      <c r="H330" s="36">
        <v>7.5317301559439621E-3</v>
      </c>
      <c r="I330" s="32">
        <v>17335</v>
      </c>
      <c r="J330" s="32">
        <v>116531</v>
      </c>
      <c r="K330" s="36">
        <v>0.12949516680859965</v>
      </c>
      <c r="L330" s="28">
        <v>69</v>
      </c>
      <c r="M330" s="26">
        <v>5.8999999999999996E-7</v>
      </c>
      <c r="N330" s="36">
        <v>6.7269999999999996E-2</v>
      </c>
      <c r="O330" s="25">
        <v>-190.54300000000001</v>
      </c>
      <c r="P330" s="25">
        <v>141.19399999999999</v>
      </c>
    </row>
    <row r="331" spans="1:16" hidden="1" x14ac:dyDescent="0.2">
      <c r="A331" s="28">
        <v>326</v>
      </c>
      <c r="B331" s="25" t="s">
        <v>42</v>
      </c>
      <c r="D331" s="25">
        <v>1.5170600000000001</v>
      </c>
      <c r="E331" s="33" t="s">
        <v>196</v>
      </c>
      <c r="F331" s="32">
        <v>16951</v>
      </c>
      <c r="G331" s="36">
        <v>1.3780275694938141E-3</v>
      </c>
      <c r="H331" s="36">
        <v>6.6084577832078257E-4</v>
      </c>
      <c r="I331" s="32">
        <v>1521</v>
      </c>
      <c r="J331" s="32">
        <v>15430</v>
      </c>
      <c r="K331" s="36">
        <v>8.9729219515072858E-2</v>
      </c>
      <c r="L331" s="28">
        <v>48</v>
      </c>
      <c r="M331" s="26">
        <v>1.2279999999999999E-6</v>
      </c>
      <c r="N331" s="36">
        <v>6.6390000000000005E-2</v>
      </c>
      <c r="O331" s="25">
        <v>-231.69499999999999</v>
      </c>
      <c r="P331" s="25">
        <v>190.11500000000001</v>
      </c>
    </row>
    <row r="332" spans="1:16" hidden="1" x14ac:dyDescent="0.2">
      <c r="A332" s="28">
        <v>327</v>
      </c>
      <c r="B332" s="25" t="s">
        <v>42</v>
      </c>
      <c r="D332" s="25">
        <v>1.5170600000000001</v>
      </c>
      <c r="E332" s="33" t="s">
        <v>99</v>
      </c>
      <c r="F332" s="32">
        <v>227574</v>
      </c>
      <c r="G332" s="36">
        <v>1.8500574957228792E-2</v>
      </c>
      <c r="H332" s="36">
        <v>1.291929600155718E-2</v>
      </c>
      <c r="I332" s="32">
        <v>29735</v>
      </c>
      <c r="J332" s="32">
        <v>197839</v>
      </c>
      <c r="K332" s="36">
        <v>0.13066079604875777</v>
      </c>
      <c r="L332" s="28">
        <v>70</v>
      </c>
      <c r="M332" s="26">
        <v>4.2899999999999999E-7</v>
      </c>
      <c r="N332" s="36">
        <v>5.9520000000000003E-2</v>
      </c>
      <c r="O332" s="25">
        <v>-189.51300000000001</v>
      </c>
      <c r="P332" s="25">
        <v>139.989</v>
      </c>
    </row>
    <row r="333" spans="1:16" hidden="1" x14ac:dyDescent="0.2">
      <c r="A333" s="28">
        <v>328</v>
      </c>
      <c r="B333" s="25" t="s">
        <v>42</v>
      </c>
      <c r="D333" s="25">
        <v>1.5170600000000001</v>
      </c>
      <c r="E333" s="33" t="s">
        <v>434</v>
      </c>
      <c r="F333" s="32">
        <v>16706</v>
      </c>
      <c r="G333" s="36">
        <v>1.3581103519534929E-3</v>
      </c>
      <c r="H333" s="36">
        <v>9.3413440065067896E-4</v>
      </c>
      <c r="I333" s="32">
        <v>2150</v>
      </c>
      <c r="J333" s="32">
        <v>14556</v>
      </c>
      <c r="K333" s="36">
        <v>0.12869627678678319</v>
      </c>
      <c r="L333" s="28">
        <v>69</v>
      </c>
      <c r="M333" s="26">
        <v>1.7829999999999999E-6</v>
      </c>
      <c r="N333" s="36">
        <v>5.8999999999999997E-2</v>
      </c>
      <c r="O333" s="25">
        <v>-191.25399999999999</v>
      </c>
      <c r="P333" s="25">
        <v>142.02600000000001</v>
      </c>
    </row>
    <row r="334" spans="1:16" hidden="1" x14ac:dyDescent="0.2">
      <c r="A334" s="28">
        <v>329</v>
      </c>
      <c r="B334" s="25" t="s">
        <v>42</v>
      </c>
      <c r="D334" s="25">
        <v>1.5170600000000001</v>
      </c>
      <c r="E334" s="33" t="s">
        <v>94</v>
      </c>
      <c r="F334" s="32">
        <v>60924</v>
      </c>
      <c r="G334" s="36">
        <v>4.9528022915368494E-3</v>
      </c>
      <c r="H334" s="36">
        <v>3.8877370311731514E-3</v>
      </c>
      <c r="I334" s="32">
        <v>8948</v>
      </c>
      <c r="J334" s="32">
        <v>51976</v>
      </c>
      <c r="K334" s="36">
        <v>0.14687151204779725</v>
      </c>
      <c r="L334" s="28">
        <v>78</v>
      </c>
      <c r="M334" s="26">
        <v>1.043E-6</v>
      </c>
      <c r="N334" s="36">
        <v>5.7689999999999998E-2</v>
      </c>
      <c r="O334" s="25">
        <v>-175.935</v>
      </c>
      <c r="P334" s="25">
        <v>124.255</v>
      </c>
    </row>
    <row r="335" spans="1:16" hidden="1" x14ac:dyDescent="0.2">
      <c r="A335" s="28">
        <v>330</v>
      </c>
      <c r="B335" s="25" t="s">
        <v>42</v>
      </c>
      <c r="D335" s="25">
        <v>1.5170600000000001</v>
      </c>
      <c r="E335" s="33" t="s">
        <v>71</v>
      </c>
      <c r="F335" s="32">
        <v>1021545</v>
      </c>
      <c r="G335" s="36">
        <v>8.3046261192764925E-2</v>
      </c>
      <c r="H335" s="36">
        <v>5.4009913121155925E-2</v>
      </c>
      <c r="I335" s="32">
        <v>124309</v>
      </c>
      <c r="J335" s="32">
        <v>897236</v>
      </c>
      <c r="K335" s="36">
        <v>0.12168724823673945</v>
      </c>
      <c r="L335" s="28">
        <v>65</v>
      </c>
      <c r="M335" s="26">
        <v>7.1999999999999996E-8</v>
      </c>
      <c r="N335" s="36">
        <v>2.197E-2</v>
      </c>
      <c r="O335" s="25">
        <v>-197.655</v>
      </c>
      <c r="P335" s="25">
        <v>149.55099999999999</v>
      </c>
    </row>
    <row r="336" spans="1:16" hidden="1" x14ac:dyDescent="0.2">
      <c r="A336" s="28">
        <v>331</v>
      </c>
      <c r="B336" s="25" t="s">
        <v>42</v>
      </c>
      <c r="D336" s="25">
        <v>1.5170600000000001</v>
      </c>
      <c r="E336" s="33" t="s">
        <v>435</v>
      </c>
      <c r="F336" s="32">
        <v>4244</v>
      </c>
      <c r="G336" s="36">
        <v>3.4501498465764539E-4</v>
      </c>
      <c r="H336" s="36">
        <v>2.3288187848779715E-4</v>
      </c>
      <c r="I336" s="32">
        <v>536</v>
      </c>
      <c r="J336" s="32">
        <v>3708</v>
      </c>
      <c r="K336" s="36">
        <v>0.12629594721960416</v>
      </c>
      <c r="L336" s="28">
        <v>67</v>
      </c>
      <c r="M336" s="26">
        <v>3.4979999999999998E-6</v>
      </c>
      <c r="N336" s="36">
        <v>2.1829999999999999E-2</v>
      </c>
      <c r="O336" s="25">
        <v>-193.411</v>
      </c>
      <c r="P336" s="25">
        <v>144.55699999999999</v>
      </c>
    </row>
    <row r="337" spans="1:16" hidden="1" x14ac:dyDescent="0.2">
      <c r="A337" s="28">
        <v>332</v>
      </c>
      <c r="B337" s="25" t="s">
        <v>42</v>
      </c>
      <c r="D337" s="25">
        <v>1.5170600000000001</v>
      </c>
      <c r="E337" s="33" t="s">
        <v>96</v>
      </c>
      <c r="F337" s="32">
        <v>210865</v>
      </c>
      <c r="G337" s="36">
        <v>1.7142220720978887E-2</v>
      </c>
      <c r="H337" s="36">
        <v>4.826650724106229E-3</v>
      </c>
      <c r="I337" s="32">
        <v>11109</v>
      </c>
      <c r="J337" s="32">
        <v>199756</v>
      </c>
      <c r="K337" s="36">
        <v>5.2682996229815288E-2</v>
      </c>
      <c r="L337" s="28">
        <v>28</v>
      </c>
      <c r="M337" s="26">
        <v>1.4100000000000001E-7</v>
      </c>
      <c r="N337" s="36">
        <v>6.6800000000000002E-3</v>
      </c>
      <c r="O337" s="25">
        <v>-288.93400000000003</v>
      </c>
      <c r="P337" s="25">
        <v>258.49</v>
      </c>
    </row>
    <row r="338" spans="1:16" hidden="1" x14ac:dyDescent="0.2">
      <c r="A338" s="28">
        <v>333</v>
      </c>
      <c r="B338" s="25" t="s">
        <v>42</v>
      </c>
      <c r="D338" s="25">
        <v>1.5170600000000001</v>
      </c>
      <c r="E338" s="33" t="s">
        <v>205</v>
      </c>
      <c r="F338" s="32">
        <v>101296</v>
      </c>
      <c r="G338" s="36">
        <v>8.2348345631198978E-3</v>
      </c>
      <c r="H338" s="36">
        <v>5.9758532774648546E-3</v>
      </c>
      <c r="I338" s="32">
        <v>13754</v>
      </c>
      <c r="J338" s="32">
        <v>87542</v>
      </c>
      <c r="K338" s="36">
        <v>0.13578028747433266</v>
      </c>
      <c r="L338" s="28">
        <v>73</v>
      </c>
      <c r="M338" s="26">
        <v>7.2799999999999995E-7</v>
      </c>
      <c r="N338" s="36">
        <v>3.8999999999999998E-3</v>
      </c>
      <c r="O338" s="25">
        <v>-185.07900000000001</v>
      </c>
      <c r="P338" s="25">
        <v>134.81899999999999</v>
      </c>
    </row>
    <row r="339" spans="1:16" hidden="1" x14ac:dyDescent="0.2">
      <c r="A339" s="28">
        <v>334</v>
      </c>
      <c r="B339" s="25" t="s">
        <v>42</v>
      </c>
      <c r="D339" s="25">
        <v>1.5170600000000001</v>
      </c>
      <c r="E339" s="33" t="s">
        <v>115</v>
      </c>
      <c r="F339" s="32">
        <v>71673</v>
      </c>
      <c r="G339" s="36">
        <v>5.8266397255813899E-3</v>
      </c>
      <c r="H339" s="36">
        <v>4.124094758593602E-3</v>
      </c>
      <c r="I339" s="32">
        <v>9492</v>
      </c>
      <c r="J339" s="32">
        <v>62181</v>
      </c>
      <c r="K339" s="36">
        <v>0.13243480808672722</v>
      </c>
      <c r="L339" s="28">
        <v>71</v>
      </c>
      <c r="M339" s="26">
        <v>8.5799999999999998E-7</v>
      </c>
      <c r="N339" s="36">
        <v>1.81E-3</v>
      </c>
      <c r="O339" s="25">
        <v>-187.96</v>
      </c>
      <c r="P339" s="25">
        <v>138.17500000000001</v>
      </c>
    </row>
    <row r="340" spans="1:16" hidden="1" x14ac:dyDescent="0.2">
      <c r="A340" s="28">
        <v>335</v>
      </c>
      <c r="B340" s="25" t="s">
        <v>42</v>
      </c>
      <c r="D340" s="25">
        <v>1.5170600000000001</v>
      </c>
      <c r="E340" s="33" t="s">
        <v>436</v>
      </c>
      <c r="F340" s="32">
        <v>6175</v>
      </c>
      <c r="G340" s="36">
        <v>5.0199517678156463E-4</v>
      </c>
      <c r="H340" s="36">
        <v>3.3455045976791756E-4</v>
      </c>
      <c r="I340" s="32">
        <v>770</v>
      </c>
      <c r="J340" s="32">
        <v>5405</v>
      </c>
      <c r="K340" s="36">
        <v>0.12469635627530365</v>
      </c>
      <c r="L340" s="28">
        <v>67</v>
      </c>
      <c r="M340" s="26">
        <v>2.8600000000000001E-6</v>
      </c>
      <c r="N340" s="36">
        <v>1.6000000000000001E-3</v>
      </c>
      <c r="O340" s="25">
        <v>-194.869</v>
      </c>
      <c r="P340" s="25">
        <v>146.27000000000001</v>
      </c>
    </row>
    <row r="341" spans="1:16" hidden="1" x14ac:dyDescent="0.2">
      <c r="A341" s="28">
        <v>336</v>
      </c>
      <c r="B341" s="25" t="s">
        <v>42</v>
      </c>
      <c r="D341" s="25">
        <v>1.5170600000000001</v>
      </c>
      <c r="E341" s="33" t="s">
        <v>437</v>
      </c>
      <c r="F341" s="32">
        <v>1141</v>
      </c>
      <c r="G341" s="36">
        <v>9.2757327402067242E-5</v>
      </c>
      <c r="H341" s="36">
        <v>7.4296270935472606E-5</v>
      </c>
      <c r="I341" s="32">
        <v>171</v>
      </c>
      <c r="J341" s="32">
        <v>970</v>
      </c>
      <c r="K341" s="36">
        <v>0.14986853637160386</v>
      </c>
      <c r="L341" s="28">
        <v>80</v>
      </c>
      <c r="M341" s="26">
        <v>8.0209999999999999E-6</v>
      </c>
      <c r="N341" s="36">
        <v>1.58E-3</v>
      </c>
      <c r="O341" s="25">
        <v>-173.56299999999999</v>
      </c>
      <c r="P341" s="25">
        <v>121.54</v>
      </c>
    </row>
    <row r="342" spans="1:16" hidden="1" x14ac:dyDescent="0.2">
      <c r="A342" s="28">
        <v>337</v>
      </c>
      <c r="B342" s="25" t="s">
        <v>42</v>
      </c>
      <c r="D342" s="25">
        <v>1.5170600000000001</v>
      </c>
      <c r="E342" s="33" t="s">
        <v>438</v>
      </c>
      <c r="F342" s="32">
        <v>1329</v>
      </c>
      <c r="G342" s="36">
        <v>1.080407433105586E-4</v>
      </c>
      <c r="H342" s="36">
        <v>9.3847921181649608E-5</v>
      </c>
      <c r="I342" s="32">
        <v>216</v>
      </c>
      <c r="J342" s="32">
        <v>1113</v>
      </c>
      <c r="K342" s="36">
        <v>0.16252821670428894</v>
      </c>
      <c r="L342" s="28">
        <v>87</v>
      </c>
      <c r="M342" s="26">
        <v>8.0600000000000008E-6</v>
      </c>
      <c r="N342" s="36">
        <v>1.56E-3</v>
      </c>
      <c r="O342" s="25">
        <v>-163.95400000000001</v>
      </c>
      <c r="P342" s="25">
        <v>110.65900000000001</v>
      </c>
    </row>
    <row r="343" spans="1:16" hidden="1" x14ac:dyDescent="0.2">
      <c r="A343" s="28">
        <v>338</v>
      </c>
      <c r="B343" s="25" t="s">
        <v>42</v>
      </c>
      <c r="D343" s="25">
        <v>1.5170600000000001</v>
      </c>
      <c r="E343" s="33" t="s">
        <v>219</v>
      </c>
      <c r="F343" s="32">
        <v>8076</v>
      </c>
      <c r="G343" s="36">
        <v>6.5653652594136293E-4</v>
      </c>
      <c r="H343" s="36">
        <v>4.1492946633553412E-4</v>
      </c>
      <c r="I343" s="32">
        <v>955</v>
      </c>
      <c r="J343" s="32">
        <v>7121</v>
      </c>
      <c r="K343" s="36">
        <v>0.11825160970777612</v>
      </c>
      <c r="L343" s="28">
        <v>63</v>
      </c>
      <c r="M343" s="26">
        <v>2.368E-6</v>
      </c>
      <c r="N343" s="36">
        <v>1.2600000000000001E-3</v>
      </c>
      <c r="O343" s="25">
        <v>-200.90899999999999</v>
      </c>
      <c r="P343" s="25">
        <v>153.39400000000001</v>
      </c>
    </row>
    <row r="344" spans="1:16" hidden="1" x14ac:dyDescent="0.2">
      <c r="A344" s="28">
        <v>339</v>
      </c>
      <c r="B344" s="25" t="s">
        <v>42</v>
      </c>
      <c r="D344" s="25">
        <v>1.5170600000000001</v>
      </c>
      <c r="E344" s="33" t="s">
        <v>439</v>
      </c>
      <c r="F344" s="32">
        <v>271</v>
      </c>
      <c r="G344" s="36">
        <v>2.2030881442559354E-5</v>
      </c>
      <c r="H344" s="36">
        <v>1.3468914614033044E-5</v>
      </c>
      <c r="I344" s="32">
        <v>31</v>
      </c>
      <c r="J344" s="32">
        <v>240</v>
      </c>
      <c r="K344" s="36">
        <v>0.11439114391143912</v>
      </c>
      <c r="L344" s="28">
        <v>61</v>
      </c>
      <c r="M344" s="26">
        <v>1.2568000000000001E-5</v>
      </c>
      <c r="N344" s="36">
        <v>1.25E-3</v>
      </c>
      <c r="O344" s="25">
        <v>-204.66499999999999</v>
      </c>
      <c r="P344" s="25">
        <v>157.84100000000001</v>
      </c>
    </row>
    <row r="345" spans="1:16" hidden="1" x14ac:dyDescent="0.2">
      <c r="A345" s="28">
        <v>340</v>
      </c>
      <c r="B345" s="25" t="s">
        <v>42</v>
      </c>
      <c r="D345" s="25">
        <v>1.5170600000000001</v>
      </c>
      <c r="E345" s="33" t="s">
        <v>170</v>
      </c>
      <c r="F345" s="32">
        <v>30648</v>
      </c>
      <c r="G345" s="36">
        <v>2.4915219721459744E-3</v>
      </c>
      <c r="H345" s="36">
        <v>1.4576841461316407E-3</v>
      </c>
      <c r="I345" s="32">
        <v>3355</v>
      </c>
      <c r="J345" s="32">
        <v>27293</v>
      </c>
      <c r="K345" s="36">
        <v>0.10946880709997389</v>
      </c>
      <c r="L345" s="28">
        <v>59</v>
      </c>
      <c r="M345" s="26">
        <v>1.1069999999999999E-6</v>
      </c>
      <c r="N345" s="36">
        <v>2.0000000000000002E-5</v>
      </c>
      <c r="O345" s="25">
        <v>-209.61799999999999</v>
      </c>
      <c r="P345" s="25">
        <v>163.72499999999999</v>
      </c>
    </row>
    <row r="346" spans="1:16" hidden="1" x14ac:dyDescent="0.2">
      <c r="A346" s="28">
        <v>341</v>
      </c>
      <c r="B346" s="25" t="s">
        <v>42</v>
      </c>
      <c r="D346" s="25">
        <v>1.5170600000000001</v>
      </c>
      <c r="E346" s="33" t="s">
        <v>440</v>
      </c>
      <c r="F346" s="32">
        <v>980</v>
      </c>
      <c r="G346" s="36">
        <v>7.9668870161284753E-5</v>
      </c>
      <c r="H346" s="36">
        <v>2.7806791461229513E-5</v>
      </c>
      <c r="I346" s="32">
        <v>64</v>
      </c>
      <c r="J346" s="32">
        <v>916</v>
      </c>
      <c r="K346" s="36">
        <v>6.5306122448979598E-2</v>
      </c>
      <c r="L346" s="28">
        <v>35</v>
      </c>
      <c r="M346" s="26">
        <v>3.7689999999999998E-6</v>
      </c>
      <c r="N346" s="36">
        <v>8.0000000000000007E-5</v>
      </c>
      <c r="O346" s="25">
        <v>-266.113</v>
      </c>
      <c r="P346" s="25">
        <v>231.35599999999999</v>
      </c>
    </row>
    <row r="347" spans="1:16" hidden="1" x14ac:dyDescent="0.2">
      <c r="A347" s="28">
        <v>342</v>
      </c>
      <c r="B347" s="25" t="s">
        <v>42</v>
      </c>
      <c r="D347" s="25">
        <v>1.5170600000000001</v>
      </c>
      <c r="E347" s="33" t="s">
        <v>441</v>
      </c>
      <c r="F347" s="32">
        <v>4247</v>
      </c>
      <c r="G347" s="36">
        <v>3.4525886895405751E-4</v>
      </c>
      <c r="H347" s="36">
        <v>2.107233415421299E-4</v>
      </c>
      <c r="I347" s="32">
        <v>485</v>
      </c>
      <c r="J347" s="32">
        <v>3762</v>
      </c>
      <c r="K347" s="36">
        <v>0.11419825759359548</v>
      </c>
      <c r="L347" s="28">
        <v>61</v>
      </c>
      <c r="M347" s="26">
        <v>3.1609999999999999E-6</v>
      </c>
      <c r="N347" s="36">
        <v>2.5000000000000001E-4</v>
      </c>
      <c r="O347" s="25">
        <v>-204.85599999999999</v>
      </c>
      <c r="P347" s="25">
        <v>158.06700000000001</v>
      </c>
    </row>
    <row r="348" spans="1:16" hidden="1" x14ac:dyDescent="0.2">
      <c r="A348" s="28">
        <v>343</v>
      </c>
      <c r="B348" s="25" t="s">
        <v>42</v>
      </c>
      <c r="D348" s="25">
        <v>1.5170600000000001</v>
      </c>
      <c r="E348" s="33" t="s">
        <v>442</v>
      </c>
      <c r="F348" s="32">
        <v>328</v>
      </c>
      <c r="G348" s="36">
        <v>2.666468307438918E-5</v>
      </c>
      <c r="H348" s="36">
        <v>2.4765423645157533E-5</v>
      </c>
      <c r="I348" s="32">
        <v>57</v>
      </c>
      <c r="J348" s="32">
        <v>271</v>
      </c>
      <c r="K348" s="36">
        <v>0.17378048780487804</v>
      </c>
      <c r="L348" s="28">
        <v>93</v>
      </c>
      <c r="M348" s="26">
        <v>1.7354999999999999E-5</v>
      </c>
      <c r="N348" s="36">
        <v>2.5000000000000001E-4</v>
      </c>
      <c r="O348" s="25">
        <v>-155.90700000000001</v>
      </c>
      <c r="P348" s="25">
        <v>101.72</v>
      </c>
    </row>
    <row r="349" spans="1:16" hidden="1" x14ac:dyDescent="0.2">
      <c r="A349" s="28">
        <v>344</v>
      </c>
      <c r="B349" s="25" t="s">
        <v>42</v>
      </c>
      <c r="D349" s="25">
        <v>1.5170600000000001</v>
      </c>
      <c r="E349" s="33" t="s">
        <v>207</v>
      </c>
      <c r="F349" s="32">
        <v>31723</v>
      </c>
      <c r="G349" s="36">
        <v>2.5789138450269754E-3</v>
      </c>
      <c r="H349" s="36">
        <v>2.7832860328224416E-3</v>
      </c>
      <c r="I349" s="32">
        <v>6406</v>
      </c>
      <c r="J349" s="32">
        <v>25317</v>
      </c>
      <c r="K349" s="36">
        <v>0.20193550420830311</v>
      </c>
      <c r="L349" s="28">
        <v>108</v>
      </c>
      <c r="M349" s="26">
        <v>2.0269999999999998E-6</v>
      </c>
      <c r="N349" s="36">
        <v>0</v>
      </c>
      <c r="O349" s="25">
        <v>-137.42400000000001</v>
      </c>
      <c r="P349" s="25">
        <v>81.921999999999997</v>
      </c>
    </row>
    <row r="350" spans="1:16" hidden="1" x14ac:dyDescent="0.2">
      <c r="A350" s="28">
        <v>345</v>
      </c>
      <c r="B350" s="25" t="s">
        <v>42</v>
      </c>
      <c r="D350" s="25">
        <v>1.5170600000000001</v>
      </c>
      <c r="F350" s="32">
        <v>297040</v>
      </c>
      <c r="G350" s="36">
        <v>2.414779713541635E-2</v>
      </c>
      <c r="H350" s="36">
        <v>1.4668082495798568E-3</v>
      </c>
      <c r="I350" s="32">
        <v>3376</v>
      </c>
      <c r="J350" s="32">
        <v>293664</v>
      </c>
      <c r="K350" s="36">
        <v>1.1365472663614328E-2</v>
      </c>
      <c r="L350" s="28">
        <v>6</v>
      </c>
      <c r="M350" s="26">
        <v>-4.3000000000000001E-8</v>
      </c>
      <c r="N350" s="36">
        <v>2.7900000000000001E-2</v>
      </c>
      <c r="O350" s="25">
        <v>-446.57400000000001</v>
      </c>
      <c r="P350" s="25">
        <v>436.423</v>
      </c>
    </row>
    <row r="351" spans="1:16" hidden="1" x14ac:dyDescent="0.2">
      <c r="A351" s="28">
        <v>346</v>
      </c>
      <c r="B351" s="25" t="s">
        <v>36</v>
      </c>
      <c r="D351" s="25">
        <v>1.5054700000000001</v>
      </c>
      <c r="E351" s="33" t="s">
        <v>84</v>
      </c>
      <c r="F351" s="32">
        <v>21810</v>
      </c>
      <c r="G351" s="36">
        <v>1.7730388349159391E-3</v>
      </c>
      <c r="H351" s="36">
        <v>1.2517400968719097E-3</v>
      </c>
      <c r="I351" s="32">
        <v>2881</v>
      </c>
      <c r="J351" s="32">
        <v>18929</v>
      </c>
      <c r="K351" s="36">
        <v>0.1320953690967446</v>
      </c>
      <c r="L351" s="28">
        <v>71</v>
      </c>
      <c r="M351" s="26">
        <v>1.598E-6</v>
      </c>
      <c r="N351" s="36">
        <v>6.4000000000000005E-4</v>
      </c>
      <c r="O351" s="25">
        <v>-188.256</v>
      </c>
      <c r="P351" s="25">
        <v>138.52000000000001</v>
      </c>
    </row>
    <row r="352" spans="1:16" hidden="1" x14ac:dyDescent="0.2">
      <c r="A352" s="28">
        <v>347</v>
      </c>
      <c r="B352" s="25" t="s">
        <v>36</v>
      </c>
      <c r="D352" s="25">
        <v>1.5054700000000001</v>
      </c>
      <c r="E352" s="33" t="s">
        <v>292</v>
      </c>
      <c r="F352" s="32">
        <v>149829</v>
      </c>
      <c r="G352" s="36">
        <v>1.2180313415709319E-2</v>
      </c>
      <c r="H352" s="36">
        <v>1.0455353589422296E-2</v>
      </c>
      <c r="I352" s="32">
        <v>24064</v>
      </c>
      <c r="J352" s="32">
        <v>125765</v>
      </c>
      <c r="K352" s="36">
        <v>0.1606097617951131</v>
      </c>
      <c r="L352" s="28">
        <v>86</v>
      </c>
      <c r="M352" s="26">
        <v>6.9800000000000003E-7</v>
      </c>
      <c r="N352" s="36">
        <v>2.7599999999999999E-3</v>
      </c>
      <c r="O352" s="25">
        <v>-165.37</v>
      </c>
      <c r="P352" s="25">
        <v>112.25</v>
      </c>
    </row>
    <row r="353" spans="1:24" hidden="1" x14ac:dyDescent="0.2">
      <c r="A353" s="28">
        <v>348</v>
      </c>
      <c r="B353" s="25" t="s">
        <v>36</v>
      </c>
      <c r="D353" s="25">
        <v>1.5054700000000001</v>
      </c>
      <c r="E353" s="33" t="s">
        <v>443</v>
      </c>
      <c r="F353" s="32">
        <v>58969</v>
      </c>
      <c r="G353" s="36">
        <v>4.7938710250416327E-3</v>
      </c>
      <c r="H353" s="36">
        <v>5.3054489145792742E-3</v>
      </c>
      <c r="I353" s="32">
        <v>12211</v>
      </c>
      <c r="J353" s="32">
        <v>46758</v>
      </c>
      <c r="K353" s="36">
        <v>0.20707490376299412</v>
      </c>
      <c r="L353" s="28">
        <v>111</v>
      </c>
      <c r="M353" s="26">
        <v>1.5099999999999999E-6</v>
      </c>
      <c r="N353" s="36">
        <v>2.1299999999999999E-3</v>
      </c>
      <c r="O353" s="25">
        <v>-134.26499999999999</v>
      </c>
      <c r="P353" s="25">
        <v>78.659000000000006</v>
      </c>
    </row>
    <row r="354" spans="1:24" hidden="1" x14ac:dyDescent="0.2">
      <c r="A354" s="28">
        <v>349</v>
      </c>
      <c r="B354" s="25" t="s">
        <v>36</v>
      </c>
      <c r="D354" s="25">
        <v>1.5054700000000001</v>
      </c>
      <c r="E354" s="33" t="s">
        <v>444</v>
      </c>
      <c r="F354" s="32">
        <v>8971</v>
      </c>
      <c r="G354" s="36">
        <v>7.2929534103763826E-4</v>
      </c>
      <c r="H354" s="36">
        <v>2.7068173563040603E-4</v>
      </c>
      <c r="I354" s="32">
        <v>623</v>
      </c>
      <c r="J354" s="32">
        <v>8348</v>
      </c>
      <c r="K354" s="36">
        <v>6.9445992642960655E-2</v>
      </c>
      <c r="L354" s="28">
        <v>37</v>
      </c>
      <c r="M354" s="26">
        <v>1.313E-6</v>
      </c>
      <c r="N354" s="36">
        <v>2.7000000000000001E-3</v>
      </c>
      <c r="O354" s="25">
        <v>-259.52300000000002</v>
      </c>
      <c r="P354" s="25">
        <v>223.477</v>
      </c>
    </row>
    <row r="355" spans="1:24" hidden="1" x14ac:dyDescent="0.2">
      <c r="A355" s="28">
        <v>350</v>
      </c>
      <c r="B355" s="25" t="s">
        <v>36</v>
      </c>
      <c r="D355" s="25">
        <v>1.5054700000000001</v>
      </c>
      <c r="E355" s="33" t="s">
        <v>445</v>
      </c>
      <c r="F355" s="32">
        <v>20114</v>
      </c>
      <c r="G355" s="36">
        <v>1.6351629126776341E-3</v>
      </c>
      <c r="H355" s="36">
        <v>7.9857629227718504E-4</v>
      </c>
      <c r="I355" s="32">
        <v>1838</v>
      </c>
      <c r="J355" s="32">
        <v>18276</v>
      </c>
      <c r="K355" s="36">
        <v>9.1379138908223134E-2</v>
      </c>
      <c r="L355" s="28">
        <v>49</v>
      </c>
      <c r="M355" s="26">
        <v>1.1459999999999999E-6</v>
      </c>
      <c r="N355" s="36">
        <v>3.7299999999999998E-3</v>
      </c>
      <c r="O355" s="25">
        <v>-229.691</v>
      </c>
      <c r="P355" s="25">
        <v>187.71299999999999</v>
      </c>
    </row>
    <row r="356" spans="1:24" hidden="1" x14ac:dyDescent="0.2">
      <c r="A356" s="28">
        <v>351</v>
      </c>
      <c r="B356" s="25" t="s">
        <v>36</v>
      </c>
      <c r="D356" s="25">
        <v>1.5054700000000001</v>
      </c>
      <c r="E356" s="33" t="s">
        <v>446</v>
      </c>
      <c r="F356" s="32">
        <v>48192</v>
      </c>
      <c r="G356" s="36">
        <v>3.9177573375639126E-3</v>
      </c>
      <c r="H356" s="36">
        <v>4.4143281444701853E-3</v>
      </c>
      <c r="I356" s="32">
        <v>10160</v>
      </c>
      <c r="J356" s="32">
        <v>38032</v>
      </c>
      <c r="K356" s="36">
        <v>0.21082337317397079</v>
      </c>
      <c r="L356" s="28">
        <v>113</v>
      </c>
      <c r="M356" s="26">
        <v>1.708E-6</v>
      </c>
      <c r="N356" s="36">
        <v>3.1199999999999999E-3</v>
      </c>
      <c r="O356" s="25">
        <v>-131.99700000000001</v>
      </c>
      <c r="P356" s="25">
        <v>76.340999999999994</v>
      </c>
    </row>
    <row r="357" spans="1:24" x14ac:dyDescent="0.2">
      <c r="A357" s="28">
        <v>352</v>
      </c>
      <c r="B357" s="25" t="s">
        <v>36</v>
      </c>
      <c r="C357" s="37"/>
      <c r="D357" s="25">
        <v>1.5054700000000001</v>
      </c>
      <c r="E357" s="33" t="s">
        <v>216</v>
      </c>
      <c r="F357" s="32">
        <v>203503</v>
      </c>
      <c r="G357" s="36">
        <v>1.6543728657583603E-2</v>
      </c>
      <c r="H357" s="36">
        <v>2.0113868811033733E-2</v>
      </c>
      <c r="I357" s="32">
        <v>46294</v>
      </c>
      <c r="J357" s="32">
        <v>157209</v>
      </c>
      <c r="K357" s="36">
        <v>0.2274855898930237</v>
      </c>
      <c r="L357" s="28">
        <v>122</v>
      </c>
      <c r="M357" s="26">
        <v>8.5300000000000003E-7</v>
      </c>
      <c r="N357" s="36">
        <v>1.2800000000000001E-3</v>
      </c>
      <c r="O357" s="25">
        <v>-122.256</v>
      </c>
      <c r="P357" s="25">
        <v>66.632999999999996</v>
      </c>
      <c r="S357" s="37" t="s">
        <v>504</v>
      </c>
      <c r="T357" s="37" t="s">
        <v>501</v>
      </c>
      <c r="U357" s="37"/>
      <c r="V357" s="37"/>
      <c r="W357" s="37" t="str">
        <f t="shared" ref="W357" si="18">B357&amp;"_"&amp;T357</f>
        <v>ltst_geo_mkt_nm_a</v>
      </c>
      <c r="X357" s="37" t="str">
        <f>"%dummy_"&amp;S357&amp;"("&amp;B357&amp;", '"&amp;E357&amp;"', "&amp;T357&amp;");"</f>
        <v>%dummy_char(ltst_geo_mkt_nm, 'Central Indiana', a);</v>
      </c>
    </row>
    <row r="358" spans="1:24" hidden="1" x14ac:dyDescent="0.2">
      <c r="A358" s="28">
        <v>353</v>
      </c>
      <c r="B358" s="25" t="s">
        <v>36</v>
      </c>
      <c r="D358" s="25">
        <v>1.5054700000000001</v>
      </c>
      <c r="E358" s="33" t="s">
        <v>65</v>
      </c>
      <c r="F358" s="32">
        <v>183678</v>
      </c>
      <c r="G358" s="36">
        <v>1.4932059932127E-2</v>
      </c>
      <c r="H358" s="36">
        <v>1.5577016991687507E-2</v>
      </c>
      <c r="I358" s="32">
        <v>35852</v>
      </c>
      <c r="J358" s="32">
        <v>147826</v>
      </c>
      <c r="K358" s="36">
        <v>0.19518940755016931</v>
      </c>
      <c r="L358" s="28">
        <v>104</v>
      </c>
      <c r="M358" s="26">
        <v>7.6700000000000003E-7</v>
      </c>
      <c r="N358" s="36">
        <v>2.0699999999999998E-3</v>
      </c>
      <c r="O358" s="25">
        <v>-141.66399999999999</v>
      </c>
      <c r="P358" s="25">
        <v>86.361000000000004</v>
      </c>
    </row>
    <row r="359" spans="1:24" x14ac:dyDescent="0.2">
      <c r="A359" s="28">
        <v>354</v>
      </c>
      <c r="B359" s="25" t="s">
        <v>36</v>
      </c>
      <c r="C359" s="37"/>
      <c r="D359" s="25">
        <v>1.5054700000000001</v>
      </c>
      <c r="E359" s="33" t="s">
        <v>151</v>
      </c>
      <c r="F359" s="32">
        <v>1257963</v>
      </c>
      <c r="G359" s="36">
        <v>0.10226580705581657</v>
      </c>
      <c r="H359" s="36">
        <v>0.18532096858006358</v>
      </c>
      <c r="I359" s="32">
        <v>426534</v>
      </c>
      <c r="J359" s="32">
        <v>831429</v>
      </c>
      <c r="K359" s="36">
        <v>0.3390672062691828</v>
      </c>
      <c r="L359" s="28">
        <v>181</v>
      </c>
      <c r="M359" s="26">
        <v>4.03E-7</v>
      </c>
      <c r="N359" s="36">
        <v>0.10424</v>
      </c>
      <c r="O359" s="25">
        <v>-66.745000000000005</v>
      </c>
      <c r="P359" s="25">
        <v>21.483000000000001</v>
      </c>
      <c r="S359" s="37" t="s">
        <v>504</v>
      </c>
      <c r="T359" s="37" t="s">
        <v>502</v>
      </c>
      <c r="U359" s="37"/>
      <c r="V359" s="37"/>
      <c r="W359" s="37" t="str">
        <f t="shared" ref="W359" si="19">B359&amp;"_"&amp;T359</f>
        <v>ltst_geo_mkt_nm_b</v>
      </c>
      <c r="X359" s="37" t="str">
        <f>"%dummy_"&amp;S359&amp;"("&amp;B359&amp;", '"&amp;E359&amp;"', "&amp;T359&amp;");"</f>
        <v>%dummy_char(ltst_geo_mkt_nm, 'Chicago', b);</v>
      </c>
    </row>
    <row r="360" spans="1:24" hidden="1" x14ac:dyDescent="0.2">
      <c r="A360" s="28">
        <v>355</v>
      </c>
      <c r="B360" s="25" t="s">
        <v>36</v>
      </c>
      <c r="D360" s="25">
        <v>1.5054700000000001</v>
      </c>
      <c r="E360" s="33" t="s">
        <v>447</v>
      </c>
      <c r="F360" s="32">
        <v>9323</v>
      </c>
      <c r="G360" s="36">
        <v>7.5791109848332425E-4</v>
      </c>
      <c r="H360" s="36">
        <v>4.5837757799370524E-4</v>
      </c>
      <c r="I360" s="32">
        <v>1055</v>
      </c>
      <c r="J360" s="32">
        <v>8268</v>
      </c>
      <c r="K360" s="36">
        <v>0.11316099967821516</v>
      </c>
      <c r="L360" s="28">
        <v>60</v>
      </c>
      <c r="M360" s="26">
        <v>2.1069999999999999E-6</v>
      </c>
      <c r="N360" s="36">
        <v>0.10387</v>
      </c>
      <c r="O360" s="25">
        <v>-205.88499999999999</v>
      </c>
      <c r="P360" s="25">
        <v>159.28899999999999</v>
      </c>
    </row>
    <row r="361" spans="1:24" hidden="1" x14ac:dyDescent="0.2">
      <c r="A361" s="28">
        <v>356</v>
      </c>
      <c r="B361" s="25" t="s">
        <v>36</v>
      </c>
      <c r="D361" s="25">
        <v>1.5054700000000001</v>
      </c>
      <c r="E361" s="33" t="s">
        <v>130</v>
      </c>
      <c r="F361" s="32">
        <v>225896</v>
      </c>
      <c r="G361" s="36">
        <v>1.8364162340768958E-2</v>
      </c>
      <c r="H361" s="36">
        <v>1.1643224962156695E-2</v>
      </c>
      <c r="I361" s="32">
        <v>26798</v>
      </c>
      <c r="J361" s="32">
        <v>199098</v>
      </c>
      <c r="K361" s="36">
        <v>0.11862981194886142</v>
      </c>
      <c r="L361" s="28">
        <v>63</v>
      </c>
      <c r="M361" s="26">
        <v>3.8500000000000002E-7</v>
      </c>
      <c r="N361" s="36">
        <v>9.5600000000000004E-2</v>
      </c>
      <c r="O361" s="25">
        <v>-200.547</v>
      </c>
      <c r="P361" s="25">
        <v>152.965</v>
      </c>
    </row>
    <row r="362" spans="1:24" hidden="1" x14ac:dyDescent="0.2">
      <c r="A362" s="28">
        <v>357</v>
      </c>
      <c r="B362" s="25" t="s">
        <v>36</v>
      </c>
      <c r="D362" s="25">
        <v>1.5054700000000001</v>
      </c>
      <c r="E362" s="33" t="s">
        <v>202</v>
      </c>
      <c r="F362" s="32">
        <v>206321</v>
      </c>
      <c r="G362" s="36">
        <v>1.6772817306680031E-2</v>
      </c>
      <c r="H362" s="36">
        <v>1.599716023142202E-2</v>
      </c>
      <c r="I362" s="32">
        <v>36819</v>
      </c>
      <c r="J362" s="32">
        <v>169502</v>
      </c>
      <c r="K362" s="36">
        <v>0.17845493187799594</v>
      </c>
      <c r="L362" s="28">
        <v>95</v>
      </c>
      <c r="M362" s="26">
        <v>6.4899999999999995E-7</v>
      </c>
      <c r="N362" s="36">
        <v>9.4649999999999998E-2</v>
      </c>
      <c r="O362" s="25">
        <v>-152.685</v>
      </c>
      <c r="P362" s="25">
        <v>98.19</v>
      </c>
    </row>
    <row r="363" spans="1:24" hidden="1" x14ac:dyDescent="0.2">
      <c r="A363" s="28">
        <v>358</v>
      </c>
      <c r="B363" s="25" t="s">
        <v>36</v>
      </c>
      <c r="D363" s="25">
        <v>1.5054700000000001</v>
      </c>
      <c r="E363" s="33" t="s">
        <v>448</v>
      </c>
      <c r="F363" s="32">
        <v>59760</v>
      </c>
      <c r="G363" s="36">
        <v>4.8581751845289557E-3</v>
      </c>
      <c r="H363" s="36">
        <v>4.9596019457802329E-3</v>
      </c>
      <c r="I363" s="32">
        <v>11415</v>
      </c>
      <c r="J363" s="32">
        <v>48345</v>
      </c>
      <c r="K363" s="36">
        <v>0.19101405622489959</v>
      </c>
      <c r="L363" s="28">
        <v>102</v>
      </c>
      <c r="M363" s="26">
        <v>1.381E-6</v>
      </c>
      <c r="N363" s="36">
        <v>9.4780000000000003E-2</v>
      </c>
      <c r="O363" s="25">
        <v>-144.34299999999999</v>
      </c>
      <c r="P363" s="25">
        <v>89.2</v>
      </c>
    </row>
    <row r="364" spans="1:24" hidden="1" x14ac:dyDescent="0.2">
      <c r="A364" s="28">
        <v>359</v>
      </c>
      <c r="B364" s="25" t="s">
        <v>36</v>
      </c>
      <c r="D364" s="25">
        <v>1.5054700000000001</v>
      </c>
      <c r="E364" s="33" t="s">
        <v>449</v>
      </c>
      <c r="F364" s="32">
        <v>52209</v>
      </c>
      <c r="G364" s="36">
        <v>4.24431841045971E-3</v>
      </c>
      <c r="H364" s="36">
        <v>2.220198505732544E-3</v>
      </c>
      <c r="I364" s="32">
        <v>5110</v>
      </c>
      <c r="J364" s="32">
        <v>47099</v>
      </c>
      <c r="K364" s="36">
        <v>9.7875845160796032E-2</v>
      </c>
      <c r="L364" s="28">
        <v>52</v>
      </c>
      <c r="M364" s="26">
        <v>7.4300000000000002E-7</v>
      </c>
      <c r="N364" s="36">
        <v>9.2289999999999997E-2</v>
      </c>
      <c r="O364" s="25">
        <v>-222.10499999999999</v>
      </c>
      <c r="P364" s="25">
        <v>178.62799999999999</v>
      </c>
    </row>
    <row r="365" spans="1:24" hidden="1" x14ac:dyDescent="0.2">
      <c r="A365" s="28">
        <v>360</v>
      </c>
      <c r="B365" s="25" t="s">
        <v>36</v>
      </c>
      <c r="D365" s="25">
        <v>1.5054700000000001</v>
      </c>
      <c r="E365" s="33" t="s">
        <v>450</v>
      </c>
      <c r="F365" s="32">
        <v>12466</v>
      </c>
      <c r="G365" s="36">
        <v>1.0134205463577302E-3</v>
      </c>
      <c r="H365" s="36">
        <v>6.0610115763148702E-4</v>
      </c>
      <c r="I365" s="32">
        <v>1395</v>
      </c>
      <c r="J365" s="32">
        <v>11071</v>
      </c>
      <c r="K365" s="36">
        <v>0.11190437991336435</v>
      </c>
      <c r="L365" s="28">
        <v>60</v>
      </c>
      <c r="M365" s="26">
        <v>1.798E-6</v>
      </c>
      <c r="N365" s="36">
        <v>9.178E-2</v>
      </c>
      <c r="O365" s="25">
        <v>-207.143</v>
      </c>
      <c r="P365" s="25">
        <v>160.78299999999999</v>
      </c>
    </row>
    <row r="366" spans="1:24" hidden="1" x14ac:dyDescent="0.2">
      <c r="A366" s="28">
        <v>361</v>
      </c>
      <c r="B366" s="25" t="s">
        <v>36</v>
      </c>
      <c r="D366" s="25">
        <v>1.5054700000000001</v>
      </c>
      <c r="E366" s="33" t="s">
        <v>451</v>
      </c>
      <c r="F366" s="32">
        <v>5063</v>
      </c>
      <c r="G366" s="36">
        <v>4.1159539757814766E-4</v>
      </c>
      <c r="H366" s="36">
        <v>2.2593018062248978E-4</v>
      </c>
      <c r="I366" s="32">
        <v>520</v>
      </c>
      <c r="J366" s="32">
        <v>4543</v>
      </c>
      <c r="K366" s="36">
        <v>0.10270590558957141</v>
      </c>
      <c r="L366" s="28">
        <v>55</v>
      </c>
      <c r="M366" s="26">
        <v>2.6010000000000002E-6</v>
      </c>
      <c r="N366" s="36">
        <v>9.1560000000000002E-2</v>
      </c>
      <c r="O366" s="25">
        <v>-216.751</v>
      </c>
      <c r="P366" s="25">
        <v>172.22800000000001</v>
      </c>
    </row>
    <row r="367" spans="1:24" hidden="1" x14ac:dyDescent="0.2">
      <c r="A367" s="28">
        <v>362</v>
      </c>
      <c r="B367" s="25" t="s">
        <v>36</v>
      </c>
      <c r="D367" s="25">
        <v>1.5054700000000001</v>
      </c>
      <c r="E367" s="33" t="s">
        <v>452</v>
      </c>
      <c r="F367" s="32">
        <v>31006</v>
      </c>
      <c r="G367" s="36">
        <v>2.5206254981844848E-3</v>
      </c>
      <c r="H367" s="36">
        <v>1.2973606141129894E-3</v>
      </c>
      <c r="I367" s="32">
        <v>2986</v>
      </c>
      <c r="J367" s="32">
        <v>28020</v>
      </c>
      <c r="K367" s="36">
        <v>9.6303941172676252E-2</v>
      </c>
      <c r="L367" s="28">
        <v>51</v>
      </c>
      <c r="M367" s="26">
        <v>9.6500000000000008E-7</v>
      </c>
      <c r="N367" s="36">
        <v>9.0050000000000005E-2</v>
      </c>
      <c r="O367" s="25">
        <v>-223.898</v>
      </c>
      <c r="P367" s="25">
        <v>180.774</v>
      </c>
    </row>
    <row r="368" spans="1:24" hidden="1" x14ac:dyDescent="0.2">
      <c r="A368" s="28">
        <v>363</v>
      </c>
      <c r="B368" s="25" t="s">
        <v>36</v>
      </c>
      <c r="D368" s="25">
        <v>1.5054700000000001</v>
      </c>
      <c r="E368" s="33" t="s">
        <v>453</v>
      </c>
      <c r="F368" s="32">
        <v>44578</v>
      </c>
      <c r="G368" s="36">
        <v>3.6239580551528077E-3</v>
      </c>
      <c r="H368" s="36">
        <v>2.8406375402112273E-3</v>
      </c>
      <c r="I368" s="32">
        <v>6538</v>
      </c>
      <c r="J368" s="32">
        <v>38040</v>
      </c>
      <c r="K368" s="36">
        <v>0.14666427385705955</v>
      </c>
      <c r="L368" s="28">
        <v>78</v>
      </c>
      <c r="M368" s="26">
        <v>1.2279999999999999E-6</v>
      </c>
      <c r="N368" s="36">
        <v>8.9090000000000003E-2</v>
      </c>
      <c r="O368" s="25">
        <v>-176.101</v>
      </c>
      <c r="P368" s="25">
        <v>124.44499999999999</v>
      </c>
    </row>
    <row r="369" spans="1:24" hidden="1" x14ac:dyDescent="0.2">
      <c r="A369" s="28">
        <v>364</v>
      </c>
      <c r="B369" s="25" t="s">
        <v>36</v>
      </c>
      <c r="D369" s="25">
        <v>1.5054700000000001</v>
      </c>
      <c r="E369" s="33" t="s">
        <v>454</v>
      </c>
      <c r="F369" s="32">
        <v>2665</v>
      </c>
      <c r="G369" s="36">
        <v>2.1665054997941209E-4</v>
      </c>
      <c r="H369" s="36">
        <v>9.1675515598741049E-5</v>
      </c>
      <c r="I369" s="32">
        <v>211</v>
      </c>
      <c r="J369" s="32">
        <v>2454</v>
      </c>
      <c r="K369" s="36">
        <v>7.9174484052532829E-2</v>
      </c>
      <c r="L369" s="28">
        <v>42</v>
      </c>
      <c r="M369" s="26">
        <v>2.7669999999999999E-6</v>
      </c>
      <c r="N369" s="36">
        <v>8.8929999999999995E-2</v>
      </c>
      <c r="O369" s="25">
        <v>-245.36199999999999</v>
      </c>
      <c r="P369" s="25">
        <v>206.50899999999999</v>
      </c>
    </row>
    <row r="370" spans="1:24" hidden="1" x14ac:dyDescent="0.2">
      <c r="A370" s="28">
        <v>365</v>
      </c>
      <c r="B370" s="25" t="s">
        <v>36</v>
      </c>
      <c r="D370" s="25">
        <v>1.5054700000000001</v>
      </c>
      <c r="E370" s="33" t="s">
        <v>455</v>
      </c>
      <c r="F370" s="32">
        <v>17099</v>
      </c>
      <c r="G370" s="36">
        <v>1.3900591947834775E-3</v>
      </c>
      <c r="H370" s="36">
        <v>9.7019633332696097E-4</v>
      </c>
      <c r="I370" s="32">
        <v>2233</v>
      </c>
      <c r="J370" s="32">
        <v>14866</v>
      </c>
      <c r="K370" s="36">
        <v>0.1305924323059828</v>
      </c>
      <c r="L370" s="28">
        <v>70</v>
      </c>
      <c r="M370" s="26">
        <v>1.7889999999999999E-6</v>
      </c>
      <c r="N370" s="36">
        <v>8.8419999999999999E-2</v>
      </c>
      <c r="O370" s="25">
        <v>-189.57300000000001</v>
      </c>
      <c r="P370" s="25">
        <v>140.059</v>
      </c>
    </row>
    <row r="371" spans="1:24" hidden="1" x14ac:dyDescent="0.2">
      <c r="A371" s="28">
        <v>366</v>
      </c>
      <c r="B371" s="25" t="s">
        <v>36</v>
      </c>
      <c r="D371" s="25">
        <v>1.5054700000000001</v>
      </c>
      <c r="E371" s="33" t="s">
        <v>311</v>
      </c>
      <c r="F371" s="32">
        <v>99061</v>
      </c>
      <c r="G371" s="36">
        <v>8.0531407622928871E-3</v>
      </c>
      <c r="H371" s="36">
        <v>4.5546655451260774E-3</v>
      </c>
      <c r="I371" s="32">
        <v>10483</v>
      </c>
      <c r="J371" s="32">
        <v>88578</v>
      </c>
      <c r="K371" s="36">
        <v>0.10582368439648297</v>
      </c>
      <c r="L371" s="28">
        <v>57</v>
      </c>
      <c r="M371" s="26">
        <v>5.6400000000000002E-7</v>
      </c>
      <c r="N371" s="36">
        <v>8.4110000000000004E-2</v>
      </c>
      <c r="O371" s="25">
        <v>-213.41300000000001</v>
      </c>
      <c r="P371" s="25">
        <v>168.245</v>
      </c>
    </row>
    <row r="372" spans="1:24" hidden="1" x14ac:dyDescent="0.2">
      <c r="A372" s="28">
        <v>367</v>
      </c>
      <c r="B372" s="25" t="s">
        <v>36</v>
      </c>
      <c r="D372" s="25">
        <v>1.5054700000000001</v>
      </c>
      <c r="E372" s="33" t="s">
        <v>456</v>
      </c>
      <c r="F372" s="32">
        <v>97878</v>
      </c>
      <c r="G372" s="36">
        <v>7.9569690547410497E-3</v>
      </c>
      <c r="H372" s="36">
        <v>6.8669740475739444E-3</v>
      </c>
      <c r="I372" s="32">
        <v>15805</v>
      </c>
      <c r="J372" s="32">
        <v>82073</v>
      </c>
      <c r="K372" s="36">
        <v>0.16147653200923598</v>
      </c>
      <c r="L372" s="28">
        <v>86</v>
      </c>
      <c r="M372" s="26">
        <v>8.9100000000000002E-7</v>
      </c>
      <c r="N372" s="36">
        <v>8.2769999999999996E-2</v>
      </c>
      <c r="O372" s="25">
        <v>-164.72800000000001</v>
      </c>
      <c r="P372" s="25">
        <v>111.529</v>
      </c>
    </row>
    <row r="373" spans="1:24" hidden="1" x14ac:dyDescent="0.2">
      <c r="A373" s="28">
        <v>368</v>
      </c>
      <c r="B373" s="25" t="s">
        <v>36</v>
      </c>
      <c r="D373" s="25">
        <v>1.5054700000000001</v>
      </c>
      <c r="E373" s="33" t="s">
        <v>244</v>
      </c>
      <c r="F373" s="32">
        <v>1382934</v>
      </c>
      <c r="G373" s="36">
        <v>0.11242529519145528</v>
      </c>
      <c r="H373" s="36">
        <v>0.11921944598443862</v>
      </c>
      <c r="I373" s="32">
        <v>274395</v>
      </c>
      <c r="J373" s="32">
        <v>1108539</v>
      </c>
      <c r="K373" s="36">
        <v>0.19841510874705517</v>
      </c>
      <c r="L373" s="28">
        <v>106</v>
      </c>
      <c r="M373" s="26">
        <v>1.4000000000000001E-7</v>
      </c>
      <c r="N373" s="36">
        <v>9.1130000000000003E-2</v>
      </c>
      <c r="O373" s="25">
        <v>-139.62299999999999</v>
      </c>
      <c r="P373" s="25">
        <v>84.215999999999994</v>
      </c>
    </row>
    <row r="374" spans="1:24" hidden="1" x14ac:dyDescent="0.2">
      <c r="A374" s="28">
        <v>369</v>
      </c>
      <c r="B374" s="25" t="s">
        <v>36</v>
      </c>
      <c r="D374" s="25">
        <v>1.5054700000000001</v>
      </c>
      <c r="E374" s="33" t="s">
        <v>457</v>
      </c>
      <c r="F374" s="32">
        <v>19772</v>
      </c>
      <c r="G374" s="36">
        <v>1.6073601028866551E-3</v>
      </c>
      <c r="H374" s="36">
        <v>6.5910785385445581E-4</v>
      </c>
      <c r="I374" s="32">
        <v>1517</v>
      </c>
      <c r="J374" s="32">
        <v>18255</v>
      </c>
      <c r="K374" s="36">
        <v>7.6724661136961358E-2</v>
      </c>
      <c r="L374" s="28">
        <v>41</v>
      </c>
      <c r="M374" s="26">
        <v>9.6700000000000002E-7</v>
      </c>
      <c r="N374" s="36">
        <v>8.9959999999999998E-2</v>
      </c>
      <c r="O374" s="25">
        <v>-248.77</v>
      </c>
      <c r="P374" s="25">
        <v>210.59700000000001</v>
      </c>
    </row>
    <row r="375" spans="1:24" hidden="1" x14ac:dyDescent="0.2">
      <c r="A375" s="28">
        <v>370</v>
      </c>
      <c r="B375" s="25" t="s">
        <v>36</v>
      </c>
      <c r="D375" s="25">
        <v>1.5054700000000001</v>
      </c>
      <c r="E375" s="33" t="s">
        <v>458</v>
      </c>
      <c r="F375" s="32">
        <v>42203</v>
      </c>
      <c r="G375" s="36">
        <v>3.4308829871598982E-3</v>
      </c>
      <c r="H375" s="36">
        <v>2.2367087881626489E-3</v>
      </c>
      <c r="I375" s="32">
        <v>5148</v>
      </c>
      <c r="J375" s="32">
        <v>37055</v>
      </c>
      <c r="K375" s="36">
        <v>0.12198184963154278</v>
      </c>
      <c r="L375" s="28">
        <v>65</v>
      </c>
      <c r="M375" s="26">
        <v>1.046E-6</v>
      </c>
      <c r="N375" s="36">
        <v>8.8499999999999995E-2</v>
      </c>
      <c r="O375" s="25">
        <v>-197.38</v>
      </c>
      <c r="P375" s="25">
        <v>149.226</v>
      </c>
    </row>
    <row r="376" spans="1:24" hidden="1" x14ac:dyDescent="0.2">
      <c r="A376" s="28">
        <v>371</v>
      </c>
      <c r="B376" s="25" t="s">
        <v>36</v>
      </c>
      <c r="D376" s="25">
        <v>1.5054700000000001</v>
      </c>
      <c r="E376" s="33" t="s">
        <v>459</v>
      </c>
      <c r="F376" s="32">
        <v>116306</v>
      </c>
      <c r="G376" s="36">
        <v>9.4550689928350855E-3</v>
      </c>
      <c r="H376" s="36">
        <v>8.8416907224378206E-3</v>
      </c>
      <c r="I376" s="32">
        <v>20350</v>
      </c>
      <c r="J376" s="32">
        <v>95956</v>
      </c>
      <c r="K376" s="36">
        <v>0.17496947706911078</v>
      </c>
      <c r="L376" s="28">
        <v>94</v>
      </c>
      <c r="M376" s="26">
        <v>8.8199999999999998E-7</v>
      </c>
      <c r="N376" s="36">
        <v>8.7739999999999999E-2</v>
      </c>
      <c r="O376" s="25">
        <v>-155.08099999999999</v>
      </c>
      <c r="P376" s="25">
        <v>100.812</v>
      </c>
    </row>
    <row r="377" spans="1:24" hidden="1" x14ac:dyDescent="0.2">
      <c r="A377" s="28">
        <v>372</v>
      </c>
      <c r="B377" s="25" t="s">
        <v>36</v>
      </c>
      <c r="D377" s="25">
        <v>1.5054700000000001</v>
      </c>
      <c r="E377" s="33" t="s">
        <v>460</v>
      </c>
      <c r="F377" s="32">
        <v>2602</v>
      </c>
      <c r="G377" s="36">
        <v>2.1152897975475809E-4</v>
      </c>
      <c r="H377" s="36">
        <v>1.0992372249517291E-4</v>
      </c>
      <c r="I377" s="32">
        <v>253</v>
      </c>
      <c r="J377" s="32">
        <v>2349</v>
      </c>
      <c r="K377" s="36">
        <v>9.7232897770945431E-2</v>
      </c>
      <c r="L377" s="28">
        <v>52</v>
      </c>
      <c r="M377" s="26">
        <v>3.4410000000000002E-6</v>
      </c>
      <c r="N377" s="36">
        <v>8.7620000000000003E-2</v>
      </c>
      <c r="O377" s="25">
        <v>-222.83600000000001</v>
      </c>
      <c r="P377" s="25">
        <v>179.50200000000001</v>
      </c>
    </row>
    <row r="378" spans="1:24" x14ac:dyDescent="0.2">
      <c r="A378" s="28">
        <v>373</v>
      </c>
      <c r="B378" s="25" t="s">
        <v>36</v>
      </c>
      <c r="C378" s="37"/>
      <c r="D378" s="25">
        <v>1.5054700000000001</v>
      </c>
      <c r="E378" s="33" t="s">
        <v>461</v>
      </c>
      <c r="F378" s="32">
        <v>2342658</v>
      </c>
      <c r="G378" s="36">
        <v>0.19044583268805612</v>
      </c>
      <c r="H378" s="36">
        <v>0.22489177075385949</v>
      </c>
      <c r="I378" s="32">
        <v>517610</v>
      </c>
      <c r="J378" s="32">
        <v>1825048</v>
      </c>
      <c r="K378" s="36">
        <v>0.22094987830063118</v>
      </c>
      <c r="L378" s="28">
        <v>118</v>
      </c>
      <c r="M378" s="26">
        <v>4.0000000000000001E-8</v>
      </c>
      <c r="N378" s="36">
        <v>0.12998999999999999</v>
      </c>
      <c r="O378" s="25">
        <v>-126.014</v>
      </c>
      <c r="P378" s="25">
        <v>70.328000000000003</v>
      </c>
      <c r="S378" s="37" t="s">
        <v>504</v>
      </c>
      <c r="T378" s="37" t="s">
        <v>503</v>
      </c>
      <c r="U378" s="37"/>
      <c r="V378" s="37"/>
      <c r="W378" s="37" t="str">
        <f t="shared" ref="W378" si="20">B378&amp;"_"&amp;T378</f>
        <v>ltst_geo_mkt_nm_c</v>
      </c>
      <c r="X378" s="37" t="str">
        <f>"%dummy_"&amp;S378&amp;"("&amp;B378&amp;", '"&amp;E378&amp;"', "&amp;T378&amp;");"</f>
        <v>%dummy_char(ltst_geo_mkt_nm, 'Northeast', c);</v>
      </c>
    </row>
    <row r="379" spans="1:24" hidden="1" x14ac:dyDescent="0.2">
      <c r="A379" s="28">
        <v>374</v>
      </c>
      <c r="B379" s="25" t="s">
        <v>36</v>
      </c>
      <c r="D379" s="25">
        <v>1.5054700000000001</v>
      </c>
      <c r="E379" s="33" t="s">
        <v>97</v>
      </c>
      <c r="F379" s="32">
        <v>152629</v>
      </c>
      <c r="G379" s="36">
        <v>1.2407938759027275E-2</v>
      </c>
      <c r="H379" s="36">
        <v>7.4474408193271101E-3</v>
      </c>
      <c r="I379" s="32">
        <v>17141</v>
      </c>
      <c r="J379" s="32">
        <v>135488</v>
      </c>
      <c r="K379" s="36">
        <v>0.11230500101553439</v>
      </c>
      <c r="L379" s="28">
        <v>60</v>
      </c>
      <c r="M379" s="26">
        <v>4.6499999999999999E-7</v>
      </c>
      <c r="N379" s="36">
        <v>0.12389</v>
      </c>
      <c r="O379" s="25">
        <v>-206.74100000000001</v>
      </c>
      <c r="P379" s="25">
        <v>160.30500000000001</v>
      </c>
    </row>
    <row r="380" spans="1:24" hidden="1" x14ac:dyDescent="0.2">
      <c r="A380" s="28">
        <v>375</v>
      </c>
      <c r="B380" s="25" t="s">
        <v>36</v>
      </c>
      <c r="D380" s="25">
        <v>1.5054700000000001</v>
      </c>
      <c r="E380" s="33" t="s">
        <v>462</v>
      </c>
      <c r="F380" s="32">
        <v>590594</v>
      </c>
      <c r="G380" s="36">
        <v>4.8012200718401843E-2</v>
      </c>
      <c r="H380" s="36">
        <v>4.8700119395410836E-2</v>
      </c>
      <c r="I380" s="32">
        <v>112088</v>
      </c>
      <c r="J380" s="32">
        <v>478506</v>
      </c>
      <c r="K380" s="36">
        <v>0.18978858572894408</v>
      </c>
      <c r="L380" s="28">
        <v>101</v>
      </c>
      <c r="M380" s="26">
        <v>3.4200000000000002E-7</v>
      </c>
      <c r="N380" s="36">
        <v>0.12472999999999999</v>
      </c>
      <c r="O380" s="25">
        <v>-145.13800000000001</v>
      </c>
      <c r="P380" s="25">
        <v>90.046999999999997</v>
      </c>
    </row>
    <row r="381" spans="1:24" hidden="1" x14ac:dyDescent="0.2">
      <c r="A381" s="28">
        <v>376</v>
      </c>
      <c r="B381" s="25" t="s">
        <v>36</v>
      </c>
      <c r="D381" s="25">
        <v>1.5054700000000001</v>
      </c>
      <c r="E381" s="33" t="s">
        <v>463</v>
      </c>
      <c r="F381" s="32">
        <v>46186</v>
      </c>
      <c r="G381" s="36">
        <v>3.7546800380296912E-3</v>
      </c>
      <c r="H381" s="36">
        <v>1.8465447454722723E-3</v>
      </c>
      <c r="I381" s="32">
        <v>4250</v>
      </c>
      <c r="J381" s="32">
        <v>41936</v>
      </c>
      <c r="K381" s="36">
        <v>9.2019226605464854E-2</v>
      </c>
      <c r="L381" s="28">
        <v>49</v>
      </c>
      <c r="M381" s="26">
        <v>7.4399999999999999E-7</v>
      </c>
      <c r="N381" s="36">
        <v>0.12239</v>
      </c>
      <c r="O381" s="25">
        <v>-228.923</v>
      </c>
      <c r="P381" s="25">
        <v>186.792</v>
      </c>
    </row>
    <row r="382" spans="1:24" hidden="1" x14ac:dyDescent="0.2">
      <c r="A382" s="28">
        <v>377</v>
      </c>
      <c r="B382" s="25" t="s">
        <v>36</v>
      </c>
      <c r="D382" s="25">
        <v>1.5054700000000001</v>
      </c>
      <c r="E382" s="33" t="s">
        <v>464</v>
      </c>
      <c r="F382" s="32">
        <v>50848</v>
      </c>
      <c r="G382" s="36">
        <v>4.1336762346540889E-3</v>
      </c>
      <c r="H382" s="36">
        <v>3.2672979966944676E-3</v>
      </c>
      <c r="I382" s="32">
        <v>7520</v>
      </c>
      <c r="J382" s="32">
        <v>43328</v>
      </c>
      <c r="K382" s="36">
        <v>0.14789175582127123</v>
      </c>
      <c r="L382" s="28">
        <v>79</v>
      </c>
      <c r="M382" s="26">
        <v>1.156E-6</v>
      </c>
      <c r="N382" s="36">
        <v>0.12132</v>
      </c>
      <c r="O382" s="25">
        <v>-175.12299999999999</v>
      </c>
      <c r="P382" s="25">
        <v>123.325</v>
      </c>
    </row>
    <row r="383" spans="1:24" hidden="1" x14ac:dyDescent="0.2">
      <c r="A383" s="28">
        <v>378</v>
      </c>
      <c r="B383" s="25" t="s">
        <v>36</v>
      </c>
      <c r="D383" s="25">
        <v>1.5054700000000001</v>
      </c>
      <c r="E383" s="33" t="s">
        <v>465</v>
      </c>
      <c r="F383" s="32">
        <v>37467</v>
      </c>
      <c r="G383" s="36">
        <v>3.045870977890669E-3</v>
      </c>
      <c r="H383" s="36">
        <v>1.7878897947337412E-3</v>
      </c>
      <c r="I383" s="32">
        <v>4115</v>
      </c>
      <c r="J383" s="32">
        <v>33352</v>
      </c>
      <c r="K383" s="36">
        <v>0.10982998371900606</v>
      </c>
      <c r="L383" s="28">
        <v>59</v>
      </c>
      <c r="M383" s="26">
        <v>9.9900000000000009E-7</v>
      </c>
      <c r="N383" s="36">
        <v>0.11977</v>
      </c>
      <c r="O383" s="25">
        <v>-209.24799999999999</v>
      </c>
      <c r="P383" s="25">
        <v>163.285</v>
      </c>
    </row>
    <row r="384" spans="1:24" hidden="1" x14ac:dyDescent="0.2">
      <c r="A384" s="28">
        <v>379</v>
      </c>
      <c r="B384" s="25" t="s">
        <v>36</v>
      </c>
      <c r="D384" s="25">
        <v>1.5054700000000001</v>
      </c>
      <c r="E384" s="33" t="s">
        <v>466</v>
      </c>
      <c r="F384" s="32">
        <v>49835</v>
      </c>
      <c r="G384" s="36">
        <v>4.0513246372322707E-3</v>
      </c>
      <c r="H384" s="36">
        <v>2.0025234663251065E-3</v>
      </c>
      <c r="I384" s="32">
        <v>4609</v>
      </c>
      <c r="J384" s="32">
        <v>45226</v>
      </c>
      <c r="K384" s="36">
        <v>9.248520116384068E-2</v>
      </c>
      <c r="L384" s="28">
        <v>49</v>
      </c>
      <c r="M384" s="26">
        <v>7.1800000000000005E-7</v>
      </c>
      <c r="N384" s="36">
        <v>0.11724999999999999</v>
      </c>
      <c r="O384" s="25">
        <v>-228.36600000000001</v>
      </c>
      <c r="P384" s="25">
        <v>186.125</v>
      </c>
    </row>
    <row r="385" spans="1:16" hidden="1" x14ac:dyDescent="0.2">
      <c r="A385" s="28">
        <v>380</v>
      </c>
      <c r="B385" s="25" t="s">
        <v>36</v>
      </c>
      <c r="D385" s="25">
        <v>1.5054700000000001</v>
      </c>
      <c r="E385" s="33" t="s">
        <v>106</v>
      </c>
      <c r="F385" s="32">
        <v>426667</v>
      </c>
      <c r="G385" s="36">
        <v>3.4685793699086614E-2</v>
      </c>
      <c r="H385" s="36">
        <v>2.2128557748623129E-2</v>
      </c>
      <c r="I385" s="32">
        <v>50931</v>
      </c>
      <c r="J385" s="32">
        <v>375736</v>
      </c>
      <c r="K385" s="36">
        <v>0.11936943799262657</v>
      </c>
      <c r="L385" s="28">
        <v>64</v>
      </c>
      <c r="M385" s="26">
        <v>2.3900000000000001E-7</v>
      </c>
      <c r="N385" s="36">
        <v>0.10181</v>
      </c>
      <c r="O385" s="25">
        <v>-199.84100000000001</v>
      </c>
      <c r="P385" s="25">
        <v>152.13200000000001</v>
      </c>
    </row>
    <row r="386" spans="1:16" hidden="1" x14ac:dyDescent="0.2">
      <c r="A386" s="28">
        <v>381</v>
      </c>
      <c r="B386" s="25" t="s">
        <v>36</v>
      </c>
      <c r="D386" s="25">
        <v>1.5054700000000001</v>
      </c>
      <c r="E386" s="33" t="s">
        <v>467</v>
      </c>
      <c r="F386" s="32">
        <v>359730</v>
      </c>
      <c r="G386" s="36">
        <v>2.9244165982774451E-2</v>
      </c>
      <c r="H386" s="36">
        <v>2.5938522659928156E-2</v>
      </c>
      <c r="I386" s="32">
        <v>59700</v>
      </c>
      <c r="J386" s="32">
        <v>300030</v>
      </c>
      <c r="K386" s="36">
        <v>0.16595780168459678</v>
      </c>
      <c r="L386" s="28">
        <v>89</v>
      </c>
      <c r="M386" s="26">
        <v>4.1899999999999998E-7</v>
      </c>
      <c r="N386" s="36">
        <v>9.7739999999999994E-2</v>
      </c>
      <c r="O386" s="25">
        <v>-161.45500000000001</v>
      </c>
      <c r="P386" s="25">
        <v>107.866</v>
      </c>
    </row>
    <row r="387" spans="1:16" hidden="1" x14ac:dyDescent="0.2">
      <c r="A387" s="28">
        <v>382</v>
      </c>
      <c r="B387" s="25" t="s">
        <v>36</v>
      </c>
      <c r="D387" s="25">
        <v>1.5054700000000001</v>
      </c>
      <c r="E387" s="33" t="s">
        <v>468</v>
      </c>
      <c r="F387" s="32">
        <v>25608</v>
      </c>
      <c r="G387" s="36">
        <v>2.081796354173653E-3</v>
      </c>
      <c r="H387" s="36">
        <v>1.2951882085300809E-3</v>
      </c>
      <c r="I387" s="32">
        <v>2981</v>
      </c>
      <c r="J387" s="32">
        <v>22627</v>
      </c>
      <c r="K387" s="36">
        <v>0.11640893470790378</v>
      </c>
      <c r="L387" s="28">
        <v>62</v>
      </c>
      <c r="M387" s="26">
        <v>1.294E-6</v>
      </c>
      <c r="N387" s="36">
        <v>9.6769999999999995E-2</v>
      </c>
      <c r="O387" s="25">
        <v>-202.68899999999999</v>
      </c>
      <c r="P387" s="25">
        <v>155.499</v>
      </c>
    </row>
    <row r="388" spans="1:16" hidden="1" x14ac:dyDescent="0.2">
      <c r="A388" s="28">
        <v>383</v>
      </c>
      <c r="B388" s="25" t="s">
        <v>36</v>
      </c>
      <c r="D388" s="25">
        <v>1.5054700000000001</v>
      </c>
      <c r="E388" s="33" t="s">
        <v>469</v>
      </c>
      <c r="F388" s="32">
        <v>148089</v>
      </c>
      <c r="G388" s="36">
        <v>1.2038860523790303E-2</v>
      </c>
      <c r="H388" s="36">
        <v>5.9345775713895927E-3</v>
      </c>
      <c r="I388" s="32">
        <v>13659</v>
      </c>
      <c r="J388" s="32">
        <v>134430</v>
      </c>
      <c r="K388" s="36">
        <v>9.2235074853635315E-2</v>
      </c>
      <c r="L388" s="28">
        <v>49</v>
      </c>
      <c r="M388" s="26">
        <v>3.7899999999999999E-7</v>
      </c>
      <c r="N388" s="36">
        <v>8.9260000000000006E-2</v>
      </c>
      <c r="O388" s="25">
        <v>-228.66399999999999</v>
      </c>
      <c r="P388" s="25">
        <v>186.483</v>
      </c>
    </row>
    <row r="389" spans="1:16" hidden="1" x14ac:dyDescent="0.2">
      <c r="A389" s="28">
        <v>384</v>
      </c>
      <c r="B389" s="25" t="s">
        <v>36</v>
      </c>
      <c r="D389" s="25">
        <v>1.5054700000000001</v>
      </c>
      <c r="E389" s="33" t="s">
        <v>470</v>
      </c>
      <c r="F389" s="32">
        <v>6613</v>
      </c>
      <c r="G389" s="36">
        <v>5.3760228405773066E-4</v>
      </c>
      <c r="H389" s="36">
        <v>3.2672979966944676E-4</v>
      </c>
      <c r="I389" s="32">
        <v>752</v>
      </c>
      <c r="J389" s="32">
        <v>5861</v>
      </c>
      <c r="K389" s="36">
        <v>0.11371540904279449</v>
      </c>
      <c r="L389" s="28">
        <v>61</v>
      </c>
      <c r="M389" s="26">
        <v>2.5179999999999999E-6</v>
      </c>
      <c r="N389" s="36">
        <v>8.8999999999999996E-2</v>
      </c>
      <c r="O389" s="25">
        <v>-205.334</v>
      </c>
      <c r="P389" s="25">
        <v>158.63499999999999</v>
      </c>
    </row>
    <row r="390" spans="1:16" hidden="1" x14ac:dyDescent="0.2">
      <c r="A390" s="28">
        <v>385</v>
      </c>
      <c r="B390" s="25" t="s">
        <v>36</v>
      </c>
      <c r="D390" s="25">
        <v>1.5054700000000001</v>
      </c>
      <c r="E390" s="33" t="s">
        <v>471</v>
      </c>
      <c r="F390" s="32">
        <v>112847</v>
      </c>
      <c r="G390" s="36">
        <v>9.1738703990719393E-3</v>
      </c>
      <c r="H390" s="36">
        <v>5.6095856961864725E-3</v>
      </c>
      <c r="I390" s="32">
        <v>12911</v>
      </c>
      <c r="J390" s="32">
        <v>99936</v>
      </c>
      <c r="K390" s="36">
        <v>0.1144115483796645</v>
      </c>
      <c r="L390" s="28">
        <v>61</v>
      </c>
      <c r="M390" s="26">
        <v>5.6899999999999997E-7</v>
      </c>
      <c r="N390" s="36">
        <v>8.4620000000000001E-2</v>
      </c>
      <c r="O390" s="25">
        <v>-204.64500000000001</v>
      </c>
      <c r="P390" s="25">
        <v>157.81800000000001</v>
      </c>
    </row>
    <row r="391" spans="1:16" hidden="1" x14ac:dyDescent="0.2">
      <c r="A391" s="28">
        <v>386</v>
      </c>
      <c r="B391" s="25" t="s">
        <v>36</v>
      </c>
      <c r="D391" s="25">
        <v>1.5054700000000001</v>
      </c>
      <c r="E391" s="33" t="s">
        <v>472</v>
      </c>
      <c r="F391" s="32">
        <v>212397</v>
      </c>
      <c r="G391" s="36">
        <v>1.7266764301679997E-2</v>
      </c>
      <c r="H391" s="36">
        <v>1.2538690543431602E-2</v>
      </c>
      <c r="I391" s="32">
        <v>28859</v>
      </c>
      <c r="J391" s="32">
        <v>183538</v>
      </c>
      <c r="K391" s="36">
        <v>0.1358729172257612</v>
      </c>
      <c r="L391" s="28">
        <v>73</v>
      </c>
      <c r="M391" s="26">
        <v>4.7E-7</v>
      </c>
      <c r="N391" s="36">
        <v>7.8799999999999995E-2</v>
      </c>
      <c r="O391" s="25">
        <v>-185</v>
      </c>
      <c r="P391" s="25">
        <v>134.727</v>
      </c>
    </row>
    <row r="392" spans="1:16" hidden="1" x14ac:dyDescent="0.2">
      <c r="A392" s="28">
        <v>387</v>
      </c>
      <c r="B392" s="25" t="s">
        <v>36</v>
      </c>
      <c r="D392" s="25">
        <v>1.5054700000000001</v>
      </c>
      <c r="E392" s="33" t="s">
        <v>473</v>
      </c>
      <c r="F392" s="32">
        <v>540951</v>
      </c>
      <c r="G392" s="36">
        <v>4.3976484676139946E-2</v>
      </c>
      <c r="H392" s="36">
        <v>2.7894991127895598E-2</v>
      </c>
      <c r="I392" s="32">
        <v>64203</v>
      </c>
      <c r="J392" s="32">
        <v>476748</v>
      </c>
      <c r="K392" s="36">
        <v>0.11868542622159862</v>
      </c>
      <c r="L392" s="28">
        <v>63</v>
      </c>
      <c r="M392" s="26">
        <v>1.8799999999999999E-7</v>
      </c>
      <c r="N392" s="36">
        <v>5.9020000000000003E-2</v>
      </c>
      <c r="O392" s="25">
        <v>-200.494</v>
      </c>
      <c r="P392" s="25">
        <v>152.90199999999999</v>
      </c>
    </row>
    <row r="393" spans="1:16" hidden="1" x14ac:dyDescent="0.2">
      <c r="A393" s="28">
        <v>388</v>
      </c>
      <c r="B393" s="25" t="s">
        <v>36</v>
      </c>
      <c r="D393" s="25">
        <v>1.5054700000000001</v>
      </c>
      <c r="E393" s="33" t="s">
        <v>259</v>
      </c>
      <c r="F393" s="32">
        <v>36187</v>
      </c>
      <c r="G393" s="36">
        <v>2.9418136780881747E-3</v>
      </c>
      <c r="H393" s="36">
        <v>1.9790614860296942E-3</v>
      </c>
      <c r="I393" s="32">
        <v>4555</v>
      </c>
      <c r="J393" s="32">
        <v>31632</v>
      </c>
      <c r="K393" s="36">
        <v>0.12587393262773924</v>
      </c>
      <c r="L393" s="28">
        <v>67</v>
      </c>
      <c r="M393" s="26">
        <v>1.1710000000000001E-6</v>
      </c>
      <c r="N393" s="36">
        <v>5.7829999999999999E-2</v>
      </c>
      <c r="O393" s="25">
        <v>-193.79400000000001</v>
      </c>
      <c r="P393" s="25">
        <v>145.00700000000001</v>
      </c>
    </row>
    <row r="394" spans="1:16" hidden="1" x14ac:dyDescent="0.2">
      <c r="A394" s="28">
        <v>389</v>
      </c>
      <c r="B394" s="25" t="s">
        <v>36</v>
      </c>
      <c r="D394" s="25">
        <v>1.5054700000000001</v>
      </c>
      <c r="E394" s="33" t="s">
        <v>474</v>
      </c>
      <c r="F394" s="32">
        <v>31322</v>
      </c>
      <c r="G394" s="36">
        <v>2.5463146440732254E-3</v>
      </c>
      <c r="H394" s="36">
        <v>1.1670162791384761E-3</v>
      </c>
      <c r="I394" s="32">
        <v>2686</v>
      </c>
      <c r="J394" s="32">
        <v>28636</v>
      </c>
      <c r="K394" s="36">
        <v>8.5754421812144821E-2</v>
      </c>
      <c r="L394" s="28">
        <v>46</v>
      </c>
      <c r="M394" s="26">
        <v>8.5199999999999995E-7</v>
      </c>
      <c r="N394" s="36">
        <v>5.6140000000000002E-2</v>
      </c>
      <c r="O394" s="25">
        <v>-236.661</v>
      </c>
      <c r="P394" s="25">
        <v>196.072</v>
      </c>
    </row>
    <row r="395" spans="1:16" hidden="1" x14ac:dyDescent="0.2">
      <c r="A395" s="28">
        <v>390</v>
      </c>
      <c r="B395" s="25" t="s">
        <v>36</v>
      </c>
      <c r="D395" s="25">
        <v>1.5054700000000001</v>
      </c>
      <c r="E395" s="33" t="s">
        <v>475</v>
      </c>
      <c r="F395" s="32">
        <v>253230</v>
      </c>
      <c r="G395" s="36">
        <v>2.0586273460145039E-2</v>
      </c>
      <c r="H395" s="36">
        <v>1.0456657032772041E-2</v>
      </c>
      <c r="I395" s="32">
        <v>24067</v>
      </c>
      <c r="J395" s="32">
        <v>229163</v>
      </c>
      <c r="K395" s="36">
        <v>9.5040082138767135E-2</v>
      </c>
      <c r="L395" s="28">
        <v>51</v>
      </c>
      <c r="M395" s="26">
        <v>2.7000000000000001E-7</v>
      </c>
      <c r="N395" s="36">
        <v>4.3679999999999997E-2</v>
      </c>
      <c r="O395" s="25">
        <v>-225.35900000000001</v>
      </c>
      <c r="P395" s="25">
        <v>182.523</v>
      </c>
    </row>
    <row r="396" spans="1:16" hidden="1" x14ac:dyDescent="0.2">
      <c r="A396" s="28">
        <v>391</v>
      </c>
      <c r="B396" s="25" t="s">
        <v>36</v>
      </c>
      <c r="D396" s="25">
        <v>1.5054700000000001</v>
      </c>
      <c r="E396" s="33" t="s">
        <v>250</v>
      </c>
      <c r="F396" s="32">
        <v>477286</v>
      </c>
      <c r="G396" s="36">
        <v>3.8800853432447914E-2</v>
      </c>
      <c r="H396" s="36">
        <v>3.9881890653268429E-2</v>
      </c>
      <c r="I396" s="32">
        <v>91792</v>
      </c>
      <c r="J396" s="32">
        <v>385494</v>
      </c>
      <c r="K396" s="36">
        <v>0.19232074688970555</v>
      </c>
      <c r="L396" s="28">
        <v>103</v>
      </c>
      <c r="M396" s="26">
        <v>4.0999999999999999E-7</v>
      </c>
      <c r="N396" s="36">
        <v>4.5010000000000001E-2</v>
      </c>
      <c r="O396" s="25">
        <v>-143.5</v>
      </c>
      <c r="P396" s="25">
        <v>88.304000000000002</v>
      </c>
    </row>
    <row r="397" spans="1:16" hidden="1" x14ac:dyDescent="0.2">
      <c r="A397" s="28">
        <v>392</v>
      </c>
      <c r="B397" s="25" t="s">
        <v>36</v>
      </c>
      <c r="D397" s="25">
        <v>1.5054700000000001</v>
      </c>
      <c r="E397" s="33" t="s">
        <v>476</v>
      </c>
      <c r="F397" s="32">
        <v>307297</v>
      </c>
      <c r="G397" s="36">
        <v>2.4981637544849306E-2</v>
      </c>
      <c r="H397" s="36">
        <v>2.0371950594283272E-2</v>
      </c>
      <c r="I397" s="32">
        <v>46888</v>
      </c>
      <c r="J397" s="32">
        <v>260409</v>
      </c>
      <c r="K397" s="36">
        <v>0.15258202976273769</v>
      </c>
      <c r="L397" s="28">
        <v>82</v>
      </c>
      <c r="M397" s="26">
        <v>4.2199999999999999E-7</v>
      </c>
      <c r="N397" s="36">
        <v>3.934E-2</v>
      </c>
      <c r="O397" s="25">
        <v>-171.44900000000001</v>
      </c>
      <c r="P397" s="25">
        <v>119.129</v>
      </c>
    </row>
    <row r="398" spans="1:16" hidden="1" x14ac:dyDescent="0.2">
      <c r="A398" s="28">
        <v>393</v>
      </c>
      <c r="B398" s="25" t="s">
        <v>36</v>
      </c>
      <c r="D398" s="25">
        <v>1.5054700000000001</v>
      </c>
      <c r="E398" s="33" t="s">
        <v>477</v>
      </c>
      <c r="F398" s="32">
        <v>552025</v>
      </c>
      <c r="G398" s="36">
        <v>4.4876742908962465E-2</v>
      </c>
      <c r="H398" s="36">
        <v>4.3880420369169913E-2</v>
      </c>
      <c r="I398" s="32">
        <v>100995</v>
      </c>
      <c r="J398" s="32">
        <v>451030</v>
      </c>
      <c r="K398" s="36">
        <v>0.18295367057651374</v>
      </c>
      <c r="L398" s="28">
        <v>98</v>
      </c>
      <c r="M398" s="26">
        <v>3.4400000000000001E-7</v>
      </c>
      <c r="N398" s="36">
        <v>3.8109999999999998E-2</v>
      </c>
      <c r="O398" s="25">
        <v>-149.64599999999999</v>
      </c>
      <c r="P398" s="25">
        <v>94.89</v>
      </c>
    </row>
    <row r="399" spans="1:16" hidden="1" x14ac:dyDescent="0.2">
      <c r="A399" s="28">
        <v>394</v>
      </c>
      <c r="B399" s="25" t="s">
        <v>36</v>
      </c>
      <c r="D399" s="25">
        <v>1.5054700000000001</v>
      </c>
      <c r="E399" s="33" t="s">
        <v>478</v>
      </c>
      <c r="F399" s="32">
        <v>97934</v>
      </c>
      <c r="G399" s="36">
        <v>7.9615215616074091E-3</v>
      </c>
      <c r="H399" s="36">
        <v>5.473158625579815E-3</v>
      </c>
      <c r="I399" s="32">
        <v>12597</v>
      </c>
      <c r="J399" s="32">
        <v>85337</v>
      </c>
      <c r="K399" s="36">
        <v>0.12862744297179735</v>
      </c>
      <c r="L399" s="28">
        <v>69</v>
      </c>
      <c r="M399" s="26">
        <v>6.9999999999999997E-7</v>
      </c>
      <c r="N399" s="36">
        <v>3.5049999999999998E-2</v>
      </c>
      <c r="O399" s="25">
        <v>-191.315</v>
      </c>
      <c r="P399" s="25">
        <v>142.09800000000001</v>
      </c>
    </row>
    <row r="400" spans="1:16" hidden="1" x14ac:dyDescent="0.2">
      <c r="A400" s="28">
        <v>395</v>
      </c>
      <c r="B400" s="25" t="s">
        <v>36</v>
      </c>
      <c r="D400" s="25">
        <v>1.5054700000000001</v>
      </c>
      <c r="E400" s="33" t="s">
        <v>160</v>
      </c>
      <c r="F400" s="32">
        <v>122066</v>
      </c>
      <c r="G400" s="36">
        <v>9.923326841946311E-3</v>
      </c>
      <c r="H400" s="36">
        <v>6.2908520869865954E-3</v>
      </c>
      <c r="I400" s="32">
        <v>14479</v>
      </c>
      <c r="J400" s="32">
        <v>107587</v>
      </c>
      <c r="K400" s="36">
        <v>0.11861615847164649</v>
      </c>
      <c r="L400" s="28">
        <v>63</v>
      </c>
      <c r="M400" s="26">
        <v>5.6599999999999996E-7</v>
      </c>
      <c r="N400" s="36">
        <v>3.058E-2</v>
      </c>
      <c r="O400" s="25">
        <v>-200.56</v>
      </c>
      <c r="P400" s="25">
        <v>152.98099999999999</v>
      </c>
    </row>
    <row r="401" spans="1:16" hidden="1" x14ac:dyDescent="0.2">
      <c r="A401" s="28">
        <v>396</v>
      </c>
      <c r="B401" s="25" t="s">
        <v>36</v>
      </c>
      <c r="D401" s="25">
        <v>1.5054700000000001</v>
      </c>
      <c r="E401" s="33" t="s">
        <v>273</v>
      </c>
      <c r="F401" s="32">
        <v>244446</v>
      </c>
      <c r="G401" s="36">
        <v>1.987218024025042E-2</v>
      </c>
      <c r="H401" s="36">
        <v>1.5112991159178239E-2</v>
      </c>
      <c r="I401" s="32">
        <v>34784</v>
      </c>
      <c r="J401" s="32">
        <v>209662</v>
      </c>
      <c r="K401" s="36">
        <v>0.14229727629005998</v>
      </c>
      <c r="L401" s="28">
        <v>76</v>
      </c>
      <c r="M401" s="26">
        <v>4.5200000000000002E-7</v>
      </c>
      <c r="N401" s="36">
        <v>2.4729999999999999E-2</v>
      </c>
      <c r="O401" s="25">
        <v>-179.63399999999999</v>
      </c>
      <c r="P401" s="25">
        <v>128.511</v>
      </c>
    </row>
    <row r="402" spans="1:16" hidden="1" x14ac:dyDescent="0.2">
      <c r="A402" s="28">
        <v>397</v>
      </c>
      <c r="B402" s="25" t="s">
        <v>36</v>
      </c>
      <c r="D402" s="25">
        <v>1.5054700000000001</v>
      </c>
      <c r="E402" s="33" t="s">
        <v>479</v>
      </c>
      <c r="F402" s="32">
        <v>27197</v>
      </c>
      <c r="G402" s="36">
        <v>2.2109737365065933E-3</v>
      </c>
      <c r="H402" s="36">
        <v>9.4977572084762056E-4</v>
      </c>
      <c r="I402" s="32">
        <v>2186</v>
      </c>
      <c r="J402" s="32">
        <v>25011</v>
      </c>
      <c r="K402" s="36">
        <v>8.0376512115306831E-2</v>
      </c>
      <c r="L402" s="28">
        <v>43</v>
      </c>
      <c r="M402" s="26">
        <v>8.5799999999999998E-7</v>
      </c>
      <c r="N402" s="36">
        <v>2.317E-2</v>
      </c>
      <c r="O402" s="25">
        <v>-243.72399999999999</v>
      </c>
      <c r="P402" s="25">
        <v>204.54499999999999</v>
      </c>
    </row>
    <row r="403" spans="1:16" hidden="1" x14ac:dyDescent="0.2">
      <c r="A403" s="28">
        <v>398</v>
      </c>
      <c r="B403" s="25" t="s">
        <v>36</v>
      </c>
      <c r="D403" s="25">
        <v>1.5054700000000001</v>
      </c>
      <c r="E403" s="33" t="s">
        <v>480</v>
      </c>
      <c r="F403" s="32">
        <v>4057</v>
      </c>
      <c r="G403" s="36">
        <v>3.2981286351462473E-4</v>
      </c>
      <c r="H403" s="36">
        <v>1.8552343678039066E-4</v>
      </c>
      <c r="I403" s="32">
        <v>427</v>
      </c>
      <c r="J403" s="32">
        <v>3630</v>
      </c>
      <c r="K403" s="36">
        <v>0.10525018486566429</v>
      </c>
      <c r="L403" s="28">
        <v>56</v>
      </c>
      <c r="M403" s="26">
        <v>2.9799999999999998E-6</v>
      </c>
      <c r="N403" s="36">
        <v>2.3E-2</v>
      </c>
      <c r="O403" s="25">
        <v>-214.02</v>
      </c>
      <c r="P403" s="25">
        <v>168.96899999999999</v>
      </c>
    </row>
    <row r="404" spans="1:16" hidden="1" x14ac:dyDescent="0.2">
      <c r="A404" s="28">
        <v>399</v>
      </c>
      <c r="B404" s="25" t="s">
        <v>36</v>
      </c>
      <c r="D404" s="25">
        <v>1.5054700000000001</v>
      </c>
      <c r="E404" s="33" t="s">
        <v>481</v>
      </c>
      <c r="F404" s="32">
        <v>58321</v>
      </c>
      <c r="G404" s="36">
        <v>4.7411920170166207E-3</v>
      </c>
      <c r="H404" s="36">
        <v>3.9863642446371994E-3</v>
      </c>
      <c r="I404" s="32">
        <v>9175</v>
      </c>
      <c r="J404" s="32">
        <v>49146</v>
      </c>
      <c r="K404" s="36">
        <v>0.15731897601207112</v>
      </c>
      <c r="L404" s="28">
        <v>84</v>
      </c>
      <c r="M404" s="26">
        <v>1.1459999999999999E-6</v>
      </c>
      <c r="N404" s="36">
        <v>2.2069999999999999E-2</v>
      </c>
      <c r="O404" s="25">
        <v>-167.83099999999999</v>
      </c>
      <c r="P404" s="25">
        <v>115.02500000000001</v>
      </c>
    </row>
    <row r="405" spans="1:16" hidden="1" x14ac:dyDescent="0.2">
      <c r="A405" s="28">
        <v>400</v>
      </c>
      <c r="B405" s="25" t="s">
        <v>36</v>
      </c>
      <c r="D405" s="25">
        <v>1.5054700000000001</v>
      </c>
      <c r="E405" s="33" t="s">
        <v>482</v>
      </c>
      <c r="F405" s="32">
        <v>98942</v>
      </c>
      <c r="G405" s="36">
        <v>8.0434666852018735E-3</v>
      </c>
      <c r="H405" s="36">
        <v>6.2617418521756204E-3</v>
      </c>
      <c r="I405" s="32">
        <v>14412</v>
      </c>
      <c r="J405" s="32">
        <v>84530</v>
      </c>
      <c r="K405" s="36">
        <v>0.14566109437852479</v>
      </c>
      <c r="L405" s="28">
        <v>78</v>
      </c>
      <c r="M405" s="26">
        <v>7.9500000000000001E-7</v>
      </c>
      <c r="N405" s="36">
        <v>1.9879999999999998E-2</v>
      </c>
      <c r="O405" s="25">
        <v>-176.905</v>
      </c>
      <c r="P405" s="25">
        <v>125.36799999999999</v>
      </c>
    </row>
    <row r="406" spans="1:16" hidden="1" x14ac:dyDescent="0.2">
      <c r="A406" s="28">
        <v>401</v>
      </c>
      <c r="B406" s="25" t="s">
        <v>36</v>
      </c>
      <c r="D406" s="25">
        <v>1.5054700000000001</v>
      </c>
      <c r="E406" s="33" t="s">
        <v>483</v>
      </c>
      <c r="F406" s="32">
        <v>1002</v>
      </c>
      <c r="G406" s="36">
        <v>8.1457355001640121E-5</v>
      </c>
      <c r="H406" s="36">
        <v>3.4758489326536892E-5</v>
      </c>
      <c r="I406" s="32">
        <v>80</v>
      </c>
      <c r="J406" s="32">
        <v>922</v>
      </c>
      <c r="K406" s="36">
        <v>7.9840319361277445E-2</v>
      </c>
      <c r="L406" s="28">
        <v>43</v>
      </c>
      <c r="M406" s="26">
        <v>4.5580000000000002E-6</v>
      </c>
      <c r="N406" s="36">
        <v>1.9820000000000001E-2</v>
      </c>
      <c r="O406" s="25">
        <v>-244.452</v>
      </c>
      <c r="P406" s="25">
        <v>205.41800000000001</v>
      </c>
    </row>
    <row r="407" spans="1:16" hidden="1" x14ac:dyDescent="0.2">
      <c r="A407" s="28">
        <v>402</v>
      </c>
      <c r="B407" s="25" t="s">
        <v>36</v>
      </c>
      <c r="D407" s="25">
        <v>1.5054700000000001</v>
      </c>
      <c r="E407" s="33" t="s">
        <v>484</v>
      </c>
      <c r="F407" s="32">
        <v>62300</v>
      </c>
      <c r="G407" s="36">
        <v>5.0646638888245301E-3</v>
      </c>
      <c r="H407" s="36">
        <v>3.2703393645105395E-3</v>
      </c>
      <c r="I407" s="32">
        <v>7527</v>
      </c>
      <c r="J407" s="32">
        <v>54773</v>
      </c>
      <c r="K407" s="36">
        <v>0.12081861958266453</v>
      </c>
      <c r="L407" s="28">
        <v>65</v>
      </c>
      <c r="M407" s="26">
        <v>8.4099999999999997E-7</v>
      </c>
      <c r="N407" s="36">
        <v>1.7610000000000001E-2</v>
      </c>
      <c r="O407" s="25">
        <v>-198.47</v>
      </c>
      <c r="P407" s="25">
        <v>150.512</v>
      </c>
    </row>
    <row r="408" spans="1:16" hidden="1" x14ac:dyDescent="0.2">
      <c r="A408" s="28">
        <v>403</v>
      </c>
      <c r="B408" s="25" t="s">
        <v>36</v>
      </c>
      <c r="D408" s="25">
        <v>1.5054700000000001</v>
      </c>
      <c r="E408" s="33" t="s">
        <v>485</v>
      </c>
      <c r="F408" s="32">
        <v>72715</v>
      </c>
      <c r="G408" s="36">
        <v>5.9113488712018575E-3</v>
      </c>
      <c r="H408" s="36">
        <v>3.1160985681240321E-3</v>
      </c>
      <c r="I408" s="32">
        <v>7172</v>
      </c>
      <c r="J408" s="32">
        <v>65543</v>
      </c>
      <c r="K408" s="36">
        <v>9.8631644089940171E-2</v>
      </c>
      <c r="L408" s="28">
        <v>53</v>
      </c>
      <c r="M408" s="26">
        <v>6.2399999999999998E-7</v>
      </c>
      <c r="N408" s="36">
        <v>1.417E-2</v>
      </c>
      <c r="O408" s="25">
        <v>-221.25200000000001</v>
      </c>
      <c r="P408" s="25">
        <v>177.607</v>
      </c>
    </row>
    <row r="409" spans="1:16" hidden="1" x14ac:dyDescent="0.2">
      <c r="A409" s="28">
        <v>404</v>
      </c>
      <c r="B409" s="25" t="s">
        <v>36</v>
      </c>
      <c r="D409" s="25">
        <v>1.5054700000000001</v>
      </c>
      <c r="E409" s="33" t="s">
        <v>486</v>
      </c>
      <c r="F409" s="32">
        <v>69274</v>
      </c>
      <c r="G409" s="36">
        <v>5.6316135832171835E-3</v>
      </c>
      <c r="H409" s="36">
        <v>4.699782238064369E-3</v>
      </c>
      <c r="I409" s="32">
        <v>10817</v>
      </c>
      <c r="J409" s="32">
        <v>58457</v>
      </c>
      <c r="K409" s="36">
        <v>0.15614804977336375</v>
      </c>
      <c r="L409" s="28">
        <v>83</v>
      </c>
      <c r="M409" s="26">
        <v>1.037E-6</v>
      </c>
      <c r="N409" s="36">
        <v>1.303E-2</v>
      </c>
      <c r="O409" s="25">
        <v>-168.71700000000001</v>
      </c>
      <c r="P409" s="25">
        <v>116.02800000000001</v>
      </c>
    </row>
    <row r="410" spans="1:16" hidden="1" x14ac:dyDescent="0.2">
      <c r="A410" s="28">
        <v>405</v>
      </c>
      <c r="B410" s="25" t="s">
        <v>36</v>
      </c>
      <c r="D410" s="25">
        <v>1.5054700000000001</v>
      </c>
      <c r="E410" s="33" t="s">
        <v>487</v>
      </c>
      <c r="F410" s="32">
        <v>81212</v>
      </c>
      <c r="G410" s="36">
        <v>6.6021104934063848E-3</v>
      </c>
      <c r="H410" s="36">
        <v>4.0797776847022677E-3</v>
      </c>
      <c r="I410" s="32">
        <v>9390</v>
      </c>
      <c r="J410" s="32">
        <v>71822</v>
      </c>
      <c r="K410" s="36">
        <v>0.11562330690045806</v>
      </c>
      <c r="L410" s="28">
        <v>62</v>
      </c>
      <c r="M410" s="26">
        <v>6.9400000000000005E-7</v>
      </c>
      <c r="N410" s="36">
        <v>9.92E-3</v>
      </c>
      <c r="O410" s="25">
        <v>-203.45500000000001</v>
      </c>
      <c r="P410" s="25">
        <v>156.40600000000001</v>
      </c>
    </row>
    <row r="411" spans="1:16" hidden="1" x14ac:dyDescent="0.2">
      <c r="A411" s="28">
        <v>406</v>
      </c>
      <c r="B411" s="25" t="s">
        <v>36</v>
      </c>
      <c r="D411" s="25">
        <v>1.5054700000000001</v>
      </c>
      <c r="E411" s="33" t="s">
        <v>139</v>
      </c>
      <c r="F411" s="32">
        <v>70978</v>
      </c>
      <c r="G411" s="36">
        <v>5.7701398635792538E-3</v>
      </c>
      <c r="H411" s="36">
        <v>2.6238314630369535E-3</v>
      </c>
      <c r="I411" s="32">
        <v>6039</v>
      </c>
      <c r="J411" s="32">
        <v>64939</v>
      </c>
      <c r="K411" s="36">
        <v>8.5082701682211395E-2</v>
      </c>
      <c r="L411" s="28">
        <v>45</v>
      </c>
      <c r="M411" s="26">
        <v>5.4000000000000002E-7</v>
      </c>
      <c r="N411" s="36">
        <v>6.0499999999999998E-3</v>
      </c>
      <c r="O411" s="25">
        <v>-237.52099999999999</v>
      </c>
      <c r="P411" s="25">
        <v>197.10300000000001</v>
      </c>
    </row>
    <row r="412" spans="1:16" hidden="1" x14ac:dyDescent="0.2">
      <c r="A412" s="28">
        <v>407</v>
      </c>
      <c r="B412" s="25" t="s">
        <v>36</v>
      </c>
      <c r="D412" s="25">
        <v>1.5054700000000001</v>
      </c>
      <c r="E412" s="33" t="s">
        <v>488</v>
      </c>
      <c r="F412" s="32">
        <v>134672</v>
      </c>
      <c r="G412" s="36">
        <v>1.0948128655469938E-2</v>
      </c>
      <c r="H412" s="36">
        <v>6.7757330130917854E-3</v>
      </c>
      <c r="I412" s="32">
        <v>15595</v>
      </c>
      <c r="J412" s="32">
        <v>119077</v>
      </c>
      <c r="K412" s="36">
        <v>0.11579986931210645</v>
      </c>
      <c r="L412" s="28">
        <v>62</v>
      </c>
      <c r="M412" s="26">
        <v>5.2E-7</v>
      </c>
      <c r="N412" s="36">
        <v>9.2000000000000003E-4</v>
      </c>
      <c r="O412" s="25">
        <v>-203.28200000000001</v>
      </c>
      <c r="P412" s="25">
        <v>156.202</v>
      </c>
    </row>
    <row r="413" spans="1:16" hidden="1" x14ac:dyDescent="0.2">
      <c r="A413" s="28">
        <v>408</v>
      </c>
      <c r="B413" s="25" t="s">
        <v>36</v>
      </c>
      <c r="D413" s="25">
        <v>1.5054700000000001</v>
      </c>
      <c r="E413" s="33" t="s">
        <v>489</v>
      </c>
      <c r="F413" s="32">
        <v>15162</v>
      </c>
      <c r="G413" s="36">
        <v>1.232591234066734E-3</v>
      </c>
      <c r="H413" s="36">
        <v>4.8488092610518964E-4</v>
      </c>
      <c r="I413" s="32">
        <v>1116</v>
      </c>
      <c r="J413" s="32">
        <v>14046</v>
      </c>
      <c r="K413" s="36">
        <v>7.3605065294815988E-2</v>
      </c>
      <c r="L413" s="28">
        <v>39</v>
      </c>
      <c r="M413" s="26">
        <v>1.0640000000000001E-6</v>
      </c>
      <c r="N413" s="36">
        <v>0</v>
      </c>
      <c r="O413" s="25">
        <v>-253.25899999999999</v>
      </c>
      <c r="P413" s="25">
        <v>215.976</v>
      </c>
    </row>
  </sheetData>
  <autoFilter ref="B5:X413">
    <filterColumn colId="1">
      <filters>
        <filter val="?"/>
      </filters>
    </filterColumn>
    <filterColumn colId="22">
      <customFilters>
        <customFilter operator="notEqual" val=" "/>
      </customFilters>
    </filterColumn>
  </autoFilter>
  <conditionalFormatting sqref="L6:L413">
    <cfRule type="cellIs" dxfId="19" priority="1" operator="lessThan">
      <formula>80</formula>
    </cfRule>
    <cfRule type="cellIs" dxfId="18" priority="2" operator="greaterThan">
      <formula>120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0"/>
  <sheetViews>
    <sheetView topLeftCell="B1" zoomScale="110" zoomScaleNormal="110" workbookViewId="0">
      <selection activeCell="K36" sqref="K36"/>
    </sheetView>
  </sheetViews>
  <sheetFormatPr defaultRowHeight="12.75" x14ac:dyDescent="0.2"/>
  <cols>
    <col min="1" max="1" width="9.140625" style="47"/>
    <col min="2" max="16" width="9.7109375" style="37" customWidth="1"/>
    <col min="17" max="17" width="91.28515625" style="37" bestFit="1" customWidth="1"/>
    <col min="18" max="19" width="9.7109375" style="37" customWidth="1"/>
    <col min="20" max="16384" width="9.140625" style="37"/>
  </cols>
  <sheetData>
    <row r="2" spans="2:19" ht="14.1" customHeight="1" x14ac:dyDescent="0.2">
      <c r="B2" s="129" t="s">
        <v>771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</row>
    <row r="4" spans="2:19" x14ac:dyDescent="0.2">
      <c r="D4" s="43" t="s">
        <v>380</v>
      </c>
      <c r="E4" s="44" t="s">
        <v>348</v>
      </c>
      <c r="F4" s="43" t="s">
        <v>561</v>
      </c>
      <c r="G4" s="43" t="s">
        <v>563</v>
      </c>
      <c r="H4" s="43" t="s">
        <v>600</v>
      </c>
      <c r="I4" s="43" t="s">
        <v>601</v>
      </c>
      <c r="J4" s="43" t="s">
        <v>602</v>
      </c>
      <c r="K4" s="44" t="s">
        <v>353</v>
      </c>
      <c r="L4" s="44" t="s">
        <v>559</v>
      </c>
      <c r="M4" s="43" t="s">
        <v>603</v>
      </c>
      <c r="N4" s="43" t="s">
        <v>604</v>
      </c>
      <c r="O4" s="43" t="s">
        <v>605</v>
      </c>
      <c r="P4" s="43" t="s">
        <v>606</v>
      </c>
      <c r="Q4" s="44" t="s">
        <v>730</v>
      </c>
    </row>
    <row r="5" spans="2:19" x14ac:dyDescent="0.2">
      <c r="D5" s="42">
        <v>1</v>
      </c>
      <c r="E5" s="41" t="s">
        <v>556</v>
      </c>
      <c r="F5" s="42">
        <v>1</v>
      </c>
      <c r="G5" s="42">
        <v>-2.7149000000000001</v>
      </c>
      <c r="H5" s="42">
        <v>4.7299999999999998E-3</v>
      </c>
      <c r="I5" s="42">
        <v>328846.72100000002</v>
      </c>
      <c r="J5" s="42" t="s">
        <v>562</v>
      </c>
      <c r="K5" s="41" t="s">
        <v>564</v>
      </c>
      <c r="L5" s="41" t="s">
        <v>560</v>
      </c>
      <c r="M5" s="42" t="s">
        <v>303</v>
      </c>
      <c r="N5" s="42" t="s">
        <v>303</v>
      </c>
      <c r="O5" s="42" t="s">
        <v>303</v>
      </c>
      <c r="P5" s="42" t="s">
        <v>303</v>
      </c>
      <c r="Q5" s="41"/>
    </row>
    <row r="6" spans="2:19" x14ac:dyDescent="0.2">
      <c r="D6" s="42">
        <v>2</v>
      </c>
      <c r="E6" s="41" t="s">
        <v>517</v>
      </c>
      <c r="F6" s="42">
        <v>1</v>
      </c>
      <c r="G6" s="42">
        <v>1.0713999999999999</v>
      </c>
      <c r="H6" s="42">
        <v>2.2599999999999999E-3</v>
      </c>
      <c r="I6" s="42">
        <v>224828.269</v>
      </c>
      <c r="J6" s="42" t="s">
        <v>562</v>
      </c>
      <c r="K6" s="41" t="s">
        <v>585</v>
      </c>
      <c r="L6" s="41" t="s">
        <v>560</v>
      </c>
      <c r="M6" s="42">
        <v>2.919</v>
      </c>
      <c r="N6" s="42">
        <v>2.9060000000000001</v>
      </c>
      <c r="O6" s="42">
        <v>2.9319999999999999</v>
      </c>
      <c r="P6" s="42">
        <v>0.2089</v>
      </c>
      <c r="Q6" s="54" t="s">
        <v>774</v>
      </c>
    </row>
    <row r="7" spans="2:19" x14ac:dyDescent="0.2">
      <c r="D7" s="42">
        <v>3</v>
      </c>
      <c r="E7" s="41" t="s">
        <v>518</v>
      </c>
      <c r="F7" s="42">
        <v>1</v>
      </c>
      <c r="G7" s="42">
        <v>0.84989999999999999</v>
      </c>
      <c r="H7" s="42">
        <v>1.9499999999999999E-3</v>
      </c>
      <c r="I7" s="42">
        <v>190819.114</v>
      </c>
      <c r="J7" s="42" t="s">
        <v>562</v>
      </c>
      <c r="K7" s="41" t="s">
        <v>586</v>
      </c>
      <c r="L7" s="41" t="s">
        <v>560</v>
      </c>
      <c r="M7" s="42">
        <v>2.34</v>
      </c>
      <c r="N7" s="42">
        <v>2.331</v>
      </c>
      <c r="O7" s="42">
        <v>2.3479999999999999</v>
      </c>
      <c r="P7" s="42">
        <v>0.12325</v>
      </c>
      <c r="Q7" s="54" t="s">
        <v>775</v>
      </c>
    </row>
    <row r="8" spans="2:19" x14ac:dyDescent="0.2">
      <c r="D8" s="42">
        <v>4</v>
      </c>
      <c r="E8" s="41" t="s">
        <v>514</v>
      </c>
      <c r="F8" s="42">
        <v>1</v>
      </c>
      <c r="G8" s="42">
        <v>-0.80030000000000001</v>
      </c>
      <c r="H8" s="42">
        <v>1.7099999999999999E-3</v>
      </c>
      <c r="I8" s="42">
        <v>218668.193</v>
      </c>
      <c r="J8" s="42" t="s">
        <v>562</v>
      </c>
      <c r="K8" s="41" t="s">
        <v>567</v>
      </c>
      <c r="L8" s="41" t="s">
        <v>560</v>
      </c>
      <c r="M8" s="42">
        <v>0.44900000000000001</v>
      </c>
      <c r="N8" s="42">
        <v>0.44800000000000001</v>
      </c>
      <c r="O8" s="42">
        <v>0.45100000000000001</v>
      </c>
      <c r="P8" s="42">
        <v>-0.23024</v>
      </c>
      <c r="Q8" s="54" t="s">
        <v>776</v>
      </c>
    </row>
    <row r="9" spans="2:19" x14ac:dyDescent="0.2">
      <c r="D9" s="42">
        <v>5</v>
      </c>
      <c r="E9" s="41" t="s">
        <v>512</v>
      </c>
      <c r="F9" s="42">
        <v>1</v>
      </c>
      <c r="G9" s="42">
        <v>-0.182</v>
      </c>
      <c r="H9" s="42">
        <v>2.16E-3</v>
      </c>
      <c r="I9" s="42">
        <v>7115.2714999999998</v>
      </c>
      <c r="J9" s="42" t="s">
        <v>562</v>
      </c>
      <c r="K9" s="41" t="s">
        <v>565</v>
      </c>
      <c r="L9" s="41" t="s">
        <v>560</v>
      </c>
      <c r="M9" s="42">
        <v>0.83399999999999996</v>
      </c>
      <c r="N9" s="42">
        <v>0.83</v>
      </c>
      <c r="O9" s="42">
        <v>0.83699999999999997</v>
      </c>
      <c r="P9" s="42">
        <v>-0.13374</v>
      </c>
      <c r="Q9" s="54" t="s">
        <v>777</v>
      </c>
    </row>
    <row r="10" spans="2:19" x14ac:dyDescent="0.2">
      <c r="D10" s="42">
        <v>6</v>
      </c>
      <c r="E10" s="41" t="s">
        <v>513</v>
      </c>
      <c r="F10" s="42">
        <v>1</v>
      </c>
      <c r="G10" s="42">
        <v>0.12620000000000001</v>
      </c>
      <c r="H10" s="42">
        <v>1.91E-3</v>
      </c>
      <c r="I10" s="42">
        <v>4361.1661000000004</v>
      </c>
      <c r="J10" s="42" t="s">
        <v>562</v>
      </c>
      <c r="K10" s="41" t="s">
        <v>566</v>
      </c>
      <c r="L10" s="41" t="s">
        <v>560</v>
      </c>
      <c r="M10" s="42">
        <v>1.135</v>
      </c>
      <c r="N10" s="42">
        <v>1.1299999999999999</v>
      </c>
      <c r="O10" s="42">
        <v>1.139</v>
      </c>
      <c r="P10" s="42">
        <v>0.11376</v>
      </c>
      <c r="Q10" s="54" t="s">
        <v>805</v>
      </c>
    </row>
    <row r="11" spans="2:19" x14ac:dyDescent="0.2">
      <c r="D11" s="42">
        <v>7</v>
      </c>
      <c r="E11" s="41" t="s">
        <v>526</v>
      </c>
      <c r="F11" s="42">
        <v>1</v>
      </c>
      <c r="G11" s="42">
        <v>-0.28050000000000003</v>
      </c>
      <c r="H11" s="42">
        <v>1.81E-3</v>
      </c>
      <c r="I11" s="42">
        <v>24031.558400000002</v>
      </c>
      <c r="J11" s="42" t="s">
        <v>562</v>
      </c>
      <c r="K11" s="41" t="s">
        <v>596</v>
      </c>
      <c r="L11" s="41" t="s">
        <v>560</v>
      </c>
      <c r="M11" s="42">
        <v>0.755</v>
      </c>
      <c r="N11" s="42">
        <v>0.753</v>
      </c>
      <c r="O11" s="42">
        <v>0.75800000000000001</v>
      </c>
      <c r="P11" s="42">
        <v>-8.9300000000000004E-2</v>
      </c>
      <c r="Q11" s="54" t="s">
        <v>806</v>
      </c>
    </row>
    <row r="12" spans="2:19" x14ac:dyDescent="0.2">
      <c r="D12" s="42">
        <v>8</v>
      </c>
      <c r="E12" s="41" t="s">
        <v>516</v>
      </c>
      <c r="F12" s="42">
        <v>1</v>
      </c>
      <c r="G12" s="42">
        <v>0.23449999999999999</v>
      </c>
      <c r="H12" s="42">
        <v>2.2300000000000002E-3</v>
      </c>
      <c r="I12" s="42">
        <v>11086.838299999999</v>
      </c>
      <c r="J12" s="42" t="s">
        <v>562</v>
      </c>
      <c r="K12" s="41" t="s">
        <v>584</v>
      </c>
      <c r="L12" s="41" t="s">
        <v>560</v>
      </c>
      <c r="M12" s="42">
        <v>1.264</v>
      </c>
      <c r="N12" s="42">
        <v>1.2589999999999999</v>
      </c>
      <c r="O12" s="42">
        <v>1.27</v>
      </c>
      <c r="P12" s="42">
        <v>4.9610000000000001E-2</v>
      </c>
      <c r="Q12" s="54" t="s">
        <v>807</v>
      </c>
    </row>
    <row r="13" spans="2:19" x14ac:dyDescent="0.2">
      <c r="D13" s="42">
        <v>9</v>
      </c>
      <c r="E13" s="41" t="s">
        <v>519</v>
      </c>
      <c r="F13" s="42">
        <v>1</v>
      </c>
      <c r="G13" s="42">
        <v>1.9E-2</v>
      </c>
      <c r="H13" s="42">
        <v>2.82E-3</v>
      </c>
      <c r="I13" s="42">
        <v>45.523699999999998</v>
      </c>
      <c r="J13" s="42" t="s">
        <v>562</v>
      </c>
      <c r="K13" s="41" t="s">
        <v>587</v>
      </c>
      <c r="L13" s="41" t="s">
        <v>560</v>
      </c>
      <c r="M13" s="42">
        <v>1.0189999999999999</v>
      </c>
      <c r="N13" s="42">
        <v>1.014</v>
      </c>
      <c r="O13" s="42">
        <v>1.0249999999999999</v>
      </c>
      <c r="P13" s="42">
        <v>6.6790000000000002E-2</v>
      </c>
      <c r="Q13" s="54" t="s">
        <v>778</v>
      </c>
    </row>
    <row r="14" spans="2:19" x14ac:dyDescent="0.2">
      <c r="D14" s="42">
        <v>10</v>
      </c>
      <c r="E14" s="41" t="s">
        <v>520</v>
      </c>
      <c r="F14" s="42">
        <v>1</v>
      </c>
      <c r="G14" s="42">
        <v>2.64E-2</v>
      </c>
      <c r="H14" s="42">
        <v>2.81E-3</v>
      </c>
      <c r="I14" s="42">
        <v>88.310100000000006</v>
      </c>
      <c r="J14" s="42" t="s">
        <v>562</v>
      </c>
      <c r="K14" s="41" t="s">
        <v>588</v>
      </c>
      <c r="L14" s="41" t="s">
        <v>560</v>
      </c>
      <c r="M14" s="42">
        <v>1.0269999999999999</v>
      </c>
      <c r="N14" s="42">
        <v>1.0209999999999999</v>
      </c>
      <c r="O14" s="42">
        <v>1.032</v>
      </c>
      <c r="P14" s="42">
        <v>4.2450000000000002E-2</v>
      </c>
      <c r="Q14" s="54" t="s">
        <v>779</v>
      </c>
    </row>
    <row r="15" spans="2:19" x14ac:dyDescent="0.2">
      <c r="D15" s="42">
        <v>11</v>
      </c>
      <c r="E15" s="41" t="s">
        <v>557</v>
      </c>
      <c r="F15" s="42">
        <v>1</v>
      </c>
      <c r="G15" s="42">
        <v>-7.2900000000000006E-2</v>
      </c>
      <c r="H15" s="42">
        <v>2.7699999999999999E-3</v>
      </c>
      <c r="I15" s="42">
        <v>691.79759999999999</v>
      </c>
      <c r="J15" s="42" t="s">
        <v>562</v>
      </c>
      <c r="K15" s="41" t="s">
        <v>589</v>
      </c>
      <c r="L15" s="41" t="s">
        <v>560</v>
      </c>
      <c r="M15" s="42">
        <v>0.93</v>
      </c>
      <c r="N15" s="42">
        <v>0.92500000000000004</v>
      </c>
      <c r="O15" s="42">
        <v>0.93500000000000005</v>
      </c>
      <c r="P15" s="42">
        <v>-4.1410000000000002E-2</v>
      </c>
      <c r="Q15" s="54" t="s">
        <v>780</v>
      </c>
    </row>
    <row r="16" spans="2:19" x14ac:dyDescent="0.2">
      <c r="D16" s="42">
        <v>12</v>
      </c>
      <c r="E16" s="41" t="s">
        <v>558</v>
      </c>
      <c r="F16" s="42">
        <v>1</v>
      </c>
      <c r="G16" s="42">
        <v>-5.5399999999999998E-2</v>
      </c>
      <c r="H16" s="42">
        <v>3.46E-3</v>
      </c>
      <c r="I16" s="42">
        <v>255.94710000000001</v>
      </c>
      <c r="J16" s="42" t="s">
        <v>562</v>
      </c>
      <c r="K16" s="41" t="s">
        <v>590</v>
      </c>
      <c r="L16" s="41" t="s">
        <v>560</v>
      </c>
      <c r="M16" s="42">
        <v>0.94599999999999995</v>
      </c>
      <c r="N16" s="42">
        <v>0.94</v>
      </c>
      <c r="O16" s="42">
        <v>0.95299999999999996</v>
      </c>
      <c r="P16" s="42">
        <v>-5.3780000000000001E-2</v>
      </c>
      <c r="Q16" s="54" t="s">
        <v>781</v>
      </c>
    </row>
    <row r="17" spans="4:17" x14ac:dyDescent="0.2">
      <c r="D17" s="42">
        <v>13</v>
      </c>
      <c r="E17" s="41" t="s">
        <v>527</v>
      </c>
      <c r="F17" s="42">
        <v>1</v>
      </c>
      <c r="G17" s="42">
        <v>0.42220000000000002</v>
      </c>
      <c r="H17" s="42">
        <v>5.8500000000000002E-3</v>
      </c>
      <c r="I17" s="42">
        <v>5207.8134</v>
      </c>
      <c r="J17" s="42" t="s">
        <v>562</v>
      </c>
      <c r="K17" s="41" t="s">
        <v>597</v>
      </c>
      <c r="L17" s="41" t="s">
        <v>560</v>
      </c>
      <c r="M17" s="42">
        <v>1.5249999999999999</v>
      </c>
      <c r="N17" s="42">
        <v>1.508</v>
      </c>
      <c r="O17" s="42">
        <v>1.5429999999999999</v>
      </c>
      <c r="P17" s="42">
        <v>1.3429999999999999E-2</v>
      </c>
      <c r="Q17" s="54" t="s">
        <v>782</v>
      </c>
    </row>
    <row r="18" spans="4:17" x14ac:dyDescent="0.2">
      <c r="D18" s="42">
        <v>14</v>
      </c>
      <c r="E18" s="41" t="s">
        <v>554</v>
      </c>
      <c r="F18" s="42">
        <v>1</v>
      </c>
      <c r="G18" s="42">
        <v>1.1129</v>
      </c>
      <c r="H18" s="42">
        <v>2.3500000000000001E-3</v>
      </c>
      <c r="I18" s="42">
        <v>224901.02600000001</v>
      </c>
      <c r="J18" s="42" t="s">
        <v>562</v>
      </c>
      <c r="K18" s="41" t="s">
        <v>598</v>
      </c>
      <c r="L18" s="41" t="s">
        <v>560</v>
      </c>
      <c r="M18" s="42">
        <v>3.0430000000000001</v>
      </c>
      <c r="N18" s="42">
        <v>3.0289999999999999</v>
      </c>
      <c r="O18" s="42">
        <v>3.0569999999999999</v>
      </c>
      <c r="P18" s="42">
        <v>0.13150999999999999</v>
      </c>
      <c r="Q18" s="54" t="s">
        <v>783</v>
      </c>
    </row>
    <row r="19" spans="4:17" x14ac:dyDescent="0.2">
      <c r="D19" s="42">
        <v>15</v>
      </c>
      <c r="E19" s="41" t="s">
        <v>555</v>
      </c>
      <c r="F19" s="42">
        <v>1</v>
      </c>
      <c r="G19" s="42">
        <v>0.58720000000000006</v>
      </c>
      <c r="H19" s="42">
        <v>2.0899999999999998E-3</v>
      </c>
      <c r="I19" s="42">
        <v>79025.377999999997</v>
      </c>
      <c r="J19" s="42" t="s">
        <v>562</v>
      </c>
      <c r="K19" s="41" t="s">
        <v>599</v>
      </c>
      <c r="L19" s="41" t="s">
        <v>560</v>
      </c>
      <c r="M19" s="42">
        <v>1.7989999999999999</v>
      </c>
      <c r="N19" s="42">
        <v>1.792</v>
      </c>
      <c r="O19" s="42">
        <v>1.806</v>
      </c>
      <c r="P19" s="42">
        <v>4.2090000000000002E-2</v>
      </c>
      <c r="Q19" s="54" t="s">
        <v>784</v>
      </c>
    </row>
    <row r="20" spans="4:17" x14ac:dyDescent="0.2">
      <c r="D20" s="42">
        <v>16</v>
      </c>
      <c r="E20" s="41" t="s">
        <v>525</v>
      </c>
      <c r="F20" s="42">
        <v>1</v>
      </c>
      <c r="G20" s="42">
        <v>0.9345</v>
      </c>
      <c r="H20" s="42">
        <v>3.3500000000000001E-3</v>
      </c>
      <c r="I20" s="42">
        <v>77627.061499999996</v>
      </c>
      <c r="J20" s="42" t="s">
        <v>562</v>
      </c>
      <c r="K20" s="41" t="s">
        <v>595</v>
      </c>
      <c r="L20" s="41" t="s">
        <v>560</v>
      </c>
      <c r="M20" s="42">
        <v>2.5459999999999998</v>
      </c>
      <c r="N20" s="42">
        <v>2.5289999999999999</v>
      </c>
      <c r="O20" s="42">
        <v>2.5630000000000002</v>
      </c>
      <c r="P20" s="42">
        <v>0.14757000000000001</v>
      </c>
      <c r="Q20" s="54" t="s">
        <v>815</v>
      </c>
    </row>
    <row r="21" spans="4:17" x14ac:dyDescent="0.2">
      <c r="D21" s="42">
        <v>17</v>
      </c>
      <c r="E21" s="41" t="s">
        <v>521</v>
      </c>
      <c r="F21" s="42">
        <v>1</v>
      </c>
      <c r="G21" s="42">
        <v>-1.7683</v>
      </c>
      <c r="H21" s="42">
        <v>2.0400000000000001E-2</v>
      </c>
      <c r="I21" s="42">
        <v>7528.5492999999997</v>
      </c>
      <c r="J21" s="42" t="s">
        <v>562</v>
      </c>
      <c r="K21" s="41" t="s">
        <v>591</v>
      </c>
      <c r="L21" s="41" t="s">
        <v>560</v>
      </c>
      <c r="M21" s="42">
        <v>0.17100000000000001</v>
      </c>
      <c r="N21" s="42">
        <v>0.16400000000000001</v>
      </c>
      <c r="O21" s="42">
        <v>0.17799999999999999</v>
      </c>
      <c r="P21" s="42">
        <v>-7.8780000000000003E-2</v>
      </c>
      <c r="Q21" s="54" t="s">
        <v>801</v>
      </c>
    </row>
    <row r="22" spans="4:17" x14ac:dyDescent="0.2">
      <c r="D22" s="42">
        <v>18</v>
      </c>
      <c r="E22" s="41" t="s">
        <v>522</v>
      </c>
      <c r="F22" s="42">
        <v>1</v>
      </c>
      <c r="G22" s="42">
        <v>0.28100000000000003</v>
      </c>
      <c r="H22" s="42">
        <v>3.1800000000000001E-3</v>
      </c>
      <c r="I22" s="42">
        <v>7799.1427000000003</v>
      </c>
      <c r="J22" s="42" t="s">
        <v>562</v>
      </c>
      <c r="K22" s="41" t="s">
        <v>592</v>
      </c>
      <c r="L22" s="41" t="s">
        <v>560</v>
      </c>
      <c r="M22" s="42">
        <v>1.3240000000000001</v>
      </c>
      <c r="N22" s="42">
        <v>1.3160000000000001</v>
      </c>
      <c r="O22" s="42">
        <v>1.333</v>
      </c>
      <c r="P22" s="42">
        <v>0.10006</v>
      </c>
      <c r="Q22" s="54" t="s">
        <v>816</v>
      </c>
    </row>
    <row r="23" spans="4:17" x14ac:dyDescent="0.2">
      <c r="D23" s="42">
        <v>19</v>
      </c>
      <c r="E23" s="41" t="s">
        <v>523</v>
      </c>
      <c r="F23" s="42">
        <v>1</v>
      </c>
      <c r="G23" s="42">
        <v>0.1623</v>
      </c>
      <c r="H23" s="42">
        <v>2.4599999999999999E-3</v>
      </c>
      <c r="I23" s="42">
        <v>4354.7539999999999</v>
      </c>
      <c r="J23" s="42" t="s">
        <v>562</v>
      </c>
      <c r="K23" s="41" t="s">
        <v>593</v>
      </c>
      <c r="L23" s="41" t="s">
        <v>560</v>
      </c>
      <c r="M23" s="42">
        <v>1.1759999999999999</v>
      </c>
      <c r="N23" s="42">
        <v>1.171</v>
      </c>
      <c r="O23" s="42">
        <v>1.1819999999999999</v>
      </c>
      <c r="P23" s="42">
        <v>1.7469999999999999E-2</v>
      </c>
      <c r="Q23" s="54" t="s">
        <v>847</v>
      </c>
    </row>
    <row r="24" spans="4:17" x14ac:dyDescent="0.2">
      <c r="D24" s="42">
        <v>20</v>
      </c>
      <c r="E24" s="41" t="s">
        <v>524</v>
      </c>
      <c r="F24" s="42">
        <v>1</v>
      </c>
      <c r="G24" s="42">
        <v>-0.18079999999999999</v>
      </c>
      <c r="H24" s="42">
        <v>5.3E-3</v>
      </c>
      <c r="I24" s="42">
        <v>1163.3784000000001</v>
      </c>
      <c r="J24" s="42" t="s">
        <v>562</v>
      </c>
      <c r="K24" s="41" t="s">
        <v>594</v>
      </c>
      <c r="L24" s="41" t="s">
        <v>560</v>
      </c>
      <c r="M24" s="42">
        <v>0.83499999999999996</v>
      </c>
      <c r="N24" s="42">
        <v>0.82599999999999996</v>
      </c>
      <c r="O24" s="42">
        <v>0.84299999999999997</v>
      </c>
      <c r="P24" s="42">
        <v>-4.811E-2</v>
      </c>
      <c r="Q24" s="54" t="s">
        <v>817</v>
      </c>
    </row>
    <row r="25" spans="4:17" x14ac:dyDescent="0.2">
      <c r="D25" s="42">
        <v>21</v>
      </c>
      <c r="E25" s="41" t="s">
        <v>515</v>
      </c>
      <c r="F25" s="42">
        <v>1</v>
      </c>
      <c r="G25" s="42">
        <v>0.2021</v>
      </c>
      <c r="H25" s="42">
        <v>5.1599999999999997E-3</v>
      </c>
      <c r="I25" s="42">
        <v>1534.2630999999999</v>
      </c>
      <c r="J25" s="42" t="s">
        <v>562</v>
      </c>
      <c r="K25" s="41" t="s">
        <v>568</v>
      </c>
      <c r="L25" s="41" t="s">
        <v>560</v>
      </c>
      <c r="M25" s="42">
        <v>1.224</v>
      </c>
      <c r="N25" s="42">
        <v>1.212</v>
      </c>
      <c r="O25" s="42">
        <v>1.236</v>
      </c>
      <c r="P25" s="42">
        <v>4.2189999999999998E-2</v>
      </c>
      <c r="Q25" s="54" t="s">
        <v>785</v>
      </c>
    </row>
    <row r="26" spans="4:17" x14ac:dyDescent="0.2">
      <c r="D26" s="42">
        <v>22</v>
      </c>
      <c r="E26" s="41" t="s">
        <v>539</v>
      </c>
      <c r="F26" s="42">
        <v>1</v>
      </c>
      <c r="G26" s="42">
        <v>0.32379999999999998</v>
      </c>
      <c r="H26" s="42">
        <v>4.7600000000000003E-3</v>
      </c>
      <c r="I26" s="42">
        <v>4625.6025</v>
      </c>
      <c r="J26" s="42" t="s">
        <v>562</v>
      </c>
      <c r="K26" s="41" t="s">
        <v>569</v>
      </c>
      <c r="L26" s="41" t="s">
        <v>560</v>
      </c>
      <c r="M26" s="42">
        <v>1.3819999999999999</v>
      </c>
      <c r="N26" s="42">
        <v>1.369</v>
      </c>
      <c r="O26" s="42">
        <v>1.395</v>
      </c>
      <c r="P26" s="42">
        <v>4.0689999999999997E-2</v>
      </c>
      <c r="Q26" s="54" t="s">
        <v>786</v>
      </c>
    </row>
    <row r="27" spans="4:17" x14ac:dyDescent="0.2">
      <c r="D27" s="42">
        <v>23</v>
      </c>
      <c r="E27" s="41" t="s">
        <v>540</v>
      </c>
      <c r="F27" s="42">
        <v>1</v>
      </c>
      <c r="G27" s="42">
        <v>0.44259999999999999</v>
      </c>
      <c r="H27" s="42">
        <v>4.15E-3</v>
      </c>
      <c r="I27" s="42">
        <v>11398.141299999999</v>
      </c>
      <c r="J27" s="42" t="s">
        <v>562</v>
      </c>
      <c r="K27" s="41" t="s">
        <v>570</v>
      </c>
      <c r="L27" s="41" t="s">
        <v>560</v>
      </c>
      <c r="M27" s="42">
        <v>1.5569999999999999</v>
      </c>
      <c r="N27" s="42">
        <v>1.544</v>
      </c>
      <c r="O27" s="42">
        <v>1.569</v>
      </c>
      <c r="P27" s="42">
        <v>6.9919999999999996E-2</v>
      </c>
      <c r="Q27" s="54" t="s">
        <v>787</v>
      </c>
    </row>
    <row r="28" spans="4:17" x14ac:dyDescent="0.2">
      <c r="D28" s="42">
        <v>24</v>
      </c>
      <c r="E28" s="41" t="s">
        <v>541</v>
      </c>
      <c r="F28" s="42">
        <v>1</v>
      </c>
      <c r="G28" s="42">
        <v>0.30520000000000003</v>
      </c>
      <c r="H28" s="42">
        <v>4.5100000000000001E-3</v>
      </c>
      <c r="I28" s="42">
        <v>4575.3910999999998</v>
      </c>
      <c r="J28" s="42" t="s">
        <v>562</v>
      </c>
      <c r="K28" s="41" t="s">
        <v>571</v>
      </c>
      <c r="L28" s="41" t="s">
        <v>560</v>
      </c>
      <c r="M28" s="42">
        <v>1.357</v>
      </c>
      <c r="N28" s="42">
        <v>1.345</v>
      </c>
      <c r="O28" s="42">
        <v>1.369</v>
      </c>
      <c r="P28" s="42">
        <v>4.0779999999999997E-2</v>
      </c>
      <c r="Q28" s="54" t="s">
        <v>788</v>
      </c>
    </row>
    <row r="29" spans="4:17" x14ac:dyDescent="0.2">
      <c r="D29" s="42">
        <v>25</v>
      </c>
      <c r="E29" s="41" t="s">
        <v>542</v>
      </c>
      <c r="F29" s="42">
        <v>1</v>
      </c>
      <c r="G29" s="42">
        <v>0.37969999999999998</v>
      </c>
      <c r="H29" s="42">
        <v>4.1900000000000001E-3</v>
      </c>
      <c r="I29" s="42">
        <v>8191.8005000000003</v>
      </c>
      <c r="J29" s="42" t="s">
        <v>562</v>
      </c>
      <c r="K29" s="41" t="s">
        <v>572</v>
      </c>
      <c r="L29" s="41" t="s">
        <v>560</v>
      </c>
      <c r="M29" s="42">
        <v>1.462</v>
      </c>
      <c r="N29" s="42">
        <v>1.45</v>
      </c>
      <c r="O29" s="42">
        <v>1.474</v>
      </c>
      <c r="P29" s="42">
        <v>5.8939999999999999E-2</v>
      </c>
      <c r="Q29" s="54" t="s">
        <v>789</v>
      </c>
    </row>
    <row r="30" spans="4:17" x14ac:dyDescent="0.2">
      <c r="D30" s="42">
        <v>26</v>
      </c>
      <c r="E30" s="41" t="s">
        <v>543</v>
      </c>
      <c r="F30" s="42">
        <v>1</v>
      </c>
      <c r="G30" s="42">
        <v>0.2928</v>
      </c>
      <c r="H30" s="42">
        <v>3.32E-3</v>
      </c>
      <c r="I30" s="42">
        <v>7767.1215000000002</v>
      </c>
      <c r="J30" s="42" t="s">
        <v>562</v>
      </c>
      <c r="K30" s="41" t="s">
        <v>573</v>
      </c>
      <c r="L30" s="41" t="s">
        <v>560</v>
      </c>
      <c r="M30" s="42">
        <v>1.34</v>
      </c>
      <c r="N30" s="42">
        <v>1.331</v>
      </c>
      <c r="O30" s="42">
        <v>1.349</v>
      </c>
      <c r="P30" s="42">
        <v>5.636E-2</v>
      </c>
      <c r="Q30" s="54" t="s">
        <v>790</v>
      </c>
    </row>
    <row r="31" spans="4:17" x14ac:dyDescent="0.2">
      <c r="D31" s="42">
        <v>27</v>
      </c>
      <c r="E31" s="41" t="s">
        <v>544</v>
      </c>
      <c r="F31" s="42">
        <v>1</v>
      </c>
      <c r="G31" s="42">
        <v>0.22789999999999999</v>
      </c>
      <c r="H31" s="42">
        <v>4.4600000000000004E-3</v>
      </c>
      <c r="I31" s="42">
        <v>2605.5430999999999</v>
      </c>
      <c r="J31" s="42" t="s">
        <v>562</v>
      </c>
      <c r="K31" s="41" t="s">
        <v>574</v>
      </c>
      <c r="L31" s="41" t="s">
        <v>560</v>
      </c>
      <c r="M31" s="42">
        <v>1.256</v>
      </c>
      <c r="N31" s="42">
        <v>1.2450000000000001</v>
      </c>
      <c r="O31" s="42">
        <v>1.2669999999999999</v>
      </c>
      <c r="P31" s="42">
        <v>2.7689999999999999E-2</v>
      </c>
      <c r="Q31" s="54" t="s">
        <v>791</v>
      </c>
    </row>
    <row r="32" spans="4:17" x14ac:dyDescent="0.2">
      <c r="D32" s="42">
        <v>28</v>
      </c>
      <c r="E32" s="41" t="s">
        <v>545</v>
      </c>
      <c r="F32" s="42">
        <v>1</v>
      </c>
      <c r="G32" s="42">
        <v>0.25950000000000001</v>
      </c>
      <c r="H32" s="42">
        <v>4.1700000000000001E-3</v>
      </c>
      <c r="I32" s="42">
        <v>3869.0927000000001</v>
      </c>
      <c r="J32" s="42" t="s">
        <v>562</v>
      </c>
      <c r="K32" s="41" t="s">
        <v>575</v>
      </c>
      <c r="L32" s="41" t="s">
        <v>560</v>
      </c>
      <c r="M32" s="42">
        <v>1.296</v>
      </c>
      <c r="N32" s="42">
        <v>1.286</v>
      </c>
      <c r="O32" s="42">
        <v>1.3069999999999999</v>
      </c>
      <c r="P32" s="42">
        <v>3.7819999999999999E-2</v>
      </c>
      <c r="Q32" s="54" t="s">
        <v>792</v>
      </c>
    </row>
    <row r="33" spans="2:19" x14ac:dyDescent="0.2">
      <c r="D33" s="42">
        <v>29</v>
      </c>
      <c r="E33" s="41" t="s">
        <v>546</v>
      </c>
      <c r="F33" s="42">
        <v>1</v>
      </c>
      <c r="G33" s="42">
        <v>0.21920000000000001</v>
      </c>
      <c r="H33" s="42">
        <v>3.31E-3</v>
      </c>
      <c r="I33" s="42">
        <v>4376.6909999999998</v>
      </c>
      <c r="J33" s="42" t="s">
        <v>562</v>
      </c>
      <c r="K33" s="41" t="s">
        <v>576</v>
      </c>
      <c r="L33" s="41" t="s">
        <v>560</v>
      </c>
      <c r="M33" s="42">
        <v>1.2450000000000001</v>
      </c>
      <c r="N33" s="42">
        <v>1.2370000000000001</v>
      </c>
      <c r="O33" s="42">
        <v>1.2529999999999999</v>
      </c>
      <c r="P33" s="42">
        <v>3.7659999999999999E-2</v>
      </c>
      <c r="Q33" s="54" t="s">
        <v>793</v>
      </c>
    </row>
    <row r="34" spans="2:19" x14ac:dyDescent="0.2">
      <c r="D34" s="42">
        <v>30</v>
      </c>
      <c r="E34" s="41" t="s">
        <v>547</v>
      </c>
      <c r="F34" s="42">
        <v>1</v>
      </c>
      <c r="G34" s="42">
        <v>0.1802</v>
      </c>
      <c r="H34" s="42">
        <v>3.31E-3</v>
      </c>
      <c r="I34" s="42">
        <v>2955.3937000000001</v>
      </c>
      <c r="J34" s="42" t="s">
        <v>562</v>
      </c>
      <c r="K34" s="41" t="s">
        <v>577</v>
      </c>
      <c r="L34" s="41" t="s">
        <v>560</v>
      </c>
      <c r="M34" s="42">
        <v>1.1970000000000001</v>
      </c>
      <c r="N34" s="42">
        <v>1.19</v>
      </c>
      <c r="O34" s="42">
        <v>1.2050000000000001</v>
      </c>
      <c r="P34" s="42">
        <v>2.4819999999999998E-2</v>
      </c>
      <c r="Q34" s="54" t="s">
        <v>794</v>
      </c>
    </row>
    <row r="35" spans="2:19" x14ac:dyDescent="0.2">
      <c r="D35" s="42">
        <v>31</v>
      </c>
      <c r="E35" s="41" t="s">
        <v>548</v>
      </c>
      <c r="F35" s="42">
        <v>1</v>
      </c>
      <c r="G35" s="42">
        <v>0.15429999999999999</v>
      </c>
      <c r="H35" s="42">
        <v>3.31E-3</v>
      </c>
      <c r="I35" s="42">
        <v>2177.4825000000001</v>
      </c>
      <c r="J35" s="42" t="s">
        <v>562</v>
      </c>
      <c r="K35" s="41" t="s">
        <v>578</v>
      </c>
      <c r="L35" s="41" t="s">
        <v>560</v>
      </c>
      <c r="M35" s="42">
        <v>1.167</v>
      </c>
      <c r="N35" s="42">
        <v>1.159</v>
      </c>
      <c r="O35" s="42">
        <v>1.1739999999999999</v>
      </c>
      <c r="P35" s="42">
        <v>1.755E-2</v>
      </c>
      <c r="Q35" s="54" t="s">
        <v>795</v>
      </c>
    </row>
    <row r="36" spans="2:19" x14ac:dyDescent="0.2">
      <c r="D36" s="42">
        <v>32</v>
      </c>
      <c r="E36" s="41" t="s">
        <v>549</v>
      </c>
      <c r="F36" s="42">
        <v>1</v>
      </c>
      <c r="G36" s="42">
        <v>0.1095</v>
      </c>
      <c r="H36" s="42">
        <v>3.7000000000000002E-3</v>
      </c>
      <c r="I36" s="42">
        <v>875.75289999999995</v>
      </c>
      <c r="J36" s="42" t="s">
        <v>562</v>
      </c>
      <c r="K36" s="41" t="s">
        <v>579</v>
      </c>
      <c r="L36" s="41" t="s">
        <v>560</v>
      </c>
      <c r="M36" s="42">
        <v>1.1160000000000001</v>
      </c>
      <c r="N36" s="42">
        <v>1.1080000000000001</v>
      </c>
      <c r="O36" s="42">
        <v>1.1240000000000001</v>
      </c>
      <c r="P36" s="42">
        <v>3.0899999999999999E-3</v>
      </c>
      <c r="Q36" s="54" t="s">
        <v>796</v>
      </c>
    </row>
    <row r="37" spans="2:19" x14ac:dyDescent="0.2">
      <c r="D37" s="42">
        <v>33</v>
      </c>
      <c r="E37" s="41" t="s">
        <v>550</v>
      </c>
      <c r="F37" s="42">
        <v>1</v>
      </c>
      <c r="G37" s="42">
        <v>-0.15479999999999999</v>
      </c>
      <c r="H37" s="42">
        <v>4.3200000000000001E-3</v>
      </c>
      <c r="I37" s="42">
        <v>1284.5119999999999</v>
      </c>
      <c r="J37" s="42" t="s">
        <v>562</v>
      </c>
      <c r="K37" s="41" t="s">
        <v>580</v>
      </c>
      <c r="L37" s="41" t="s">
        <v>560</v>
      </c>
      <c r="M37" s="42">
        <v>0.85699999999999998</v>
      </c>
      <c r="N37" s="42">
        <v>0.84899999999999998</v>
      </c>
      <c r="O37" s="42">
        <v>0.86399999999999999</v>
      </c>
      <c r="P37" s="42">
        <v>-5.3789999999999998E-2</v>
      </c>
      <c r="Q37" s="54" t="s">
        <v>797</v>
      </c>
    </row>
    <row r="38" spans="2:19" x14ac:dyDescent="0.2">
      <c r="D38" s="42">
        <v>34</v>
      </c>
      <c r="E38" s="41" t="s">
        <v>551</v>
      </c>
      <c r="F38" s="42">
        <v>1</v>
      </c>
      <c r="G38" s="42">
        <v>-0.30570000000000003</v>
      </c>
      <c r="H38" s="42">
        <v>5.3800000000000002E-3</v>
      </c>
      <c r="I38" s="42">
        <v>3223.1900999999998</v>
      </c>
      <c r="J38" s="42" t="s">
        <v>562</v>
      </c>
      <c r="K38" s="41" t="s">
        <v>581</v>
      </c>
      <c r="L38" s="41" t="s">
        <v>560</v>
      </c>
      <c r="M38" s="42">
        <v>0.73699999999999999</v>
      </c>
      <c r="N38" s="42">
        <v>0.72899999999999998</v>
      </c>
      <c r="O38" s="42">
        <v>0.74399999999999999</v>
      </c>
      <c r="P38" s="42">
        <v>-5.7000000000000002E-2</v>
      </c>
      <c r="Q38" s="54" t="s">
        <v>798</v>
      </c>
    </row>
    <row r="39" spans="2:19" x14ac:dyDescent="0.2">
      <c r="D39" s="42">
        <v>35</v>
      </c>
      <c r="E39" s="41" t="s">
        <v>552</v>
      </c>
      <c r="F39" s="42">
        <v>1</v>
      </c>
      <c r="G39" s="42">
        <v>-0.54420000000000002</v>
      </c>
      <c r="H39" s="42">
        <v>6.0200000000000002E-3</v>
      </c>
      <c r="I39" s="42">
        <v>8172.9596000000001</v>
      </c>
      <c r="J39" s="42" t="s">
        <v>562</v>
      </c>
      <c r="K39" s="41" t="s">
        <v>582</v>
      </c>
      <c r="L39" s="41" t="s">
        <v>560</v>
      </c>
      <c r="M39" s="42">
        <v>0.57999999999999996</v>
      </c>
      <c r="N39" s="42">
        <v>0.57399999999999995</v>
      </c>
      <c r="O39" s="42">
        <v>0.58699999999999997</v>
      </c>
      <c r="P39" s="42">
        <v>-6.5699999999999995E-2</v>
      </c>
      <c r="Q39" s="54" t="s">
        <v>799</v>
      </c>
    </row>
    <row r="40" spans="2:19" x14ac:dyDescent="0.2">
      <c r="D40" s="42">
        <v>36</v>
      </c>
      <c r="E40" s="41" t="s">
        <v>553</v>
      </c>
      <c r="F40" s="42">
        <v>1</v>
      </c>
      <c r="G40" s="42">
        <v>-1.0525</v>
      </c>
      <c r="H40" s="42">
        <v>6.0800000000000003E-3</v>
      </c>
      <c r="I40" s="42">
        <v>29936.7621</v>
      </c>
      <c r="J40" s="42" t="s">
        <v>562</v>
      </c>
      <c r="K40" s="41" t="s">
        <v>583</v>
      </c>
      <c r="L40" s="41" t="s">
        <v>560</v>
      </c>
      <c r="M40" s="42">
        <v>0.34899999999999998</v>
      </c>
      <c r="N40" s="42">
        <v>0.34499999999999997</v>
      </c>
      <c r="O40" s="42">
        <v>0.35299999999999998</v>
      </c>
      <c r="P40" s="42">
        <v>-0.10353999999999999</v>
      </c>
      <c r="Q40" s="54" t="s">
        <v>800</v>
      </c>
    </row>
    <row r="43" spans="2:19" ht="14.1" customHeight="1" x14ac:dyDescent="0.2">
      <c r="B43" s="129" t="s">
        <v>770</v>
      </c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</row>
    <row r="45" spans="2:19" x14ac:dyDescent="0.2">
      <c r="B45" s="43" t="s">
        <v>380</v>
      </c>
      <c r="C45" s="44" t="s">
        <v>608</v>
      </c>
      <c r="D45" s="44" t="s">
        <v>609</v>
      </c>
      <c r="E45" s="43" t="s">
        <v>494</v>
      </c>
      <c r="F45" s="43" t="s">
        <v>495</v>
      </c>
      <c r="G45" s="43" t="s">
        <v>610</v>
      </c>
      <c r="H45" s="43" t="s">
        <v>611</v>
      </c>
      <c r="I45" s="43" t="s">
        <v>612</v>
      </c>
      <c r="J45" s="43" t="s">
        <v>613</v>
      </c>
      <c r="K45" s="43" t="s">
        <v>614</v>
      </c>
      <c r="L45" s="43" t="s">
        <v>615</v>
      </c>
      <c r="M45" s="43" t="s">
        <v>616</v>
      </c>
      <c r="N45" s="43" t="s">
        <v>617</v>
      </c>
      <c r="O45" s="43" t="s">
        <v>618</v>
      </c>
      <c r="P45" s="43" t="s">
        <v>619</v>
      </c>
      <c r="Q45" s="43" t="s">
        <v>620</v>
      </c>
      <c r="R45" s="43" t="s">
        <v>621</v>
      </c>
      <c r="S45" s="43" t="s">
        <v>622</v>
      </c>
    </row>
    <row r="46" spans="2:19" x14ac:dyDescent="0.2">
      <c r="B46" s="42">
        <v>23</v>
      </c>
      <c r="C46" s="41" t="s">
        <v>623</v>
      </c>
      <c r="D46" s="41">
        <v>1</v>
      </c>
      <c r="E46" s="42">
        <v>0.50248490749999997</v>
      </c>
      <c r="F46" s="42">
        <v>0.81973826579999998</v>
      </c>
      <c r="G46" s="45">
        <v>767261</v>
      </c>
      <c r="H46" s="46">
        <v>4.988803E-2</v>
      </c>
      <c r="I46" s="46">
        <v>4.988803E-2</v>
      </c>
      <c r="J46" s="45">
        <v>457894</v>
      </c>
      <c r="K46" s="46">
        <v>0.15911130000000001</v>
      </c>
      <c r="L46" s="46">
        <v>0.15911130000000001</v>
      </c>
      <c r="M46" s="45">
        <v>309367</v>
      </c>
      <c r="N46" s="46">
        <v>2.4745719999999999E-2</v>
      </c>
      <c r="O46" s="46">
        <v>2.4745719999999999E-2</v>
      </c>
      <c r="P46" s="46">
        <v>0.59679040000000005</v>
      </c>
      <c r="Q46" s="46">
        <v>0.59679040000000005</v>
      </c>
      <c r="R46" s="49">
        <v>319</v>
      </c>
      <c r="S46" s="46">
        <v>0.13436600000000001</v>
      </c>
    </row>
    <row r="47" spans="2:19" x14ac:dyDescent="0.2">
      <c r="B47" s="42">
        <v>24</v>
      </c>
      <c r="C47" s="41" t="s">
        <v>623</v>
      </c>
      <c r="D47" s="41">
        <v>2</v>
      </c>
      <c r="E47" s="42">
        <v>0.4246299308</v>
      </c>
      <c r="F47" s="42">
        <v>0.50247662209999999</v>
      </c>
      <c r="G47" s="45">
        <v>770601</v>
      </c>
      <c r="H47" s="46">
        <v>5.0105200000000003E-2</v>
      </c>
      <c r="I47" s="46">
        <v>9.9993219999999994E-2</v>
      </c>
      <c r="J47" s="45">
        <v>349058</v>
      </c>
      <c r="K47" s="46">
        <v>0.12129242</v>
      </c>
      <c r="L47" s="46">
        <v>0.28040372000000002</v>
      </c>
      <c r="M47" s="45">
        <v>421543</v>
      </c>
      <c r="N47" s="46">
        <v>3.3718480000000002E-2</v>
      </c>
      <c r="O47" s="46">
        <v>5.8464189999999999E-2</v>
      </c>
      <c r="P47" s="46">
        <v>0.45296852999999998</v>
      </c>
      <c r="Q47" s="46">
        <v>0.52472328000000001</v>
      </c>
      <c r="R47" s="49">
        <v>242</v>
      </c>
      <c r="S47" s="46">
        <v>0.22194</v>
      </c>
    </row>
    <row r="48" spans="2:19" x14ac:dyDescent="0.2">
      <c r="B48" s="42">
        <v>25</v>
      </c>
      <c r="C48" s="41" t="s">
        <v>623</v>
      </c>
      <c r="D48" s="41">
        <v>3</v>
      </c>
      <c r="E48" s="42">
        <v>0.37052135279999998</v>
      </c>
      <c r="F48" s="42">
        <v>0.42461289810000002</v>
      </c>
      <c r="G48" s="45">
        <v>769090</v>
      </c>
      <c r="H48" s="46">
        <v>5.0006950000000001E-2</v>
      </c>
      <c r="I48" s="46">
        <v>0.15000018000000001</v>
      </c>
      <c r="J48" s="45">
        <v>301456</v>
      </c>
      <c r="K48" s="46">
        <v>0.10475144</v>
      </c>
      <c r="L48" s="46">
        <v>0.38515516</v>
      </c>
      <c r="M48" s="45">
        <v>467634</v>
      </c>
      <c r="N48" s="46">
        <v>3.7405210000000001E-2</v>
      </c>
      <c r="O48" s="46">
        <v>9.5869410000000002E-2</v>
      </c>
      <c r="P48" s="46">
        <v>0.39196452999999998</v>
      </c>
      <c r="Q48" s="46">
        <v>0.48046427000000003</v>
      </c>
      <c r="R48" s="49">
        <v>209</v>
      </c>
      <c r="S48" s="46">
        <v>0.28928599999999999</v>
      </c>
    </row>
    <row r="49" spans="2:19" x14ac:dyDescent="0.2">
      <c r="B49" s="42">
        <v>26</v>
      </c>
      <c r="C49" s="41" t="s">
        <v>623</v>
      </c>
      <c r="D49" s="41">
        <v>4</v>
      </c>
      <c r="E49" s="42">
        <v>0.31636659830000002</v>
      </c>
      <c r="F49" s="42">
        <v>0.37048649109999998</v>
      </c>
      <c r="G49" s="45">
        <v>768978</v>
      </c>
      <c r="H49" s="46">
        <v>4.9999670000000003E-2</v>
      </c>
      <c r="I49" s="46">
        <v>0.19999984000000001</v>
      </c>
      <c r="J49" s="45">
        <v>258646</v>
      </c>
      <c r="K49" s="46">
        <v>8.9875609999999995E-2</v>
      </c>
      <c r="L49" s="46">
        <v>0.47503076999999999</v>
      </c>
      <c r="M49" s="45">
        <v>510332</v>
      </c>
      <c r="N49" s="46">
        <v>4.0820549999999997E-2</v>
      </c>
      <c r="O49" s="46">
        <v>0.13668996</v>
      </c>
      <c r="P49" s="46">
        <v>0.33635031999999998</v>
      </c>
      <c r="Q49" s="46">
        <v>0.44443599</v>
      </c>
      <c r="R49" s="49">
        <v>180</v>
      </c>
      <c r="S49" s="46">
        <v>0.338341</v>
      </c>
    </row>
    <row r="50" spans="2:19" x14ac:dyDescent="0.2">
      <c r="B50" s="42">
        <v>27</v>
      </c>
      <c r="C50" s="41" t="s">
        <v>623</v>
      </c>
      <c r="D50" s="41">
        <v>5</v>
      </c>
      <c r="E50" s="42">
        <v>0.26521535689999998</v>
      </c>
      <c r="F50" s="42">
        <v>0.31636187049999998</v>
      </c>
      <c r="G50" s="45">
        <v>768852</v>
      </c>
      <c r="H50" s="46">
        <v>4.9991479999999998E-2</v>
      </c>
      <c r="I50" s="46">
        <v>0.24999131999999999</v>
      </c>
      <c r="J50" s="45">
        <v>218886</v>
      </c>
      <c r="K50" s="46">
        <v>7.6059600000000005E-2</v>
      </c>
      <c r="L50" s="46">
        <v>0.55109037000000005</v>
      </c>
      <c r="M50" s="45">
        <v>549966</v>
      </c>
      <c r="N50" s="46">
        <v>4.3990799999999997E-2</v>
      </c>
      <c r="O50" s="46">
        <v>0.18068076</v>
      </c>
      <c r="P50" s="46">
        <v>0.28469198000000001</v>
      </c>
      <c r="Q50" s="46">
        <v>0.41249153</v>
      </c>
      <c r="R50" s="49">
        <v>152</v>
      </c>
      <c r="S50" s="46">
        <v>0.37041000000000002</v>
      </c>
    </row>
    <row r="51" spans="2:19" x14ac:dyDescent="0.2">
      <c r="B51" s="42">
        <v>28</v>
      </c>
      <c r="C51" s="41" t="s">
        <v>623</v>
      </c>
      <c r="D51" s="41">
        <v>6</v>
      </c>
      <c r="E51" s="42">
        <v>0.23010111229999999</v>
      </c>
      <c r="F51" s="42">
        <v>0.26521212589999998</v>
      </c>
      <c r="G51" s="45">
        <v>772828</v>
      </c>
      <c r="H51" s="46">
        <v>5.0250000000000003E-2</v>
      </c>
      <c r="I51" s="46">
        <v>0.30024131999999998</v>
      </c>
      <c r="J51" s="45">
        <v>193742</v>
      </c>
      <c r="K51" s="46">
        <v>6.7322439999999997E-2</v>
      </c>
      <c r="L51" s="46">
        <v>0.61841281000000003</v>
      </c>
      <c r="M51" s="45">
        <v>579086</v>
      </c>
      <c r="N51" s="46">
        <v>4.6320060000000003E-2</v>
      </c>
      <c r="O51" s="46">
        <v>0.22700082999999999</v>
      </c>
      <c r="P51" s="46">
        <v>0.25069226</v>
      </c>
      <c r="Q51" s="46">
        <v>0.38541193000000001</v>
      </c>
      <c r="R51" s="49">
        <v>134</v>
      </c>
      <c r="S51" s="46">
        <v>0.39141199999999998</v>
      </c>
    </row>
    <row r="52" spans="2:19" x14ac:dyDescent="0.2">
      <c r="B52" s="42">
        <v>29</v>
      </c>
      <c r="C52" s="41" t="s">
        <v>623</v>
      </c>
      <c r="D52" s="41">
        <v>7</v>
      </c>
      <c r="E52" s="42">
        <v>0.20457718450000001</v>
      </c>
      <c r="F52" s="42">
        <v>0.2301008138</v>
      </c>
      <c r="G52" s="45">
        <v>765247</v>
      </c>
      <c r="H52" s="46">
        <v>4.9757080000000002E-2</v>
      </c>
      <c r="I52" s="46">
        <v>0.34999838999999999</v>
      </c>
      <c r="J52" s="45">
        <v>171707</v>
      </c>
      <c r="K52" s="46">
        <v>5.9665610000000001E-2</v>
      </c>
      <c r="L52" s="46">
        <v>0.67807841999999996</v>
      </c>
      <c r="M52" s="45">
        <v>593540</v>
      </c>
      <c r="N52" s="46">
        <v>4.7476209999999998E-2</v>
      </c>
      <c r="O52" s="46">
        <v>0.27447704000000001</v>
      </c>
      <c r="P52" s="46">
        <v>0.22438115</v>
      </c>
      <c r="Q52" s="46">
        <v>0.36251919999999999</v>
      </c>
      <c r="R52" s="49">
        <v>120</v>
      </c>
      <c r="S52" s="46">
        <v>0.40360099999999999</v>
      </c>
    </row>
    <row r="53" spans="2:19" x14ac:dyDescent="0.2">
      <c r="B53" s="42">
        <v>30</v>
      </c>
      <c r="C53" s="41" t="s">
        <v>623</v>
      </c>
      <c r="D53" s="41">
        <v>8</v>
      </c>
      <c r="E53" s="42">
        <v>0.1836380752</v>
      </c>
      <c r="F53" s="42">
        <v>0.20457461760000001</v>
      </c>
      <c r="G53" s="45">
        <v>782813</v>
      </c>
      <c r="H53" s="46">
        <v>5.0899229999999997E-2</v>
      </c>
      <c r="I53" s="46">
        <v>0.40089763</v>
      </c>
      <c r="J53" s="45">
        <v>157252</v>
      </c>
      <c r="K53" s="46">
        <v>5.4642709999999997E-2</v>
      </c>
      <c r="L53" s="46">
        <v>0.73272113000000005</v>
      </c>
      <c r="M53" s="45">
        <v>625561</v>
      </c>
      <c r="N53" s="46">
        <v>5.003751E-2</v>
      </c>
      <c r="O53" s="46">
        <v>0.32451455000000001</v>
      </c>
      <c r="P53" s="46">
        <v>0.20088067000000001</v>
      </c>
      <c r="Q53" s="46">
        <v>0.34199706000000002</v>
      </c>
      <c r="R53" s="49">
        <v>107</v>
      </c>
      <c r="S53" s="46">
        <v>0.40820699999999999</v>
      </c>
    </row>
    <row r="54" spans="2:19" x14ac:dyDescent="0.2">
      <c r="B54" s="42">
        <v>31</v>
      </c>
      <c r="C54" s="41" t="s">
        <v>623</v>
      </c>
      <c r="D54" s="41">
        <v>9</v>
      </c>
      <c r="E54" s="42">
        <v>0.1647031367</v>
      </c>
      <c r="F54" s="42">
        <v>0.183635927</v>
      </c>
      <c r="G54" s="45">
        <v>755308</v>
      </c>
      <c r="H54" s="46">
        <v>4.9110830000000001E-2</v>
      </c>
      <c r="I54" s="46">
        <v>0.45000846</v>
      </c>
      <c r="J54" s="45">
        <v>137687</v>
      </c>
      <c r="K54" s="46">
        <v>4.7844169999999998E-2</v>
      </c>
      <c r="L54" s="46">
        <v>0.78056530000000002</v>
      </c>
      <c r="M54" s="45">
        <v>617621</v>
      </c>
      <c r="N54" s="46">
        <v>4.9402410000000001E-2</v>
      </c>
      <c r="O54" s="46">
        <v>0.37391696000000002</v>
      </c>
      <c r="P54" s="46">
        <v>0.18229252000000001</v>
      </c>
      <c r="Q54" s="46">
        <v>0.32456800000000002</v>
      </c>
      <c r="R54" s="49">
        <v>97</v>
      </c>
      <c r="S54" s="46">
        <v>0.40664800000000001</v>
      </c>
    </row>
    <row r="55" spans="2:19" x14ac:dyDescent="0.2">
      <c r="B55" s="42">
        <v>32</v>
      </c>
      <c r="C55" s="41" t="s">
        <v>623</v>
      </c>
      <c r="D55" s="41">
        <v>10</v>
      </c>
      <c r="E55" s="42">
        <v>0.1451123882</v>
      </c>
      <c r="F55" s="42">
        <v>0.1646996721</v>
      </c>
      <c r="G55" s="45">
        <v>769141</v>
      </c>
      <c r="H55" s="46">
        <v>5.0010270000000002E-2</v>
      </c>
      <c r="I55" s="46">
        <v>0.50001872999999997</v>
      </c>
      <c r="J55" s="45">
        <v>123465</v>
      </c>
      <c r="K55" s="46">
        <v>4.2902240000000001E-2</v>
      </c>
      <c r="L55" s="46">
        <v>0.82346754</v>
      </c>
      <c r="M55" s="45">
        <v>645676</v>
      </c>
      <c r="N55" s="46">
        <v>5.1646480000000002E-2</v>
      </c>
      <c r="O55" s="46">
        <v>0.42556344000000002</v>
      </c>
      <c r="P55" s="46">
        <v>0.16052322999999999</v>
      </c>
      <c r="Q55" s="46">
        <v>0.30816076999999997</v>
      </c>
      <c r="R55" s="49">
        <v>86</v>
      </c>
      <c r="S55" s="46">
        <v>0.39790399999999998</v>
      </c>
    </row>
    <row r="56" spans="2:19" x14ac:dyDescent="0.2">
      <c r="B56" s="42">
        <v>33</v>
      </c>
      <c r="C56" s="41" t="s">
        <v>623</v>
      </c>
      <c r="D56" s="41">
        <v>11</v>
      </c>
      <c r="E56" s="42">
        <v>0.1232098428</v>
      </c>
      <c r="F56" s="42">
        <v>0.1451093379</v>
      </c>
      <c r="G56" s="45">
        <v>767023</v>
      </c>
      <c r="H56" s="46">
        <v>4.9872550000000002E-2</v>
      </c>
      <c r="I56" s="46">
        <v>0.54989127999999998</v>
      </c>
      <c r="J56" s="45">
        <v>104179</v>
      </c>
      <c r="K56" s="46">
        <v>3.6200639999999999E-2</v>
      </c>
      <c r="L56" s="46">
        <v>0.85966818</v>
      </c>
      <c r="M56" s="45">
        <v>662844</v>
      </c>
      <c r="N56" s="46">
        <v>5.3019719999999999E-2</v>
      </c>
      <c r="O56" s="46">
        <v>0.47858315000000001</v>
      </c>
      <c r="P56" s="46">
        <v>0.13582252</v>
      </c>
      <c r="Q56" s="46">
        <v>0.29253050000000003</v>
      </c>
      <c r="R56" s="49">
        <v>73</v>
      </c>
      <c r="S56" s="46">
        <v>0.38108500000000001</v>
      </c>
    </row>
    <row r="57" spans="2:19" x14ac:dyDescent="0.2">
      <c r="B57" s="42">
        <v>34</v>
      </c>
      <c r="C57" s="41" t="s">
        <v>623</v>
      </c>
      <c r="D57" s="41">
        <v>12</v>
      </c>
      <c r="E57" s="42">
        <v>0.10318977259999999</v>
      </c>
      <c r="F57" s="42">
        <v>0.1232056</v>
      </c>
      <c r="G57" s="45">
        <v>771186</v>
      </c>
      <c r="H57" s="46">
        <v>5.0143229999999997E-2</v>
      </c>
      <c r="I57" s="46">
        <v>0.60003450999999997</v>
      </c>
      <c r="J57" s="45">
        <v>86206</v>
      </c>
      <c r="K57" s="46">
        <v>2.9955289999999999E-2</v>
      </c>
      <c r="L57" s="46">
        <v>0.88962346999999997</v>
      </c>
      <c r="M57" s="45">
        <v>684980</v>
      </c>
      <c r="N57" s="46">
        <v>5.4790329999999998E-2</v>
      </c>
      <c r="O57" s="46">
        <v>0.53337349000000001</v>
      </c>
      <c r="P57" s="46">
        <v>0.11178367</v>
      </c>
      <c r="Q57" s="46">
        <v>0.27742599000000001</v>
      </c>
      <c r="R57" s="49">
        <v>60</v>
      </c>
      <c r="S57" s="46">
        <v>0.35625000000000001</v>
      </c>
    </row>
    <row r="58" spans="2:19" x14ac:dyDescent="0.2">
      <c r="B58" s="42">
        <v>35</v>
      </c>
      <c r="C58" s="41" t="s">
        <v>623</v>
      </c>
      <c r="D58" s="41">
        <v>13</v>
      </c>
      <c r="E58" s="42">
        <v>8.7499756999999997E-2</v>
      </c>
      <c r="F58" s="42">
        <v>0.10318478020000001</v>
      </c>
      <c r="G58" s="45">
        <v>769637</v>
      </c>
      <c r="H58" s="46">
        <v>5.004252E-2</v>
      </c>
      <c r="I58" s="46">
        <v>0.65007702999999994</v>
      </c>
      <c r="J58" s="45">
        <v>71703</v>
      </c>
      <c r="K58" s="46">
        <v>2.4915719999999999E-2</v>
      </c>
      <c r="L58" s="46">
        <v>0.91453918999999995</v>
      </c>
      <c r="M58" s="45">
        <v>697934</v>
      </c>
      <c r="N58" s="46">
        <v>5.5826500000000001E-2</v>
      </c>
      <c r="O58" s="46">
        <v>0.58919999000000001</v>
      </c>
      <c r="P58" s="46">
        <v>9.3164700000000003E-2</v>
      </c>
      <c r="Q58" s="46">
        <v>0.26324166999999998</v>
      </c>
      <c r="R58" s="49">
        <v>50</v>
      </c>
      <c r="S58" s="46">
        <v>0.32533899999999999</v>
      </c>
    </row>
    <row r="59" spans="2:19" x14ac:dyDescent="0.2">
      <c r="B59" s="42">
        <v>36</v>
      </c>
      <c r="C59" s="41" t="s">
        <v>623</v>
      </c>
      <c r="D59" s="41">
        <v>14</v>
      </c>
      <c r="E59" s="42">
        <v>7.5392500200000004E-2</v>
      </c>
      <c r="F59" s="42">
        <v>8.7488079600000004E-2</v>
      </c>
      <c r="G59" s="45">
        <v>767414</v>
      </c>
      <c r="H59" s="46">
        <v>4.9897980000000001E-2</v>
      </c>
      <c r="I59" s="46">
        <v>0.69997500999999995</v>
      </c>
      <c r="J59" s="45">
        <v>63240</v>
      </c>
      <c r="K59" s="46">
        <v>2.197495E-2</v>
      </c>
      <c r="L59" s="46">
        <v>0.93651413999999999</v>
      </c>
      <c r="M59" s="45">
        <v>704174</v>
      </c>
      <c r="N59" s="46">
        <v>5.6325630000000002E-2</v>
      </c>
      <c r="O59" s="46">
        <v>0.64552562000000002</v>
      </c>
      <c r="P59" s="46">
        <v>8.2406629999999995E-2</v>
      </c>
      <c r="Q59" s="46">
        <v>0.25035077999999999</v>
      </c>
      <c r="R59" s="49">
        <v>44</v>
      </c>
      <c r="S59" s="46">
        <v>0.290989</v>
      </c>
    </row>
    <row r="60" spans="2:19" x14ac:dyDescent="0.2">
      <c r="B60" s="42">
        <v>37</v>
      </c>
      <c r="C60" s="41" t="s">
        <v>623</v>
      </c>
      <c r="D60" s="41">
        <v>15</v>
      </c>
      <c r="E60" s="42">
        <v>6.4996416799999998E-2</v>
      </c>
      <c r="F60" s="42">
        <v>7.5387454699999995E-2</v>
      </c>
      <c r="G60" s="45">
        <v>768316</v>
      </c>
      <c r="H60" s="46">
        <v>4.995662E-2</v>
      </c>
      <c r="I60" s="46">
        <v>0.74993162999999996</v>
      </c>
      <c r="J60" s="45">
        <v>55319</v>
      </c>
      <c r="K60" s="46">
        <v>1.922252E-2</v>
      </c>
      <c r="L60" s="46">
        <v>0.95573666000000002</v>
      </c>
      <c r="M60" s="45">
        <v>712997</v>
      </c>
      <c r="N60" s="46">
        <v>5.7031360000000003E-2</v>
      </c>
      <c r="O60" s="46">
        <v>0.70255698</v>
      </c>
      <c r="P60" s="46">
        <v>7.2000320000000007E-2</v>
      </c>
      <c r="Q60" s="46">
        <v>0.23846998</v>
      </c>
      <c r="R60" s="49">
        <v>38</v>
      </c>
      <c r="S60" s="46">
        <v>0.25318000000000002</v>
      </c>
    </row>
    <row r="61" spans="2:19" x14ac:dyDescent="0.2">
      <c r="B61" s="42">
        <v>38</v>
      </c>
      <c r="C61" s="41" t="s">
        <v>623</v>
      </c>
      <c r="D61" s="41">
        <v>16</v>
      </c>
      <c r="E61" s="42">
        <v>5.41068086E-2</v>
      </c>
      <c r="F61" s="42">
        <v>6.49939457E-2</v>
      </c>
      <c r="G61" s="45">
        <v>768407</v>
      </c>
      <c r="H61" s="46">
        <v>4.996254E-2</v>
      </c>
      <c r="I61" s="46">
        <v>0.79989416999999996</v>
      </c>
      <c r="J61" s="45">
        <v>46526</v>
      </c>
      <c r="K61" s="46">
        <v>1.6167089999999999E-2</v>
      </c>
      <c r="L61" s="46">
        <v>0.97190374999999996</v>
      </c>
      <c r="M61" s="45">
        <v>721881</v>
      </c>
      <c r="N61" s="46">
        <v>5.7741979999999998E-2</v>
      </c>
      <c r="O61" s="46">
        <v>0.76029895999999997</v>
      </c>
      <c r="P61" s="46">
        <v>6.0548640000000001E-2</v>
      </c>
      <c r="Q61" s="46">
        <v>0.22735675999999999</v>
      </c>
      <c r="R61" s="49">
        <v>32</v>
      </c>
      <c r="S61" s="46">
        <v>0.21160499999999999</v>
      </c>
    </row>
    <row r="62" spans="2:19" x14ac:dyDescent="0.2">
      <c r="B62" s="42">
        <v>39</v>
      </c>
      <c r="C62" s="41" t="s">
        <v>623</v>
      </c>
      <c r="D62" s="41">
        <v>17</v>
      </c>
      <c r="E62" s="42">
        <v>4.2138887600000001E-2</v>
      </c>
      <c r="F62" s="42">
        <v>5.4102702500000002E-2</v>
      </c>
      <c r="G62" s="45">
        <v>766728</v>
      </c>
      <c r="H62" s="46">
        <v>4.9853370000000001E-2</v>
      </c>
      <c r="I62" s="46">
        <v>0.84974753999999997</v>
      </c>
      <c r="J62" s="45">
        <v>35550</v>
      </c>
      <c r="K62" s="46">
        <v>1.2353090000000001E-2</v>
      </c>
      <c r="L62" s="46">
        <v>0.98425684000000002</v>
      </c>
      <c r="M62" s="45">
        <v>731178</v>
      </c>
      <c r="N62" s="46">
        <v>5.8485629999999997E-2</v>
      </c>
      <c r="O62" s="46">
        <v>0.81878459000000003</v>
      </c>
      <c r="P62" s="46">
        <v>4.6365860000000002E-2</v>
      </c>
      <c r="Q62" s="46">
        <v>0.21673829999999999</v>
      </c>
      <c r="R62" s="49">
        <v>25</v>
      </c>
      <c r="S62" s="46">
        <v>0.16547200000000001</v>
      </c>
    </row>
    <row r="63" spans="2:19" x14ac:dyDescent="0.2">
      <c r="B63" s="42">
        <v>40</v>
      </c>
      <c r="C63" s="41" t="s">
        <v>623</v>
      </c>
      <c r="D63" s="41">
        <v>18</v>
      </c>
      <c r="E63" s="42">
        <v>2.9071567400000001E-2</v>
      </c>
      <c r="F63" s="42">
        <v>4.2138848399999998E-2</v>
      </c>
      <c r="G63" s="45">
        <v>772942</v>
      </c>
      <c r="H63" s="46">
        <v>5.0257410000000002E-2</v>
      </c>
      <c r="I63" s="46">
        <v>0.90000495000000003</v>
      </c>
      <c r="J63" s="45">
        <v>23611</v>
      </c>
      <c r="K63" s="46">
        <v>8.2044700000000002E-3</v>
      </c>
      <c r="L63" s="46">
        <v>0.99246131000000004</v>
      </c>
      <c r="M63" s="45">
        <v>749331</v>
      </c>
      <c r="N63" s="46">
        <v>5.9937659999999997E-2</v>
      </c>
      <c r="O63" s="46">
        <v>0.87872225000000004</v>
      </c>
      <c r="P63" s="46">
        <v>3.0546920000000002E-2</v>
      </c>
      <c r="Q63" s="46">
        <v>0.20634114000000001</v>
      </c>
      <c r="R63" s="49">
        <v>16</v>
      </c>
      <c r="S63" s="46">
        <v>0.11373900000000001</v>
      </c>
    </row>
    <row r="64" spans="2:19" x14ac:dyDescent="0.2">
      <c r="B64" s="42">
        <v>41</v>
      </c>
      <c r="C64" s="41" t="s">
        <v>623</v>
      </c>
      <c r="D64" s="41">
        <v>19</v>
      </c>
      <c r="E64" s="42">
        <v>1.9198297100000001E-2</v>
      </c>
      <c r="F64" s="42">
        <v>2.90706721E-2</v>
      </c>
      <c r="G64" s="45">
        <v>768905</v>
      </c>
      <c r="H64" s="46">
        <v>4.9994919999999998E-2</v>
      </c>
      <c r="I64" s="46">
        <v>0.94999988000000002</v>
      </c>
      <c r="J64" s="45">
        <v>15585</v>
      </c>
      <c r="K64" s="46">
        <v>5.4155499999999999E-3</v>
      </c>
      <c r="L64" s="46">
        <v>0.99787687000000003</v>
      </c>
      <c r="M64" s="45">
        <v>753320</v>
      </c>
      <c r="N64" s="46">
        <v>6.0256730000000001E-2</v>
      </c>
      <c r="O64" s="46">
        <v>0.93897898000000002</v>
      </c>
      <c r="P64" s="46">
        <v>2.0269079999999998E-2</v>
      </c>
      <c r="Q64" s="46">
        <v>0.19654886999999999</v>
      </c>
      <c r="R64" s="49">
        <v>11</v>
      </c>
      <c r="S64" s="46">
        <v>5.8897999999999999E-2</v>
      </c>
    </row>
    <row r="65" spans="2:19" x14ac:dyDescent="0.2">
      <c r="B65" s="42">
        <v>42</v>
      </c>
      <c r="C65" s="41" t="s">
        <v>623</v>
      </c>
      <c r="D65" s="41">
        <v>20</v>
      </c>
      <c r="E65" s="42">
        <v>1.1141679E-3</v>
      </c>
      <c r="F65" s="42">
        <v>1.91923926E-2</v>
      </c>
      <c r="G65" s="45">
        <v>768985</v>
      </c>
      <c r="H65" s="46">
        <v>5.0000120000000002E-2</v>
      </c>
      <c r="I65" s="46">
        <v>1</v>
      </c>
      <c r="J65" s="45">
        <v>6110</v>
      </c>
      <c r="K65" s="46">
        <v>2.12313E-3</v>
      </c>
      <c r="L65" s="46">
        <v>1</v>
      </c>
      <c r="M65" s="45">
        <v>762875</v>
      </c>
      <c r="N65" s="46">
        <v>6.1021020000000002E-2</v>
      </c>
      <c r="O65" s="46">
        <v>1</v>
      </c>
      <c r="P65" s="46">
        <v>7.9455399999999992E-3</v>
      </c>
      <c r="Q65" s="46">
        <v>0.18711868000000001</v>
      </c>
      <c r="R65" s="49">
        <v>4</v>
      </c>
      <c r="S65" s="46">
        <v>0</v>
      </c>
    </row>
    <row r="66" spans="2:19" x14ac:dyDescent="0.2">
      <c r="B66" s="42">
        <v>43</v>
      </c>
      <c r="C66" s="41" t="s">
        <v>623</v>
      </c>
      <c r="D66" s="41" t="s">
        <v>624</v>
      </c>
      <c r="E66" s="42" t="s">
        <v>303</v>
      </c>
      <c r="F66" s="42" t="s">
        <v>303</v>
      </c>
      <c r="G66" s="42">
        <v>15379662</v>
      </c>
      <c r="H66" s="42" t="s">
        <v>303</v>
      </c>
      <c r="I66" s="42" t="s">
        <v>303</v>
      </c>
      <c r="J66" s="45">
        <v>2877822</v>
      </c>
      <c r="K66" s="42" t="s">
        <v>303</v>
      </c>
      <c r="L66" s="42" t="s">
        <v>303</v>
      </c>
      <c r="M66" s="42">
        <v>12501840</v>
      </c>
      <c r="N66" s="42" t="s">
        <v>303</v>
      </c>
      <c r="O66" s="42" t="s">
        <v>303</v>
      </c>
      <c r="P66" s="46">
        <v>0.18711868000000001</v>
      </c>
      <c r="Q66" s="42" t="s">
        <v>303</v>
      </c>
      <c r="R66" s="49" t="s">
        <v>303</v>
      </c>
      <c r="S66" s="46">
        <v>0.40820699999999999</v>
      </c>
    </row>
    <row r="67" spans="2:19" x14ac:dyDescent="0.2">
      <c r="B67" s="42">
        <v>45</v>
      </c>
      <c r="C67" s="41" t="s">
        <v>625</v>
      </c>
      <c r="D67" s="41">
        <v>1</v>
      </c>
      <c r="E67" s="42">
        <v>0.50248490749999997</v>
      </c>
      <c r="F67" s="42">
        <v>0.81973826579999998</v>
      </c>
      <c r="G67" s="45">
        <v>613653</v>
      </c>
      <c r="H67" s="46">
        <v>4.9886779999999999E-2</v>
      </c>
      <c r="I67" s="46">
        <v>4.9886779999999999E-2</v>
      </c>
      <c r="J67" s="45">
        <v>366128</v>
      </c>
      <c r="K67" s="46">
        <v>0.15907569999999999</v>
      </c>
      <c r="L67" s="46">
        <v>0.15907569999999999</v>
      </c>
      <c r="M67" s="45">
        <v>247525</v>
      </c>
      <c r="N67" s="46">
        <v>2.4754189999999999E-2</v>
      </c>
      <c r="O67" s="46">
        <v>2.4754189999999999E-2</v>
      </c>
      <c r="P67" s="46">
        <v>0.59663686000000005</v>
      </c>
      <c r="Q67" s="46">
        <v>0.59663686000000005</v>
      </c>
      <c r="R67" s="49">
        <v>319</v>
      </c>
      <c r="S67" s="46">
        <v>0.134322</v>
      </c>
    </row>
    <row r="68" spans="2:19" x14ac:dyDescent="0.2">
      <c r="B68" s="42">
        <v>46</v>
      </c>
      <c r="C68" s="41" t="s">
        <v>625</v>
      </c>
      <c r="D68" s="41">
        <v>2</v>
      </c>
      <c r="E68" s="42">
        <v>0.4246299308</v>
      </c>
      <c r="F68" s="42">
        <v>0.50247662209999999</v>
      </c>
      <c r="G68" s="45">
        <v>616320</v>
      </c>
      <c r="H68" s="46">
        <v>5.0103590000000003E-2</v>
      </c>
      <c r="I68" s="46">
        <v>9.9990369999999995E-2</v>
      </c>
      <c r="J68" s="45">
        <v>279164</v>
      </c>
      <c r="K68" s="46">
        <v>0.12129149</v>
      </c>
      <c r="L68" s="46">
        <v>0.28036718999999999</v>
      </c>
      <c r="M68" s="45">
        <v>337156</v>
      </c>
      <c r="N68" s="46">
        <v>3.3717900000000002E-2</v>
      </c>
      <c r="O68" s="46">
        <v>5.8472080000000003E-2</v>
      </c>
      <c r="P68" s="46">
        <v>0.45295300999999999</v>
      </c>
      <c r="Q68" s="46">
        <v>0.52463915999999999</v>
      </c>
      <c r="R68" s="49">
        <v>242</v>
      </c>
      <c r="S68" s="46">
        <v>0.22189500000000001</v>
      </c>
    </row>
    <row r="69" spans="2:19" x14ac:dyDescent="0.2">
      <c r="B69" s="42">
        <v>47</v>
      </c>
      <c r="C69" s="41" t="s">
        <v>625</v>
      </c>
      <c r="D69" s="41">
        <v>3</v>
      </c>
      <c r="E69" s="42">
        <v>0.37028753749999999</v>
      </c>
      <c r="F69" s="42">
        <v>0.42461289810000002</v>
      </c>
      <c r="G69" s="45">
        <v>615179</v>
      </c>
      <c r="H69" s="46">
        <v>5.0010829999999999E-2</v>
      </c>
      <c r="I69" s="46">
        <v>0.1500012</v>
      </c>
      <c r="J69" s="45">
        <v>241129</v>
      </c>
      <c r="K69" s="46">
        <v>0.104766</v>
      </c>
      <c r="L69" s="46">
        <v>0.38513319000000001</v>
      </c>
      <c r="M69" s="45">
        <v>374050</v>
      </c>
      <c r="N69" s="46">
        <v>3.7407549999999998E-2</v>
      </c>
      <c r="O69" s="46">
        <v>9.5879629999999993E-2</v>
      </c>
      <c r="P69" s="46">
        <v>0.39196558999999997</v>
      </c>
      <c r="Q69" s="46">
        <v>0.48040540999999998</v>
      </c>
      <c r="R69" s="49">
        <v>209</v>
      </c>
      <c r="S69" s="46">
        <v>0.28925400000000001</v>
      </c>
    </row>
    <row r="70" spans="2:19" x14ac:dyDescent="0.2">
      <c r="B70" s="42">
        <v>48</v>
      </c>
      <c r="C70" s="41" t="s">
        <v>625</v>
      </c>
      <c r="D70" s="41">
        <v>4</v>
      </c>
      <c r="E70" s="42">
        <v>0.3163497985</v>
      </c>
      <c r="F70" s="42">
        <v>0.37027843240000002</v>
      </c>
      <c r="G70" s="45">
        <v>615204</v>
      </c>
      <c r="H70" s="46">
        <v>5.0012859999999999E-2</v>
      </c>
      <c r="I70" s="46">
        <v>0.20001405999999999</v>
      </c>
      <c r="J70" s="45">
        <v>206952</v>
      </c>
      <c r="K70" s="46">
        <v>8.9916739999999995E-2</v>
      </c>
      <c r="L70" s="46">
        <v>0.47504992000000001</v>
      </c>
      <c r="M70" s="45">
        <v>408252</v>
      </c>
      <c r="N70" s="46">
        <v>4.082798E-2</v>
      </c>
      <c r="O70" s="46">
        <v>0.13670761000000001</v>
      </c>
      <c r="P70" s="46">
        <v>0.33639573</v>
      </c>
      <c r="Q70" s="46">
        <v>0.44439625999999999</v>
      </c>
      <c r="R70" s="49">
        <v>180</v>
      </c>
      <c r="S70" s="46">
        <v>0.33834199999999998</v>
      </c>
    </row>
    <row r="71" spans="2:19" x14ac:dyDescent="0.2">
      <c r="B71" s="42">
        <v>49</v>
      </c>
      <c r="C71" s="41" t="s">
        <v>625</v>
      </c>
      <c r="D71" s="41">
        <v>5</v>
      </c>
      <c r="E71" s="42">
        <v>0.26502603209999998</v>
      </c>
      <c r="F71" s="42">
        <v>0.31633908900000002</v>
      </c>
      <c r="G71" s="45">
        <v>614787</v>
      </c>
      <c r="H71" s="46">
        <v>4.9978960000000003E-2</v>
      </c>
      <c r="I71" s="46">
        <v>0.24999303</v>
      </c>
      <c r="J71" s="45">
        <v>175375</v>
      </c>
      <c r="K71" s="46">
        <v>7.6197130000000002E-2</v>
      </c>
      <c r="L71" s="46">
        <v>0.55124704999999996</v>
      </c>
      <c r="M71" s="45">
        <v>439412</v>
      </c>
      <c r="N71" s="46">
        <v>4.3944190000000001E-2</v>
      </c>
      <c r="O71" s="46">
        <v>0.1806518</v>
      </c>
      <c r="P71" s="46">
        <v>0.2852614</v>
      </c>
      <c r="Q71" s="46">
        <v>0.41258179</v>
      </c>
      <c r="R71" s="49">
        <v>152</v>
      </c>
      <c r="S71" s="46">
        <v>0.37059500000000001</v>
      </c>
    </row>
    <row r="72" spans="2:19" x14ac:dyDescent="0.2">
      <c r="B72" s="42">
        <v>50</v>
      </c>
      <c r="C72" s="41" t="s">
        <v>625</v>
      </c>
      <c r="D72" s="41">
        <v>6</v>
      </c>
      <c r="E72" s="42">
        <v>0.23010111229999999</v>
      </c>
      <c r="F72" s="42">
        <v>0.2650225101</v>
      </c>
      <c r="G72" s="45">
        <v>617220</v>
      </c>
      <c r="H72" s="46">
        <v>5.0176760000000001E-2</v>
      </c>
      <c r="I72" s="46">
        <v>0.30016978</v>
      </c>
      <c r="J72" s="45">
        <v>154788</v>
      </c>
      <c r="K72" s="46">
        <v>6.725246E-2</v>
      </c>
      <c r="L72" s="46">
        <v>0.61849951000000003</v>
      </c>
      <c r="M72" s="45">
        <v>462432</v>
      </c>
      <c r="N72" s="46">
        <v>4.6246349999999999E-2</v>
      </c>
      <c r="O72" s="46">
        <v>0.22689814999999999</v>
      </c>
      <c r="P72" s="46">
        <v>0.25078254</v>
      </c>
      <c r="Q72" s="46">
        <v>0.38553523000000001</v>
      </c>
      <c r="R72" s="49">
        <v>134</v>
      </c>
      <c r="S72" s="46">
        <v>0.39160099999999998</v>
      </c>
    </row>
    <row r="73" spans="2:19" x14ac:dyDescent="0.2">
      <c r="B73" s="42">
        <v>51</v>
      </c>
      <c r="C73" s="41" t="s">
        <v>625</v>
      </c>
      <c r="D73" s="41">
        <v>7</v>
      </c>
      <c r="E73" s="42">
        <v>0.2045384277</v>
      </c>
      <c r="F73" s="42">
        <v>0.2301008138</v>
      </c>
      <c r="G73" s="45">
        <v>612975</v>
      </c>
      <c r="H73" s="46">
        <v>4.983166E-2</v>
      </c>
      <c r="I73" s="46">
        <v>0.35000144</v>
      </c>
      <c r="J73" s="45">
        <v>137515</v>
      </c>
      <c r="K73" s="46">
        <v>5.9747670000000003E-2</v>
      </c>
      <c r="L73" s="46">
        <v>0.67824717999999995</v>
      </c>
      <c r="M73" s="45">
        <v>475460</v>
      </c>
      <c r="N73" s="46">
        <v>4.754924E-2</v>
      </c>
      <c r="O73" s="46">
        <v>0.27444739000000001</v>
      </c>
      <c r="P73" s="46">
        <v>0.22434030999999999</v>
      </c>
      <c r="Q73" s="46">
        <v>0.36258499999999999</v>
      </c>
      <c r="R73" s="49">
        <v>120</v>
      </c>
      <c r="S73" s="46">
        <v>0.40379999999999999</v>
      </c>
    </row>
    <row r="74" spans="2:19" x14ac:dyDescent="0.2">
      <c r="B74" s="42">
        <v>52</v>
      </c>
      <c r="C74" s="41" t="s">
        <v>625</v>
      </c>
      <c r="D74" s="41">
        <v>8</v>
      </c>
      <c r="E74" s="42">
        <v>0.1836380752</v>
      </c>
      <c r="F74" s="42">
        <v>0.20453422460000001</v>
      </c>
      <c r="G74" s="45">
        <v>625531</v>
      </c>
      <c r="H74" s="46">
        <v>5.0852399999999999E-2</v>
      </c>
      <c r="I74" s="46">
        <v>0.40085384000000002</v>
      </c>
      <c r="J74" s="45">
        <v>125614</v>
      </c>
      <c r="K74" s="46">
        <v>5.4576909999999999E-2</v>
      </c>
      <c r="L74" s="46">
        <v>0.73282409000000004</v>
      </c>
      <c r="M74" s="45">
        <v>499917</v>
      </c>
      <c r="N74" s="46">
        <v>4.9995100000000001E-2</v>
      </c>
      <c r="O74" s="46">
        <v>0.32444248999999997</v>
      </c>
      <c r="P74" s="46">
        <v>0.20081178999999999</v>
      </c>
      <c r="Q74" s="46">
        <v>0.34206241999999998</v>
      </c>
      <c r="R74" s="49">
        <v>107</v>
      </c>
      <c r="S74" s="46">
        <v>0.40838200000000002</v>
      </c>
    </row>
    <row r="75" spans="2:19" x14ac:dyDescent="0.2">
      <c r="B75" s="42">
        <v>53</v>
      </c>
      <c r="C75" s="41" t="s">
        <v>625</v>
      </c>
      <c r="D75" s="41">
        <v>9</v>
      </c>
      <c r="E75" s="42">
        <v>0.1646791672</v>
      </c>
      <c r="F75" s="42">
        <v>0.183635927</v>
      </c>
      <c r="G75" s="45">
        <v>605186</v>
      </c>
      <c r="H75" s="46">
        <v>4.9198449999999998E-2</v>
      </c>
      <c r="I75" s="46">
        <v>0.45005229000000002</v>
      </c>
      <c r="J75" s="45">
        <v>110088</v>
      </c>
      <c r="K75" s="46">
        <v>4.7831159999999998E-2</v>
      </c>
      <c r="L75" s="46">
        <v>0.78065525000000002</v>
      </c>
      <c r="M75" s="45">
        <v>495098</v>
      </c>
      <c r="N75" s="46">
        <v>4.9513170000000002E-2</v>
      </c>
      <c r="O75" s="46">
        <v>0.37395567000000002</v>
      </c>
      <c r="P75" s="46">
        <v>0.18190771</v>
      </c>
      <c r="Q75" s="46">
        <v>0.32455476</v>
      </c>
      <c r="R75" s="49">
        <v>97</v>
      </c>
      <c r="S75" s="46">
        <v>0.40670000000000001</v>
      </c>
    </row>
    <row r="76" spans="2:19" x14ac:dyDescent="0.2">
      <c r="B76" s="42">
        <v>54</v>
      </c>
      <c r="C76" s="41" t="s">
        <v>625</v>
      </c>
      <c r="D76" s="41">
        <v>10</v>
      </c>
      <c r="E76" s="42">
        <v>0.1451123882</v>
      </c>
      <c r="F76" s="42">
        <v>0.16467032779999999</v>
      </c>
      <c r="G76" s="45">
        <v>614440</v>
      </c>
      <c r="H76" s="46">
        <v>4.9950759999999997E-2</v>
      </c>
      <c r="I76" s="46">
        <v>0.50000305</v>
      </c>
      <c r="J76" s="45">
        <v>98617</v>
      </c>
      <c r="K76" s="46">
        <v>4.2847219999999998E-2</v>
      </c>
      <c r="L76" s="46">
        <v>0.82350246999999999</v>
      </c>
      <c r="M76" s="45">
        <v>515823</v>
      </c>
      <c r="N76" s="46">
        <v>5.1585810000000003E-2</v>
      </c>
      <c r="O76" s="46">
        <v>0.42554148000000003</v>
      </c>
      <c r="P76" s="46">
        <v>0.16049899000000001</v>
      </c>
      <c r="Q76" s="46">
        <v>0.30816544000000001</v>
      </c>
      <c r="R76" s="49">
        <v>86</v>
      </c>
      <c r="S76" s="46">
        <v>0.39796100000000001</v>
      </c>
    </row>
    <row r="77" spans="2:19" x14ac:dyDescent="0.2">
      <c r="B77" s="42">
        <v>55</v>
      </c>
      <c r="C77" s="41" t="s">
        <v>625</v>
      </c>
      <c r="D77" s="41">
        <v>11</v>
      </c>
      <c r="E77" s="42">
        <v>0.1232098428</v>
      </c>
      <c r="F77" s="42">
        <v>0.1451093379</v>
      </c>
      <c r="G77" s="45">
        <v>613357</v>
      </c>
      <c r="H77" s="46">
        <v>4.9862709999999998E-2</v>
      </c>
      <c r="I77" s="46">
        <v>0.54986575999999998</v>
      </c>
      <c r="J77" s="45">
        <v>83465</v>
      </c>
      <c r="K77" s="46">
        <v>3.626397E-2</v>
      </c>
      <c r="L77" s="46">
        <v>0.85976644000000002</v>
      </c>
      <c r="M77" s="45">
        <v>529892</v>
      </c>
      <c r="N77" s="46">
        <v>5.2992810000000001E-2</v>
      </c>
      <c r="O77" s="46">
        <v>0.47853428999999997</v>
      </c>
      <c r="P77" s="46">
        <v>0.13607899000000001</v>
      </c>
      <c r="Q77" s="46">
        <v>0.29256036000000002</v>
      </c>
      <c r="R77" s="49">
        <v>73</v>
      </c>
      <c r="S77" s="46">
        <v>0.38123200000000002</v>
      </c>
    </row>
    <row r="78" spans="2:19" x14ac:dyDescent="0.2">
      <c r="B78" s="42">
        <v>56</v>
      </c>
      <c r="C78" s="41" t="s">
        <v>625</v>
      </c>
      <c r="D78" s="41">
        <v>12</v>
      </c>
      <c r="E78" s="42">
        <v>0.10318977259999999</v>
      </c>
      <c r="F78" s="42">
        <v>0.1232056</v>
      </c>
      <c r="G78" s="45">
        <v>617166</v>
      </c>
      <c r="H78" s="46">
        <v>5.0172370000000001E-2</v>
      </c>
      <c r="I78" s="46">
        <v>0.60003812999999995</v>
      </c>
      <c r="J78" s="45">
        <v>68988</v>
      </c>
      <c r="K78" s="46">
        <v>2.9973980000000001E-2</v>
      </c>
      <c r="L78" s="46">
        <v>0.88974041999999998</v>
      </c>
      <c r="M78" s="45">
        <v>548178</v>
      </c>
      <c r="N78" s="46">
        <v>5.482153E-2</v>
      </c>
      <c r="O78" s="46">
        <v>0.53335582000000004</v>
      </c>
      <c r="P78" s="46">
        <v>0.11178192000000001</v>
      </c>
      <c r="Q78" s="46">
        <v>0.27744451999999997</v>
      </c>
      <c r="R78" s="49">
        <v>60</v>
      </c>
      <c r="S78" s="46">
        <v>0.35638500000000001</v>
      </c>
    </row>
    <row r="79" spans="2:19" x14ac:dyDescent="0.2">
      <c r="B79" s="42">
        <v>57</v>
      </c>
      <c r="C79" s="41" t="s">
        <v>625</v>
      </c>
      <c r="D79" s="41">
        <v>13</v>
      </c>
      <c r="E79" s="42">
        <v>8.7499756999999997E-2</v>
      </c>
      <c r="F79" s="42">
        <v>0.10318478020000001</v>
      </c>
      <c r="G79" s="45">
        <v>615219</v>
      </c>
      <c r="H79" s="46">
        <v>5.0014080000000002E-2</v>
      </c>
      <c r="I79" s="46">
        <v>0.65005221000000002</v>
      </c>
      <c r="J79" s="45">
        <v>57299</v>
      </c>
      <c r="K79" s="46">
        <v>2.489533E-2</v>
      </c>
      <c r="L79" s="46">
        <v>0.91463576000000002</v>
      </c>
      <c r="M79" s="45">
        <v>557920</v>
      </c>
      <c r="N79" s="46">
        <v>5.57958E-2</v>
      </c>
      <c r="O79" s="46">
        <v>0.58915161999999999</v>
      </c>
      <c r="P79" s="46">
        <v>9.313594E-2</v>
      </c>
      <c r="Q79" s="46">
        <v>0.26326408000000001</v>
      </c>
      <c r="R79" s="49">
        <v>50</v>
      </c>
      <c r="S79" s="46">
        <v>0.325484</v>
      </c>
    </row>
    <row r="80" spans="2:19" x14ac:dyDescent="0.2">
      <c r="B80" s="42">
        <v>58</v>
      </c>
      <c r="C80" s="41" t="s">
        <v>625</v>
      </c>
      <c r="D80" s="41">
        <v>14</v>
      </c>
      <c r="E80" s="42">
        <v>7.5392500200000004E-2</v>
      </c>
      <c r="F80" s="42">
        <v>8.7488079600000004E-2</v>
      </c>
      <c r="G80" s="45">
        <v>614031</v>
      </c>
      <c r="H80" s="46">
        <v>4.9917509999999998E-2</v>
      </c>
      <c r="I80" s="46">
        <v>0.69996972000000002</v>
      </c>
      <c r="J80" s="45">
        <v>50394</v>
      </c>
      <c r="K80" s="46">
        <v>2.189524E-2</v>
      </c>
      <c r="L80" s="46">
        <v>0.936531</v>
      </c>
      <c r="M80" s="45">
        <v>563637</v>
      </c>
      <c r="N80" s="46">
        <v>5.6367540000000001E-2</v>
      </c>
      <c r="O80" s="46">
        <v>0.64551915999999998</v>
      </c>
      <c r="P80" s="46">
        <v>8.2070770000000001E-2</v>
      </c>
      <c r="Q80" s="46">
        <v>0.25034250000000002</v>
      </c>
      <c r="R80" s="49">
        <v>44</v>
      </c>
      <c r="S80" s="46">
        <v>0.29101199999999999</v>
      </c>
    </row>
    <row r="81" spans="2:19" x14ac:dyDescent="0.2">
      <c r="B81" s="42">
        <v>59</v>
      </c>
      <c r="C81" s="41" t="s">
        <v>625</v>
      </c>
      <c r="D81" s="41">
        <v>15</v>
      </c>
      <c r="E81" s="42">
        <v>6.4996416799999998E-2</v>
      </c>
      <c r="F81" s="42">
        <v>7.5387454699999995E-2</v>
      </c>
      <c r="G81" s="45">
        <v>614537</v>
      </c>
      <c r="H81" s="46">
        <v>4.9958639999999999E-2</v>
      </c>
      <c r="I81" s="46">
        <v>0.74992835999999996</v>
      </c>
      <c r="J81" s="45">
        <v>44315</v>
      </c>
      <c r="K81" s="46">
        <v>1.9254029999999998E-2</v>
      </c>
      <c r="L81" s="46">
        <v>0.95578503000000004</v>
      </c>
      <c r="M81" s="45">
        <v>570222</v>
      </c>
      <c r="N81" s="46">
        <v>5.702608E-2</v>
      </c>
      <c r="O81" s="46">
        <v>0.70254523999999996</v>
      </c>
      <c r="P81" s="46">
        <v>7.21112E-2</v>
      </c>
      <c r="Q81" s="46">
        <v>0.23846911000000001</v>
      </c>
      <c r="R81" s="49">
        <v>39</v>
      </c>
      <c r="S81" s="46">
        <v>0.25324000000000002</v>
      </c>
    </row>
    <row r="82" spans="2:19" x14ac:dyDescent="0.2">
      <c r="B82" s="42">
        <v>60</v>
      </c>
      <c r="C82" s="41" t="s">
        <v>625</v>
      </c>
      <c r="D82" s="41">
        <v>16</v>
      </c>
      <c r="E82" s="42">
        <v>5.41068086E-2</v>
      </c>
      <c r="F82" s="42">
        <v>6.49939457E-2</v>
      </c>
      <c r="G82" s="45">
        <v>614848</v>
      </c>
      <c r="H82" s="46">
        <v>4.9983920000000001E-2</v>
      </c>
      <c r="I82" s="46">
        <v>0.79991228000000003</v>
      </c>
      <c r="J82" s="45">
        <v>37158</v>
      </c>
      <c r="K82" s="46">
        <v>1.6144450000000001E-2</v>
      </c>
      <c r="L82" s="46">
        <v>0.97192948000000001</v>
      </c>
      <c r="M82" s="45">
        <v>577690</v>
      </c>
      <c r="N82" s="46">
        <v>5.777293E-2</v>
      </c>
      <c r="O82" s="46">
        <v>0.76031817999999995</v>
      </c>
      <c r="P82" s="46">
        <v>6.0434450000000001E-2</v>
      </c>
      <c r="Q82" s="46">
        <v>0.2273443</v>
      </c>
      <c r="R82" s="49">
        <v>32</v>
      </c>
      <c r="S82" s="46">
        <v>0.21161099999999999</v>
      </c>
    </row>
    <row r="83" spans="2:19" x14ac:dyDescent="0.2">
      <c r="B83" s="42">
        <v>61</v>
      </c>
      <c r="C83" s="41" t="s">
        <v>625</v>
      </c>
      <c r="D83" s="41">
        <v>17</v>
      </c>
      <c r="E83" s="42">
        <v>4.2138887600000001E-2</v>
      </c>
      <c r="F83" s="42">
        <v>5.4102702500000002E-2</v>
      </c>
      <c r="G83" s="45">
        <v>613178</v>
      </c>
      <c r="H83" s="46">
        <v>4.9848160000000002E-2</v>
      </c>
      <c r="I83" s="46">
        <v>0.84976043999999995</v>
      </c>
      <c r="J83" s="45">
        <v>28453</v>
      </c>
      <c r="K83" s="46">
        <v>1.236229E-2</v>
      </c>
      <c r="L83" s="46">
        <v>0.98429177000000001</v>
      </c>
      <c r="M83" s="45">
        <v>584725</v>
      </c>
      <c r="N83" s="46">
        <v>5.8476479999999997E-2</v>
      </c>
      <c r="O83" s="46">
        <v>0.81879466000000001</v>
      </c>
      <c r="P83" s="46">
        <v>4.6402510000000001E-2</v>
      </c>
      <c r="Q83" s="46">
        <v>0.21672999000000001</v>
      </c>
      <c r="R83" s="49">
        <v>25</v>
      </c>
      <c r="S83" s="46">
        <v>0.16549700000000001</v>
      </c>
    </row>
    <row r="84" spans="2:19" x14ac:dyDescent="0.2">
      <c r="B84" s="42">
        <v>62</v>
      </c>
      <c r="C84" s="41" t="s">
        <v>625</v>
      </c>
      <c r="D84" s="41">
        <v>18</v>
      </c>
      <c r="E84" s="42">
        <v>2.9071567400000001E-2</v>
      </c>
      <c r="F84" s="42">
        <v>4.2138848399999998E-2</v>
      </c>
      <c r="G84" s="45">
        <v>618141</v>
      </c>
      <c r="H84" s="46">
        <v>5.0251629999999999E-2</v>
      </c>
      <c r="I84" s="46">
        <v>0.90001207000000005</v>
      </c>
      <c r="J84" s="45">
        <v>18899</v>
      </c>
      <c r="K84" s="46">
        <v>8.2112599999999997E-3</v>
      </c>
      <c r="L84" s="46">
        <v>0.99250302999999995</v>
      </c>
      <c r="M84" s="45">
        <v>599242</v>
      </c>
      <c r="N84" s="46">
        <v>5.992828E-2</v>
      </c>
      <c r="O84" s="46">
        <v>0.87872293999999995</v>
      </c>
      <c r="P84" s="46">
        <v>3.0573929999999999E-2</v>
      </c>
      <c r="Q84" s="46">
        <v>0.20633608000000001</v>
      </c>
      <c r="R84" s="49">
        <v>16</v>
      </c>
      <c r="S84" s="46">
        <v>0.11378000000000001</v>
      </c>
    </row>
    <row r="85" spans="2:19" x14ac:dyDescent="0.2">
      <c r="B85" s="42">
        <v>63</v>
      </c>
      <c r="C85" s="41" t="s">
        <v>625</v>
      </c>
      <c r="D85" s="41">
        <v>19</v>
      </c>
      <c r="E85" s="42">
        <v>1.9189524699999998E-2</v>
      </c>
      <c r="F85" s="42">
        <v>2.90706721E-2</v>
      </c>
      <c r="G85" s="45">
        <v>615164</v>
      </c>
      <c r="H85" s="46">
        <v>5.0009610000000003E-2</v>
      </c>
      <c r="I85" s="46">
        <v>0.95002169000000003</v>
      </c>
      <c r="J85" s="45">
        <v>12377</v>
      </c>
      <c r="K85" s="46">
        <v>5.3775699999999999E-3</v>
      </c>
      <c r="L85" s="46">
        <v>0.99788060000000001</v>
      </c>
      <c r="M85" s="45">
        <v>602787</v>
      </c>
      <c r="N85" s="46">
        <v>6.0282809999999999E-2</v>
      </c>
      <c r="O85" s="46">
        <v>0.93900574999999997</v>
      </c>
      <c r="P85" s="46">
        <v>2.011984E-2</v>
      </c>
      <c r="Q85" s="46">
        <v>0.19653356999999999</v>
      </c>
      <c r="R85" s="49">
        <v>11</v>
      </c>
      <c r="S85" s="46">
        <v>5.8874999999999997E-2</v>
      </c>
    </row>
    <row r="86" spans="2:19" x14ac:dyDescent="0.2">
      <c r="B86" s="42">
        <v>64</v>
      </c>
      <c r="C86" s="41" t="s">
        <v>625</v>
      </c>
      <c r="D86" s="41">
        <v>20</v>
      </c>
      <c r="E86" s="42">
        <v>1.1141679E-3</v>
      </c>
      <c r="F86" s="42">
        <v>1.9189137200000001E-2</v>
      </c>
      <c r="G86" s="45">
        <v>614779</v>
      </c>
      <c r="H86" s="46">
        <v>4.9978309999999998E-2</v>
      </c>
      <c r="I86" s="46">
        <v>1</v>
      </c>
      <c r="J86" s="45">
        <v>4878</v>
      </c>
      <c r="K86" s="46">
        <v>2.1194E-3</v>
      </c>
      <c r="L86" s="46">
        <v>1</v>
      </c>
      <c r="M86" s="45">
        <v>609901</v>
      </c>
      <c r="N86" s="46">
        <v>6.099425E-2</v>
      </c>
      <c r="O86" s="46">
        <v>1</v>
      </c>
      <c r="P86" s="46">
        <v>7.9345600000000002E-3</v>
      </c>
      <c r="Q86" s="46">
        <v>0.18710771000000001</v>
      </c>
      <c r="R86" s="49">
        <v>4</v>
      </c>
      <c r="S86" s="46">
        <v>0</v>
      </c>
    </row>
    <row r="87" spans="2:19" x14ac:dyDescent="0.2">
      <c r="B87" s="42">
        <v>65</v>
      </c>
      <c r="C87" s="41" t="s">
        <v>625</v>
      </c>
      <c r="D87" s="41" t="s">
        <v>624</v>
      </c>
      <c r="E87" s="42" t="s">
        <v>303</v>
      </c>
      <c r="F87" s="42" t="s">
        <v>303</v>
      </c>
      <c r="G87" s="42">
        <v>12300915</v>
      </c>
      <c r="H87" s="42" t="s">
        <v>303</v>
      </c>
      <c r="I87" s="42" t="s">
        <v>303</v>
      </c>
      <c r="J87" s="45">
        <v>2301596</v>
      </c>
      <c r="K87" s="42" t="s">
        <v>303</v>
      </c>
      <c r="L87" s="42" t="s">
        <v>303</v>
      </c>
      <c r="M87" s="45">
        <v>9999319</v>
      </c>
      <c r="N87" s="42" t="s">
        <v>303</v>
      </c>
      <c r="O87" s="42" t="s">
        <v>303</v>
      </c>
      <c r="P87" s="46">
        <v>0.18710771000000001</v>
      </c>
      <c r="Q87" s="42" t="s">
        <v>303</v>
      </c>
      <c r="R87" s="49" t="s">
        <v>303</v>
      </c>
      <c r="S87" s="46">
        <v>0.40838200000000002</v>
      </c>
    </row>
    <row r="88" spans="2:19" x14ac:dyDescent="0.2">
      <c r="B88" s="42">
        <v>67</v>
      </c>
      <c r="C88" s="41" t="s">
        <v>626</v>
      </c>
      <c r="D88" s="41">
        <v>1</v>
      </c>
      <c r="E88" s="42">
        <v>0.50251145789999996</v>
      </c>
      <c r="F88" s="42">
        <v>0.81973826579999998</v>
      </c>
      <c r="G88" s="45">
        <v>153608</v>
      </c>
      <c r="H88" s="46">
        <v>4.9893020000000003E-2</v>
      </c>
      <c r="I88" s="46">
        <v>4.9893020000000003E-2</v>
      </c>
      <c r="J88" s="45">
        <v>91766</v>
      </c>
      <c r="K88" s="46">
        <v>0.15925349</v>
      </c>
      <c r="L88" s="46">
        <v>0.15925349</v>
      </c>
      <c r="M88" s="45">
        <v>61842</v>
      </c>
      <c r="N88" s="46">
        <v>2.4711879999999999E-2</v>
      </c>
      <c r="O88" s="46">
        <v>2.4711879999999999E-2</v>
      </c>
      <c r="P88" s="46">
        <v>0.59740378000000005</v>
      </c>
      <c r="Q88" s="46">
        <v>0.59740378000000005</v>
      </c>
      <c r="R88" s="49">
        <v>319</v>
      </c>
      <c r="S88" s="46">
        <v>0.13454199999999999</v>
      </c>
    </row>
    <row r="89" spans="2:19" x14ac:dyDescent="0.2">
      <c r="B89" s="42">
        <v>68</v>
      </c>
      <c r="C89" s="41" t="s">
        <v>626</v>
      </c>
      <c r="D89" s="41">
        <v>2</v>
      </c>
      <c r="E89" s="42">
        <v>0.42471497159999999</v>
      </c>
      <c r="F89" s="42">
        <v>0.50247662209999999</v>
      </c>
      <c r="G89" s="45">
        <v>154255</v>
      </c>
      <c r="H89" s="46">
        <v>5.0103179999999997E-2</v>
      </c>
      <c r="I89" s="46">
        <v>9.9996199999999993E-2</v>
      </c>
      <c r="J89" s="45">
        <v>69884</v>
      </c>
      <c r="K89" s="46">
        <v>0.12127880000000001</v>
      </c>
      <c r="L89" s="46">
        <v>0.28053229000000002</v>
      </c>
      <c r="M89" s="45">
        <v>84371</v>
      </c>
      <c r="N89" s="46">
        <v>3.3714399999999999E-2</v>
      </c>
      <c r="O89" s="46">
        <v>5.8426279999999997E-2</v>
      </c>
      <c r="P89" s="46">
        <v>0.45304203999999998</v>
      </c>
      <c r="Q89" s="46">
        <v>0.52507121999999995</v>
      </c>
      <c r="R89" s="49">
        <v>242</v>
      </c>
      <c r="S89" s="46">
        <v>0.222106</v>
      </c>
    </row>
    <row r="90" spans="2:19" x14ac:dyDescent="0.2">
      <c r="B90" s="42">
        <v>69</v>
      </c>
      <c r="C90" s="41" t="s">
        <v>626</v>
      </c>
      <c r="D90" s="41">
        <v>3</v>
      </c>
      <c r="E90" s="42">
        <v>0.37083467650000002</v>
      </c>
      <c r="F90" s="42">
        <v>0.42469697680000001</v>
      </c>
      <c r="G90" s="45">
        <v>153935</v>
      </c>
      <c r="H90" s="46">
        <v>4.999924E-2</v>
      </c>
      <c r="I90" s="46">
        <v>0.14999544000000001</v>
      </c>
      <c r="J90" s="45">
        <v>60354</v>
      </c>
      <c r="K90" s="46">
        <v>0.10474015</v>
      </c>
      <c r="L90" s="46">
        <v>0.38527244999999999</v>
      </c>
      <c r="M90" s="45">
        <v>93581</v>
      </c>
      <c r="N90" s="46">
        <v>3.7394690000000001E-2</v>
      </c>
      <c r="O90" s="46">
        <v>9.5820970000000005E-2</v>
      </c>
      <c r="P90" s="46">
        <v>0.39207458000000001</v>
      </c>
      <c r="Q90" s="46">
        <v>0.48073832999999999</v>
      </c>
      <c r="R90" s="49">
        <v>209</v>
      </c>
      <c r="S90" s="46">
        <v>0.28945100000000001</v>
      </c>
    </row>
    <row r="91" spans="2:19" x14ac:dyDescent="0.2">
      <c r="B91" s="42">
        <v>70</v>
      </c>
      <c r="C91" s="41" t="s">
        <v>626</v>
      </c>
      <c r="D91" s="41">
        <v>4</v>
      </c>
      <c r="E91" s="42">
        <v>0.31648981770000001</v>
      </c>
      <c r="F91" s="42">
        <v>0.37082791389999997</v>
      </c>
      <c r="G91" s="45">
        <v>153594</v>
      </c>
      <c r="H91" s="46">
        <v>4.9888479999999999E-2</v>
      </c>
      <c r="I91" s="46">
        <v>0.19988391</v>
      </c>
      <c r="J91" s="45">
        <v>51653</v>
      </c>
      <c r="K91" s="46">
        <v>8.964018E-2</v>
      </c>
      <c r="L91" s="46">
        <v>0.47491262000000001</v>
      </c>
      <c r="M91" s="45">
        <v>101941</v>
      </c>
      <c r="N91" s="46">
        <v>4.0735319999999998E-2</v>
      </c>
      <c r="O91" s="46">
        <v>0.13655629999999999</v>
      </c>
      <c r="P91" s="46">
        <v>0.33629568999999998</v>
      </c>
      <c r="Q91" s="46">
        <v>0.44468729000000001</v>
      </c>
      <c r="R91" s="49">
        <v>180</v>
      </c>
      <c r="S91" s="46">
        <v>0.33835599999999999</v>
      </c>
    </row>
    <row r="92" spans="2:19" x14ac:dyDescent="0.2">
      <c r="B92" s="42">
        <v>71</v>
      </c>
      <c r="C92" s="41" t="s">
        <v>626</v>
      </c>
      <c r="D92" s="41">
        <v>5</v>
      </c>
      <c r="E92" s="42">
        <v>0.26553655209999999</v>
      </c>
      <c r="F92" s="42">
        <v>0.3164785403</v>
      </c>
      <c r="G92" s="45">
        <v>153948</v>
      </c>
      <c r="H92" s="46">
        <v>5.000346E-2</v>
      </c>
      <c r="I92" s="46">
        <v>0.24988737</v>
      </c>
      <c r="J92" s="45">
        <v>43531</v>
      </c>
      <c r="K92" s="46">
        <v>7.5545009999999996E-2</v>
      </c>
      <c r="L92" s="46">
        <v>0.55045763000000003</v>
      </c>
      <c r="M92" s="45">
        <v>110417</v>
      </c>
      <c r="N92" s="46">
        <v>4.4122309999999998E-2</v>
      </c>
      <c r="O92" s="46">
        <v>0.18067859999999999</v>
      </c>
      <c r="P92" s="46">
        <v>0.28276431000000002</v>
      </c>
      <c r="Q92" s="46">
        <v>0.41228586</v>
      </c>
      <c r="R92" s="49">
        <v>151</v>
      </c>
      <c r="S92" s="46">
        <v>0.36977900000000002</v>
      </c>
    </row>
    <row r="93" spans="2:19" x14ac:dyDescent="0.2">
      <c r="B93" s="42">
        <v>72</v>
      </c>
      <c r="C93" s="41" t="s">
        <v>626</v>
      </c>
      <c r="D93" s="41">
        <v>6</v>
      </c>
      <c r="E93" s="42">
        <v>0.23038609160000001</v>
      </c>
      <c r="F93" s="42">
        <v>0.2655341504</v>
      </c>
      <c r="G93" s="45">
        <v>154285</v>
      </c>
      <c r="H93" s="46">
        <v>5.0112919999999998E-2</v>
      </c>
      <c r="I93" s="46">
        <v>0.30000029</v>
      </c>
      <c r="J93" s="45">
        <v>38565</v>
      </c>
      <c r="K93" s="46">
        <v>6.6926869999999999E-2</v>
      </c>
      <c r="L93" s="46">
        <v>0.6173845</v>
      </c>
      <c r="M93" s="45">
        <v>115720</v>
      </c>
      <c r="N93" s="46">
        <v>4.6241369999999997E-2</v>
      </c>
      <c r="O93" s="46">
        <v>0.22691997</v>
      </c>
      <c r="P93" s="46">
        <v>0.24995949000000001</v>
      </c>
      <c r="Q93" s="46">
        <v>0.38517038999999997</v>
      </c>
      <c r="R93" s="49">
        <v>134</v>
      </c>
      <c r="S93" s="46">
        <v>0.39046500000000001</v>
      </c>
    </row>
    <row r="94" spans="2:19" x14ac:dyDescent="0.2">
      <c r="B94" s="42">
        <v>73</v>
      </c>
      <c r="C94" s="41" t="s">
        <v>626</v>
      </c>
      <c r="D94" s="41">
        <v>7</v>
      </c>
      <c r="E94" s="42">
        <v>0.20465051770000001</v>
      </c>
      <c r="F94" s="42">
        <v>0.2303772207</v>
      </c>
      <c r="G94" s="45">
        <v>153484</v>
      </c>
      <c r="H94" s="46">
        <v>4.9852750000000001E-2</v>
      </c>
      <c r="I94" s="46">
        <v>0.34985304</v>
      </c>
      <c r="J94" s="45">
        <v>34545</v>
      </c>
      <c r="K94" s="46">
        <v>5.9950440000000001E-2</v>
      </c>
      <c r="L94" s="46">
        <v>0.67733493</v>
      </c>
      <c r="M94" s="45">
        <v>118939</v>
      </c>
      <c r="N94" s="46">
        <v>4.7527670000000001E-2</v>
      </c>
      <c r="O94" s="46">
        <v>0.27444764999999999</v>
      </c>
      <c r="P94" s="46">
        <v>0.22507231999999999</v>
      </c>
      <c r="Q94" s="46">
        <v>0.36235700999999998</v>
      </c>
      <c r="R94" s="49">
        <v>120</v>
      </c>
      <c r="S94" s="46">
        <v>0.402887</v>
      </c>
    </row>
    <row r="95" spans="2:19" x14ac:dyDescent="0.2">
      <c r="B95" s="42">
        <v>74</v>
      </c>
      <c r="C95" s="41" t="s">
        <v>626</v>
      </c>
      <c r="D95" s="41">
        <v>8</v>
      </c>
      <c r="E95" s="42">
        <v>0.1836380752</v>
      </c>
      <c r="F95" s="42">
        <v>0.2046504717</v>
      </c>
      <c r="G95" s="45">
        <v>157692</v>
      </c>
      <c r="H95" s="46">
        <v>5.1219540000000001E-2</v>
      </c>
      <c r="I95" s="46">
        <v>0.40107258000000001</v>
      </c>
      <c r="J95" s="45">
        <v>31678</v>
      </c>
      <c r="K95" s="46">
        <v>5.4974960000000003E-2</v>
      </c>
      <c r="L95" s="46">
        <v>0.73230989000000002</v>
      </c>
      <c r="M95" s="45">
        <v>126014</v>
      </c>
      <c r="N95" s="46">
        <v>5.0354820000000002E-2</v>
      </c>
      <c r="O95" s="46">
        <v>0.32480247000000001</v>
      </c>
      <c r="P95" s="46">
        <v>0.20088527</v>
      </c>
      <c r="Q95" s="46">
        <v>0.34173604000000002</v>
      </c>
      <c r="R95" s="49">
        <v>107</v>
      </c>
      <c r="S95" s="46">
        <v>0.40750700000000001</v>
      </c>
    </row>
    <row r="96" spans="2:19" x14ac:dyDescent="0.2">
      <c r="B96" s="42">
        <v>75</v>
      </c>
      <c r="C96" s="41" t="s">
        <v>626</v>
      </c>
      <c r="D96" s="41">
        <v>9</v>
      </c>
      <c r="E96" s="42">
        <v>0.16475389169999999</v>
      </c>
      <c r="F96" s="42">
        <v>0.183635927</v>
      </c>
      <c r="G96" s="45">
        <v>150635</v>
      </c>
      <c r="H96" s="46">
        <v>4.8927369999999998E-2</v>
      </c>
      <c r="I96" s="46">
        <v>0.44999994999999998</v>
      </c>
      <c r="J96" s="45">
        <v>27718</v>
      </c>
      <c r="K96" s="46">
        <v>4.8102649999999997E-2</v>
      </c>
      <c r="L96" s="46">
        <v>0.78041254999999998</v>
      </c>
      <c r="M96" s="45">
        <v>122917</v>
      </c>
      <c r="N96" s="46">
        <v>4.9117269999999998E-2</v>
      </c>
      <c r="O96" s="46">
        <v>0.37391974</v>
      </c>
      <c r="P96" s="46">
        <v>0.1840077</v>
      </c>
      <c r="Q96" s="46">
        <v>0.32458662999999999</v>
      </c>
      <c r="R96" s="49">
        <v>98</v>
      </c>
      <c r="S96" s="46">
        <v>0.40649299999999999</v>
      </c>
    </row>
    <row r="97" spans="2:19" x14ac:dyDescent="0.2">
      <c r="B97" s="42">
        <v>76</v>
      </c>
      <c r="C97" s="41" t="s">
        <v>626</v>
      </c>
      <c r="D97" s="41">
        <v>10</v>
      </c>
      <c r="E97" s="42">
        <v>0.14513761010000001</v>
      </c>
      <c r="F97" s="42">
        <v>0.16475334189999999</v>
      </c>
      <c r="G97" s="45">
        <v>153939</v>
      </c>
      <c r="H97" s="46">
        <v>5.0000540000000003E-2</v>
      </c>
      <c r="I97" s="46">
        <v>0.50000049000000002</v>
      </c>
      <c r="J97" s="45">
        <v>24687</v>
      </c>
      <c r="K97" s="46">
        <v>4.2842570000000003E-2</v>
      </c>
      <c r="L97" s="46">
        <v>0.82325510999999996</v>
      </c>
      <c r="M97" s="45">
        <v>129252</v>
      </c>
      <c r="N97" s="46">
        <v>5.1648720000000002E-2</v>
      </c>
      <c r="O97" s="46">
        <v>0.42556845999999998</v>
      </c>
      <c r="P97" s="46">
        <v>0.16036871999999999</v>
      </c>
      <c r="Q97" s="46">
        <v>0.30816468000000002</v>
      </c>
      <c r="R97" s="49">
        <v>86</v>
      </c>
      <c r="S97" s="46">
        <v>0.39768700000000001</v>
      </c>
    </row>
    <row r="98" spans="2:19" x14ac:dyDescent="0.2">
      <c r="B98" s="42">
        <v>77</v>
      </c>
      <c r="C98" s="41" t="s">
        <v>626</v>
      </c>
      <c r="D98" s="41">
        <v>11</v>
      </c>
      <c r="E98" s="42">
        <v>0.1232098428</v>
      </c>
      <c r="F98" s="42">
        <v>0.1451268865</v>
      </c>
      <c r="G98" s="45">
        <v>153915</v>
      </c>
      <c r="H98" s="46">
        <v>4.9992740000000001E-2</v>
      </c>
      <c r="I98" s="46">
        <v>0.54999323</v>
      </c>
      <c r="J98" s="45">
        <v>20756</v>
      </c>
      <c r="K98" s="46">
        <v>3.6020589999999998E-2</v>
      </c>
      <c r="L98" s="46">
        <v>0.85927569999999998</v>
      </c>
      <c r="M98" s="45">
        <v>133159</v>
      </c>
      <c r="N98" s="46">
        <v>5.3209939999999997E-2</v>
      </c>
      <c r="O98" s="46">
        <v>0.47877839999999999</v>
      </c>
      <c r="P98" s="46">
        <v>0.13485364999999999</v>
      </c>
      <c r="Q98" s="46">
        <v>0.29241122000000003</v>
      </c>
      <c r="R98" s="49">
        <v>72</v>
      </c>
      <c r="S98" s="46">
        <v>0.38049699999999997</v>
      </c>
    </row>
    <row r="99" spans="2:19" x14ac:dyDescent="0.2">
      <c r="B99" s="42">
        <v>78</v>
      </c>
      <c r="C99" s="41" t="s">
        <v>626</v>
      </c>
      <c r="D99" s="41">
        <v>12</v>
      </c>
      <c r="E99" s="42">
        <v>0.10318977259999999</v>
      </c>
      <c r="F99" s="42">
        <v>0.1232056</v>
      </c>
      <c r="G99" s="45">
        <v>154020</v>
      </c>
      <c r="H99" s="46">
        <v>5.0026849999999998E-2</v>
      </c>
      <c r="I99" s="46">
        <v>0.60002007000000002</v>
      </c>
      <c r="J99" s="45">
        <v>17218</v>
      </c>
      <c r="K99" s="46">
        <v>2.988064E-2</v>
      </c>
      <c r="L99" s="46">
        <v>0.88915633999999999</v>
      </c>
      <c r="M99" s="45">
        <v>136802</v>
      </c>
      <c r="N99" s="46">
        <v>5.4665680000000001E-2</v>
      </c>
      <c r="O99" s="46">
        <v>0.53344407000000005</v>
      </c>
      <c r="P99" s="46">
        <v>0.11179068</v>
      </c>
      <c r="Q99" s="46">
        <v>0.27735193000000002</v>
      </c>
      <c r="R99" s="49">
        <v>60</v>
      </c>
      <c r="S99" s="46">
        <v>0.35571199999999997</v>
      </c>
    </row>
    <row r="100" spans="2:19" x14ac:dyDescent="0.2">
      <c r="B100" s="42">
        <v>79</v>
      </c>
      <c r="C100" s="41" t="s">
        <v>626</v>
      </c>
      <c r="D100" s="41">
        <v>13</v>
      </c>
      <c r="E100" s="42">
        <v>8.7526803599999994E-2</v>
      </c>
      <c r="F100" s="42">
        <v>0.1031815202</v>
      </c>
      <c r="G100" s="45">
        <v>153105</v>
      </c>
      <c r="H100" s="46">
        <v>4.972965E-2</v>
      </c>
      <c r="I100" s="46">
        <v>0.64974971999999998</v>
      </c>
      <c r="J100" s="45">
        <v>14302</v>
      </c>
      <c r="K100" s="46">
        <v>2.4820120000000001E-2</v>
      </c>
      <c r="L100" s="46">
        <v>0.91397645999999999</v>
      </c>
      <c r="M100" s="45">
        <v>138803</v>
      </c>
      <c r="N100" s="46">
        <v>5.5465269999999997E-2</v>
      </c>
      <c r="O100" s="46">
        <v>0.58890933999999995</v>
      </c>
      <c r="P100" s="46">
        <v>9.3413019999999999E-2</v>
      </c>
      <c r="Q100" s="46">
        <v>0.26327387000000002</v>
      </c>
      <c r="R100" s="49">
        <v>50</v>
      </c>
      <c r="S100" s="46">
        <v>0.32506699999999999</v>
      </c>
    </row>
    <row r="101" spans="2:19" x14ac:dyDescent="0.2">
      <c r="B101" s="42">
        <v>80</v>
      </c>
      <c r="C101" s="41" t="s">
        <v>626</v>
      </c>
      <c r="D101" s="41">
        <v>14</v>
      </c>
      <c r="E101" s="42">
        <v>7.5392500200000004E-2</v>
      </c>
      <c r="F101" s="42">
        <v>8.7521818799999998E-2</v>
      </c>
      <c r="G101" s="45">
        <v>154696</v>
      </c>
      <c r="H101" s="46">
        <v>5.024642E-2</v>
      </c>
      <c r="I101" s="46">
        <v>0.69999613000000005</v>
      </c>
      <c r="J101" s="45">
        <v>12948</v>
      </c>
      <c r="K101" s="46">
        <v>2.247035E-2</v>
      </c>
      <c r="L101" s="46">
        <v>0.93644680999999996</v>
      </c>
      <c r="M101" s="45">
        <v>141748</v>
      </c>
      <c r="N101" s="46">
        <v>5.6642079999999997E-2</v>
      </c>
      <c r="O101" s="46">
        <v>0.64555143000000004</v>
      </c>
      <c r="P101" s="46">
        <v>8.3699640000000006E-2</v>
      </c>
      <c r="Q101" s="46">
        <v>0.25038385000000002</v>
      </c>
      <c r="R101" s="49">
        <v>45</v>
      </c>
      <c r="S101" s="46">
        <v>0.29089500000000001</v>
      </c>
    </row>
    <row r="102" spans="2:19" x14ac:dyDescent="0.2">
      <c r="B102" s="42">
        <v>81</v>
      </c>
      <c r="C102" s="41" t="s">
        <v>626</v>
      </c>
      <c r="D102" s="41">
        <v>15</v>
      </c>
      <c r="E102" s="42">
        <v>6.4997631400000005E-2</v>
      </c>
      <c r="F102" s="42">
        <v>7.5387454699999995E-2</v>
      </c>
      <c r="G102" s="45">
        <v>153779</v>
      </c>
      <c r="H102" s="46">
        <v>4.9948569999999998E-2</v>
      </c>
      <c r="I102" s="46">
        <v>0.74994470000000002</v>
      </c>
      <c r="J102" s="45">
        <v>11004</v>
      </c>
      <c r="K102" s="46">
        <v>1.909667E-2</v>
      </c>
      <c r="L102" s="46">
        <v>0.95554348</v>
      </c>
      <c r="M102" s="45">
        <v>142775</v>
      </c>
      <c r="N102" s="46">
        <v>5.7052470000000001E-2</v>
      </c>
      <c r="O102" s="46">
        <v>0.70260389000000001</v>
      </c>
      <c r="P102" s="46">
        <v>7.1557229999999999E-2</v>
      </c>
      <c r="Q102" s="46">
        <v>0.23847346999999999</v>
      </c>
      <c r="R102" s="49">
        <v>38</v>
      </c>
      <c r="S102" s="46">
        <v>0.25294</v>
      </c>
    </row>
    <row r="103" spans="2:19" x14ac:dyDescent="0.2">
      <c r="B103" s="42">
        <v>82</v>
      </c>
      <c r="C103" s="41" t="s">
        <v>626</v>
      </c>
      <c r="D103" s="41">
        <v>16</v>
      </c>
      <c r="E103" s="42">
        <v>5.41068086E-2</v>
      </c>
      <c r="F103" s="42">
        <v>6.49939457E-2</v>
      </c>
      <c r="G103" s="45">
        <v>153559</v>
      </c>
      <c r="H103" s="46">
        <v>4.9877110000000002E-2</v>
      </c>
      <c r="I103" s="46">
        <v>0.79982180999999997</v>
      </c>
      <c r="J103" s="45">
        <v>9368</v>
      </c>
      <c r="K103" s="46">
        <v>1.6257509999999999E-2</v>
      </c>
      <c r="L103" s="46">
        <v>0.97180098999999998</v>
      </c>
      <c r="M103" s="45">
        <v>144191</v>
      </c>
      <c r="N103" s="46">
        <v>5.7618299999999997E-2</v>
      </c>
      <c r="O103" s="46">
        <v>0.76022219000000002</v>
      </c>
      <c r="P103" s="46">
        <v>6.1005869999999997E-2</v>
      </c>
      <c r="Q103" s="46">
        <v>0.22740653999999999</v>
      </c>
      <c r="R103" s="49">
        <v>33</v>
      </c>
      <c r="S103" s="46">
        <v>0.21157899999999999</v>
      </c>
    </row>
    <row r="104" spans="2:19" x14ac:dyDescent="0.2">
      <c r="B104" s="42">
        <v>83</v>
      </c>
      <c r="C104" s="41" t="s">
        <v>626</v>
      </c>
      <c r="D104" s="41">
        <v>17</v>
      </c>
      <c r="E104" s="42">
        <v>4.2138887600000001E-2</v>
      </c>
      <c r="F104" s="42">
        <v>5.4102702500000002E-2</v>
      </c>
      <c r="G104" s="45">
        <v>153550</v>
      </c>
      <c r="H104" s="46">
        <v>4.9874189999999999E-2</v>
      </c>
      <c r="I104" s="46">
        <v>0.84969600000000001</v>
      </c>
      <c r="J104" s="45">
        <v>7097</v>
      </c>
      <c r="K104" s="46">
        <v>1.231635E-2</v>
      </c>
      <c r="L104" s="46">
        <v>0.98411733999999995</v>
      </c>
      <c r="M104" s="45">
        <v>146453</v>
      </c>
      <c r="N104" s="46">
        <v>5.8522190000000002E-2</v>
      </c>
      <c r="O104" s="46">
        <v>0.81874438000000005</v>
      </c>
      <c r="P104" s="46">
        <v>4.6219469999999999E-2</v>
      </c>
      <c r="Q104" s="46">
        <v>0.21677149000000001</v>
      </c>
      <c r="R104" s="49">
        <v>25</v>
      </c>
      <c r="S104" s="46">
        <v>0.16537299999999999</v>
      </c>
    </row>
    <row r="105" spans="2:19" x14ac:dyDescent="0.2">
      <c r="B105" s="42">
        <v>84</v>
      </c>
      <c r="C105" s="41" t="s">
        <v>626</v>
      </c>
      <c r="D105" s="41">
        <v>18</v>
      </c>
      <c r="E105" s="42">
        <v>2.90706721E-2</v>
      </c>
      <c r="F105" s="42">
        <v>4.2138848399999998E-2</v>
      </c>
      <c r="G105" s="45">
        <v>154802</v>
      </c>
      <c r="H105" s="46">
        <v>5.028084E-2</v>
      </c>
      <c r="I105" s="46">
        <v>0.89997684</v>
      </c>
      <c r="J105" s="45">
        <v>4712</v>
      </c>
      <c r="K105" s="46">
        <v>8.1773499999999999E-3</v>
      </c>
      <c r="L105" s="46">
        <v>0.99229469000000003</v>
      </c>
      <c r="M105" s="45">
        <v>150090</v>
      </c>
      <c r="N105" s="46">
        <v>5.9975519999999997E-2</v>
      </c>
      <c r="O105" s="46">
        <v>0.8787199</v>
      </c>
      <c r="P105" s="46">
        <v>3.0438880000000001E-2</v>
      </c>
      <c r="Q105" s="46">
        <v>0.20636127000000001</v>
      </c>
      <c r="R105" s="49">
        <v>16</v>
      </c>
      <c r="S105" s="46">
        <v>0.113575</v>
      </c>
    </row>
    <row r="106" spans="2:19" x14ac:dyDescent="0.2">
      <c r="B106" s="42">
        <v>85</v>
      </c>
      <c r="C106" s="41" t="s">
        <v>626</v>
      </c>
      <c r="D106" s="41">
        <v>19</v>
      </c>
      <c r="E106" s="42">
        <v>1.92017747E-2</v>
      </c>
      <c r="F106" s="42">
        <v>2.9068716800000002E-2</v>
      </c>
      <c r="G106" s="45">
        <v>143649</v>
      </c>
      <c r="H106" s="46">
        <v>4.6658270000000002E-2</v>
      </c>
      <c r="I106" s="46">
        <v>0.94663511</v>
      </c>
      <c r="J106" s="45">
        <v>3105</v>
      </c>
      <c r="K106" s="46">
        <v>5.38851E-3</v>
      </c>
      <c r="L106" s="46">
        <v>0.99768319999999999</v>
      </c>
      <c r="M106" s="45">
        <v>140544</v>
      </c>
      <c r="N106" s="46">
        <v>5.6160969999999998E-2</v>
      </c>
      <c r="O106" s="46">
        <v>0.93488086999999997</v>
      </c>
      <c r="P106" s="46">
        <v>2.1615189999999999E-2</v>
      </c>
      <c r="Q106" s="46">
        <v>0.1972554</v>
      </c>
      <c r="R106" s="49">
        <v>12</v>
      </c>
      <c r="S106" s="46">
        <v>6.2801999999999997E-2</v>
      </c>
    </row>
    <row r="107" spans="2:19" x14ac:dyDescent="0.2">
      <c r="B107" s="42">
        <v>86</v>
      </c>
      <c r="C107" s="41" t="s">
        <v>626</v>
      </c>
      <c r="D107" s="41">
        <v>20</v>
      </c>
      <c r="E107" s="42">
        <v>1.1141679E-3</v>
      </c>
      <c r="F107" s="42">
        <v>1.9200303200000001E-2</v>
      </c>
      <c r="G107" s="45">
        <v>164297</v>
      </c>
      <c r="H107" s="46">
        <v>5.3364889999999998E-2</v>
      </c>
      <c r="I107" s="46">
        <v>1</v>
      </c>
      <c r="J107" s="45">
        <v>1335</v>
      </c>
      <c r="K107" s="46">
        <v>2.3167999999999999E-3</v>
      </c>
      <c r="L107" s="46">
        <v>1</v>
      </c>
      <c r="M107" s="45">
        <v>162962</v>
      </c>
      <c r="N107" s="46">
        <v>6.5119129999999997E-2</v>
      </c>
      <c r="O107" s="46">
        <v>1</v>
      </c>
      <c r="P107" s="46">
        <v>8.1255300000000006E-3</v>
      </c>
      <c r="Q107" s="46">
        <v>0.18716250000000001</v>
      </c>
      <c r="R107" s="49">
        <v>4</v>
      </c>
      <c r="S107" s="46">
        <v>0</v>
      </c>
    </row>
    <row r="108" spans="2:19" x14ac:dyDescent="0.2">
      <c r="B108" s="42">
        <v>87</v>
      </c>
      <c r="C108" s="41" t="s">
        <v>626</v>
      </c>
      <c r="D108" s="41" t="s">
        <v>624</v>
      </c>
      <c r="E108" s="42" t="s">
        <v>303</v>
      </c>
      <c r="F108" s="42" t="s">
        <v>303</v>
      </c>
      <c r="G108" s="45">
        <v>3078747</v>
      </c>
      <c r="H108" s="42" t="s">
        <v>303</v>
      </c>
      <c r="I108" s="42" t="s">
        <v>303</v>
      </c>
      <c r="J108" s="45">
        <v>576226</v>
      </c>
      <c r="K108" s="42" t="s">
        <v>303</v>
      </c>
      <c r="L108" s="42" t="s">
        <v>303</v>
      </c>
      <c r="M108" s="45">
        <v>2502521</v>
      </c>
      <c r="N108" s="42" t="s">
        <v>303</v>
      </c>
      <c r="O108" s="42" t="s">
        <v>303</v>
      </c>
      <c r="P108" s="46">
        <v>0.18716250000000001</v>
      </c>
      <c r="Q108" s="42" t="s">
        <v>303</v>
      </c>
      <c r="R108" s="49" t="s">
        <v>303</v>
      </c>
      <c r="S108" s="46">
        <v>0.40750700000000001</v>
      </c>
    </row>
    <row r="110" spans="2:19" ht="14.1" customHeight="1" x14ac:dyDescent="0.2">
      <c r="B110" s="129" t="s">
        <v>607</v>
      </c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</row>
  </sheetData>
  <mergeCells count="3">
    <mergeCell ref="B43:S43"/>
    <mergeCell ref="B2:S2"/>
    <mergeCell ref="B110:S110"/>
  </mergeCells>
  <conditionalFormatting sqref="R46:R108">
    <cfRule type="cellIs" dxfId="17" priority="5" operator="lessThan">
      <formula>80</formula>
    </cfRule>
    <cfRule type="cellIs" dxfId="16" priority="6" operator="greaterThan">
      <formula>120</formula>
    </cfRule>
  </conditionalFormatting>
  <conditionalFormatting sqref="S53">
    <cfRule type="top10" dxfId="15" priority="3" rank="1"/>
  </conditionalFormatting>
  <conditionalFormatting sqref="S74">
    <cfRule type="top10" dxfId="14" priority="2" rank="1"/>
  </conditionalFormatting>
  <conditionalFormatting sqref="S95">
    <cfRule type="top10" dxfId="13" priority="1" rank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zoomScale="80" zoomScaleNormal="80" workbookViewId="0">
      <selection activeCell="X159" sqref="X159"/>
    </sheetView>
  </sheetViews>
  <sheetFormatPr defaultRowHeight="12.75" x14ac:dyDescent="0.2"/>
  <cols>
    <col min="1" max="1" width="67.140625" bestFit="1" customWidth="1"/>
    <col min="2" max="2" width="51.5703125" bestFit="1" customWidth="1"/>
  </cols>
  <sheetData>
    <row r="1" spans="1:2" s="47" customFormat="1" x14ac:dyDescent="0.2"/>
    <row r="2" spans="1:2" ht="13.5" x14ac:dyDescent="0.25">
      <c r="A2" s="50"/>
      <c r="B2" s="50" t="s">
        <v>772</v>
      </c>
    </row>
    <row r="3" spans="1:2" ht="13.5" x14ac:dyDescent="0.25">
      <c r="A3" s="50"/>
      <c r="B3" s="51">
        <v>-2.7149012039999998</v>
      </c>
    </row>
    <row r="4" spans="1:2" ht="13.5" x14ac:dyDescent="0.25">
      <c r="A4" s="50" t="s">
        <v>675</v>
      </c>
      <c r="B4" s="52" t="s">
        <v>627</v>
      </c>
    </row>
    <row r="5" spans="1:2" ht="13.5" x14ac:dyDescent="0.25">
      <c r="A5" s="50" t="s">
        <v>676</v>
      </c>
      <c r="B5" s="53" t="s">
        <v>628</v>
      </c>
    </row>
    <row r="6" spans="1:2" ht="13.5" x14ac:dyDescent="0.25">
      <c r="A6" s="50" t="s">
        <v>677</v>
      </c>
      <c r="B6" s="52" t="s">
        <v>629</v>
      </c>
    </row>
    <row r="7" spans="1:2" ht="13.5" x14ac:dyDescent="0.25">
      <c r="A7" s="50" t="s">
        <v>678</v>
      </c>
      <c r="B7" s="52" t="s">
        <v>630</v>
      </c>
    </row>
    <row r="8" spans="1:2" ht="13.5" x14ac:dyDescent="0.25">
      <c r="A8" s="50" t="s">
        <v>679</v>
      </c>
      <c r="B8" s="52" t="s">
        <v>631</v>
      </c>
    </row>
    <row r="9" spans="1:2" ht="13.5" x14ac:dyDescent="0.25">
      <c r="A9" s="50" t="s">
        <v>680</v>
      </c>
      <c r="B9" s="52" t="s">
        <v>632</v>
      </c>
    </row>
    <row r="10" spans="1:2" ht="13.5" x14ac:dyDescent="0.25">
      <c r="A10" s="50" t="s">
        <v>681</v>
      </c>
      <c r="B10" s="52" t="s">
        <v>633</v>
      </c>
    </row>
    <row r="11" spans="1:2" ht="13.5" x14ac:dyDescent="0.25">
      <c r="A11" s="50" t="s">
        <v>682</v>
      </c>
      <c r="B11" s="52" t="s">
        <v>634</v>
      </c>
    </row>
    <row r="12" spans="1:2" ht="13.5" x14ac:dyDescent="0.25">
      <c r="A12" s="50" t="s">
        <v>683</v>
      </c>
      <c r="B12" s="52" t="s">
        <v>635</v>
      </c>
    </row>
    <row r="13" spans="1:2" ht="13.5" x14ac:dyDescent="0.25">
      <c r="A13" s="50" t="s">
        <v>684</v>
      </c>
      <c r="B13" s="52" t="s">
        <v>636</v>
      </c>
    </row>
    <row r="14" spans="1:2" ht="13.5" x14ac:dyDescent="0.25">
      <c r="A14" s="50" t="s">
        <v>685</v>
      </c>
      <c r="B14" s="52" t="s">
        <v>637</v>
      </c>
    </row>
    <row r="15" spans="1:2" ht="13.5" x14ac:dyDescent="0.25">
      <c r="A15" s="50" t="s">
        <v>686</v>
      </c>
      <c r="B15" s="52" t="s">
        <v>638</v>
      </c>
    </row>
    <row r="16" spans="1:2" ht="13.5" x14ac:dyDescent="0.25">
      <c r="A16" s="50" t="s">
        <v>687</v>
      </c>
      <c r="B16" s="52" t="s">
        <v>639</v>
      </c>
    </row>
    <row r="17" spans="1:2" ht="13.5" x14ac:dyDescent="0.25">
      <c r="A17" s="50" t="s">
        <v>688</v>
      </c>
      <c r="B17" s="52" t="s">
        <v>640</v>
      </c>
    </row>
    <row r="18" spans="1:2" ht="13.5" x14ac:dyDescent="0.25">
      <c r="A18" s="50" t="s">
        <v>689</v>
      </c>
      <c r="B18" s="52" t="s">
        <v>641</v>
      </c>
    </row>
    <row r="19" spans="1:2" ht="13.5" x14ac:dyDescent="0.25">
      <c r="A19" s="50" t="s">
        <v>690</v>
      </c>
      <c r="B19" s="52" t="s">
        <v>642</v>
      </c>
    </row>
    <row r="20" spans="1:2" ht="13.5" x14ac:dyDescent="0.25">
      <c r="A20" s="50" t="s">
        <v>691</v>
      </c>
      <c r="B20" s="52" t="s">
        <v>643</v>
      </c>
    </row>
    <row r="21" spans="1:2" ht="13.5" x14ac:dyDescent="0.25">
      <c r="A21" s="50" t="s">
        <v>692</v>
      </c>
      <c r="B21" s="52" t="s">
        <v>644</v>
      </c>
    </row>
    <row r="22" spans="1:2" ht="13.5" x14ac:dyDescent="0.25">
      <c r="A22" s="50" t="s">
        <v>693</v>
      </c>
      <c r="B22" s="52" t="s">
        <v>645</v>
      </c>
    </row>
    <row r="23" spans="1:2" ht="13.5" x14ac:dyDescent="0.25">
      <c r="A23" s="50" t="s">
        <v>694</v>
      </c>
      <c r="B23" s="52" t="s">
        <v>646</v>
      </c>
    </row>
    <row r="24" spans="1:2" ht="13.5" x14ac:dyDescent="0.25">
      <c r="A24" s="50" t="s">
        <v>695</v>
      </c>
      <c r="B24" s="52" t="s">
        <v>647</v>
      </c>
    </row>
    <row r="25" spans="1:2" ht="13.5" x14ac:dyDescent="0.25">
      <c r="A25" s="50" t="s">
        <v>696</v>
      </c>
      <c r="B25" s="50"/>
    </row>
    <row r="26" spans="1:2" ht="13.5" x14ac:dyDescent="0.25">
      <c r="A26" s="50" t="s">
        <v>697</v>
      </c>
      <c r="B26" s="52" t="s">
        <v>648</v>
      </c>
    </row>
    <row r="27" spans="1:2" ht="13.5" x14ac:dyDescent="0.25">
      <c r="A27" s="50" t="s">
        <v>698</v>
      </c>
      <c r="B27" s="52" t="s">
        <v>649</v>
      </c>
    </row>
    <row r="28" spans="1:2" ht="13.5" x14ac:dyDescent="0.25">
      <c r="A28" s="50" t="s">
        <v>699</v>
      </c>
      <c r="B28" s="52" t="s">
        <v>650</v>
      </c>
    </row>
    <row r="29" spans="1:2" ht="13.5" x14ac:dyDescent="0.25">
      <c r="A29" s="50" t="s">
        <v>700</v>
      </c>
      <c r="B29" s="52" t="s">
        <v>651</v>
      </c>
    </row>
    <row r="30" spans="1:2" ht="13.5" x14ac:dyDescent="0.25">
      <c r="A30" s="50" t="s">
        <v>701</v>
      </c>
      <c r="B30" s="52" t="s">
        <v>652</v>
      </c>
    </row>
    <row r="31" spans="1:2" ht="13.5" x14ac:dyDescent="0.25">
      <c r="A31" s="50" t="s">
        <v>702</v>
      </c>
      <c r="B31" s="52" t="s">
        <v>653</v>
      </c>
    </row>
    <row r="32" spans="1:2" ht="13.5" x14ac:dyDescent="0.25">
      <c r="A32" s="50" t="s">
        <v>703</v>
      </c>
      <c r="B32" s="52" t="s">
        <v>654</v>
      </c>
    </row>
    <row r="33" spans="1:2" ht="13.5" x14ac:dyDescent="0.25">
      <c r="A33" s="50" t="s">
        <v>704</v>
      </c>
      <c r="B33" s="52" t="s">
        <v>655</v>
      </c>
    </row>
    <row r="34" spans="1:2" ht="13.5" x14ac:dyDescent="0.25">
      <c r="A34" s="50" t="s">
        <v>705</v>
      </c>
      <c r="B34" s="52" t="s">
        <v>656</v>
      </c>
    </row>
    <row r="35" spans="1:2" ht="13.5" x14ac:dyDescent="0.25">
      <c r="A35" s="50" t="s">
        <v>706</v>
      </c>
      <c r="B35" s="50"/>
    </row>
    <row r="36" spans="1:2" ht="13.5" x14ac:dyDescent="0.25">
      <c r="A36" s="50" t="s">
        <v>707</v>
      </c>
      <c r="B36" s="52" t="s">
        <v>657</v>
      </c>
    </row>
    <row r="37" spans="1:2" ht="13.5" x14ac:dyDescent="0.25">
      <c r="A37" s="50" t="s">
        <v>708</v>
      </c>
      <c r="B37" s="52" t="s">
        <v>658</v>
      </c>
    </row>
    <row r="38" spans="1:2" ht="13.5" x14ac:dyDescent="0.25">
      <c r="A38" s="50" t="s">
        <v>709</v>
      </c>
      <c r="B38" s="52" t="s">
        <v>659</v>
      </c>
    </row>
    <row r="39" spans="1:2" ht="13.5" x14ac:dyDescent="0.25">
      <c r="A39" s="50" t="s">
        <v>710</v>
      </c>
      <c r="B39" s="52" t="s">
        <v>660</v>
      </c>
    </row>
    <row r="40" spans="1:2" ht="13.5" x14ac:dyDescent="0.25">
      <c r="A40" s="50" t="s">
        <v>711</v>
      </c>
      <c r="B40" s="52" t="s">
        <v>661</v>
      </c>
    </row>
    <row r="41" spans="1:2" ht="13.5" x14ac:dyDescent="0.25">
      <c r="A41" s="50"/>
      <c r="B41" s="52" t="s">
        <v>769</v>
      </c>
    </row>
    <row r="43" spans="1:2" ht="13.5" x14ac:dyDescent="0.25">
      <c r="B43" s="52" t="s">
        <v>856</v>
      </c>
    </row>
    <row r="50" s="47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78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L69" sqref="L69"/>
    </sheetView>
  </sheetViews>
  <sheetFormatPr defaultRowHeight="12.75" x14ac:dyDescent="0.2"/>
  <cols>
    <col min="1" max="1" width="10.28515625" style="18" customWidth="1"/>
    <col min="2" max="2" width="19.5703125" style="37" customWidth="1"/>
    <col min="3" max="3" width="9.140625" style="37" bestFit="1" customWidth="1"/>
    <col min="4" max="4" width="10.7109375" style="37" bestFit="1" customWidth="1"/>
    <col min="5" max="5" width="29.140625" style="33" bestFit="1" customWidth="1"/>
    <col min="6" max="16" width="12" style="37" customWidth="1"/>
    <col min="17" max="17" width="8.7109375" style="37" bestFit="1" customWidth="1"/>
    <col min="18" max="18" width="8.7109375" style="37" customWidth="1"/>
    <col min="19" max="19" width="11.28515625" style="37" bestFit="1" customWidth="1"/>
    <col min="20" max="20" width="10" style="37" bestFit="1" customWidth="1"/>
    <col min="21" max="21" width="10.5703125" style="37" bestFit="1" customWidth="1"/>
    <col min="22" max="22" width="11.28515625" style="37" bestFit="1" customWidth="1"/>
    <col min="23" max="23" width="17.85546875" style="37" bestFit="1" customWidth="1"/>
    <col min="24" max="24" width="46.42578125" style="37" bestFit="1" customWidth="1"/>
    <col min="25" max="16384" width="9.140625" style="37"/>
  </cols>
  <sheetData>
    <row r="1" spans="1:24" x14ac:dyDescent="0.2">
      <c r="A1" s="21" t="s">
        <v>490</v>
      </c>
      <c r="B1" s="24">
        <v>2301072</v>
      </c>
      <c r="C1" s="35"/>
      <c r="D1" s="29"/>
      <c r="M1" s="38"/>
      <c r="N1" s="31"/>
    </row>
    <row r="2" spans="1:24" x14ac:dyDescent="0.2">
      <c r="A2" s="21" t="s">
        <v>497</v>
      </c>
      <c r="B2" s="24">
        <v>558392</v>
      </c>
      <c r="C2" s="35"/>
      <c r="D2" s="29"/>
      <c r="M2" s="38"/>
      <c r="N2" s="31"/>
    </row>
    <row r="3" spans="1:24" x14ac:dyDescent="0.2">
      <c r="A3" s="21" t="s">
        <v>491</v>
      </c>
      <c r="B3" s="23">
        <v>0.24266602696482334</v>
      </c>
      <c r="C3" s="27"/>
      <c r="D3" s="29"/>
      <c r="M3" s="38"/>
      <c r="N3" s="31"/>
    </row>
    <row r="4" spans="1:24" x14ac:dyDescent="0.2">
      <c r="C4" s="34"/>
    </row>
    <row r="5" spans="1:24" s="14" customFormat="1" x14ac:dyDescent="0.2">
      <c r="A5" s="14" t="s">
        <v>380</v>
      </c>
      <c r="B5" s="14" t="s">
        <v>381</v>
      </c>
      <c r="C5" s="14" t="s">
        <v>498</v>
      </c>
      <c r="D5" s="14" t="s">
        <v>382</v>
      </c>
      <c r="E5" s="22" t="s">
        <v>383</v>
      </c>
      <c r="F5" s="14" t="s">
        <v>384</v>
      </c>
      <c r="G5" s="14" t="s">
        <v>663</v>
      </c>
      <c r="H5" s="14" t="s">
        <v>662</v>
      </c>
      <c r="I5" s="14" t="s">
        <v>385</v>
      </c>
      <c r="J5" s="14" t="s">
        <v>386</v>
      </c>
      <c r="K5" s="14" t="s">
        <v>387</v>
      </c>
      <c r="L5" s="14" t="s">
        <v>388</v>
      </c>
      <c r="M5" s="14" t="s">
        <v>389</v>
      </c>
      <c r="N5" s="14" t="s">
        <v>390</v>
      </c>
      <c r="O5" s="14" t="s">
        <v>391</v>
      </c>
      <c r="P5" s="14" t="s">
        <v>392</v>
      </c>
      <c r="S5" s="40" t="s">
        <v>492</v>
      </c>
      <c r="T5" s="40" t="s">
        <v>493</v>
      </c>
      <c r="U5" s="40" t="s">
        <v>494</v>
      </c>
      <c r="V5" s="40" t="s">
        <v>495</v>
      </c>
      <c r="W5" s="40" t="s">
        <v>499</v>
      </c>
      <c r="X5" s="40" t="s">
        <v>496</v>
      </c>
    </row>
    <row r="6" spans="1:24" x14ac:dyDescent="0.2">
      <c r="A6" s="37">
        <v>1</v>
      </c>
      <c r="B6" s="37" t="s">
        <v>393</v>
      </c>
      <c r="D6" s="37">
        <v>1.4925200000000001</v>
      </c>
      <c r="E6" s="33">
        <v>0</v>
      </c>
      <c r="F6" s="32">
        <v>543677</v>
      </c>
      <c r="G6" s="36">
        <v>0.23627000000000001</v>
      </c>
      <c r="H6" s="36">
        <v>0.19353608217882778</v>
      </c>
      <c r="I6" s="32">
        <v>108069</v>
      </c>
      <c r="J6" s="32">
        <v>435608</v>
      </c>
      <c r="K6" s="36">
        <v>0.19877</v>
      </c>
      <c r="L6" s="37">
        <v>82</v>
      </c>
      <c r="M6" s="26">
        <v>-1.9600000000000001E-7</v>
      </c>
      <c r="N6" s="36">
        <v>5.6427999999999999E-2</v>
      </c>
      <c r="O6" s="37">
        <v>-139.39699999999999</v>
      </c>
      <c r="P6" s="37">
        <v>83.98</v>
      </c>
      <c r="Q6" s="38">
        <f>SUM(I6)/SUM(F6)/$B$3*100</f>
        <v>81.912690750463895</v>
      </c>
      <c r="R6" s="39">
        <f>SUM(G6)</f>
        <v>0.23627000000000001</v>
      </c>
      <c r="S6" s="37" t="s">
        <v>500</v>
      </c>
      <c r="T6" s="37" t="s">
        <v>501</v>
      </c>
      <c r="U6" s="37">
        <v>0</v>
      </c>
      <c r="V6" s="37">
        <v>0</v>
      </c>
      <c r="W6" s="37" t="str">
        <f>B6&amp;"_"&amp;T6</f>
        <v>days_atm_a</v>
      </c>
      <c r="X6" s="37" t="str">
        <f>"%dummy_"&amp;S6&amp;"("&amp;B6&amp;", "&amp;U6&amp;", "&amp;V6&amp;", "&amp;T6&amp;");"</f>
        <v>%dummy_num(days_atm, 0, 0, a);</v>
      </c>
    </row>
    <row r="7" spans="1:24" hidden="1" x14ac:dyDescent="0.2">
      <c r="A7" s="37">
        <v>2</v>
      </c>
      <c r="B7" s="37" t="s">
        <v>393</v>
      </c>
      <c r="D7" s="37">
        <v>1.4925200000000001</v>
      </c>
      <c r="E7" s="33">
        <v>1</v>
      </c>
      <c r="F7" s="32">
        <v>402582</v>
      </c>
      <c r="G7" s="36">
        <v>0.17494999999999999</v>
      </c>
      <c r="H7" s="36">
        <v>0.15566662846172583</v>
      </c>
      <c r="I7" s="32">
        <v>86923</v>
      </c>
      <c r="J7" s="32">
        <v>315659</v>
      </c>
      <c r="K7" s="36">
        <v>0.21590999999999999</v>
      </c>
      <c r="L7" s="37">
        <v>89</v>
      </c>
      <c r="M7" s="26">
        <v>2.3999999999999998E-7</v>
      </c>
      <c r="N7" s="36">
        <v>8.1895999999999997E-2</v>
      </c>
      <c r="O7" s="37">
        <v>-128.964</v>
      </c>
      <c r="P7" s="37">
        <v>73.274000000000001</v>
      </c>
      <c r="Q7" s="38"/>
    </row>
    <row r="8" spans="1:24" hidden="1" x14ac:dyDescent="0.2">
      <c r="A8" s="37">
        <v>3</v>
      </c>
      <c r="B8" s="37" t="s">
        <v>393</v>
      </c>
      <c r="C8" s="37" t="s">
        <v>528</v>
      </c>
      <c r="D8" s="37">
        <v>1.4925200000000001</v>
      </c>
      <c r="E8" s="33">
        <v>2</v>
      </c>
      <c r="F8" s="32">
        <v>330733</v>
      </c>
      <c r="G8" s="36">
        <v>0.14373</v>
      </c>
      <c r="H8" s="36">
        <v>0.13650804452785856</v>
      </c>
      <c r="I8" s="32">
        <v>76225</v>
      </c>
      <c r="J8" s="32">
        <v>254508</v>
      </c>
      <c r="K8" s="36">
        <v>0.23047000000000001</v>
      </c>
      <c r="L8" s="37">
        <v>95</v>
      </c>
      <c r="M8" s="26">
        <v>5.5000000000000003E-7</v>
      </c>
      <c r="N8" s="36">
        <v>6.4527000000000001E-2</v>
      </c>
      <c r="O8" s="37">
        <v>-120.56399999999999</v>
      </c>
      <c r="P8" s="37">
        <v>64.991</v>
      </c>
      <c r="Q8" s="38">
        <f>SUM(I7:I8)/SUM(F7:F8)/$B$3*100</f>
        <v>91.681604648137409</v>
      </c>
      <c r="R8" s="39">
        <f>SUM(G7:G8)</f>
        <v>0.31867999999999996</v>
      </c>
      <c r="S8" s="37" t="s">
        <v>500</v>
      </c>
      <c r="T8" s="37" t="s">
        <v>502</v>
      </c>
      <c r="U8" s="37">
        <v>1</v>
      </c>
      <c r="V8" s="37">
        <v>2</v>
      </c>
      <c r="W8" s="37" t="str">
        <f>B8&amp;"_"&amp;T8</f>
        <v>days_atm_b</v>
      </c>
      <c r="X8" s="37" t="str">
        <f>"%dummy_"&amp;S8&amp;"("&amp;B8&amp;", "&amp;U8&amp;", "&amp;V8&amp;", "&amp;T8&amp;");"</f>
        <v>%dummy_num(days_atm, 1, 2, b);</v>
      </c>
    </row>
    <row r="9" spans="1:24" hidden="1" x14ac:dyDescent="0.2">
      <c r="A9" s="37">
        <v>4</v>
      </c>
      <c r="B9" s="37" t="s">
        <v>393</v>
      </c>
      <c r="D9" s="37">
        <v>1.4925200000000001</v>
      </c>
      <c r="E9" s="33">
        <v>3</v>
      </c>
      <c r="F9" s="32">
        <v>261643</v>
      </c>
      <c r="G9" s="36">
        <v>0.1137</v>
      </c>
      <c r="H9" s="36">
        <v>0.11543324402928409</v>
      </c>
      <c r="I9" s="32">
        <v>64457</v>
      </c>
      <c r="J9" s="32">
        <v>197186</v>
      </c>
      <c r="K9" s="36">
        <v>0.24635000000000001</v>
      </c>
      <c r="L9" s="37">
        <v>102</v>
      </c>
      <c r="M9" s="26">
        <v>9.2999999999999999E-7</v>
      </c>
      <c r="N9" s="36">
        <v>6.0795000000000002E-2</v>
      </c>
      <c r="O9" s="37">
        <v>-111.815</v>
      </c>
      <c r="P9" s="37">
        <v>56.722999999999999</v>
      </c>
    </row>
    <row r="10" spans="1:24" hidden="1" x14ac:dyDescent="0.2">
      <c r="A10" s="37">
        <v>5</v>
      </c>
      <c r="B10" s="37" t="s">
        <v>393</v>
      </c>
      <c r="C10" s="37" t="s">
        <v>528</v>
      </c>
      <c r="D10" s="37">
        <v>1.4925200000000001</v>
      </c>
      <c r="E10" s="33">
        <v>4</v>
      </c>
      <c r="F10" s="32">
        <v>202795</v>
      </c>
      <c r="G10" s="36">
        <v>8.813E-2</v>
      </c>
      <c r="H10" s="36">
        <v>9.4009226493216233E-2</v>
      </c>
      <c r="I10" s="32">
        <v>52494</v>
      </c>
      <c r="J10" s="32">
        <v>150301</v>
      </c>
      <c r="K10" s="36">
        <v>0.25885000000000002</v>
      </c>
      <c r="L10" s="37">
        <v>107</v>
      </c>
      <c r="M10" s="26">
        <v>1.3400000000000001E-6</v>
      </c>
      <c r="N10" s="36">
        <v>5.3032000000000003E-2</v>
      </c>
      <c r="O10" s="37">
        <v>-105.194</v>
      </c>
      <c r="P10" s="37">
        <v>50.734999999999999</v>
      </c>
      <c r="Q10" s="38">
        <f>SUM(I9:I10)/SUM(F9:F10)/$B$3*100</f>
        <v>103.76890016108734</v>
      </c>
      <c r="R10" s="39">
        <f>SUM(G9:G10)</f>
        <v>0.20183000000000001</v>
      </c>
      <c r="S10" s="37" t="s">
        <v>500</v>
      </c>
      <c r="T10" s="37" t="s">
        <v>503</v>
      </c>
      <c r="U10" s="37">
        <v>3</v>
      </c>
      <c r="V10" s="37">
        <v>4</v>
      </c>
      <c r="W10" s="37" t="str">
        <f>B10&amp;"_"&amp;T10</f>
        <v>days_atm_c</v>
      </c>
      <c r="X10" s="37" t="str">
        <f>"%dummy_"&amp;S10&amp;"("&amp;B10&amp;", "&amp;U10&amp;", "&amp;V10&amp;", "&amp;T10&amp;");"</f>
        <v>%dummy_num(days_atm, 3, 4, c);</v>
      </c>
    </row>
    <row r="11" spans="1:24" hidden="1" x14ac:dyDescent="0.2">
      <c r="A11" s="37">
        <v>6</v>
      </c>
      <c r="B11" s="37" t="s">
        <v>393</v>
      </c>
      <c r="D11" s="37">
        <v>1.4925200000000001</v>
      </c>
      <c r="E11" s="33">
        <v>5</v>
      </c>
      <c r="F11" s="32">
        <v>152671</v>
      </c>
      <c r="G11" s="36">
        <v>6.6350000000000006E-2</v>
      </c>
      <c r="H11" s="36">
        <v>7.5459533804209236E-2</v>
      </c>
      <c r="I11" s="32">
        <v>42136</v>
      </c>
      <c r="J11" s="32">
        <v>110535</v>
      </c>
      <c r="K11" s="36">
        <v>0.27599000000000001</v>
      </c>
      <c r="L11" s="37">
        <v>114</v>
      </c>
      <c r="M11" s="26">
        <v>1.875E-6</v>
      </c>
      <c r="N11" s="36">
        <v>4.1001000000000003E-2</v>
      </c>
      <c r="O11" s="37">
        <v>-96.442999999999998</v>
      </c>
      <c r="P11" s="37">
        <v>43.207999999999998</v>
      </c>
      <c r="Q11" s="38"/>
      <c r="R11" s="39"/>
    </row>
    <row r="12" spans="1:24" x14ac:dyDescent="0.2">
      <c r="A12" s="37">
        <v>7</v>
      </c>
      <c r="B12" s="37" t="s">
        <v>393</v>
      </c>
      <c r="D12" s="37">
        <v>1.4925200000000001</v>
      </c>
      <c r="E12" s="33">
        <v>6</v>
      </c>
      <c r="F12" s="32">
        <v>113958</v>
      </c>
      <c r="G12" s="36">
        <v>4.9520000000000002E-2</v>
      </c>
      <c r="H12" s="36">
        <v>5.8824266823306923E-2</v>
      </c>
      <c r="I12" s="32">
        <v>32847</v>
      </c>
      <c r="J12" s="32">
        <v>81111</v>
      </c>
      <c r="K12" s="36">
        <v>0.28824</v>
      </c>
      <c r="L12" s="37">
        <v>119</v>
      </c>
      <c r="M12" s="26">
        <v>2.4490000000000002E-6</v>
      </c>
      <c r="N12" s="36">
        <v>2.8719999999999999E-2</v>
      </c>
      <c r="O12" s="37">
        <v>-90.396000000000001</v>
      </c>
      <c r="P12" s="37">
        <v>38.284999999999997</v>
      </c>
      <c r="Q12" s="38">
        <f>SUM(I11:I12)/SUM(F11:F12)/$B$3*100</f>
        <v>115.89012960989234</v>
      </c>
      <c r="R12" s="39">
        <f>SUM(G11:G12)</f>
        <v>0.11587</v>
      </c>
      <c r="S12" s="37" t="s">
        <v>500</v>
      </c>
      <c r="T12" s="37" t="s">
        <v>505</v>
      </c>
      <c r="U12" s="37">
        <v>5</v>
      </c>
      <c r="V12" s="37">
        <v>6</v>
      </c>
      <c r="W12" s="37" t="str">
        <f>B12&amp;"_"&amp;T12</f>
        <v>days_atm_d</v>
      </c>
      <c r="X12" s="37" t="str">
        <f>"%dummy_"&amp;S12&amp;"("&amp;B12&amp;", "&amp;U12&amp;", "&amp;V12&amp;", "&amp;T12&amp;");"</f>
        <v>%dummy_num(days_atm, 5, 6, d);</v>
      </c>
    </row>
    <row r="13" spans="1:24" hidden="1" x14ac:dyDescent="0.2">
      <c r="A13" s="37">
        <v>8</v>
      </c>
      <c r="B13" s="37" t="s">
        <v>393</v>
      </c>
      <c r="D13" s="37">
        <v>1.4925200000000001</v>
      </c>
      <c r="E13" s="33">
        <v>7</v>
      </c>
      <c r="F13" s="32">
        <v>81985</v>
      </c>
      <c r="G13" s="36">
        <v>3.5630000000000002E-2</v>
      </c>
      <c r="H13" s="36">
        <v>4.4055072422241007E-2</v>
      </c>
      <c r="I13" s="32">
        <v>24600</v>
      </c>
      <c r="J13" s="32">
        <v>57385</v>
      </c>
      <c r="K13" s="36">
        <v>0.30004999999999998</v>
      </c>
      <c r="L13" s="37">
        <v>124</v>
      </c>
      <c r="M13" s="26">
        <v>3.1750000000000001E-6</v>
      </c>
      <c r="N13" s="36">
        <v>1.7593999999999999E-2</v>
      </c>
      <c r="O13" s="37">
        <v>-84.703999999999994</v>
      </c>
      <c r="P13" s="37">
        <v>33.872</v>
      </c>
      <c r="Q13" s="38"/>
    </row>
    <row r="14" spans="1:24" hidden="1" x14ac:dyDescent="0.2">
      <c r="A14" s="37">
        <v>9</v>
      </c>
      <c r="B14" s="37" t="s">
        <v>393</v>
      </c>
      <c r="D14" s="37">
        <v>1.4925200000000001</v>
      </c>
      <c r="E14" s="33">
        <v>8</v>
      </c>
      <c r="F14" s="32">
        <v>60010</v>
      </c>
      <c r="G14" s="36">
        <v>2.6079999999999999E-2</v>
      </c>
      <c r="H14" s="36">
        <v>3.3229344259946419E-2</v>
      </c>
      <c r="I14" s="32">
        <v>18555</v>
      </c>
      <c r="J14" s="32">
        <v>41455</v>
      </c>
      <c r="K14" s="36">
        <v>0.30919999999999997</v>
      </c>
      <c r="L14" s="37">
        <v>127</v>
      </c>
      <c r="M14" s="26">
        <v>3.9530000000000001E-6</v>
      </c>
      <c r="N14" s="36">
        <v>8.1530000000000005E-3</v>
      </c>
      <c r="O14" s="37">
        <v>-80.387</v>
      </c>
      <c r="P14" s="37">
        <v>30.675999999999998</v>
      </c>
      <c r="Q14" s="38"/>
    </row>
    <row r="15" spans="1:24" hidden="1" x14ac:dyDescent="0.2">
      <c r="A15" s="37">
        <v>10</v>
      </c>
      <c r="B15" s="37" t="s">
        <v>393</v>
      </c>
      <c r="D15" s="37">
        <v>1.4925200000000001</v>
      </c>
      <c r="E15" s="33">
        <v>9</v>
      </c>
      <c r="F15" s="32">
        <v>42788</v>
      </c>
      <c r="G15" s="36">
        <v>1.8589999999999999E-2</v>
      </c>
      <c r="H15" s="36">
        <v>2.4769337669594119E-2</v>
      </c>
      <c r="I15" s="32">
        <v>13831</v>
      </c>
      <c r="J15" s="32">
        <v>28957</v>
      </c>
      <c r="K15" s="36">
        <v>0.32324000000000003</v>
      </c>
      <c r="L15" s="37">
        <v>133</v>
      </c>
      <c r="M15" s="26">
        <v>5.0189999999999997E-6</v>
      </c>
      <c r="N15" s="36">
        <v>0</v>
      </c>
      <c r="O15" s="37">
        <v>-73.89</v>
      </c>
      <c r="P15" s="37">
        <v>26.120999999999999</v>
      </c>
      <c r="Q15" s="38"/>
    </row>
    <row r="16" spans="1:24" hidden="1" x14ac:dyDescent="0.2">
      <c r="A16" s="37">
        <v>11</v>
      </c>
      <c r="B16" s="37" t="s">
        <v>393</v>
      </c>
      <c r="D16" s="37">
        <v>1.4925200000000001</v>
      </c>
      <c r="E16" s="33">
        <v>10</v>
      </c>
      <c r="F16" s="32">
        <v>30586</v>
      </c>
      <c r="G16" s="36">
        <v>1.329E-2</v>
      </c>
      <c r="H16" s="36">
        <v>1.8390306451381826E-2</v>
      </c>
      <c r="I16" s="32">
        <v>10269</v>
      </c>
      <c r="J16" s="32">
        <v>20317</v>
      </c>
      <c r="K16" s="36">
        <v>0.33573999999999998</v>
      </c>
      <c r="L16" s="37">
        <v>138</v>
      </c>
      <c r="M16" s="26">
        <v>6.2659999999999998E-6</v>
      </c>
      <c r="N16" s="36">
        <v>7.5163999999999995E-2</v>
      </c>
      <c r="O16" s="37">
        <v>-68.233000000000004</v>
      </c>
      <c r="P16" s="37">
        <v>22.416</v>
      </c>
      <c r="Q16" s="38"/>
    </row>
    <row r="17" spans="1:17" hidden="1" x14ac:dyDescent="0.2">
      <c r="A17" s="37">
        <v>12</v>
      </c>
      <c r="B17" s="37" t="s">
        <v>393</v>
      </c>
      <c r="D17" s="37">
        <v>1.4925200000000001</v>
      </c>
      <c r="E17" s="33">
        <v>11</v>
      </c>
      <c r="F17" s="32">
        <v>21960</v>
      </c>
      <c r="G17" s="36">
        <v>9.5399999999999999E-3</v>
      </c>
      <c r="H17" s="36">
        <v>1.3388443960515193E-2</v>
      </c>
      <c r="I17" s="32">
        <v>7476</v>
      </c>
      <c r="J17" s="32">
        <v>14484</v>
      </c>
      <c r="K17" s="36">
        <v>0.34044000000000002</v>
      </c>
      <c r="L17" s="37">
        <v>140</v>
      </c>
      <c r="M17" s="26">
        <v>7.5739999999999998E-6</v>
      </c>
      <c r="N17" s="36">
        <v>7.0086999999999997E-2</v>
      </c>
      <c r="O17" s="37">
        <v>-66.135000000000005</v>
      </c>
      <c r="P17" s="37">
        <v>21.105</v>
      </c>
      <c r="Q17" s="38"/>
    </row>
    <row r="18" spans="1:17" hidden="1" x14ac:dyDescent="0.2">
      <c r="A18" s="37">
        <v>13</v>
      </c>
      <c r="B18" s="37" t="s">
        <v>393</v>
      </c>
      <c r="D18" s="37">
        <v>1.4925200000000001</v>
      </c>
      <c r="E18" s="33">
        <v>12</v>
      </c>
      <c r="F18" s="32">
        <v>15848</v>
      </c>
      <c r="G18" s="36">
        <v>6.8900000000000003E-3</v>
      </c>
      <c r="H18" s="36">
        <v>1.0093267811859768E-2</v>
      </c>
      <c r="I18" s="32">
        <v>5636</v>
      </c>
      <c r="J18" s="32">
        <v>10212</v>
      </c>
      <c r="K18" s="36">
        <v>0.35563</v>
      </c>
      <c r="L18" s="37">
        <v>147</v>
      </c>
      <c r="M18" s="26">
        <v>9.3840000000000003E-6</v>
      </c>
      <c r="N18" s="36">
        <v>6.5853999999999996E-2</v>
      </c>
      <c r="O18" s="37">
        <v>-59.439</v>
      </c>
      <c r="P18" s="37">
        <v>17.163</v>
      </c>
      <c r="Q18" s="38"/>
    </row>
    <row r="19" spans="1:17" hidden="1" x14ac:dyDescent="0.2">
      <c r="A19" s="37">
        <v>14</v>
      </c>
      <c r="B19" s="37" t="s">
        <v>393</v>
      </c>
      <c r="D19" s="37">
        <v>1.4925200000000001</v>
      </c>
      <c r="E19" s="33">
        <v>13</v>
      </c>
      <c r="F19" s="32">
        <v>11103</v>
      </c>
      <c r="G19" s="36">
        <v>4.8300000000000001E-3</v>
      </c>
      <c r="H19" s="36">
        <v>7.1347727044800066E-3</v>
      </c>
      <c r="I19" s="32">
        <v>3984</v>
      </c>
      <c r="J19" s="32">
        <v>7119</v>
      </c>
      <c r="K19" s="36">
        <v>0.35881999999999997</v>
      </c>
      <c r="L19" s="37">
        <v>148</v>
      </c>
      <c r="M19" s="26">
        <v>1.1369000000000001E-5</v>
      </c>
      <c r="N19" s="36">
        <v>6.2803999999999999E-2</v>
      </c>
      <c r="O19" s="37">
        <v>-58.048000000000002</v>
      </c>
      <c r="P19" s="37">
        <v>16.39</v>
      </c>
      <c r="Q19" s="38"/>
    </row>
    <row r="20" spans="1:17" hidden="1" x14ac:dyDescent="0.2">
      <c r="A20" s="37">
        <v>15</v>
      </c>
      <c r="B20" s="37" t="s">
        <v>393</v>
      </c>
      <c r="D20" s="37">
        <v>1.4925200000000001</v>
      </c>
      <c r="E20" s="33">
        <v>14</v>
      </c>
      <c r="F20" s="32">
        <v>8006</v>
      </c>
      <c r="G20" s="36">
        <v>3.48E-3</v>
      </c>
      <c r="H20" s="36">
        <v>5.2293012793879568E-3</v>
      </c>
      <c r="I20" s="32">
        <v>2920</v>
      </c>
      <c r="J20" s="32">
        <v>5086</v>
      </c>
      <c r="K20" s="36">
        <v>0.36473</v>
      </c>
      <c r="L20" s="37">
        <v>150</v>
      </c>
      <c r="M20" s="26">
        <v>1.3653E-5</v>
      </c>
      <c r="N20" s="36">
        <v>6.0492999999999998E-2</v>
      </c>
      <c r="O20" s="37">
        <v>-55.491</v>
      </c>
      <c r="P20" s="37">
        <v>15.013</v>
      </c>
      <c r="Q20" s="38"/>
    </row>
    <row r="21" spans="1:17" hidden="1" x14ac:dyDescent="0.2">
      <c r="A21" s="37">
        <v>16</v>
      </c>
      <c r="B21" s="37" t="s">
        <v>393</v>
      </c>
      <c r="D21" s="37">
        <v>1.4925200000000001</v>
      </c>
      <c r="E21" s="33">
        <v>15</v>
      </c>
      <c r="F21" s="32">
        <v>5829</v>
      </c>
      <c r="G21" s="36">
        <v>2.5300000000000001E-3</v>
      </c>
      <c r="H21" s="36">
        <v>3.8019885671714496E-3</v>
      </c>
      <c r="I21" s="32">
        <v>2123</v>
      </c>
      <c r="J21" s="32">
        <v>3706</v>
      </c>
      <c r="K21" s="36">
        <v>0.36420999999999998</v>
      </c>
      <c r="L21" s="37">
        <v>150</v>
      </c>
      <c r="M21" s="26">
        <v>1.6011999999999998E-5</v>
      </c>
      <c r="N21" s="36">
        <v>5.8818000000000002E-2</v>
      </c>
      <c r="O21" s="37">
        <v>-55.712000000000003</v>
      </c>
      <c r="P21" s="37">
        <v>15.13</v>
      </c>
      <c r="Q21" s="38"/>
    </row>
    <row r="22" spans="1:17" hidden="1" x14ac:dyDescent="0.2">
      <c r="A22" s="37">
        <v>17</v>
      </c>
      <c r="B22" s="37" t="s">
        <v>393</v>
      </c>
      <c r="D22" s="37">
        <v>1.4925200000000001</v>
      </c>
      <c r="E22" s="33">
        <v>16</v>
      </c>
      <c r="F22" s="32">
        <v>4257</v>
      </c>
      <c r="G22" s="36">
        <v>1.8500000000000001E-3</v>
      </c>
      <c r="H22" s="36">
        <v>2.9208871187266293E-3</v>
      </c>
      <c r="I22" s="32">
        <v>1631</v>
      </c>
      <c r="J22" s="32">
        <v>2626</v>
      </c>
      <c r="K22" s="36">
        <v>0.38313000000000003</v>
      </c>
      <c r="L22" s="37">
        <v>158</v>
      </c>
      <c r="M22" s="26">
        <v>1.9746E-5</v>
      </c>
      <c r="N22" s="36">
        <v>5.7403999999999997E-2</v>
      </c>
      <c r="O22" s="37">
        <v>-47.627000000000002</v>
      </c>
      <c r="P22" s="37">
        <v>11.132</v>
      </c>
      <c r="Q22" s="38"/>
    </row>
    <row r="23" spans="1:17" hidden="1" x14ac:dyDescent="0.2">
      <c r="A23" s="37">
        <v>18</v>
      </c>
      <c r="B23" s="37" t="s">
        <v>393</v>
      </c>
      <c r="D23" s="37">
        <v>1.4925200000000001</v>
      </c>
      <c r="E23" s="33">
        <v>17</v>
      </c>
      <c r="F23" s="32">
        <v>3037</v>
      </c>
      <c r="G23" s="36">
        <v>1.32E-3</v>
      </c>
      <c r="H23" s="36">
        <v>2.0594850929096407E-3</v>
      </c>
      <c r="I23" s="32">
        <v>1150</v>
      </c>
      <c r="J23" s="32">
        <v>1887</v>
      </c>
      <c r="K23" s="36">
        <v>0.37866</v>
      </c>
      <c r="L23" s="37">
        <v>156</v>
      </c>
      <c r="M23" s="26">
        <v>2.313E-5</v>
      </c>
      <c r="N23" s="36">
        <v>5.6426999999999998E-2</v>
      </c>
      <c r="O23" s="37">
        <v>-49.523000000000003</v>
      </c>
      <c r="P23" s="37">
        <v>12.018000000000001</v>
      </c>
      <c r="Q23" s="38"/>
    </row>
    <row r="24" spans="1:17" hidden="1" x14ac:dyDescent="0.2">
      <c r="A24" s="37">
        <v>19</v>
      </c>
      <c r="B24" s="37" t="s">
        <v>393</v>
      </c>
      <c r="D24" s="37">
        <v>1.4925200000000001</v>
      </c>
      <c r="E24" s="33">
        <v>18</v>
      </c>
      <c r="F24" s="32">
        <v>2179</v>
      </c>
      <c r="G24" s="36">
        <v>9.5E-4</v>
      </c>
      <c r="H24" s="36">
        <v>1.5508818177910858E-3</v>
      </c>
      <c r="I24" s="32">
        <v>866</v>
      </c>
      <c r="J24" s="32">
        <v>1313</v>
      </c>
      <c r="K24" s="36">
        <v>0.39743000000000001</v>
      </c>
      <c r="L24" s="37">
        <v>164</v>
      </c>
      <c r="M24" s="26">
        <v>2.8687000000000002E-5</v>
      </c>
      <c r="N24" s="36">
        <v>5.5629999999999999E-2</v>
      </c>
      <c r="O24" s="37">
        <v>-41.618000000000002</v>
      </c>
      <c r="P24" s="37">
        <v>8.5380000000000003</v>
      </c>
      <c r="Q24" s="38"/>
    </row>
    <row r="25" spans="1:17" hidden="1" x14ac:dyDescent="0.2">
      <c r="A25" s="37">
        <v>20</v>
      </c>
      <c r="B25" s="37" t="s">
        <v>393</v>
      </c>
      <c r="D25" s="37">
        <v>1.4925200000000001</v>
      </c>
      <c r="E25" s="33">
        <v>19</v>
      </c>
      <c r="F25" s="32">
        <v>1653</v>
      </c>
      <c r="G25" s="36">
        <v>7.2000000000000005E-4</v>
      </c>
      <c r="H25" s="36">
        <v>1.2016647802977119E-3</v>
      </c>
      <c r="I25" s="32">
        <v>671</v>
      </c>
      <c r="J25" s="32">
        <v>982</v>
      </c>
      <c r="K25" s="36">
        <v>0.40593000000000001</v>
      </c>
      <c r="L25" s="37">
        <v>167</v>
      </c>
      <c r="M25" s="26">
        <v>3.3657E-5</v>
      </c>
      <c r="N25" s="36">
        <v>5.4991999999999999E-2</v>
      </c>
      <c r="O25" s="37">
        <v>-38.082000000000001</v>
      </c>
      <c r="P25" s="37">
        <v>7.165</v>
      </c>
      <c r="Q25" s="38"/>
    </row>
    <row r="26" spans="1:17" hidden="1" x14ac:dyDescent="0.2">
      <c r="A26" s="37">
        <v>21</v>
      </c>
      <c r="B26" s="37" t="s">
        <v>393</v>
      </c>
      <c r="D26" s="37">
        <v>1.4925200000000001</v>
      </c>
      <c r="E26" s="33">
        <v>20</v>
      </c>
      <c r="F26" s="32">
        <v>1134</v>
      </c>
      <c r="G26" s="36">
        <v>4.8999999999999998E-4</v>
      </c>
      <c r="H26" s="36">
        <v>8.4707517299674776E-4</v>
      </c>
      <c r="I26" s="32">
        <v>473</v>
      </c>
      <c r="J26" s="32">
        <v>661</v>
      </c>
      <c r="K26" s="36">
        <v>0.41710999999999998</v>
      </c>
      <c r="L26" s="37">
        <v>172</v>
      </c>
      <c r="M26" s="26">
        <v>4.1774999999999999E-5</v>
      </c>
      <c r="N26" s="36">
        <v>6.4060000000000006E-2</v>
      </c>
      <c r="O26" s="37">
        <v>-33.466000000000001</v>
      </c>
      <c r="P26" s="37">
        <v>5.548</v>
      </c>
      <c r="Q26" s="38"/>
    </row>
    <row r="27" spans="1:17" hidden="1" x14ac:dyDescent="0.2">
      <c r="A27" s="37">
        <v>22</v>
      </c>
      <c r="B27" s="37" t="s">
        <v>393</v>
      </c>
      <c r="D27" s="37">
        <v>1.4925200000000001</v>
      </c>
      <c r="E27" s="33">
        <v>21</v>
      </c>
      <c r="F27" s="32">
        <v>827</v>
      </c>
      <c r="G27" s="36">
        <v>3.6000000000000002E-4</v>
      </c>
      <c r="H27" s="36">
        <v>5.8381925242481983E-4</v>
      </c>
      <c r="I27" s="32">
        <v>326</v>
      </c>
      <c r="J27" s="32">
        <v>501</v>
      </c>
      <c r="K27" s="36">
        <v>0.39419999999999999</v>
      </c>
      <c r="L27" s="37">
        <v>162</v>
      </c>
      <c r="M27" s="26">
        <v>4.6239999999999998E-5</v>
      </c>
      <c r="N27" s="36">
        <v>6.3763E-2</v>
      </c>
      <c r="O27" s="37">
        <v>-42.970999999999997</v>
      </c>
      <c r="P27" s="37">
        <v>9.093</v>
      </c>
      <c r="Q27" s="38"/>
    </row>
    <row r="28" spans="1:17" hidden="1" x14ac:dyDescent="0.2">
      <c r="A28" s="37">
        <v>23</v>
      </c>
      <c r="B28" s="37" t="s">
        <v>393</v>
      </c>
      <c r="D28" s="37">
        <v>1.4925200000000001</v>
      </c>
      <c r="E28" s="33">
        <v>22</v>
      </c>
      <c r="F28" s="32">
        <v>569</v>
      </c>
      <c r="G28" s="36">
        <v>2.5000000000000001E-4</v>
      </c>
      <c r="H28" s="36">
        <v>4.3159644120975945E-4</v>
      </c>
      <c r="I28" s="32">
        <v>241</v>
      </c>
      <c r="J28" s="32">
        <v>328</v>
      </c>
      <c r="K28" s="36">
        <v>0.42354999999999998</v>
      </c>
      <c r="L28" s="37">
        <v>175</v>
      </c>
      <c r="M28" s="26">
        <v>5.9914000000000003E-5</v>
      </c>
      <c r="N28" s="36">
        <v>6.3519999999999993E-2</v>
      </c>
      <c r="O28" s="37">
        <v>-30.821999999999999</v>
      </c>
      <c r="P28" s="37">
        <v>4.7130000000000001</v>
      </c>
      <c r="Q28" s="38"/>
    </row>
    <row r="29" spans="1:17" hidden="1" x14ac:dyDescent="0.2">
      <c r="A29" s="37">
        <v>24</v>
      </c>
      <c r="B29" s="37" t="s">
        <v>393</v>
      </c>
      <c r="D29" s="37">
        <v>1.4925200000000001</v>
      </c>
      <c r="E29" s="33">
        <v>23</v>
      </c>
      <c r="F29" s="32">
        <v>393</v>
      </c>
      <c r="G29" s="36">
        <v>1.7000000000000001E-4</v>
      </c>
      <c r="H29" s="36">
        <v>2.7221020358457855E-4</v>
      </c>
      <c r="I29" s="32">
        <v>152</v>
      </c>
      <c r="J29" s="32">
        <v>241</v>
      </c>
      <c r="K29" s="36">
        <v>0.38677</v>
      </c>
      <c r="L29" s="37">
        <v>159</v>
      </c>
      <c r="M29" s="26">
        <v>6.5839000000000004E-5</v>
      </c>
      <c r="N29" s="36">
        <v>6.3385999999999998E-2</v>
      </c>
      <c r="O29" s="37">
        <v>-46.091999999999999</v>
      </c>
      <c r="P29" s="37">
        <v>10.438000000000001</v>
      </c>
      <c r="Q29" s="38"/>
    </row>
    <row r="30" spans="1:17" hidden="1" x14ac:dyDescent="0.2">
      <c r="A30" s="37">
        <v>25</v>
      </c>
      <c r="B30" s="37" t="s">
        <v>393</v>
      </c>
      <c r="D30" s="37">
        <v>1.4925200000000001</v>
      </c>
      <c r="E30" s="33">
        <v>24</v>
      </c>
      <c r="F30" s="32">
        <v>298</v>
      </c>
      <c r="G30" s="36">
        <v>1.2999999999999999E-4</v>
      </c>
      <c r="H30" s="36">
        <v>1.8983079986819296E-4</v>
      </c>
      <c r="I30" s="32">
        <v>106</v>
      </c>
      <c r="J30" s="32">
        <v>192</v>
      </c>
      <c r="K30" s="36">
        <v>0.35570000000000002</v>
      </c>
      <c r="L30" s="37">
        <v>147</v>
      </c>
      <c r="M30" s="26">
        <v>6.9540000000000002E-5</v>
      </c>
      <c r="N30" s="36">
        <v>6.3306000000000001E-2</v>
      </c>
      <c r="O30" s="37">
        <v>-59.405999999999999</v>
      </c>
      <c r="P30" s="37">
        <v>17.143999999999998</v>
      </c>
      <c r="Q30" s="38"/>
    </row>
    <row r="31" spans="1:17" hidden="1" x14ac:dyDescent="0.2">
      <c r="A31" s="37">
        <v>26</v>
      </c>
      <c r="B31" s="37" t="s">
        <v>393</v>
      </c>
      <c r="D31" s="37">
        <v>1.4925200000000001</v>
      </c>
      <c r="E31" s="33">
        <v>25</v>
      </c>
      <c r="F31" s="32">
        <v>195</v>
      </c>
      <c r="G31" s="36">
        <v>8.0000000000000007E-5</v>
      </c>
      <c r="H31" s="36">
        <v>1.4326852820240979E-4</v>
      </c>
      <c r="I31" s="32">
        <v>80</v>
      </c>
      <c r="J31" s="32">
        <v>115</v>
      </c>
      <c r="K31" s="36">
        <v>0.41026000000000001</v>
      </c>
      <c r="L31" s="37">
        <v>169</v>
      </c>
      <c r="M31" s="26">
        <v>9.9161999999999997E-5</v>
      </c>
      <c r="N31" s="36">
        <v>6.3228999999999994E-2</v>
      </c>
      <c r="O31" s="37">
        <v>-36.290999999999997</v>
      </c>
      <c r="P31" s="37">
        <v>6.5140000000000002</v>
      </c>
      <c r="Q31" s="38"/>
    </row>
    <row r="32" spans="1:17" hidden="1" x14ac:dyDescent="0.2">
      <c r="A32" s="37">
        <v>27</v>
      </c>
      <c r="B32" s="37" t="s">
        <v>393</v>
      </c>
      <c r="D32" s="37">
        <v>1.4925200000000001</v>
      </c>
      <c r="E32" s="33">
        <v>26</v>
      </c>
      <c r="F32" s="32">
        <v>134</v>
      </c>
      <c r="G32" s="36">
        <v>6.0000000000000002E-5</v>
      </c>
      <c r="H32" s="36">
        <v>1.0566053954927721E-4</v>
      </c>
      <c r="I32" s="32">
        <v>59</v>
      </c>
      <c r="J32" s="32">
        <v>75</v>
      </c>
      <c r="K32" s="36">
        <v>0.44030000000000002</v>
      </c>
      <c r="L32" s="37">
        <v>181</v>
      </c>
      <c r="M32" s="26">
        <v>1.2839000000000001E-4</v>
      </c>
      <c r="N32" s="36">
        <v>6.3167000000000001E-2</v>
      </c>
      <c r="O32" s="37">
        <v>-23.995000000000001</v>
      </c>
      <c r="P32" s="37">
        <v>2.8650000000000002</v>
      </c>
      <c r="Q32" s="38"/>
    </row>
    <row r="33" spans="1:24" hidden="1" x14ac:dyDescent="0.2">
      <c r="A33" s="37">
        <v>28</v>
      </c>
      <c r="B33" s="37" t="s">
        <v>393</v>
      </c>
      <c r="D33" s="37">
        <v>1.4925200000000001</v>
      </c>
      <c r="E33" s="33">
        <v>27</v>
      </c>
      <c r="F33" s="32">
        <v>97</v>
      </c>
      <c r="G33" s="36">
        <v>4.0000000000000003E-5</v>
      </c>
      <c r="H33" s="36">
        <v>7.1634264101204894E-5</v>
      </c>
      <c r="I33" s="32">
        <v>40</v>
      </c>
      <c r="J33" s="32">
        <v>57</v>
      </c>
      <c r="K33" s="36">
        <v>0.41237000000000001</v>
      </c>
      <c r="L33" s="37">
        <v>170</v>
      </c>
      <c r="M33" s="26">
        <v>1.4133400000000001E-4</v>
      </c>
      <c r="N33" s="36">
        <v>6.3128000000000004E-2</v>
      </c>
      <c r="O33" s="37">
        <v>-35.417000000000002</v>
      </c>
      <c r="P33" s="37">
        <v>6.2069999999999999</v>
      </c>
      <c r="Q33" s="38"/>
    </row>
    <row r="34" spans="1:24" hidden="1" x14ac:dyDescent="0.2">
      <c r="A34" s="37">
        <v>29</v>
      </c>
      <c r="B34" s="37" t="s">
        <v>393</v>
      </c>
      <c r="D34" s="37">
        <v>1.4925200000000001</v>
      </c>
      <c r="E34" s="33">
        <v>28</v>
      </c>
      <c r="F34" s="32">
        <v>58</v>
      </c>
      <c r="G34" s="36">
        <v>3.0000000000000001E-5</v>
      </c>
      <c r="H34" s="36">
        <v>4.1189701858192809E-5</v>
      </c>
      <c r="I34" s="32">
        <v>23</v>
      </c>
      <c r="J34" s="32">
        <v>35</v>
      </c>
      <c r="K34" s="36">
        <v>0.39655000000000001</v>
      </c>
      <c r="L34" s="37">
        <v>163</v>
      </c>
      <c r="M34" s="26">
        <v>1.7577000000000001E-4</v>
      </c>
      <c r="N34" s="36">
        <v>6.3106999999999996E-2</v>
      </c>
      <c r="O34" s="37">
        <v>-41.984999999999999</v>
      </c>
      <c r="P34" s="37">
        <v>8.6869999999999994</v>
      </c>
      <c r="Q34" s="38"/>
    </row>
    <row r="35" spans="1:24" hidden="1" x14ac:dyDescent="0.2">
      <c r="A35" s="37">
        <v>30</v>
      </c>
      <c r="B35" s="37" t="s">
        <v>393</v>
      </c>
      <c r="D35" s="37">
        <v>1.4925200000000001</v>
      </c>
      <c r="E35" s="33">
        <v>29</v>
      </c>
      <c r="F35" s="32">
        <v>39</v>
      </c>
      <c r="G35" s="36">
        <v>2.0000000000000002E-5</v>
      </c>
      <c r="H35" s="36">
        <v>3.9398845255662688E-5</v>
      </c>
      <c r="I35" s="32">
        <v>22</v>
      </c>
      <c r="J35" s="32">
        <v>17</v>
      </c>
      <c r="K35" s="36">
        <v>0.56410000000000005</v>
      </c>
      <c r="L35" s="37">
        <v>232</v>
      </c>
      <c r="M35" s="26">
        <v>3.0492799999999999E-4</v>
      </c>
      <c r="N35" s="36">
        <v>6.3076999999999994E-2</v>
      </c>
      <c r="O35" s="37">
        <v>25.783000000000001</v>
      </c>
      <c r="P35" s="37">
        <v>3.306</v>
      </c>
      <c r="Q35" s="38"/>
    </row>
    <row r="36" spans="1:24" hidden="1" x14ac:dyDescent="0.2">
      <c r="A36" s="37">
        <v>31</v>
      </c>
      <c r="B36" s="37" t="s">
        <v>393</v>
      </c>
      <c r="D36" s="37">
        <v>1.4925200000000001</v>
      </c>
      <c r="E36" s="33">
        <v>30</v>
      </c>
      <c r="F36" s="32">
        <v>20</v>
      </c>
      <c r="G36" s="36">
        <v>1.0000000000000001E-5</v>
      </c>
      <c r="H36" s="36">
        <v>8.9542830126506117E-6</v>
      </c>
      <c r="I36" s="32">
        <v>5</v>
      </c>
      <c r="J36" s="32">
        <v>15</v>
      </c>
      <c r="K36" s="36">
        <v>0.25</v>
      </c>
      <c r="L36" s="37">
        <v>103</v>
      </c>
      <c r="M36" s="26">
        <v>1.8870900000000001E-4</v>
      </c>
      <c r="N36" s="36">
        <v>6.0794000000000001E-2</v>
      </c>
      <c r="O36" s="37">
        <v>-109.861</v>
      </c>
      <c r="P36" s="37">
        <v>54.930999999999997</v>
      </c>
      <c r="Q36" s="38"/>
    </row>
    <row r="37" spans="1:24" x14ac:dyDescent="0.2">
      <c r="A37" s="37">
        <v>32</v>
      </c>
      <c r="B37" s="37" t="s">
        <v>393</v>
      </c>
      <c r="D37" s="37">
        <v>1.4925200000000001</v>
      </c>
      <c r="E37" s="33">
        <v>31</v>
      </c>
      <c r="F37" s="32">
        <v>8</v>
      </c>
      <c r="G37" s="36">
        <v>0</v>
      </c>
      <c r="H37" s="36">
        <v>3.5817132050602443E-6</v>
      </c>
      <c r="I37" s="32">
        <v>2</v>
      </c>
      <c r="J37" s="32">
        <v>6</v>
      </c>
      <c r="K37" s="36">
        <v>0.25</v>
      </c>
      <c r="L37" s="37">
        <v>103</v>
      </c>
      <c r="M37" s="26">
        <v>2.9838E-4</v>
      </c>
      <c r="N37" s="36">
        <v>6.0794000000000001E-2</v>
      </c>
      <c r="O37" s="37">
        <v>-109.861</v>
      </c>
      <c r="P37" s="37">
        <v>54.930999999999997</v>
      </c>
      <c r="Q37" s="38">
        <f>SUM(I13:I37)/SUM(F13:F37)/$B$3*100</f>
        <v>133.94548466293332</v>
      </c>
      <c r="R37" s="39">
        <f>SUM(G13:G37)</f>
        <v>0.12734000000000004</v>
      </c>
      <c r="S37" s="37" t="s">
        <v>500</v>
      </c>
      <c r="T37" s="37" t="s">
        <v>506</v>
      </c>
      <c r="U37" s="37">
        <v>7</v>
      </c>
      <c r="V37" s="37">
        <v>31</v>
      </c>
      <c r="W37" s="37" t="str">
        <f>B37&amp;"_"&amp;T37</f>
        <v>days_atm_e</v>
      </c>
      <c r="X37" s="37" t="str">
        <f>"%dummy_"&amp;S37&amp;"("&amp;B37&amp;", "&amp;U37&amp;", "&amp;V37&amp;", "&amp;T37&amp;");"</f>
        <v>%dummy_num(days_atm, 7, 31, e);</v>
      </c>
    </row>
    <row r="38" spans="1:24" x14ac:dyDescent="0.2">
      <c r="A38" s="37">
        <v>33</v>
      </c>
      <c r="B38" s="37" t="s">
        <v>415</v>
      </c>
      <c r="D38" s="37">
        <v>1.44103</v>
      </c>
      <c r="E38" s="33">
        <v>0</v>
      </c>
      <c r="F38" s="32">
        <v>1861674</v>
      </c>
      <c r="G38" s="36">
        <v>0.80905000000000005</v>
      </c>
      <c r="H38" s="36">
        <v>0.77995744924712385</v>
      </c>
      <c r="I38" s="32">
        <v>435522</v>
      </c>
      <c r="J38" s="32">
        <v>1426152</v>
      </c>
      <c r="K38" s="36">
        <v>0.23394000000000001</v>
      </c>
      <c r="L38" s="37">
        <v>96</v>
      </c>
      <c r="M38" s="26">
        <v>-3.2559999999999998E-6</v>
      </c>
      <c r="N38" s="36">
        <v>3.841E-2</v>
      </c>
      <c r="O38" s="37">
        <v>-118.619</v>
      </c>
      <c r="P38" s="37">
        <v>63.119</v>
      </c>
      <c r="Q38" s="38">
        <f>SUM(I38)/SUM(F38)/$B$3*100</f>
        <v>96.404539551714095</v>
      </c>
      <c r="R38" s="39">
        <f>SUM(G38)</f>
        <v>0.80905000000000005</v>
      </c>
      <c r="S38" s="37" t="s">
        <v>500</v>
      </c>
      <c r="T38" s="37" t="s">
        <v>501</v>
      </c>
      <c r="U38" s="37">
        <v>0</v>
      </c>
      <c r="V38" s="37">
        <v>0</v>
      </c>
      <c r="W38" s="37" t="str">
        <f>B38&amp;"_"&amp;T38</f>
        <v>days_tbc_all_a</v>
      </c>
      <c r="X38" s="37" t="str">
        <f>"%dummy_"&amp;S38&amp;"("&amp;B38&amp;", "&amp;U38&amp;", "&amp;V38&amp;", "&amp;T38&amp;");"</f>
        <v>%dummy_num(days_tbc_all, 0, 0, a);</v>
      </c>
    </row>
    <row r="39" spans="1:24" hidden="1" x14ac:dyDescent="0.2">
      <c r="A39" s="37">
        <v>34</v>
      </c>
      <c r="B39" s="37" t="s">
        <v>415</v>
      </c>
      <c r="C39" s="37" t="s">
        <v>528</v>
      </c>
      <c r="D39" s="37">
        <v>1.44103</v>
      </c>
      <c r="E39" s="33">
        <v>1</v>
      </c>
      <c r="F39" s="32">
        <v>290407</v>
      </c>
      <c r="G39" s="36">
        <v>0.12620999999999999</v>
      </c>
      <c r="H39" s="36">
        <v>0.14136663849052278</v>
      </c>
      <c r="I39" s="32">
        <v>78938</v>
      </c>
      <c r="J39" s="32">
        <v>211469</v>
      </c>
      <c r="K39" s="36">
        <v>0.27182000000000001</v>
      </c>
      <c r="L39" s="37">
        <v>112</v>
      </c>
      <c r="M39" s="26">
        <v>9.7600000000000006E-7</v>
      </c>
      <c r="N39" s="36">
        <v>1.839E-2</v>
      </c>
      <c r="O39" s="37">
        <v>-98.542000000000002</v>
      </c>
      <c r="P39" s="37">
        <v>44.970999999999997</v>
      </c>
      <c r="Q39" s="38">
        <f>SUM(I39)/SUM(F39)/$B$3*100</f>
        <v>112.01342032549637</v>
      </c>
      <c r="R39" s="39">
        <f>SUM(G39)</f>
        <v>0.12620999999999999</v>
      </c>
      <c r="S39" s="37" t="s">
        <v>500</v>
      </c>
      <c r="T39" s="37" t="s">
        <v>502</v>
      </c>
      <c r="U39" s="37">
        <v>1</v>
      </c>
      <c r="V39" s="37">
        <v>1</v>
      </c>
      <c r="W39" s="37" t="str">
        <f>B39&amp;"_"&amp;T39</f>
        <v>days_tbc_all_b</v>
      </c>
      <c r="X39" s="37" t="str">
        <f>"%dummy_"&amp;S39&amp;"("&amp;B39&amp;", "&amp;U39&amp;", "&amp;V39&amp;", "&amp;T39&amp;");"</f>
        <v>%dummy_num(days_tbc_all, 1, 1, b);</v>
      </c>
    </row>
    <row r="40" spans="1:24" hidden="1" x14ac:dyDescent="0.2">
      <c r="A40" s="37">
        <v>35</v>
      </c>
      <c r="B40" s="37" t="s">
        <v>415</v>
      </c>
      <c r="D40" s="37">
        <v>1.44103</v>
      </c>
      <c r="E40" s="33">
        <v>2</v>
      </c>
      <c r="F40" s="32">
        <v>89759</v>
      </c>
      <c r="G40" s="36">
        <v>3.9010000000000003E-2</v>
      </c>
      <c r="H40" s="36">
        <v>4.709236522013209E-2</v>
      </c>
      <c r="I40" s="32">
        <v>26296</v>
      </c>
      <c r="J40" s="32">
        <v>63463</v>
      </c>
      <c r="K40" s="36">
        <v>0.29296</v>
      </c>
      <c r="L40" s="37">
        <v>121</v>
      </c>
      <c r="M40" s="26">
        <v>2.9189999999999999E-6</v>
      </c>
      <c r="N40" s="36">
        <v>7.5050000000000004E-3</v>
      </c>
      <c r="O40" s="37">
        <v>-88.103999999999999</v>
      </c>
      <c r="P40" s="37">
        <v>36.481999999999999</v>
      </c>
    </row>
    <row r="41" spans="1:24" hidden="1" x14ac:dyDescent="0.2">
      <c r="A41" s="37">
        <v>36</v>
      </c>
      <c r="B41" s="37" t="s">
        <v>415</v>
      </c>
      <c r="D41" s="37">
        <v>1.44103</v>
      </c>
      <c r="E41" s="33">
        <v>3</v>
      </c>
      <c r="F41" s="32">
        <v>30233</v>
      </c>
      <c r="G41" s="36">
        <v>1.3140000000000001E-2</v>
      </c>
      <c r="H41" s="36">
        <v>1.6314703649049415E-2</v>
      </c>
      <c r="I41" s="32">
        <v>9110</v>
      </c>
      <c r="J41" s="32">
        <v>21123</v>
      </c>
      <c r="K41" s="36">
        <v>0.30132999999999999</v>
      </c>
      <c r="L41" s="37">
        <v>124</v>
      </c>
      <c r="M41" s="26">
        <v>5.6319999999999996E-6</v>
      </c>
      <c r="N41" s="36">
        <v>3.2070000000000002E-3</v>
      </c>
      <c r="O41" s="37">
        <v>-84.099000000000004</v>
      </c>
      <c r="P41" s="37">
        <v>33.415999999999997</v>
      </c>
    </row>
    <row r="42" spans="1:24" hidden="1" x14ac:dyDescent="0.2">
      <c r="A42" s="37">
        <v>37</v>
      </c>
      <c r="B42" s="37" t="s">
        <v>415</v>
      </c>
      <c r="D42" s="37">
        <v>1.44103</v>
      </c>
      <c r="E42" s="33">
        <v>4</v>
      </c>
      <c r="F42" s="32">
        <v>11711</v>
      </c>
      <c r="G42" s="36">
        <v>5.0899999999999999E-3</v>
      </c>
      <c r="H42" s="36">
        <v>6.3754495050072349E-3</v>
      </c>
      <c r="I42" s="32">
        <v>3560</v>
      </c>
      <c r="J42" s="32">
        <v>8151</v>
      </c>
      <c r="K42" s="36">
        <v>0.30398999999999998</v>
      </c>
      <c r="L42" s="37">
        <v>125</v>
      </c>
      <c r="M42" s="26">
        <v>9.3479999999999993E-6</v>
      </c>
      <c r="N42" s="36">
        <v>1.5E-3</v>
      </c>
      <c r="O42" s="37">
        <v>-82.837999999999994</v>
      </c>
      <c r="P42" s="37">
        <v>32.475000000000001</v>
      </c>
      <c r="Q42" s="38"/>
      <c r="R42" s="39"/>
    </row>
    <row r="43" spans="1:24" hidden="1" x14ac:dyDescent="0.2">
      <c r="A43" s="37">
        <v>38</v>
      </c>
      <c r="B43" s="37" t="s">
        <v>415</v>
      </c>
      <c r="D43" s="37">
        <v>1.44103</v>
      </c>
      <c r="E43" s="33">
        <v>5</v>
      </c>
      <c r="F43" s="32">
        <v>5412</v>
      </c>
      <c r="G43" s="36">
        <v>2.3500000000000001E-3</v>
      </c>
      <c r="H43" s="36">
        <v>2.9692402469949425E-3</v>
      </c>
      <c r="I43" s="32">
        <v>1658</v>
      </c>
      <c r="J43" s="32">
        <v>3754</v>
      </c>
      <c r="K43" s="36">
        <v>0.30636000000000002</v>
      </c>
      <c r="L43" s="37">
        <v>126</v>
      </c>
      <c r="M43" s="26">
        <v>1.3967E-5</v>
      </c>
      <c r="N43" s="36">
        <v>6.8499999999999995E-4</v>
      </c>
      <c r="O43" s="37">
        <v>-81.721000000000004</v>
      </c>
      <c r="P43" s="37">
        <v>31.65</v>
      </c>
    </row>
    <row r="44" spans="1:24" hidden="1" x14ac:dyDescent="0.2">
      <c r="A44" s="37">
        <v>39</v>
      </c>
      <c r="B44" s="37" t="s">
        <v>415</v>
      </c>
      <c r="D44" s="37">
        <v>1.44103</v>
      </c>
      <c r="E44" s="33">
        <v>6</v>
      </c>
      <c r="F44" s="32">
        <v>2954</v>
      </c>
      <c r="G44" s="36">
        <v>1.2800000000000001E-3</v>
      </c>
      <c r="H44" s="36">
        <v>1.5884898064442185E-3</v>
      </c>
      <c r="I44" s="32">
        <v>887</v>
      </c>
      <c r="J44" s="32">
        <v>2067</v>
      </c>
      <c r="K44" s="36">
        <v>0.30026999999999998</v>
      </c>
      <c r="L44" s="37">
        <v>124</v>
      </c>
      <c r="M44" s="26">
        <v>1.8583000000000001E-5</v>
      </c>
      <c r="N44" s="36">
        <v>2.8299999999999999E-4</v>
      </c>
      <c r="O44" s="37">
        <v>-84.600999999999999</v>
      </c>
      <c r="P44" s="37">
        <v>33.795000000000002</v>
      </c>
    </row>
    <row r="45" spans="1:24" hidden="1" x14ac:dyDescent="0.2">
      <c r="A45" s="37">
        <v>40</v>
      </c>
      <c r="B45" s="37" t="s">
        <v>415</v>
      </c>
      <c r="D45" s="37">
        <v>1.44103</v>
      </c>
      <c r="E45" s="33">
        <v>7</v>
      </c>
      <c r="F45" s="32">
        <v>1865</v>
      </c>
      <c r="G45" s="36">
        <v>8.0999999999999996E-4</v>
      </c>
      <c r="H45" s="36">
        <v>9.0259172767518162E-4</v>
      </c>
      <c r="I45" s="32">
        <v>504</v>
      </c>
      <c r="J45" s="32">
        <v>1361</v>
      </c>
      <c r="K45" s="36">
        <v>0.27023999999999998</v>
      </c>
      <c r="L45" s="37">
        <v>111</v>
      </c>
      <c r="M45" s="26">
        <v>2.107E-5</v>
      </c>
      <c r="N45" s="36">
        <v>1.6100000000000001E-4</v>
      </c>
      <c r="O45" s="37">
        <v>-99.34</v>
      </c>
      <c r="P45" s="37">
        <v>45.648000000000003</v>
      </c>
      <c r="Q45" s="38"/>
      <c r="R45" s="39"/>
    </row>
    <row r="46" spans="1:24" hidden="1" x14ac:dyDescent="0.2">
      <c r="A46" s="37">
        <v>41</v>
      </c>
      <c r="B46" s="37" t="s">
        <v>415</v>
      </c>
      <c r="D46" s="37">
        <v>1.44103</v>
      </c>
      <c r="E46" s="33">
        <v>8</v>
      </c>
      <c r="F46" s="32">
        <v>1272</v>
      </c>
      <c r="G46" s="36">
        <v>5.5000000000000003E-4</v>
      </c>
      <c r="H46" s="36">
        <v>6.2142724107795244E-4</v>
      </c>
      <c r="I46" s="32">
        <v>347</v>
      </c>
      <c r="J46" s="32">
        <v>925</v>
      </c>
      <c r="K46" s="36">
        <v>0.27279999999999999</v>
      </c>
      <c r="L46" s="37">
        <v>112</v>
      </c>
      <c r="M46" s="26">
        <v>2.5775999999999999E-5</v>
      </c>
      <c r="N46" s="36">
        <v>7.1000000000000005E-5</v>
      </c>
      <c r="O46" s="37">
        <v>-98.046999999999997</v>
      </c>
      <c r="P46" s="37">
        <v>44.552999999999997</v>
      </c>
    </row>
    <row r="47" spans="1:24" hidden="1" x14ac:dyDescent="0.2">
      <c r="A47" s="37">
        <v>42</v>
      </c>
      <c r="B47" s="37" t="s">
        <v>415</v>
      </c>
      <c r="D47" s="37">
        <v>1.44103</v>
      </c>
      <c r="E47" s="33">
        <v>9</v>
      </c>
      <c r="F47" s="32">
        <v>977</v>
      </c>
      <c r="G47" s="36">
        <v>4.2000000000000002E-4</v>
      </c>
      <c r="H47" s="36">
        <v>4.7815871287554263E-4</v>
      </c>
      <c r="I47" s="32">
        <v>267</v>
      </c>
      <c r="J47" s="32">
        <v>710</v>
      </c>
      <c r="K47" s="36">
        <v>0.27328999999999998</v>
      </c>
      <c r="L47" s="37">
        <v>113</v>
      </c>
      <c r="M47" s="26">
        <v>2.9476E-5</v>
      </c>
      <c r="N47" s="36">
        <v>0</v>
      </c>
      <c r="O47" s="37">
        <v>-97.802000000000007</v>
      </c>
      <c r="P47" s="37">
        <v>44.345999999999997</v>
      </c>
    </row>
    <row r="48" spans="1:24" hidden="1" x14ac:dyDescent="0.2">
      <c r="A48" s="37">
        <v>43</v>
      </c>
      <c r="B48" s="37" t="s">
        <v>415</v>
      </c>
      <c r="D48" s="37">
        <v>1.44103</v>
      </c>
      <c r="E48" s="33">
        <v>10</v>
      </c>
      <c r="F48" s="32">
        <v>758</v>
      </c>
      <c r="G48" s="36">
        <v>3.3E-4</v>
      </c>
      <c r="H48" s="36">
        <v>3.4026275448072321E-4</v>
      </c>
      <c r="I48" s="32">
        <v>190</v>
      </c>
      <c r="J48" s="32">
        <v>568</v>
      </c>
      <c r="K48" s="36">
        <v>0.25065999999999999</v>
      </c>
      <c r="L48" s="37">
        <v>103</v>
      </c>
      <c r="M48" s="26">
        <v>3.0698999999999999E-5</v>
      </c>
      <c r="N48" s="36">
        <v>1.8376E-2</v>
      </c>
      <c r="O48" s="37">
        <v>-109.51</v>
      </c>
      <c r="P48" s="37">
        <v>54.61</v>
      </c>
      <c r="Q48" s="38"/>
      <c r="R48" s="39"/>
    </row>
    <row r="49" spans="1:18" hidden="1" x14ac:dyDescent="0.2">
      <c r="A49" s="37">
        <v>44</v>
      </c>
      <c r="B49" s="37" t="s">
        <v>415</v>
      </c>
      <c r="D49" s="37">
        <v>1.44103</v>
      </c>
      <c r="E49" s="33">
        <v>11</v>
      </c>
      <c r="F49" s="32">
        <v>616</v>
      </c>
      <c r="G49" s="36">
        <v>2.7E-4</v>
      </c>
      <c r="H49" s="36">
        <v>2.9190962621240992E-4</v>
      </c>
      <c r="I49" s="32">
        <v>163</v>
      </c>
      <c r="J49" s="32">
        <v>453</v>
      </c>
      <c r="K49" s="36">
        <v>0.26461000000000001</v>
      </c>
      <c r="L49" s="37">
        <v>109</v>
      </c>
      <c r="M49" s="26">
        <v>3.5960000000000001E-5</v>
      </c>
      <c r="N49" s="36">
        <v>1.8343999999999999E-2</v>
      </c>
      <c r="O49" s="37">
        <v>-102.214</v>
      </c>
      <c r="P49" s="37">
        <v>48.12</v>
      </c>
    </row>
    <row r="50" spans="1:18" hidden="1" x14ac:dyDescent="0.2">
      <c r="A50" s="37">
        <v>45</v>
      </c>
      <c r="B50" s="37" t="s">
        <v>415</v>
      </c>
      <c r="D50" s="37">
        <v>1.44103</v>
      </c>
      <c r="E50" s="33">
        <v>12</v>
      </c>
      <c r="F50" s="32">
        <v>546</v>
      </c>
      <c r="G50" s="36">
        <v>2.4000000000000001E-4</v>
      </c>
      <c r="H50" s="36">
        <v>2.2922964512385563E-4</v>
      </c>
      <c r="I50" s="32">
        <v>128</v>
      </c>
      <c r="J50" s="32">
        <v>418</v>
      </c>
      <c r="K50" s="36">
        <v>0.23443</v>
      </c>
      <c r="L50" s="37">
        <v>97</v>
      </c>
      <c r="M50" s="26">
        <v>3.3838999999999999E-5</v>
      </c>
      <c r="N50" s="36">
        <v>1.8353999999999999E-2</v>
      </c>
      <c r="O50" s="37">
        <v>-118.345</v>
      </c>
      <c r="P50" s="37">
        <v>62.856999999999999</v>
      </c>
      <c r="Q50" s="38"/>
      <c r="R50" s="39"/>
    </row>
    <row r="51" spans="1:18" hidden="1" x14ac:dyDescent="0.2">
      <c r="A51" s="37">
        <v>46</v>
      </c>
      <c r="B51" s="37" t="s">
        <v>415</v>
      </c>
      <c r="D51" s="37">
        <v>1.44103</v>
      </c>
      <c r="E51" s="33">
        <v>13</v>
      </c>
      <c r="F51" s="32">
        <v>429</v>
      </c>
      <c r="G51" s="36">
        <v>1.9000000000000001E-4</v>
      </c>
      <c r="H51" s="36">
        <v>2.1848450550867492E-4</v>
      </c>
      <c r="I51" s="32">
        <v>122</v>
      </c>
      <c r="J51" s="32">
        <v>307</v>
      </c>
      <c r="K51" s="36">
        <v>0.28438000000000002</v>
      </c>
      <c r="L51" s="37">
        <v>117</v>
      </c>
      <c r="M51" s="26">
        <v>4.6323999999999999E-5</v>
      </c>
      <c r="N51" s="36">
        <v>1.8311999999999998E-2</v>
      </c>
      <c r="O51" s="37">
        <v>-92.283000000000001</v>
      </c>
      <c r="P51" s="37">
        <v>39.795999999999999</v>
      </c>
      <c r="Q51" s="38"/>
      <c r="R51" s="38"/>
    </row>
    <row r="52" spans="1:18" hidden="1" x14ac:dyDescent="0.2">
      <c r="A52" s="37">
        <v>47</v>
      </c>
      <c r="B52" s="37" t="s">
        <v>415</v>
      </c>
      <c r="D52" s="37">
        <v>1.44103</v>
      </c>
      <c r="E52" s="33">
        <v>14</v>
      </c>
      <c r="F52" s="32">
        <v>389</v>
      </c>
      <c r="G52" s="36">
        <v>1.7000000000000001E-4</v>
      </c>
      <c r="H52" s="36">
        <v>1.8266737345807245E-4</v>
      </c>
      <c r="I52" s="32">
        <v>102</v>
      </c>
      <c r="J52" s="32">
        <v>287</v>
      </c>
      <c r="K52" s="36">
        <v>0.26221</v>
      </c>
      <c r="L52" s="37">
        <v>108</v>
      </c>
      <c r="M52" s="26">
        <v>4.4855000000000003E-5</v>
      </c>
      <c r="N52" s="36">
        <v>1.8294000000000001E-2</v>
      </c>
      <c r="O52" s="37">
        <v>-103.45099999999999</v>
      </c>
      <c r="P52" s="37">
        <v>49.198999999999998</v>
      </c>
      <c r="Q52" s="38"/>
      <c r="R52" s="39"/>
    </row>
    <row r="53" spans="1:18" hidden="1" x14ac:dyDescent="0.2">
      <c r="A53" s="37">
        <v>48</v>
      </c>
      <c r="B53" s="37" t="s">
        <v>415</v>
      </c>
      <c r="D53" s="37">
        <v>1.44103</v>
      </c>
      <c r="E53" s="33">
        <v>15</v>
      </c>
      <c r="F53" s="32">
        <v>333</v>
      </c>
      <c r="G53" s="36">
        <v>1.3999999999999999E-4</v>
      </c>
      <c r="H53" s="36">
        <v>1.5938623762518087E-4</v>
      </c>
      <c r="I53" s="32">
        <v>89</v>
      </c>
      <c r="J53" s="32">
        <v>244</v>
      </c>
      <c r="K53" s="36">
        <v>0.26727000000000001</v>
      </c>
      <c r="L53" s="37">
        <v>110</v>
      </c>
      <c r="M53" s="26">
        <v>4.9419999999999998E-5</v>
      </c>
      <c r="N53" s="36">
        <v>1.8275E-2</v>
      </c>
      <c r="O53" s="37">
        <v>-100.85299999999999</v>
      </c>
      <c r="P53" s="37">
        <v>46.944000000000003</v>
      </c>
      <c r="Q53" s="38"/>
      <c r="R53" s="39"/>
    </row>
    <row r="54" spans="1:18" hidden="1" x14ac:dyDescent="0.2">
      <c r="A54" s="37">
        <v>49</v>
      </c>
      <c r="B54" s="37" t="s">
        <v>415</v>
      </c>
      <c r="D54" s="37">
        <v>1.44103</v>
      </c>
      <c r="E54" s="33">
        <v>16</v>
      </c>
      <c r="F54" s="32">
        <v>280</v>
      </c>
      <c r="G54" s="36">
        <v>1.2E-4</v>
      </c>
      <c r="H54" s="36">
        <v>1.3073253198469891E-4</v>
      </c>
      <c r="I54" s="32">
        <v>73</v>
      </c>
      <c r="J54" s="32">
        <v>207</v>
      </c>
      <c r="K54" s="36">
        <v>0.26071</v>
      </c>
      <c r="L54" s="37">
        <v>107</v>
      </c>
      <c r="M54" s="26">
        <v>5.2575999999999999E-5</v>
      </c>
      <c r="N54" s="36">
        <v>1.8263000000000001E-2</v>
      </c>
      <c r="O54" s="37">
        <v>-104.226</v>
      </c>
      <c r="P54" s="37">
        <v>49.88</v>
      </c>
      <c r="Q54" s="38"/>
      <c r="R54" s="38"/>
    </row>
    <row r="55" spans="1:18" hidden="1" x14ac:dyDescent="0.2">
      <c r="A55" s="37">
        <v>50</v>
      </c>
      <c r="B55" s="37" t="s">
        <v>415</v>
      </c>
      <c r="D55" s="37">
        <v>1.44103</v>
      </c>
      <c r="E55" s="33">
        <v>17</v>
      </c>
      <c r="F55" s="32">
        <v>211</v>
      </c>
      <c r="G55" s="36">
        <v>9.0000000000000006E-5</v>
      </c>
      <c r="H55" s="36">
        <v>1.0745139615180733E-4</v>
      </c>
      <c r="I55" s="32">
        <v>60</v>
      </c>
      <c r="J55" s="32">
        <v>151</v>
      </c>
      <c r="K55" s="36">
        <v>0.28436</v>
      </c>
      <c r="L55" s="37">
        <v>117</v>
      </c>
      <c r="M55" s="26">
        <v>6.6067000000000003E-5</v>
      </c>
      <c r="N55" s="36">
        <v>1.8242000000000001E-2</v>
      </c>
      <c r="O55" s="37">
        <v>-92.293999999999997</v>
      </c>
      <c r="P55" s="37">
        <v>39.804000000000002</v>
      </c>
    </row>
    <row r="56" spans="1:18" hidden="1" x14ac:dyDescent="0.2">
      <c r="A56" s="37">
        <v>51</v>
      </c>
      <c r="B56" s="37" t="s">
        <v>415</v>
      </c>
      <c r="D56" s="37">
        <v>1.44103</v>
      </c>
      <c r="E56" s="33">
        <v>18</v>
      </c>
      <c r="F56" s="32">
        <v>199</v>
      </c>
      <c r="G56" s="36">
        <v>9.0000000000000006E-5</v>
      </c>
      <c r="H56" s="36">
        <v>1.2356910557457843E-4</v>
      </c>
      <c r="I56" s="32">
        <v>69</v>
      </c>
      <c r="J56" s="32">
        <v>130</v>
      </c>
      <c r="K56" s="36">
        <v>0.34672999999999998</v>
      </c>
      <c r="L56" s="37">
        <v>143</v>
      </c>
      <c r="M56" s="26">
        <v>8.2958000000000001E-5</v>
      </c>
      <c r="N56" s="36">
        <v>1.8193000000000001E-2</v>
      </c>
      <c r="O56" s="37">
        <v>-63.343000000000004</v>
      </c>
      <c r="P56" s="37">
        <v>19.417000000000002</v>
      </c>
    </row>
    <row r="57" spans="1:18" hidden="1" x14ac:dyDescent="0.2">
      <c r="A57" s="37">
        <v>52</v>
      </c>
      <c r="B57" s="37" t="s">
        <v>415</v>
      </c>
      <c r="D57" s="37">
        <v>1.44103</v>
      </c>
      <c r="E57" s="33">
        <v>19</v>
      </c>
      <c r="F57" s="32">
        <v>164</v>
      </c>
      <c r="G57" s="36">
        <v>6.9999999999999994E-5</v>
      </c>
      <c r="H57" s="36">
        <v>8.0588547113855504E-5</v>
      </c>
      <c r="I57" s="32">
        <v>45</v>
      </c>
      <c r="J57" s="32">
        <v>119</v>
      </c>
      <c r="K57" s="36">
        <v>0.27439000000000002</v>
      </c>
      <c r="L57" s="37">
        <v>113</v>
      </c>
      <c r="M57" s="26">
        <v>7.2315000000000001E-5</v>
      </c>
      <c r="N57" s="36">
        <v>1.8180999999999999E-2</v>
      </c>
      <c r="O57" s="37">
        <v>-97.245999999999995</v>
      </c>
      <c r="P57" s="37">
        <v>43.878999999999998</v>
      </c>
    </row>
    <row r="58" spans="1:18" hidden="1" x14ac:dyDescent="0.2">
      <c r="A58" s="37">
        <v>53</v>
      </c>
      <c r="B58" s="37" t="s">
        <v>415</v>
      </c>
      <c r="D58" s="37">
        <v>1.44103</v>
      </c>
      <c r="E58" s="33">
        <v>20</v>
      </c>
      <c r="F58" s="32">
        <v>174</v>
      </c>
      <c r="G58" s="36">
        <v>8.0000000000000007E-5</v>
      </c>
      <c r="H58" s="36">
        <v>1.128239659593977E-4</v>
      </c>
      <c r="I58" s="32">
        <v>63</v>
      </c>
      <c r="J58" s="32">
        <v>111</v>
      </c>
      <c r="K58" s="36">
        <v>0.36207</v>
      </c>
      <c r="L58" s="37">
        <v>149</v>
      </c>
      <c r="M58" s="26">
        <v>9.2645000000000005E-5</v>
      </c>
      <c r="N58" s="36">
        <v>7.456E-3</v>
      </c>
      <c r="O58" s="37">
        <v>-56.64</v>
      </c>
      <c r="P58" s="37">
        <v>15.625</v>
      </c>
    </row>
    <row r="59" spans="1:18" hidden="1" x14ac:dyDescent="0.2">
      <c r="A59" s="37">
        <v>54</v>
      </c>
      <c r="B59" s="37" t="s">
        <v>415</v>
      </c>
      <c r="D59" s="37">
        <v>1.44103</v>
      </c>
      <c r="E59" s="33">
        <v>21</v>
      </c>
      <c r="F59" s="32">
        <v>129</v>
      </c>
      <c r="G59" s="36">
        <v>6.0000000000000002E-5</v>
      </c>
      <c r="H59" s="36">
        <v>6.9843407498674766E-5</v>
      </c>
      <c r="I59" s="32">
        <v>39</v>
      </c>
      <c r="J59" s="32">
        <v>90</v>
      </c>
      <c r="K59" s="36">
        <v>0.30232999999999999</v>
      </c>
      <c r="L59" s="37">
        <v>125</v>
      </c>
      <c r="M59" s="26">
        <v>8.9845000000000005E-5</v>
      </c>
      <c r="N59" s="36">
        <v>7.4380000000000002E-3</v>
      </c>
      <c r="O59" s="37">
        <v>-83.625</v>
      </c>
      <c r="P59" s="37">
        <v>33.061</v>
      </c>
      <c r="Q59" s="38"/>
      <c r="R59" s="39"/>
    </row>
    <row r="60" spans="1:18" hidden="1" x14ac:dyDescent="0.2">
      <c r="A60" s="37">
        <v>55</v>
      </c>
      <c r="B60" s="37" t="s">
        <v>415</v>
      </c>
      <c r="D60" s="37">
        <v>1.44103</v>
      </c>
      <c r="E60" s="33">
        <v>22</v>
      </c>
      <c r="F60" s="32">
        <v>100</v>
      </c>
      <c r="G60" s="36">
        <v>4.0000000000000003E-5</v>
      </c>
      <c r="H60" s="36">
        <v>4.2980558460722936E-5</v>
      </c>
      <c r="I60" s="32">
        <v>24</v>
      </c>
      <c r="J60" s="32">
        <v>76</v>
      </c>
      <c r="K60" s="36">
        <v>0.24</v>
      </c>
      <c r="L60" s="37">
        <v>99</v>
      </c>
      <c r="M60" s="26">
        <v>8.1007000000000006E-5</v>
      </c>
      <c r="N60" s="36">
        <v>7.4390000000000003E-3</v>
      </c>
      <c r="O60" s="37">
        <v>-115.268</v>
      </c>
      <c r="P60" s="37">
        <v>59.939</v>
      </c>
    </row>
    <row r="61" spans="1:18" hidden="1" x14ac:dyDescent="0.2">
      <c r="A61" s="37">
        <v>56</v>
      </c>
      <c r="B61" s="37" t="s">
        <v>415</v>
      </c>
      <c r="D61" s="37">
        <v>1.44103</v>
      </c>
      <c r="E61" s="33">
        <v>23</v>
      </c>
      <c r="F61" s="32">
        <v>89</v>
      </c>
      <c r="G61" s="36">
        <v>4.0000000000000003E-5</v>
      </c>
      <c r="H61" s="36">
        <v>3.5817132050602447E-5</v>
      </c>
      <c r="I61" s="32">
        <v>20</v>
      </c>
      <c r="J61" s="32">
        <v>69</v>
      </c>
      <c r="K61" s="36">
        <v>0.22472</v>
      </c>
      <c r="L61" s="37">
        <v>93</v>
      </c>
      <c r="M61" s="26">
        <v>8.0401000000000005E-5</v>
      </c>
      <c r="N61" s="36">
        <v>7.4419999999999998E-3</v>
      </c>
      <c r="O61" s="37">
        <v>-123.837</v>
      </c>
      <c r="P61" s="37">
        <v>68.180000000000007</v>
      </c>
    </row>
    <row r="62" spans="1:18" hidden="1" x14ac:dyDescent="0.2">
      <c r="A62" s="37">
        <v>57</v>
      </c>
      <c r="B62" s="37" t="s">
        <v>415</v>
      </c>
      <c r="D62" s="37">
        <v>1.44103</v>
      </c>
      <c r="E62" s="33">
        <v>24</v>
      </c>
      <c r="F62" s="32">
        <v>82</v>
      </c>
      <c r="G62" s="36">
        <v>4.0000000000000003E-5</v>
      </c>
      <c r="H62" s="36">
        <v>4.6562271665783177E-5</v>
      </c>
      <c r="I62" s="32">
        <v>26</v>
      </c>
      <c r="J62" s="32">
        <v>56</v>
      </c>
      <c r="K62" s="36">
        <v>0.31707000000000002</v>
      </c>
      <c r="L62" s="37">
        <v>131</v>
      </c>
      <c r="M62" s="26">
        <v>1.18193E-4</v>
      </c>
      <c r="N62" s="36">
        <v>7.4279999999999997E-3</v>
      </c>
      <c r="O62" s="37">
        <v>-76.725999999999999</v>
      </c>
      <c r="P62" s="37">
        <v>28.07</v>
      </c>
    </row>
    <row r="63" spans="1:18" hidden="1" x14ac:dyDescent="0.2">
      <c r="A63" s="37">
        <v>58</v>
      </c>
      <c r="B63" s="37" t="s">
        <v>415</v>
      </c>
      <c r="D63" s="37">
        <v>1.44103</v>
      </c>
      <c r="E63" s="33">
        <v>25</v>
      </c>
      <c r="F63" s="32">
        <v>64</v>
      </c>
      <c r="G63" s="36">
        <v>3.0000000000000001E-5</v>
      </c>
      <c r="H63" s="36">
        <v>3.5817132050602447E-5</v>
      </c>
      <c r="I63" s="32">
        <v>20</v>
      </c>
      <c r="J63" s="32">
        <v>44</v>
      </c>
      <c r="K63" s="36">
        <v>0.3125</v>
      </c>
      <c r="L63" s="37">
        <v>129</v>
      </c>
      <c r="M63" s="26">
        <v>1.31858E-4</v>
      </c>
      <c r="N63" s="36">
        <v>7.417E-3</v>
      </c>
      <c r="O63" s="37">
        <v>-78.846000000000004</v>
      </c>
      <c r="P63" s="37">
        <v>29.567</v>
      </c>
    </row>
    <row r="64" spans="1:18" hidden="1" x14ac:dyDescent="0.2">
      <c r="A64" s="37">
        <v>59</v>
      </c>
      <c r="B64" s="37" t="s">
        <v>415</v>
      </c>
      <c r="D64" s="37">
        <v>1.44103</v>
      </c>
      <c r="E64" s="33">
        <v>26</v>
      </c>
      <c r="F64" s="32">
        <v>60</v>
      </c>
      <c r="G64" s="36">
        <v>3.0000000000000001E-5</v>
      </c>
      <c r="H64" s="36">
        <v>3.9398845255662688E-5</v>
      </c>
      <c r="I64" s="32">
        <v>22</v>
      </c>
      <c r="J64" s="32">
        <v>38</v>
      </c>
      <c r="K64" s="36">
        <v>0.36667</v>
      </c>
      <c r="L64" s="37">
        <v>151</v>
      </c>
      <c r="M64" s="26">
        <v>1.5979000000000001E-4</v>
      </c>
      <c r="N64" s="36">
        <v>7.4000000000000003E-3</v>
      </c>
      <c r="O64" s="37">
        <v>-54.654000000000003</v>
      </c>
      <c r="P64" s="37">
        <v>14.574</v>
      </c>
    </row>
    <row r="65" spans="1:24" hidden="1" x14ac:dyDescent="0.2">
      <c r="A65" s="37">
        <v>60</v>
      </c>
      <c r="B65" s="37" t="s">
        <v>415</v>
      </c>
      <c r="D65" s="37">
        <v>1.44103</v>
      </c>
      <c r="E65" s="33">
        <v>27</v>
      </c>
      <c r="F65" s="32">
        <v>51</v>
      </c>
      <c r="G65" s="36">
        <v>2.0000000000000002E-5</v>
      </c>
      <c r="H65" s="36">
        <v>2.1490279230361468E-5</v>
      </c>
      <c r="I65" s="32">
        <v>12</v>
      </c>
      <c r="J65" s="32">
        <v>39</v>
      </c>
      <c r="K65" s="36">
        <v>0.23529</v>
      </c>
      <c r="L65" s="37">
        <v>97</v>
      </c>
      <c r="M65" s="26">
        <v>1.11217E-4</v>
      </c>
      <c r="N65" s="36">
        <v>7.4009999999999996E-3</v>
      </c>
      <c r="O65" s="37">
        <v>-117.86499999999999</v>
      </c>
      <c r="P65" s="37">
        <v>62.399000000000001</v>
      </c>
    </row>
    <row r="66" spans="1:24" hidden="1" x14ac:dyDescent="0.2">
      <c r="A66" s="37">
        <v>61</v>
      </c>
      <c r="B66" s="37" t="s">
        <v>415</v>
      </c>
      <c r="D66" s="37">
        <v>1.44103</v>
      </c>
      <c r="E66" s="33">
        <v>28</v>
      </c>
      <c r="F66" s="32">
        <v>44</v>
      </c>
      <c r="G66" s="36">
        <v>2.0000000000000002E-5</v>
      </c>
      <c r="H66" s="36">
        <v>2.1490279230361468E-5</v>
      </c>
      <c r="I66" s="32">
        <v>12</v>
      </c>
      <c r="J66" s="32">
        <v>32</v>
      </c>
      <c r="K66" s="36">
        <v>0.27272999999999997</v>
      </c>
      <c r="L66" s="37">
        <v>112</v>
      </c>
      <c r="M66" s="26">
        <v>1.38789E-4</v>
      </c>
      <c r="N66" s="36">
        <v>7.3969999999999999E-3</v>
      </c>
      <c r="O66" s="37">
        <v>-98.082999999999998</v>
      </c>
      <c r="P66" s="37">
        <v>44.582999999999998</v>
      </c>
    </row>
    <row r="67" spans="1:24" hidden="1" x14ac:dyDescent="0.2">
      <c r="A67" s="37">
        <v>62</v>
      </c>
      <c r="B67" s="37" t="s">
        <v>415</v>
      </c>
      <c r="D67" s="37">
        <v>1.44103</v>
      </c>
      <c r="E67" s="33">
        <v>29</v>
      </c>
      <c r="F67" s="32">
        <v>31</v>
      </c>
      <c r="G67" s="36">
        <v>1.0000000000000001E-5</v>
      </c>
      <c r="H67" s="36">
        <v>1.0745139615180734E-5</v>
      </c>
      <c r="I67" s="32">
        <v>6</v>
      </c>
      <c r="J67" s="32">
        <v>25</v>
      </c>
      <c r="K67" s="36">
        <v>0.19355</v>
      </c>
      <c r="L67" s="37">
        <v>80</v>
      </c>
      <c r="M67" s="26">
        <v>1.1734399999999999E-4</v>
      </c>
      <c r="N67" s="36">
        <v>7.4009999999999996E-3</v>
      </c>
      <c r="O67" s="37">
        <v>-142.71199999999999</v>
      </c>
      <c r="P67" s="37">
        <v>87.468000000000004</v>
      </c>
    </row>
    <row r="68" spans="1:24" hidden="1" x14ac:dyDescent="0.2">
      <c r="A68" s="37">
        <v>63</v>
      </c>
      <c r="B68" s="37" t="s">
        <v>415</v>
      </c>
      <c r="D68" s="37">
        <v>1.44103</v>
      </c>
      <c r="E68" s="33">
        <v>30</v>
      </c>
      <c r="F68" s="32">
        <v>31</v>
      </c>
      <c r="G68" s="36">
        <v>1.0000000000000001E-5</v>
      </c>
      <c r="H68" s="36">
        <v>1.6117709422771099E-5</v>
      </c>
      <c r="I68" s="32">
        <v>9</v>
      </c>
      <c r="J68" s="32">
        <v>22</v>
      </c>
      <c r="K68" s="36">
        <v>0.29032000000000002</v>
      </c>
      <c r="L68" s="37">
        <v>120</v>
      </c>
      <c r="M68" s="26">
        <v>1.7602000000000001E-4</v>
      </c>
      <c r="N68" s="36">
        <v>3.2039999999999998E-3</v>
      </c>
      <c r="O68" s="37">
        <v>-89.382000000000005</v>
      </c>
      <c r="P68" s="37">
        <v>37.482999999999997</v>
      </c>
    </row>
    <row r="69" spans="1:24" x14ac:dyDescent="0.2">
      <c r="A69" s="37">
        <v>64</v>
      </c>
      <c r="B69" s="37" t="s">
        <v>415</v>
      </c>
      <c r="D69" s="37">
        <v>1.44103</v>
      </c>
      <c r="E69" s="33">
        <v>31</v>
      </c>
      <c r="F69" s="32">
        <v>28</v>
      </c>
      <c r="G69" s="36">
        <v>1.0000000000000001E-5</v>
      </c>
      <c r="H69" s="36">
        <v>1.6117709422771099E-5</v>
      </c>
      <c r="I69" s="32">
        <v>9</v>
      </c>
      <c r="J69" s="32">
        <v>19</v>
      </c>
      <c r="K69" s="36">
        <v>0.32142999999999999</v>
      </c>
      <c r="L69" s="37">
        <v>132</v>
      </c>
      <c r="M69" s="26">
        <v>2.0505600000000001E-4</v>
      </c>
      <c r="N69" s="36">
        <v>3.199E-3</v>
      </c>
      <c r="O69" s="37">
        <v>-74.721000000000004</v>
      </c>
      <c r="P69" s="37">
        <v>26.686</v>
      </c>
      <c r="Q69" s="38">
        <f>SUM(I40:I69)/SUM(F40:F69)/$B$3*100</f>
        <v>121.5099830065963</v>
      </c>
      <c r="R69" s="39">
        <f>SUM(G40:G69)</f>
        <v>6.4750000000000016E-2</v>
      </c>
      <c r="S69" s="37" t="s">
        <v>500</v>
      </c>
      <c r="T69" s="37" t="s">
        <v>503</v>
      </c>
      <c r="U69" s="37">
        <v>2</v>
      </c>
      <c r="V69" s="37">
        <v>31</v>
      </c>
      <c r="W69" s="37" t="str">
        <f>B69&amp;"_"&amp;T69</f>
        <v>days_tbc_all_c</v>
      </c>
      <c r="X69" s="37" t="str">
        <f>"%dummy_"&amp;S69&amp;"("&amp;B69&amp;", "&amp;U69&amp;", "&amp;V69&amp;", "&amp;T69&amp;");"</f>
        <v>%dummy_num(days_tbc_all, 2, 31, c);</v>
      </c>
    </row>
    <row r="70" spans="1:24" hidden="1" x14ac:dyDescent="0.2">
      <c r="A70" s="37">
        <v>65</v>
      </c>
      <c r="B70" s="37" t="s">
        <v>414</v>
      </c>
      <c r="D70" s="37">
        <v>1.4384600000000001</v>
      </c>
      <c r="E70" s="33">
        <v>0</v>
      </c>
      <c r="F70" s="32">
        <v>1910940</v>
      </c>
      <c r="G70" s="36">
        <v>0.83045999999999998</v>
      </c>
      <c r="H70" s="36">
        <v>0.80358601126090634</v>
      </c>
      <c r="I70" s="32">
        <v>448716</v>
      </c>
      <c r="J70" s="32">
        <v>1462224</v>
      </c>
      <c r="K70" s="36">
        <v>0.23480999999999999</v>
      </c>
      <c r="L70" s="37">
        <v>97</v>
      </c>
      <c r="M70" s="26">
        <v>-3.5329999999999999E-6</v>
      </c>
      <c r="N70" s="36">
        <v>3.5479999999999998E-2</v>
      </c>
      <c r="O70" s="37">
        <v>-118.13200000000001</v>
      </c>
      <c r="P70" s="37">
        <v>62.654000000000003</v>
      </c>
    </row>
    <row r="71" spans="1:24" hidden="1" x14ac:dyDescent="0.2">
      <c r="A71" s="37">
        <v>66</v>
      </c>
      <c r="B71" s="37" t="s">
        <v>414</v>
      </c>
      <c r="D71" s="37">
        <v>1.4384600000000001</v>
      </c>
      <c r="E71" s="33">
        <v>1</v>
      </c>
      <c r="F71" s="32">
        <v>285243</v>
      </c>
      <c r="G71" s="36">
        <v>0.12396</v>
      </c>
      <c r="H71" s="36">
        <v>0.13965278872190146</v>
      </c>
      <c r="I71" s="32">
        <v>77981</v>
      </c>
      <c r="J71" s="32">
        <v>207262</v>
      </c>
      <c r="K71" s="36">
        <v>0.27338000000000001</v>
      </c>
      <c r="L71" s="37">
        <v>113</v>
      </c>
      <c r="M71" s="26">
        <v>1.009E-6</v>
      </c>
      <c r="N71" s="36">
        <v>1.4760000000000001E-2</v>
      </c>
      <c r="O71" s="37">
        <v>-97.751999999999995</v>
      </c>
      <c r="P71" s="37">
        <v>44.304000000000002</v>
      </c>
    </row>
    <row r="72" spans="1:24" hidden="1" x14ac:dyDescent="0.2">
      <c r="A72" s="37">
        <v>67</v>
      </c>
      <c r="B72" s="37" t="s">
        <v>414</v>
      </c>
      <c r="D72" s="37">
        <v>1.4384600000000001</v>
      </c>
      <c r="E72" s="33">
        <v>2</v>
      </c>
      <c r="F72" s="32">
        <v>71022</v>
      </c>
      <c r="G72" s="36">
        <v>3.0859999999999999E-2</v>
      </c>
      <c r="H72" s="36">
        <v>3.7887362283127266E-2</v>
      </c>
      <c r="I72" s="32">
        <v>21156</v>
      </c>
      <c r="J72" s="32">
        <v>49866</v>
      </c>
      <c r="K72" s="36">
        <v>0.29787999999999998</v>
      </c>
      <c r="L72" s="37">
        <v>123</v>
      </c>
      <c r="M72" s="26">
        <v>3.4359999999999998E-6</v>
      </c>
      <c r="N72" s="36">
        <v>5.4739999999999997E-3</v>
      </c>
      <c r="O72" s="37">
        <v>-85.742000000000004</v>
      </c>
      <c r="P72" s="37">
        <v>34.659999999999997</v>
      </c>
    </row>
    <row r="73" spans="1:24" hidden="1" x14ac:dyDescent="0.2">
      <c r="A73" s="37">
        <v>68</v>
      </c>
      <c r="B73" s="37" t="s">
        <v>414</v>
      </c>
      <c r="D73" s="37">
        <v>1.4384600000000001</v>
      </c>
      <c r="E73" s="33">
        <v>3</v>
      </c>
      <c r="F73" s="32">
        <v>20972</v>
      </c>
      <c r="G73" s="36">
        <v>9.11E-3</v>
      </c>
      <c r="H73" s="36">
        <v>1.1534907376896518E-2</v>
      </c>
      <c r="I73" s="32">
        <v>6441</v>
      </c>
      <c r="J73" s="32">
        <v>14531</v>
      </c>
      <c r="K73" s="36">
        <v>0.30712</v>
      </c>
      <c r="L73" s="37">
        <v>127</v>
      </c>
      <c r="M73" s="26">
        <v>6.9789999999999996E-6</v>
      </c>
      <c r="N73" s="36">
        <v>2.2720000000000001E-3</v>
      </c>
      <c r="O73" s="37">
        <v>-81.36</v>
      </c>
      <c r="P73" s="37">
        <v>31.385000000000002</v>
      </c>
    </row>
    <row r="74" spans="1:24" hidden="1" x14ac:dyDescent="0.2">
      <c r="A74" s="37">
        <v>69</v>
      </c>
      <c r="B74" s="37" t="s">
        <v>414</v>
      </c>
      <c r="D74" s="37">
        <v>1.4384600000000001</v>
      </c>
      <c r="E74" s="33">
        <v>4</v>
      </c>
      <c r="F74" s="32">
        <v>7367</v>
      </c>
      <c r="G74" s="36">
        <v>3.2000000000000002E-3</v>
      </c>
      <c r="H74" s="36">
        <v>4.1332970386395223E-3</v>
      </c>
      <c r="I74" s="32">
        <v>2308</v>
      </c>
      <c r="J74" s="32">
        <v>5059</v>
      </c>
      <c r="K74" s="36">
        <v>0.31329000000000001</v>
      </c>
      <c r="L74" s="37">
        <v>129</v>
      </c>
      <c r="M74" s="26">
        <v>1.2216E-5</v>
      </c>
      <c r="N74" s="36">
        <v>1.042E-3</v>
      </c>
      <c r="O74" s="37">
        <v>-78.478999999999999</v>
      </c>
      <c r="P74" s="37">
        <v>29.306000000000001</v>
      </c>
    </row>
    <row r="75" spans="1:24" hidden="1" x14ac:dyDescent="0.2">
      <c r="A75" s="37">
        <v>70</v>
      </c>
      <c r="B75" s="37" t="s">
        <v>414</v>
      </c>
      <c r="D75" s="37">
        <v>1.4384600000000001</v>
      </c>
      <c r="E75" s="33">
        <v>5</v>
      </c>
      <c r="F75" s="32">
        <v>2898</v>
      </c>
      <c r="G75" s="36">
        <v>1.2600000000000001E-3</v>
      </c>
      <c r="H75" s="36">
        <v>1.6762417799681944E-3</v>
      </c>
      <c r="I75" s="32">
        <v>936</v>
      </c>
      <c r="J75" s="32">
        <v>1962</v>
      </c>
      <c r="K75" s="36">
        <v>0.32297999999999999</v>
      </c>
      <c r="L75" s="37">
        <v>133</v>
      </c>
      <c r="M75" s="26">
        <v>2.0188000000000001E-5</v>
      </c>
      <c r="N75" s="36">
        <v>4.9100000000000001E-4</v>
      </c>
      <c r="O75" s="37">
        <v>-74.010000000000005</v>
      </c>
      <c r="P75" s="37">
        <v>26.202000000000002</v>
      </c>
    </row>
    <row r="76" spans="1:24" hidden="1" x14ac:dyDescent="0.2">
      <c r="A76" s="37">
        <v>71</v>
      </c>
      <c r="B76" s="37" t="s">
        <v>414</v>
      </c>
      <c r="D76" s="37">
        <v>1.4384600000000001</v>
      </c>
      <c r="E76" s="33">
        <v>6</v>
      </c>
      <c r="F76" s="32">
        <v>1269</v>
      </c>
      <c r="G76" s="36">
        <v>5.5000000000000003E-4</v>
      </c>
      <c r="H76" s="36">
        <v>7.5574148626771152E-4</v>
      </c>
      <c r="I76" s="32">
        <v>422</v>
      </c>
      <c r="J76" s="32">
        <v>847</v>
      </c>
      <c r="K76" s="36">
        <v>0.33255000000000001</v>
      </c>
      <c r="L76" s="37">
        <v>137</v>
      </c>
      <c r="M76" s="26">
        <v>3.1470000000000002E-5</v>
      </c>
      <c r="N76" s="36">
        <v>2.2100000000000001E-4</v>
      </c>
      <c r="O76" s="37">
        <v>-69.67</v>
      </c>
      <c r="P76" s="37">
        <v>23.332999999999998</v>
      </c>
    </row>
    <row r="77" spans="1:24" hidden="1" x14ac:dyDescent="0.2">
      <c r="A77" s="37">
        <v>72</v>
      </c>
      <c r="B77" s="37" t="s">
        <v>414</v>
      </c>
      <c r="D77" s="37">
        <v>1.4384600000000001</v>
      </c>
      <c r="E77" s="33">
        <v>7</v>
      </c>
      <c r="F77" s="32">
        <v>600</v>
      </c>
      <c r="G77" s="36">
        <v>2.5999999999999998E-4</v>
      </c>
      <c r="H77" s="36">
        <v>3.7249817332626542E-4</v>
      </c>
      <c r="I77" s="32">
        <v>208</v>
      </c>
      <c r="J77" s="32">
        <v>392</v>
      </c>
      <c r="K77" s="36">
        <v>0.34666999999999998</v>
      </c>
      <c r="L77" s="37">
        <v>143</v>
      </c>
      <c r="M77" s="26">
        <v>4.7747000000000002E-5</v>
      </c>
      <c r="N77" s="36">
        <v>7.3999999999999996E-5</v>
      </c>
      <c r="O77" s="37">
        <v>-63.372</v>
      </c>
      <c r="P77" s="37">
        <v>19.434000000000001</v>
      </c>
    </row>
    <row r="78" spans="1:24" hidden="1" x14ac:dyDescent="0.2">
      <c r="A78" s="37">
        <v>73</v>
      </c>
      <c r="B78" s="37" t="s">
        <v>414</v>
      </c>
      <c r="D78" s="37">
        <v>1.4384600000000001</v>
      </c>
      <c r="E78" s="33">
        <v>8</v>
      </c>
      <c r="F78" s="32">
        <v>313</v>
      </c>
      <c r="G78" s="36">
        <v>1.3999999999999999E-4</v>
      </c>
      <c r="H78" s="36">
        <v>1.7908566025301223E-4</v>
      </c>
      <c r="I78" s="32">
        <v>100</v>
      </c>
      <c r="J78" s="32">
        <v>213</v>
      </c>
      <c r="K78" s="36">
        <v>0.31949</v>
      </c>
      <c r="L78" s="37">
        <v>132</v>
      </c>
      <c r="M78" s="26">
        <v>6.0940999999999998E-5</v>
      </c>
      <c r="N78" s="36">
        <v>1.7E-5</v>
      </c>
      <c r="O78" s="37">
        <v>-75.611999999999995</v>
      </c>
      <c r="P78" s="37">
        <v>27.297999999999998</v>
      </c>
    </row>
    <row r="79" spans="1:24" hidden="1" x14ac:dyDescent="0.2">
      <c r="A79" s="37">
        <v>74</v>
      </c>
      <c r="B79" s="37" t="s">
        <v>414</v>
      </c>
      <c r="D79" s="37">
        <v>1.4384600000000001</v>
      </c>
      <c r="E79" s="33">
        <v>9</v>
      </c>
      <c r="F79" s="32">
        <v>164</v>
      </c>
      <c r="G79" s="36">
        <v>6.9999999999999994E-5</v>
      </c>
      <c r="H79" s="36">
        <v>8.4170260318915745E-5</v>
      </c>
      <c r="I79" s="32">
        <v>47</v>
      </c>
      <c r="J79" s="32">
        <v>117</v>
      </c>
      <c r="K79" s="36">
        <v>0.28659000000000001</v>
      </c>
      <c r="L79" s="37">
        <v>118</v>
      </c>
      <c r="M79" s="26">
        <v>7.5530000000000004E-5</v>
      </c>
      <c r="N79" s="36">
        <v>0</v>
      </c>
      <c r="O79" s="37">
        <v>-91.203000000000003</v>
      </c>
      <c r="P79" s="37">
        <v>38.927999999999997</v>
      </c>
    </row>
    <row r="80" spans="1:24" hidden="1" x14ac:dyDescent="0.2">
      <c r="A80" s="37">
        <v>75</v>
      </c>
      <c r="B80" s="37" t="s">
        <v>414</v>
      </c>
      <c r="D80" s="37">
        <v>1.4384600000000001</v>
      </c>
      <c r="E80" s="33">
        <v>10</v>
      </c>
      <c r="F80" s="32">
        <v>100</v>
      </c>
      <c r="G80" s="36">
        <v>4.0000000000000003E-5</v>
      </c>
      <c r="H80" s="36">
        <v>4.1189701858192809E-5</v>
      </c>
      <c r="I80" s="32">
        <v>23</v>
      </c>
      <c r="J80" s="32">
        <v>77</v>
      </c>
      <c r="K80" s="36">
        <v>0.23</v>
      </c>
      <c r="L80" s="37">
        <v>95</v>
      </c>
      <c r="M80" s="26">
        <v>7.7631000000000003E-5</v>
      </c>
      <c r="N80" s="36">
        <v>1.4763E-2</v>
      </c>
      <c r="O80" s="37">
        <v>-120.831</v>
      </c>
      <c r="P80" s="37">
        <v>65.248999999999995</v>
      </c>
    </row>
    <row r="81" spans="1:16" hidden="1" x14ac:dyDescent="0.2">
      <c r="A81" s="37">
        <v>76</v>
      </c>
      <c r="B81" s="37" t="s">
        <v>414</v>
      </c>
      <c r="D81" s="37">
        <v>1.4384600000000001</v>
      </c>
      <c r="E81" s="33">
        <v>11</v>
      </c>
      <c r="F81" s="32">
        <v>55</v>
      </c>
      <c r="G81" s="36">
        <v>2.0000000000000002E-5</v>
      </c>
      <c r="H81" s="36">
        <v>2.6862849037951833E-5</v>
      </c>
      <c r="I81" s="32">
        <v>15</v>
      </c>
      <c r="J81" s="32">
        <v>40</v>
      </c>
      <c r="K81" s="36">
        <v>0.27272999999999997</v>
      </c>
      <c r="L81" s="37">
        <v>112</v>
      </c>
      <c r="M81" s="26">
        <v>1.2413499999999999E-4</v>
      </c>
      <c r="N81" s="36">
        <v>1.4759E-2</v>
      </c>
      <c r="O81" s="37">
        <v>-98.082999999999998</v>
      </c>
      <c r="P81" s="37">
        <v>44.582999999999998</v>
      </c>
    </row>
    <row r="82" spans="1:16" hidden="1" x14ac:dyDescent="0.2">
      <c r="A82" s="37">
        <v>77</v>
      </c>
      <c r="B82" s="37" t="s">
        <v>414</v>
      </c>
      <c r="D82" s="37">
        <v>1.4384600000000001</v>
      </c>
      <c r="E82" s="33">
        <v>12</v>
      </c>
      <c r="F82" s="32">
        <v>50</v>
      </c>
      <c r="G82" s="36">
        <v>2.0000000000000002E-5</v>
      </c>
      <c r="H82" s="36">
        <v>1.9699422627831344E-5</v>
      </c>
      <c r="I82" s="32">
        <v>11</v>
      </c>
      <c r="J82" s="32">
        <v>39</v>
      </c>
      <c r="K82" s="36">
        <v>0.22</v>
      </c>
      <c r="L82" s="37">
        <v>91</v>
      </c>
      <c r="M82" s="26">
        <v>1.05022E-4</v>
      </c>
      <c r="N82" s="36">
        <v>1.4762000000000001E-2</v>
      </c>
      <c r="O82" s="37">
        <v>-126.56699999999999</v>
      </c>
      <c r="P82" s="37">
        <v>70.876999999999995</v>
      </c>
    </row>
    <row r="83" spans="1:16" hidden="1" x14ac:dyDescent="0.2">
      <c r="A83" s="37">
        <v>78</v>
      </c>
      <c r="B83" s="37" t="s">
        <v>414</v>
      </c>
      <c r="D83" s="37">
        <v>1.4384600000000001</v>
      </c>
      <c r="E83" s="33">
        <v>13</v>
      </c>
      <c r="F83" s="32">
        <v>25</v>
      </c>
      <c r="G83" s="36">
        <v>1.0000000000000001E-5</v>
      </c>
      <c r="H83" s="36">
        <v>1.4326852820240977E-5</v>
      </c>
      <c r="I83" s="32">
        <v>8</v>
      </c>
      <c r="J83" s="32">
        <v>17</v>
      </c>
      <c r="K83" s="36">
        <v>0.32</v>
      </c>
      <c r="L83" s="37">
        <v>132</v>
      </c>
      <c r="M83" s="26">
        <v>2.16047E-4</v>
      </c>
      <c r="N83" s="36">
        <v>1.4758E-2</v>
      </c>
      <c r="O83" s="37">
        <v>-75.376999999999995</v>
      </c>
      <c r="P83" s="37">
        <v>27.135999999999999</v>
      </c>
    </row>
    <row r="84" spans="1:16" hidden="1" x14ac:dyDescent="0.2">
      <c r="A84" s="37">
        <v>79</v>
      </c>
      <c r="B84" s="37" t="s">
        <v>414</v>
      </c>
      <c r="D84" s="37">
        <v>1.4384600000000001</v>
      </c>
      <c r="E84" s="33">
        <v>14</v>
      </c>
      <c r="F84" s="32">
        <v>17</v>
      </c>
      <c r="G84" s="36">
        <v>1.0000000000000001E-5</v>
      </c>
      <c r="H84" s="36">
        <v>1.0745139615180734E-5</v>
      </c>
      <c r="I84" s="32">
        <v>6</v>
      </c>
      <c r="J84" s="32">
        <v>11</v>
      </c>
      <c r="K84" s="36">
        <v>0.35293999999999998</v>
      </c>
      <c r="L84" s="37">
        <v>145</v>
      </c>
      <c r="M84" s="26">
        <v>2.8896899999999998E-4</v>
      </c>
      <c r="N84" s="36">
        <v>1.4753E-2</v>
      </c>
      <c r="O84" s="37">
        <v>-60.613999999999997</v>
      </c>
      <c r="P84" s="37">
        <v>17.827999999999999</v>
      </c>
    </row>
    <row r="85" spans="1:16" hidden="1" x14ac:dyDescent="0.2">
      <c r="A85" s="37">
        <v>80</v>
      </c>
      <c r="B85" s="37" t="s">
        <v>414</v>
      </c>
      <c r="D85" s="37">
        <v>1.4384600000000001</v>
      </c>
      <c r="E85" s="33">
        <v>15</v>
      </c>
      <c r="F85" s="32">
        <v>12</v>
      </c>
      <c r="G85" s="36">
        <v>1.0000000000000001E-5</v>
      </c>
      <c r="H85" s="36">
        <v>8.9542830126506117E-6</v>
      </c>
      <c r="I85" s="32">
        <v>5</v>
      </c>
      <c r="J85" s="32">
        <v>7</v>
      </c>
      <c r="K85" s="36">
        <v>0.41666999999999998</v>
      </c>
      <c r="L85" s="37">
        <v>172</v>
      </c>
      <c r="M85" s="26">
        <v>4.0604500000000001E-4</v>
      </c>
      <c r="N85" s="36">
        <v>1.4748000000000001E-2</v>
      </c>
      <c r="O85" s="37">
        <v>-33.646999999999998</v>
      </c>
      <c r="P85" s="37">
        <v>5.6079999999999997</v>
      </c>
    </row>
    <row r="86" spans="1:16" hidden="1" x14ac:dyDescent="0.2">
      <c r="A86" s="37">
        <v>81</v>
      </c>
      <c r="B86" s="37" t="s">
        <v>414</v>
      </c>
      <c r="D86" s="37">
        <v>1.4384600000000001</v>
      </c>
      <c r="E86" s="33">
        <v>16</v>
      </c>
      <c r="F86" s="32">
        <v>10</v>
      </c>
      <c r="G86" s="36">
        <v>0</v>
      </c>
      <c r="H86" s="36">
        <v>3.5817132050602443E-6</v>
      </c>
      <c r="I86" s="32">
        <v>2</v>
      </c>
      <c r="J86" s="32">
        <v>8</v>
      </c>
      <c r="K86" s="36">
        <v>0.2</v>
      </c>
      <c r="L86" s="37">
        <v>82</v>
      </c>
      <c r="M86" s="26">
        <v>2.1350199999999999E-4</v>
      </c>
      <c r="N86" s="36">
        <v>1.4749E-2</v>
      </c>
      <c r="O86" s="37">
        <v>-138.62899999999999</v>
      </c>
      <c r="P86" s="37">
        <v>83.177999999999997</v>
      </c>
    </row>
    <row r="87" spans="1:16" hidden="1" x14ac:dyDescent="0.2">
      <c r="A87" s="37">
        <v>82</v>
      </c>
      <c r="B87" s="37" t="s">
        <v>414</v>
      </c>
      <c r="D87" s="37">
        <v>1.4384600000000001</v>
      </c>
      <c r="E87" s="33">
        <v>17</v>
      </c>
      <c r="F87" s="32">
        <v>2</v>
      </c>
      <c r="G87" s="36">
        <v>0</v>
      </c>
      <c r="H87" s="36">
        <v>1.7908566025301221E-6</v>
      </c>
      <c r="I87" s="32">
        <v>1</v>
      </c>
      <c r="J87" s="32">
        <v>1</v>
      </c>
      <c r="K87" s="36">
        <v>0.5</v>
      </c>
      <c r="L87" s="37">
        <v>206</v>
      </c>
      <c r="M87" s="26">
        <v>1.193534E-3</v>
      </c>
      <c r="N87" s="36">
        <v>1.4748000000000001E-2</v>
      </c>
      <c r="O87" s="37">
        <v>0</v>
      </c>
      <c r="P87" s="37">
        <v>0</v>
      </c>
    </row>
    <row r="88" spans="1:16" hidden="1" x14ac:dyDescent="0.2">
      <c r="A88" s="37">
        <v>83</v>
      </c>
      <c r="B88" s="37" t="s">
        <v>414</v>
      </c>
      <c r="D88" s="37">
        <v>1.4384600000000001</v>
      </c>
      <c r="E88" s="33">
        <v>18</v>
      </c>
      <c r="F88" s="32">
        <v>6</v>
      </c>
      <c r="G88" s="36">
        <v>0</v>
      </c>
      <c r="H88" s="36">
        <v>3.5817132050602443E-6</v>
      </c>
      <c r="I88" s="32">
        <v>2</v>
      </c>
      <c r="J88" s="32">
        <v>4</v>
      </c>
      <c r="K88" s="36">
        <v>0.33333000000000002</v>
      </c>
      <c r="L88" s="37">
        <v>137</v>
      </c>
      <c r="M88" s="26">
        <v>4.5938899999999999E-4</v>
      </c>
      <c r="N88" s="36">
        <v>1.4747E-2</v>
      </c>
      <c r="O88" s="37">
        <v>-69.314999999999998</v>
      </c>
      <c r="P88" s="37">
        <v>23.105</v>
      </c>
    </row>
    <row r="89" spans="1:16" hidden="1" x14ac:dyDescent="0.2">
      <c r="A89" s="37">
        <v>84</v>
      </c>
      <c r="B89" s="37" t="s">
        <v>414</v>
      </c>
      <c r="D89" s="37">
        <v>1.4384600000000001</v>
      </c>
      <c r="E89" s="33">
        <v>19</v>
      </c>
      <c r="F89" s="32">
        <v>1</v>
      </c>
      <c r="G89" s="36">
        <v>0</v>
      </c>
      <c r="H89" s="36">
        <v>0</v>
      </c>
      <c r="I89" s="32">
        <v>0</v>
      </c>
      <c r="J89" s="32">
        <v>1</v>
      </c>
      <c r="K89" s="36">
        <v>0</v>
      </c>
      <c r="L89" s="37">
        <v>0</v>
      </c>
      <c r="M89" s="26">
        <v>-1.0000000000000001E-9</v>
      </c>
      <c r="N89" s="36">
        <v>1.4747E-2</v>
      </c>
      <c r="O89" s="37" t="s">
        <v>303</v>
      </c>
      <c r="P89" s="37" t="s">
        <v>303</v>
      </c>
    </row>
    <row r="90" spans="1:16" hidden="1" x14ac:dyDescent="0.2">
      <c r="A90" s="37">
        <v>85</v>
      </c>
      <c r="B90" s="37" t="s">
        <v>414</v>
      </c>
      <c r="D90" s="37">
        <v>1.4384600000000001</v>
      </c>
      <c r="E90" s="33">
        <v>20</v>
      </c>
      <c r="F90" s="32">
        <v>3</v>
      </c>
      <c r="G90" s="36">
        <v>0</v>
      </c>
      <c r="H90" s="36">
        <v>3.5817132050602443E-6</v>
      </c>
      <c r="I90" s="32">
        <v>2</v>
      </c>
      <c r="J90" s="32">
        <v>1</v>
      </c>
      <c r="K90" s="36">
        <v>0.66666999999999998</v>
      </c>
      <c r="L90" s="37">
        <v>275</v>
      </c>
      <c r="M90" s="26">
        <v>1.2993550000000001E-3</v>
      </c>
      <c r="N90" s="36">
        <v>5.4710000000000002E-3</v>
      </c>
      <c r="O90" s="37">
        <v>69.314999999999998</v>
      </c>
      <c r="P90" s="37">
        <v>23.105</v>
      </c>
    </row>
    <row r="91" spans="1:16" hidden="1" x14ac:dyDescent="0.2">
      <c r="A91" s="37">
        <v>86</v>
      </c>
      <c r="B91" s="37" t="s">
        <v>414</v>
      </c>
      <c r="D91" s="37">
        <v>1.4384600000000001</v>
      </c>
      <c r="E91" s="33">
        <v>22</v>
      </c>
      <c r="F91" s="32">
        <v>1</v>
      </c>
      <c r="G91" s="36">
        <v>0</v>
      </c>
      <c r="H91" s="36">
        <v>0</v>
      </c>
      <c r="I91" s="32">
        <v>0</v>
      </c>
      <c r="J91" s="32">
        <v>1</v>
      </c>
      <c r="K91" s="36">
        <v>0</v>
      </c>
      <c r="L91" s="37">
        <v>0</v>
      </c>
      <c r="M91" s="26">
        <v>-1.0000000000000001E-9</v>
      </c>
      <c r="N91" s="36">
        <v>5.4720000000000003E-3</v>
      </c>
      <c r="O91" s="37" t="s">
        <v>303</v>
      </c>
      <c r="P91" s="37" t="s">
        <v>303</v>
      </c>
    </row>
    <row r="92" spans="1:16" hidden="1" x14ac:dyDescent="0.2">
      <c r="A92" s="37">
        <v>87</v>
      </c>
      <c r="B92" s="37" t="s">
        <v>414</v>
      </c>
      <c r="D92" s="37">
        <v>1.4384600000000001</v>
      </c>
      <c r="E92" s="33">
        <v>24</v>
      </c>
      <c r="F92" s="32">
        <v>1</v>
      </c>
      <c r="G92" s="36">
        <v>0</v>
      </c>
      <c r="H92" s="36">
        <v>1.7908566025301221E-6</v>
      </c>
      <c r="I92" s="32">
        <v>1</v>
      </c>
      <c r="J92" s="32">
        <v>0</v>
      </c>
      <c r="K92" s="36">
        <v>1</v>
      </c>
      <c r="L92" s="37">
        <v>412</v>
      </c>
      <c r="M92" s="26">
        <v>3.375828E-3</v>
      </c>
      <c r="N92" s="36">
        <v>5.47E-3</v>
      </c>
      <c r="O92" s="37" t="s">
        <v>303</v>
      </c>
      <c r="P92" s="37" t="s">
        <v>303</v>
      </c>
    </row>
    <row r="93" spans="1:16" hidden="1" x14ac:dyDescent="0.2">
      <c r="A93" s="37">
        <v>88</v>
      </c>
      <c r="B93" s="37" t="s">
        <v>414</v>
      </c>
      <c r="D93" s="37">
        <v>1.4384600000000001</v>
      </c>
      <c r="E93" s="33">
        <v>25</v>
      </c>
      <c r="F93" s="32">
        <v>1</v>
      </c>
      <c r="G93" s="36">
        <v>0</v>
      </c>
      <c r="H93" s="36">
        <v>1.7908566025301221E-6</v>
      </c>
      <c r="I93" s="32">
        <v>1</v>
      </c>
      <c r="J93" s="32">
        <v>0</v>
      </c>
      <c r="K93" s="36">
        <v>1</v>
      </c>
      <c r="L93" s="37">
        <v>412</v>
      </c>
      <c r="M93" s="26">
        <v>3.375828E-3</v>
      </c>
      <c r="N93" s="36">
        <v>5.4679999999999998E-3</v>
      </c>
      <c r="O93" s="37" t="s">
        <v>303</v>
      </c>
      <c r="P93" s="37" t="s">
        <v>303</v>
      </c>
    </row>
    <row r="94" spans="1:16" hidden="1" x14ac:dyDescent="0.2">
      <c r="A94" s="37">
        <v>89</v>
      </c>
      <c r="B94" s="37" t="s">
        <v>416</v>
      </c>
      <c r="D94" s="37">
        <v>1.4341699999999999</v>
      </c>
      <c r="E94" s="33">
        <v>0</v>
      </c>
      <c r="F94" s="32">
        <v>2009094</v>
      </c>
      <c r="G94" s="36">
        <v>0.87311000000000005</v>
      </c>
      <c r="H94" s="36">
        <v>0.85085388042808641</v>
      </c>
      <c r="I94" s="32">
        <v>475110</v>
      </c>
      <c r="J94" s="32">
        <v>1533984</v>
      </c>
      <c r="K94" s="36">
        <v>0.23648</v>
      </c>
      <c r="L94" s="37">
        <v>97</v>
      </c>
      <c r="M94" s="26">
        <v>-4.2570000000000001E-6</v>
      </c>
      <c r="N94" s="36">
        <v>2.9389999999999999E-2</v>
      </c>
      <c r="O94" s="37">
        <v>-117.208</v>
      </c>
      <c r="P94" s="37">
        <v>61.773000000000003</v>
      </c>
    </row>
    <row r="95" spans="1:16" hidden="1" x14ac:dyDescent="0.2">
      <c r="A95" s="37">
        <v>90</v>
      </c>
      <c r="B95" s="37" t="s">
        <v>416</v>
      </c>
      <c r="D95" s="37">
        <v>1.4341699999999999</v>
      </c>
      <c r="E95" s="33">
        <v>1</v>
      </c>
      <c r="F95" s="32">
        <v>211812</v>
      </c>
      <c r="G95" s="36">
        <v>9.2050000000000007E-2</v>
      </c>
      <c r="H95" s="36">
        <v>0.10638225476009686</v>
      </c>
      <c r="I95" s="32">
        <v>59403</v>
      </c>
      <c r="J95" s="32">
        <v>152409</v>
      </c>
      <c r="K95" s="36">
        <v>0.28044999999999998</v>
      </c>
      <c r="L95" s="37">
        <v>116</v>
      </c>
      <c r="M95" s="26">
        <v>1.4500000000000001E-6</v>
      </c>
      <c r="N95" s="36">
        <v>1.0465E-2</v>
      </c>
      <c r="O95" s="37">
        <v>-94.221999999999994</v>
      </c>
      <c r="P95" s="37">
        <v>41.372999999999998</v>
      </c>
    </row>
    <row r="96" spans="1:16" hidden="1" x14ac:dyDescent="0.2">
      <c r="A96" s="37">
        <v>91</v>
      </c>
      <c r="B96" s="37" t="s">
        <v>416</v>
      </c>
      <c r="D96" s="37">
        <v>1.4341699999999999</v>
      </c>
      <c r="E96" s="33">
        <v>2</v>
      </c>
      <c r="F96" s="32">
        <v>48391</v>
      </c>
      <c r="G96" s="36">
        <v>2.103E-2</v>
      </c>
      <c r="H96" s="36">
        <v>2.6176950959182797E-2</v>
      </c>
      <c r="I96" s="32">
        <v>14617</v>
      </c>
      <c r="J96" s="32">
        <v>33774</v>
      </c>
      <c r="K96" s="36">
        <v>0.30206</v>
      </c>
      <c r="L96" s="37">
        <v>124</v>
      </c>
      <c r="M96" s="26">
        <v>4.3590000000000001E-6</v>
      </c>
      <c r="N96" s="36">
        <v>3.46E-3</v>
      </c>
      <c r="O96" s="37">
        <v>-83.751000000000005</v>
      </c>
      <c r="P96" s="37">
        <v>33.155000000000001</v>
      </c>
    </row>
    <row r="97" spans="1:16" hidden="1" x14ac:dyDescent="0.2">
      <c r="A97" s="37">
        <v>92</v>
      </c>
      <c r="B97" s="37" t="s">
        <v>416</v>
      </c>
      <c r="D97" s="37">
        <v>1.4341699999999999</v>
      </c>
      <c r="E97" s="33">
        <v>3</v>
      </c>
      <c r="F97" s="32">
        <v>14118</v>
      </c>
      <c r="G97" s="36">
        <v>6.1399999999999996E-3</v>
      </c>
      <c r="H97" s="36">
        <v>7.6648662588289229E-3</v>
      </c>
      <c r="I97" s="32">
        <v>4280</v>
      </c>
      <c r="J97" s="32">
        <v>9838</v>
      </c>
      <c r="K97" s="36">
        <v>0.30315999999999999</v>
      </c>
      <c r="L97" s="37">
        <v>125</v>
      </c>
      <c r="M97" s="26">
        <v>8.4649999999999994E-6</v>
      </c>
      <c r="N97" s="36">
        <v>1.3489999999999999E-3</v>
      </c>
      <c r="O97" s="37">
        <v>-83.23</v>
      </c>
      <c r="P97" s="37">
        <v>32.765999999999998</v>
      </c>
    </row>
    <row r="98" spans="1:16" hidden="1" x14ac:dyDescent="0.2">
      <c r="A98" s="37">
        <v>93</v>
      </c>
      <c r="B98" s="37" t="s">
        <v>416</v>
      </c>
      <c r="D98" s="37">
        <v>1.4341699999999999</v>
      </c>
      <c r="E98" s="33">
        <v>4</v>
      </c>
      <c r="F98" s="32">
        <v>5616</v>
      </c>
      <c r="G98" s="36">
        <v>2.4399999999999999E-3</v>
      </c>
      <c r="H98" s="36">
        <v>3.030129371480967E-3</v>
      </c>
      <c r="I98" s="32">
        <v>1692</v>
      </c>
      <c r="J98" s="32">
        <v>3924</v>
      </c>
      <c r="K98" s="36">
        <v>0.30127999999999999</v>
      </c>
      <c r="L98" s="37">
        <v>124</v>
      </c>
      <c r="M98" s="26">
        <v>1.3478E-5</v>
      </c>
      <c r="N98" s="36">
        <v>5.6099999999999998E-4</v>
      </c>
      <c r="O98" s="37">
        <v>-84.12</v>
      </c>
      <c r="P98" s="37">
        <v>33.432000000000002</v>
      </c>
    </row>
    <row r="99" spans="1:16" hidden="1" x14ac:dyDescent="0.2">
      <c r="A99" s="37">
        <v>94</v>
      </c>
      <c r="B99" s="37" t="s">
        <v>416</v>
      </c>
      <c r="D99" s="37">
        <v>1.4341699999999999</v>
      </c>
      <c r="E99" s="33">
        <v>5</v>
      </c>
      <c r="F99" s="32">
        <v>2812</v>
      </c>
      <c r="G99" s="36">
        <v>1.2199999999999999E-3</v>
      </c>
      <c r="H99" s="36">
        <v>1.4720841272797605E-3</v>
      </c>
      <c r="I99" s="32">
        <v>822</v>
      </c>
      <c r="J99" s="32">
        <v>1990</v>
      </c>
      <c r="K99" s="36">
        <v>0.29232000000000002</v>
      </c>
      <c r="L99" s="37">
        <v>120</v>
      </c>
      <c r="M99" s="26">
        <v>1.8542999999999998E-5</v>
      </c>
      <c r="N99" s="36">
        <v>2.31E-4</v>
      </c>
      <c r="O99" s="37">
        <v>-88.415000000000006</v>
      </c>
      <c r="P99" s="37">
        <v>36.723999999999997</v>
      </c>
    </row>
    <row r="100" spans="1:16" hidden="1" x14ac:dyDescent="0.2">
      <c r="A100" s="37">
        <v>95</v>
      </c>
      <c r="B100" s="37" t="s">
        <v>416</v>
      </c>
      <c r="D100" s="37">
        <v>1.4341699999999999</v>
      </c>
      <c r="E100" s="33">
        <v>6</v>
      </c>
      <c r="F100" s="32">
        <v>1727</v>
      </c>
      <c r="G100" s="36">
        <v>7.5000000000000002E-4</v>
      </c>
      <c r="H100" s="36">
        <v>8.3991174658662731E-4</v>
      </c>
      <c r="I100" s="32">
        <v>469</v>
      </c>
      <c r="J100" s="32">
        <v>1258</v>
      </c>
      <c r="K100" s="36">
        <v>0.27156999999999998</v>
      </c>
      <c r="L100" s="37">
        <v>112</v>
      </c>
      <c r="M100" s="26">
        <v>2.2008E-5</v>
      </c>
      <c r="N100" s="36">
        <v>1.13E-4</v>
      </c>
      <c r="O100" s="37">
        <v>-98.668000000000006</v>
      </c>
      <c r="P100" s="37">
        <v>45.076999999999998</v>
      </c>
    </row>
    <row r="101" spans="1:16" hidden="1" x14ac:dyDescent="0.2">
      <c r="A101" s="37">
        <v>96</v>
      </c>
      <c r="B101" s="37" t="s">
        <v>416</v>
      </c>
      <c r="D101" s="37">
        <v>1.4341699999999999</v>
      </c>
      <c r="E101" s="33">
        <v>7</v>
      </c>
      <c r="F101" s="32">
        <v>1333</v>
      </c>
      <c r="G101" s="36">
        <v>5.8E-4</v>
      </c>
      <c r="H101" s="36">
        <v>6.0710038825771142E-4</v>
      </c>
      <c r="I101" s="32">
        <v>339</v>
      </c>
      <c r="J101" s="32">
        <v>994</v>
      </c>
      <c r="K101" s="36">
        <v>0.25430999999999998</v>
      </c>
      <c r="L101" s="37">
        <v>105</v>
      </c>
      <c r="M101" s="26">
        <v>2.3468E-5</v>
      </c>
      <c r="N101" s="36">
        <v>7.6000000000000004E-5</v>
      </c>
      <c r="O101" s="37">
        <v>-107.574</v>
      </c>
      <c r="P101" s="37">
        <v>52.859000000000002</v>
      </c>
    </row>
    <row r="102" spans="1:16" hidden="1" x14ac:dyDescent="0.2">
      <c r="A102" s="37">
        <v>97</v>
      </c>
      <c r="B102" s="37" t="s">
        <v>416</v>
      </c>
      <c r="D102" s="37">
        <v>1.4341699999999999</v>
      </c>
      <c r="E102" s="33">
        <v>8</v>
      </c>
      <c r="F102" s="32">
        <v>964</v>
      </c>
      <c r="G102" s="36">
        <v>4.2000000000000002E-4</v>
      </c>
      <c r="H102" s="36">
        <v>4.7815871287554263E-4</v>
      </c>
      <c r="I102" s="32">
        <v>267</v>
      </c>
      <c r="J102" s="32">
        <v>697</v>
      </c>
      <c r="K102" s="36">
        <v>0.27696999999999999</v>
      </c>
      <c r="L102" s="37">
        <v>114</v>
      </c>
      <c r="M102" s="26">
        <v>3.0074999999999999E-5</v>
      </c>
      <c r="N102" s="36">
        <v>1.9999999999999999E-6</v>
      </c>
      <c r="O102" s="37">
        <v>-95.953999999999994</v>
      </c>
      <c r="P102" s="37">
        <v>42.801000000000002</v>
      </c>
    </row>
    <row r="103" spans="1:16" hidden="1" x14ac:dyDescent="0.2">
      <c r="A103" s="37">
        <v>98</v>
      </c>
      <c r="B103" s="37" t="s">
        <v>416</v>
      </c>
      <c r="D103" s="37">
        <v>1.4341699999999999</v>
      </c>
      <c r="E103" s="33">
        <v>9</v>
      </c>
      <c r="F103" s="32">
        <v>786</v>
      </c>
      <c r="G103" s="36">
        <v>3.4000000000000002E-4</v>
      </c>
      <c r="H103" s="36">
        <v>3.4026275448072321E-4</v>
      </c>
      <c r="I103" s="32">
        <v>190</v>
      </c>
      <c r="J103" s="32">
        <v>596</v>
      </c>
      <c r="K103" s="36">
        <v>0.24173</v>
      </c>
      <c r="L103" s="37">
        <v>100</v>
      </c>
      <c r="M103" s="26">
        <v>2.9071E-5</v>
      </c>
      <c r="N103" s="36">
        <v>0</v>
      </c>
      <c r="O103" s="37">
        <v>-114.322</v>
      </c>
      <c r="P103" s="37">
        <v>59.052</v>
      </c>
    </row>
    <row r="104" spans="1:16" hidden="1" x14ac:dyDescent="0.2">
      <c r="A104" s="37">
        <v>99</v>
      </c>
      <c r="B104" s="37" t="s">
        <v>416</v>
      </c>
      <c r="D104" s="37">
        <v>1.4341699999999999</v>
      </c>
      <c r="E104" s="33">
        <v>10</v>
      </c>
      <c r="F104" s="32">
        <v>645</v>
      </c>
      <c r="G104" s="36">
        <v>2.7999999999999998E-4</v>
      </c>
      <c r="H104" s="36">
        <v>3.0444562243012077E-4</v>
      </c>
      <c r="I104" s="32">
        <v>170</v>
      </c>
      <c r="J104" s="32">
        <v>475</v>
      </c>
      <c r="K104" s="36">
        <v>0.26357000000000003</v>
      </c>
      <c r="L104" s="37">
        <v>109</v>
      </c>
      <c r="M104" s="26">
        <v>3.5002000000000001E-5</v>
      </c>
      <c r="N104" s="36">
        <v>1.0433E-2</v>
      </c>
      <c r="O104" s="37">
        <v>-102.752</v>
      </c>
      <c r="P104" s="37">
        <v>48.588000000000001</v>
      </c>
    </row>
    <row r="105" spans="1:16" hidden="1" x14ac:dyDescent="0.2">
      <c r="A105" s="37">
        <v>100</v>
      </c>
      <c r="B105" s="37" t="s">
        <v>416</v>
      </c>
      <c r="D105" s="37">
        <v>1.4341699999999999</v>
      </c>
      <c r="E105" s="33">
        <v>11</v>
      </c>
      <c r="F105" s="32">
        <v>533</v>
      </c>
      <c r="G105" s="36">
        <v>2.3000000000000001E-4</v>
      </c>
      <c r="H105" s="36">
        <v>2.3818392813650626E-4</v>
      </c>
      <c r="I105" s="32">
        <v>133</v>
      </c>
      <c r="J105" s="32">
        <v>400</v>
      </c>
      <c r="K105" s="36">
        <v>0.24953</v>
      </c>
      <c r="L105" s="37">
        <v>103</v>
      </c>
      <c r="M105" s="26">
        <v>3.6458000000000002E-5</v>
      </c>
      <c r="N105" s="36">
        <v>1.0423999999999999E-2</v>
      </c>
      <c r="O105" s="37">
        <v>-110.11199999999999</v>
      </c>
      <c r="P105" s="37">
        <v>55.158999999999999</v>
      </c>
    </row>
    <row r="106" spans="1:16" hidden="1" x14ac:dyDescent="0.2">
      <c r="A106" s="37">
        <v>101</v>
      </c>
      <c r="B106" s="37" t="s">
        <v>416</v>
      </c>
      <c r="D106" s="37">
        <v>1.4341699999999999</v>
      </c>
      <c r="E106" s="33">
        <v>12</v>
      </c>
      <c r="F106" s="32">
        <v>491</v>
      </c>
      <c r="G106" s="36">
        <v>2.1000000000000001E-4</v>
      </c>
      <c r="H106" s="36">
        <v>2.1669364890614478E-4</v>
      </c>
      <c r="I106" s="32">
        <v>121</v>
      </c>
      <c r="J106" s="32">
        <v>370</v>
      </c>
      <c r="K106" s="36">
        <v>0.24643999999999999</v>
      </c>
      <c r="L106" s="37">
        <v>102</v>
      </c>
      <c r="M106" s="26">
        <v>3.7515999999999998E-5</v>
      </c>
      <c r="N106" s="36">
        <v>1.042E-2</v>
      </c>
      <c r="O106" s="37">
        <v>-111.771</v>
      </c>
      <c r="P106" s="37">
        <v>56.682000000000002</v>
      </c>
    </row>
    <row r="107" spans="1:16" hidden="1" x14ac:dyDescent="0.2">
      <c r="A107" s="37">
        <v>102</v>
      </c>
      <c r="B107" s="37" t="s">
        <v>416</v>
      </c>
      <c r="D107" s="37">
        <v>1.4341699999999999</v>
      </c>
      <c r="E107" s="33">
        <v>13</v>
      </c>
      <c r="F107" s="32">
        <v>394</v>
      </c>
      <c r="G107" s="36">
        <v>1.7000000000000001E-4</v>
      </c>
      <c r="H107" s="36">
        <v>2.0057593948337367E-4</v>
      </c>
      <c r="I107" s="32">
        <v>112</v>
      </c>
      <c r="J107" s="32">
        <v>282</v>
      </c>
      <c r="K107" s="36">
        <v>0.28426000000000001</v>
      </c>
      <c r="L107" s="37">
        <v>117</v>
      </c>
      <c r="M107" s="26">
        <v>4.8319999999999998E-5</v>
      </c>
      <c r="N107" s="36">
        <v>1.0381E-2</v>
      </c>
      <c r="O107" s="37">
        <v>-92.340999999999994</v>
      </c>
      <c r="P107" s="37">
        <v>39.841999999999999</v>
      </c>
    </row>
    <row r="108" spans="1:16" hidden="1" x14ac:dyDescent="0.2">
      <c r="A108" s="37">
        <v>103</v>
      </c>
      <c r="B108" s="37" t="s">
        <v>416</v>
      </c>
      <c r="D108" s="37">
        <v>1.4341699999999999</v>
      </c>
      <c r="E108" s="33">
        <v>14</v>
      </c>
      <c r="F108" s="32">
        <v>362</v>
      </c>
      <c r="G108" s="36">
        <v>1.6000000000000001E-4</v>
      </c>
      <c r="H108" s="36">
        <v>1.5580452442012064E-4</v>
      </c>
      <c r="I108" s="32">
        <v>87</v>
      </c>
      <c r="J108" s="32">
        <v>275</v>
      </c>
      <c r="K108" s="36">
        <v>0.24032999999999999</v>
      </c>
      <c r="L108" s="37">
        <v>99</v>
      </c>
      <c r="M108" s="26">
        <v>4.2617000000000002E-5</v>
      </c>
      <c r="N108" s="36">
        <v>1.0383E-2</v>
      </c>
      <c r="O108" s="37">
        <v>-115.086</v>
      </c>
      <c r="P108" s="37">
        <v>59.768999999999998</v>
      </c>
    </row>
    <row r="109" spans="1:16" hidden="1" x14ac:dyDescent="0.2">
      <c r="A109" s="37">
        <v>104</v>
      </c>
      <c r="B109" s="37" t="s">
        <v>416</v>
      </c>
      <c r="D109" s="37">
        <v>1.4341699999999999</v>
      </c>
      <c r="E109" s="33">
        <v>15</v>
      </c>
      <c r="F109" s="32">
        <v>308</v>
      </c>
      <c r="G109" s="36">
        <v>1.2999999999999999E-4</v>
      </c>
      <c r="H109" s="36">
        <v>1.5938623762518087E-4</v>
      </c>
      <c r="I109" s="32">
        <v>89</v>
      </c>
      <c r="J109" s="32">
        <v>219</v>
      </c>
      <c r="K109" s="36">
        <v>0.28895999999999999</v>
      </c>
      <c r="L109" s="37">
        <v>119</v>
      </c>
      <c r="M109" s="26">
        <v>5.5560999999999999E-5</v>
      </c>
      <c r="N109" s="36">
        <v>1.0349000000000001E-2</v>
      </c>
      <c r="O109" s="37">
        <v>-90.043999999999997</v>
      </c>
      <c r="P109" s="37">
        <v>38.005000000000003</v>
      </c>
    </row>
    <row r="110" spans="1:16" hidden="1" x14ac:dyDescent="0.2">
      <c r="A110" s="37">
        <v>105</v>
      </c>
      <c r="B110" s="37" t="s">
        <v>416</v>
      </c>
      <c r="D110" s="37">
        <v>1.4341699999999999</v>
      </c>
      <c r="E110" s="33">
        <v>16</v>
      </c>
      <c r="F110" s="32">
        <v>260</v>
      </c>
      <c r="G110" s="36">
        <v>1.1E-4</v>
      </c>
      <c r="H110" s="36">
        <v>1.2356910557457843E-4</v>
      </c>
      <c r="I110" s="32">
        <v>69</v>
      </c>
      <c r="J110" s="32">
        <v>191</v>
      </c>
      <c r="K110" s="36">
        <v>0.26538</v>
      </c>
      <c r="L110" s="37">
        <v>109</v>
      </c>
      <c r="M110" s="26">
        <v>5.554E-5</v>
      </c>
      <c r="N110" s="36">
        <v>1.0335E-2</v>
      </c>
      <c r="O110" s="37">
        <v>-101.81699999999999</v>
      </c>
      <c r="P110" s="37">
        <v>47.776000000000003</v>
      </c>
    </row>
    <row r="111" spans="1:16" hidden="1" x14ac:dyDescent="0.2">
      <c r="A111" s="37">
        <v>106</v>
      </c>
      <c r="B111" s="37" t="s">
        <v>416</v>
      </c>
      <c r="D111" s="37">
        <v>1.4341699999999999</v>
      </c>
      <c r="E111" s="33">
        <v>17</v>
      </c>
      <c r="F111" s="32">
        <v>212</v>
      </c>
      <c r="G111" s="36">
        <v>9.0000000000000006E-5</v>
      </c>
      <c r="H111" s="36">
        <v>1.0745139615180733E-4</v>
      </c>
      <c r="I111" s="32">
        <v>60</v>
      </c>
      <c r="J111" s="32">
        <v>152</v>
      </c>
      <c r="K111" s="36">
        <v>0.28301999999999999</v>
      </c>
      <c r="L111" s="37">
        <v>117</v>
      </c>
      <c r="M111" s="26">
        <v>6.5599999999999995E-5</v>
      </c>
      <c r="N111" s="36">
        <v>1.0315E-2</v>
      </c>
      <c r="O111" s="37">
        <v>-92.953999999999994</v>
      </c>
      <c r="P111" s="37">
        <v>40.338000000000001</v>
      </c>
    </row>
    <row r="112" spans="1:16" hidden="1" x14ac:dyDescent="0.2">
      <c r="A112" s="37">
        <v>107</v>
      </c>
      <c r="B112" s="37" t="s">
        <v>416</v>
      </c>
      <c r="D112" s="37">
        <v>1.4341699999999999</v>
      </c>
      <c r="E112" s="33">
        <v>18</v>
      </c>
      <c r="F112" s="32">
        <v>183</v>
      </c>
      <c r="G112" s="36">
        <v>8.0000000000000007E-5</v>
      </c>
      <c r="H112" s="36">
        <v>1.128239659593977E-4</v>
      </c>
      <c r="I112" s="32">
        <v>63</v>
      </c>
      <c r="J112" s="32">
        <v>120</v>
      </c>
      <c r="K112" s="36">
        <v>0.34426000000000001</v>
      </c>
      <c r="L112" s="37">
        <v>142</v>
      </c>
      <c r="M112" s="26">
        <v>8.5894000000000001E-5</v>
      </c>
      <c r="N112" s="36">
        <v>1.0271000000000001E-2</v>
      </c>
      <c r="O112" s="37">
        <v>-64.436000000000007</v>
      </c>
      <c r="P112" s="37">
        <v>20.07</v>
      </c>
    </row>
    <row r="113" spans="1:16" hidden="1" x14ac:dyDescent="0.2">
      <c r="A113" s="37">
        <v>108</v>
      </c>
      <c r="B113" s="37" t="s">
        <v>416</v>
      </c>
      <c r="D113" s="37">
        <v>1.4341699999999999</v>
      </c>
      <c r="E113" s="33">
        <v>19</v>
      </c>
      <c r="F113" s="32">
        <v>180</v>
      </c>
      <c r="G113" s="36">
        <v>8.0000000000000007E-5</v>
      </c>
      <c r="H113" s="36">
        <v>8.9542830126506114E-5</v>
      </c>
      <c r="I113" s="32">
        <v>50</v>
      </c>
      <c r="J113" s="32">
        <v>130</v>
      </c>
      <c r="K113" s="36">
        <v>0.27778000000000003</v>
      </c>
      <c r="L113" s="37">
        <v>114</v>
      </c>
      <c r="M113" s="26">
        <v>6.9876999999999995E-5</v>
      </c>
      <c r="N113" s="36">
        <v>1.0255999999999999E-2</v>
      </c>
      <c r="O113" s="37">
        <v>-95.551000000000002</v>
      </c>
      <c r="P113" s="37">
        <v>42.466999999999999</v>
      </c>
    </row>
    <row r="114" spans="1:16" hidden="1" x14ac:dyDescent="0.2">
      <c r="A114" s="37">
        <v>109</v>
      </c>
      <c r="B114" s="37" t="s">
        <v>416</v>
      </c>
      <c r="D114" s="37">
        <v>1.4341699999999999</v>
      </c>
      <c r="E114" s="33">
        <v>20</v>
      </c>
      <c r="F114" s="32">
        <v>164</v>
      </c>
      <c r="G114" s="36">
        <v>6.9999999999999994E-5</v>
      </c>
      <c r="H114" s="36">
        <v>1.0207882634421696E-4</v>
      </c>
      <c r="I114" s="32">
        <v>57</v>
      </c>
      <c r="J114" s="32">
        <v>107</v>
      </c>
      <c r="K114" s="36">
        <v>0.34755999999999998</v>
      </c>
      <c r="L114" s="37">
        <v>143</v>
      </c>
      <c r="M114" s="26">
        <v>9.1603999999999999E-5</v>
      </c>
      <c r="N114" s="36">
        <v>3.4190000000000002E-3</v>
      </c>
      <c r="O114" s="37">
        <v>-62.978000000000002</v>
      </c>
      <c r="P114" s="37">
        <v>19.201000000000001</v>
      </c>
    </row>
    <row r="115" spans="1:16" hidden="1" x14ac:dyDescent="0.2">
      <c r="A115" s="37">
        <v>110</v>
      </c>
      <c r="B115" s="37" t="s">
        <v>416</v>
      </c>
      <c r="D115" s="37">
        <v>1.4341699999999999</v>
      </c>
      <c r="E115" s="33">
        <v>21</v>
      </c>
      <c r="F115" s="32">
        <v>120</v>
      </c>
      <c r="G115" s="36">
        <v>5.0000000000000002E-5</v>
      </c>
      <c r="H115" s="36">
        <v>6.4470837691084397E-5</v>
      </c>
      <c r="I115" s="32">
        <v>36</v>
      </c>
      <c r="J115" s="32">
        <v>84</v>
      </c>
      <c r="K115" s="36">
        <v>0.3</v>
      </c>
      <c r="L115" s="37">
        <v>124</v>
      </c>
      <c r="M115" s="26">
        <v>9.2436999999999996E-5</v>
      </c>
      <c r="N115" s="36">
        <v>3.4030000000000002E-3</v>
      </c>
      <c r="O115" s="37">
        <v>-84.73</v>
      </c>
      <c r="P115" s="37">
        <v>33.892000000000003</v>
      </c>
    </row>
    <row r="116" spans="1:16" hidden="1" x14ac:dyDescent="0.2">
      <c r="A116" s="37">
        <v>111</v>
      </c>
      <c r="B116" s="37" t="s">
        <v>416</v>
      </c>
      <c r="D116" s="37">
        <v>1.4341699999999999</v>
      </c>
      <c r="E116" s="33">
        <v>22</v>
      </c>
      <c r="F116" s="32">
        <v>97</v>
      </c>
      <c r="G116" s="36">
        <v>4.0000000000000003E-5</v>
      </c>
      <c r="H116" s="36">
        <v>4.4771415063253057E-5</v>
      </c>
      <c r="I116" s="32">
        <v>25</v>
      </c>
      <c r="J116" s="32">
        <v>72</v>
      </c>
      <c r="K116" s="36">
        <v>0.25773000000000001</v>
      </c>
      <c r="L116" s="37">
        <v>106</v>
      </c>
      <c r="M116" s="26">
        <v>8.8329000000000001E-5</v>
      </c>
      <c r="N116" s="36">
        <v>3.3990000000000001E-3</v>
      </c>
      <c r="O116" s="37">
        <v>-105.779</v>
      </c>
      <c r="P116" s="37">
        <v>51.253999999999998</v>
      </c>
    </row>
    <row r="117" spans="1:16" hidden="1" x14ac:dyDescent="0.2">
      <c r="A117" s="37">
        <v>112</v>
      </c>
      <c r="B117" s="37" t="s">
        <v>416</v>
      </c>
      <c r="D117" s="37">
        <v>1.4341699999999999</v>
      </c>
      <c r="E117" s="33">
        <v>23</v>
      </c>
      <c r="F117" s="32">
        <v>84</v>
      </c>
      <c r="G117" s="36">
        <v>4.0000000000000003E-5</v>
      </c>
      <c r="H117" s="36">
        <v>3.2235418845542199E-5</v>
      </c>
      <c r="I117" s="32">
        <v>18</v>
      </c>
      <c r="J117" s="32">
        <v>66</v>
      </c>
      <c r="K117" s="36">
        <v>0.21429000000000001</v>
      </c>
      <c r="L117" s="37">
        <v>88</v>
      </c>
      <c r="M117" s="26">
        <v>7.8917000000000004E-5</v>
      </c>
      <c r="N117" s="36">
        <v>3.405E-3</v>
      </c>
      <c r="O117" s="37">
        <v>-129.928</v>
      </c>
      <c r="P117" s="37">
        <v>74.245000000000005</v>
      </c>
    </row>
    <row r="118" spans="1:16" hidden="1" x14ac:dyDescent="0.2">
      <c r="A118" s="37">
        <v>113</v>
      </c>
      <c r="B118" s="37" t="s">
        <v>416</v>
      </c>
      <c r="D118" s="37">
        <v>1.4341699999999999</v>
      </c>
      <c r="E118" s="33">
        <v>24</v>
      </c>
      <c r="F118" s="32">
        <v>83</v>
      </c>
      <c r="G118" s="36">
        <v>4.0000000000000003E-5</v>
      </c>
      <c r="H118" s="36">
        <v>4.4771415063253057E-5</v>
      </c>
      <c r="I118" s="32">
        <v>25</v>
      </c>
      <c r="J118" s="32">
        <v>58</v>
      </c>
      <c r="K118" s="36">
        <v>0.30120000000000002</v>
      </c>
      <c r="L118" s="37">
        <v>124</v>
      </c>
      <c r="M118" s="26">
        <v>1.11599E-4</v>
      </c>
      <c r="N118" s="36">
        <v>3.3939999999999999E-3</v>
      </c>
      <c r="O118" s="37">
        <v>-84.156999999999996</v>
      </c>
      <c r="P118" s="37">
        <v>33.46</v>
      </c>
    </row>
    <row r="119" spans="1:16" hidden="1" x14ac:dyDescent="0.2">
      <c r="A119" s="37">
        <v>114</v>
      </c>
      <c r="B119" s="37" t="s">
        <v>416</v>
      </c>
      <c r="D119" s="37">
        <v>1.4341699999999999</v>
      </c>
      <c r="E119" s="33">
        <v>25</v>
      </c>
      <c r="F119" s="32">
        <v>61</v>
      </c>
      <c r="G119" s="36">
        <v>3.0000000000000001E-5</v>
      </c>
      <c r="H119" s="36">
        <v>3.5817132050602447E-5</v>
      </c>
      <c r="I119" s="32">
        <v>20</v>
      </c>
      <c r="J119" s="32">
        <v>41</v>
      </c>
      <c r="K119" s="36">
        <v>0.32786999999999999</v>
      </c>
      <c r="L119" s="37">
        <v>135</v>
      </c>
      <c r="M119" s="26">
        <v>1.41705E-4</v>
      </c>
      <c r="N119" s="36">
        <v>3.3809999999999999E-3</v>
      </c>
      <c r="O119" s="37">
        <v>-71.784000000000006</v>
      </c>
      <c r="P119" s="37">
        <v>24.713000000000001</v>
      </c>
    </row>
    <row r="120" spans="1:16" hidden="1" x14ac:dyDescent="0.2">
      <c r="A120" s="37">
        <v>115</v>
      </c>
      <c r="B120" s="37" t="s">
        <v>416</v>
      </c>
      <c r="D120" s="37">
        <v>1.4341699999999999</v>
      </c>
      <c r="E120" s="33">
        <v>26</v>
      </c>
      <c r="F120" s="32">
        <v>58</v>
      </c>
      <c r="G120" s="36">
        <v>3.0000000000000001E-5</v>
      </c>
      <c r="H120" s="36">
        <v>3.7607988653132567E-5</v>
      </c>
      <c r="I120" s="32">
        <v>21</v>
      </c>
      <c r="J120" s="32">
        <v>37</v>
      </c>
      <c r="K120" s="36">
        <v>0.36207</v>
      </c>
      <c r="L120" s="37">
        <v>149</v>
      </c>
      <c r="M120" s="26">
        <v>1.6048399999999999E-4</v>
      </c>
      <c r="N120" s="36">
        <v>3.3649999999999999E-3</v>
      </c>
      <c r="O120" s="37">
        <v>-56.64</v>
      </c>
      <c r="P120" s="37">
        <v>15.625</v>
      </c>
    </row>
    <row r="121" spans="1:16" hidden="1" x14ac:dyDescent="0.2">
      <c r="A121" s="37">
        <v>116</v>
      </c>
      <c r="B121" s="37" t="s">
        <v>416</v>
      </c>
      <c r="D121" s="37">
        <v>1.4341699999999999</v>
      </c>
      <c r="E121" s="33">
        <v>27</v>
      </c>
      <c r="F121" s="32">
        <v>51</v>
      </c>
      <c r="G121" s="36">
        <v>2.0000000000000002E-5</v>
      </c>
      <c r="H121" s="36">
        <v>1.9699422627831344E-5</v>
      </c>
      <c r="I121" s="32">
        <v>11</v>
      </c>
      <c r="J121" s="32">
        <v>40</v>
      </c>
      <c r="K121" s="36">
        <v>0.21568999999999999</v>
      </c>
      <c r="L121" s="37">
        <v>89</v>
      </c>
      <c r="M121" s="26">
        <v>1.0194799999999999E-4</v>
      </c>
      <c r="N121" s="36">
        <v>3.3679999999999999E-3</v>
      </c>
      <c r="O121" s="37">
        <v>-129.09800000000001</v>
      </c>
      <c r="P121" s="37">
        <v>73.409000000000006</v>
      </c>
    </row>
    <row r="122" spans="1:16" hidden="1" x14ac:dyDescent="0.2">
      <c r="A122" s="37">
        <v>117</v>
      </c>
      <c r="B122" s="37" t="s">
        <v>416</v>
      </c>
      <c r="D122" s="37">
        <v>1.4341699999999999</v>
      </c>
      <c r="E122" s="33">
        <v>28</v>
      </c>
      <c r="F122" s="32">
        <v>45</v>
      </c>
      <c r="G122" s="36">
        <v>2.0000000000000002E-5</v>
      </c>
      <c r="H122" s="36">
        <v>2.3281135832891589E-5</v>
      </c>
      <c r="I122" s="32">
        <v>13</v>
      </c>
      <c r="J122" s="32">
        <v>32</v>
      </c>
      <c r="K122" s="36">
        <v>0.28888999999999998</v>
      </c>
      <c r="L122" s="37">
        <v>119</v>
      </c>
      <c r="M122" s="26">
        <v>1.45372E-4</v>
      </c>
      <c r="N122" s="36">
        <v>3.3630000000000001E-3</v>
      </c>
      <c r="O122" s="37">
        <v>-90.078999999999994</v>
      </c>
      <c r="P122" s="37">
        <v>38.033000000000001</v>
      </c>
    </row>
    <row r="123" spans="1:16" hidden="1" x14ac:dyDescent="0.2">
      <c r="A123" s="37">
        <v>118</v>
      </c>
      <c r="B123" s="37" t="s">
        <v>416</v>
      </c>
      <c r="D123" s="37">
        <v>1.4341699999999999</v>
      </c>
      <c r="E123" s="33">
        <v>29</v>
      </c>
      <c r="F123" s="32">
        <v>29</v>
      </c>
      <c r="G123" s="36">
        <v>1.0000000000000001E-5</v>
      </c>
      <c r="H123" s="36">
        <v>8.9542830126506117E-6</v>
      </c>
      <c r="I123" s="32">
        <v>5</v>
      </c>
      <c r="J123" s="32">
        <v>24</v>
      </c>
      <c r="K123" s="36">
        <v>0.17241000000000001</v>
      </c>
      <c r="L123" s="37">
        <v>71</v>
      </c>
      <c r="M123" s="26">
        <v>1.08075E-4</v>
      </c>
      <c r="N123" s="36">
        <v>3.3679999999999999E-3</v>
      </c>
      <c r="O123" s="37">
        <v>-156.86199999999999</v>
      </c>
      <c r="P123" s="37">
        <v>102.771</v>
      </c>
    </row>
    <row r="124" spans="1:16" hidden="1" x14ac:dyDescent="0.2">
      <c r="A124" s="37">
        <v>119</v>
      </c>
      <c r="B124" s="37" t="s">
        <v>416</v>
      </c>
      <c r="D124" s="37">
        <v>1.4341699999999999</v>
      </c>
      <c r="E124" s="33">
        <v>30</v>
      </c>
      <c r="F124" s="32">
        <v>32</v>
      </c>
      <c r="G124" s="36">
        <v>1.0000000000000001E-5</v>
      </c>
      <c r="H124" s="36">
        <v>1.7908566025301223E-5</v>
      </c>
      <c r="I124" s="32">
        <v>10</v>
      </c>
      <c r="J124" s="32">
        <v>22</v>
      </c>
      <c r="K124" s="36">
        <v>0.3125</v>
      </c>
      <c r="L124" s="37">
        <v>129</v>
      </c>
      <c r="M124" s="26">
        <v>1.8648300000000001E-4</v>
      </c>
      <c r="N124" s="36">
        <v>1.343E-3</v>
      </c>
      <c r="O124" s="37">
        <v>-78.846000000000004</v>
      </c>
      <c r="P124" s="37">
        <v>29.567</v>
      </c>
    </row>
    <row r="125" spans="1:16" hidden="1" x14ac:dyDescent="0.2">
      <c r="A125" s="37">
        <v>120</v>
      </c>
      <c r="B125" s="37" t="s">
        <v>416</v>
      </c>
      <c r="D125" s="37">
        <v>1.4341699999999999</v>
      </c>
      <c r="E125" s="33">
        <v>31</v>
      </c>
      <c r="F125" s="32">
        <v>27</v>
      </c>
      <c r="G125" s="36">
        <v>1.0000000000000001E-5</v>
      </c>
      <c r="H125" s="36">
        <v>1.4326852820240977E-5</v>
      </c>
      <c r="I125" s="32">
        <v>8</v>
      </c>
      <c r="J125" s="32">
        <v>19</v>
      </c>
      <c r="K125" s="36">
        <v>0.29630000000000001</v>
      </c>
      <c r="L125" s="37">
        <v>122</v>
      </c>
      <c r="M125" s="26">
        <v>1.9249100000000001E-4</v>
      </c>
      <c r="N125" s="36">
        <v>1.34E-3</v>
      </c>
      <c r="O125" s="37">
        <v>-86.5</v>
      </c>
      <c r="P125" s="37">
        <v>35.241</v>
      </c>
    </row>
    <row r="126" spans="1:16" hidden="1" x14ac:dyDescent="0.2">
      <c r="A126" s="37">
        <v>121</v>
      </c>
      <c r="B126" s="37" t="s">
        <v>432</v>
      </c>
      <c r="D126" s="37">
        <v>1.4277200000000001</v>
      </c>
      <c r="E126" s="33">
        <v>0</v>
      </c>
      <c r="F126" s="32">
        <v>1561416</v>
      </c>
      <c r="G126" s="36">
        <v>0.67856000000000005</v>
      </c>
      <c r="H126" s="36">
        <v>0.66568109858307423</v>
      </c>
      <c r="I126" s="32">
        <v>371711</v>
      </c>
      <c r="J126" s="32">
        <v>1189705</v>
      </c>
      <c r="K126" s="36">
        <v>0.23805999999999999</v>
      </c>
      <c r="L126" s="37">
        <v>98</v>
      </c>
      <c r="M126" s="26">
        <v>-2.0990000000000001E-6</v>
      </c>
      <c r="N126" s="36">
        <v>1.7006E-2</v>
      </c>
      <c r="O126" s="37">
        <v>-116.334</v>
      </c>
      <c r="P126" s="37">
        <v>60.945</v>
      </c>
    </row>
    <row r="127" spans="1:16" hidden="1" x14ac:dyDescent="0.2">
      <c r="A127" s="37">
        <v>122</v>
      </c>
      <c r="B127" s="37" t="s">
        <v>432</v>
      </c>
      <c r="D127" s="37">
        <v>1.4277200000000001</v>
      </c>
      <c r="E127" s="33">
        <v>1</v>
      </c>
      <c r="F127" s="32">
        <v>454595</v>
      </c>
      <c r="G127" s="36">
        <v>0.19756000000000001</v>
      </c>
      <c r="H127" s="36">
        <v>0.20085531311336838</v>
      </c>
      <c r="I127" s="32">
        <v>112156</v>
      </c>
      <c r="J127" s="32">
        <v>342439</v>
      </c>
      <c r="K127" s="36">
        <v>0.24671999999999999</v>
      </c>
      <c r="L127" s="37">
        <v>102</v>
      </c>
      <c r="M127" s="26">
        <v>2.7500000000000001E-7</v>
      </c>
      <c r="N127" s="36">
        <v>1.2652E-2</v>
      </c>
      <c r="O127" s="37">
        <v>-111.62</v>
      </c>
      <c r="P127" s="37">
        <v>56.542999999999999</v>
      </c>
    </row>
    <row r="128" spans="1:16" hidden="1" x14ac:dyDescent="0.2">
      <c r="A128" s="37">
        <v>123</v>
      </c>
      <c r="B128" s="37" t="s">
        <v>432</v>
      </c>
      <c r="D128" s="37">
        <v>1.4277200000000001</v>
      </c>
      <c r="E128" s="33">
        <v>2</v>
      </c>
      <c r="F128" s="32">
        <v>162377</v>
      </c>
      <c r="G128" s="36">
        <v>7.0569999999999994E-2</v>
      </c>
      <c r="H128" s="36">
        <v>7.3414375564119824E-2</v>
      </c>
      <c r="I128" s="32">
        <v>40994</v>
      </c>
      <c r="J128" s="32">
        <v>121383</v>
      </c>
      <c r="K128" s="36">
        <v>0.25246000000000002</v>
      </c>
      <c r="L128" s="37">
        <v>104</v>
      </c>
      <c r="M128" s="26">
        <v>1.581E-6</v>
      </c>
      <c r="N128" s="36">
        <v>8.3870000000000004E-3</v>
      </c>
      <c r="O128" s="37">
        <v>-108.553</v>
      </c>
      <c r="P128" s="37">
        <v>53.741999999999997</v>
      </c>
    </row>
    <row r="129" spans="1:16" hidden="1" x14ac:dyDescent="0.2">
      <c r="A129" s="37">
        <v>124</v>
      </c>
      <c r="B129" s="37" t="s">
        <v>432</v>
      </c>
      <c r="D129" s="37">
        <v>1.4277200000000001</v>
      </c>
      <c r="E129" s="33">
        <v>3</v>
      </c>
      <c r="F129" s="32">
        <v>64072</v>
      </c>
      <c r="G129" s="36">
        <v>2.784E-2</v>
      </c>
      <c r="H129" s="36">
        <v>2.9984312096161835E-2</v>
      </c>
      <c r="I129" s="32">
        <v>16743</v>
      </c>
      <c r="J129" s="32">
        <v>47329</v>
      </c>
      <c r="K129" s="36">
        <v>0.26132</v>
      </c>
      <c r="L129" s="37">
        <v>108</v>
      </c>
      <c r="M129" s="26">
        <v>3.1580000000000001E-6</v>
      </c>
      <c r="N129" s="36">
        <v>5.5579999999999996E-3</v>
      </c>
      <c r="O129" s="37">
        <v>-103.914</v>
      </c>
      <c r="P129" s="37">
        <v>49.604999999999997</v>
      </c>
    </row>
    <row r="130" spans="1:16" hidden="1" x14ac:dyDescent="0.2">
      <c r="A130" s="37">
        <v>125</v>
      </c>
      <c r="B130" s="37" t="s">
        <v>432</v>
      </c>
      <c r="D130" s="37">
        <v>1.4277200000000001</v>
      </c>
      <c r="E130" s="33">
        <v>4</v>
      </c>
      <c r="F130" s="32">
        <v>29323</v>
      </c>
      <c r="G130" s="36">
        <v>1.274E-2</v>
      </c>
      <c r="H130" s="36">
        <v>1.4265963695754953E-2</v>
      </c>
      <c r="I130" s="32">
        <v>7966</v>
      </c>
      <c r="J130" s="32">
        <v>21357</v>
      </c>
      <c r="K130" s="36">
        <v>0.27166000000000001</v>
      </c>
      <c r="L130" s="37">
        <v>112</v>
      </c>
      <c r="M130" s="26">
        <v>5.1370000000000001E-6</v>
      </c>
      <c r="N130" s="36">
        <v>3.5479999999999999E-3</v>
      </c>
      <c r="O130" s="37">
        <v>-98.62</v>
      </c>
      <c r="P130" s="37">
        <v>45.036999999999999</v>
      </c>
    </row>
    <row r="131" spans="1:16" hidden="1" x14ac:dyDescent="0.2">
      <c r="A131" s="37">
        <v>126</v>
      </c>
      <c r="B131" s="37" t="s">
        <v>432</v>
      </c>
      <c r="D131" s="37">
        <v>1.4277200000000001</v>
      </c>
      <c r="E131" s="33">
        <v>5</v>
      </c>
      <c r="F131" s="32">
        <v>13846</v>
      </c>
      <c r="G131" s="36">
        <v>6.0200000000000002E-3</v>
      </c>
      <c r="H131" s="36">
        <v>7.1311909912749466E-3</v>
      </c>
      <c r="I131" s="32">
        <v>3982</v>
      </c>
      <c r="J131" s="32">
        <v>9864</v>
      </c>
      <c r="K131" s="36">
        <v>0.28759000000000001</v>
      </c>
      <c r="L131" s="37">
        <v>119</v>
      </c>
      <c r="M131" s="26">
        <v>8.1030000000000002E-6</v>
      </c>
      <c r="N131" s="36">
        <v>2.0769999999999999E-3</v>
      </c>
      <c r="O131" s="37">
        <v>-90.710999999999999</v>
      </c>
      <c r="P131" s="37">
        <v>38.534999999999997</v>
      </c>
    </row>
    <row r="132" spans="1:16" hidden="1" x14ac:dyDescent="0.2">
      <c r="A132" s="37">
        <v>127</v>
      </c>
      <c r="B132" s="37" t="s">
        <v>432</v>
      </c>
      <c r="D132" s="37">
        <v>1.4277200000000001</v>
      </c>
      <c r="E132" s="33">
        <v>6</v>
      </c>
      <c r="F132" s="32">
        <v>6939</v>
      </c>
      <c r="G132" s="36">
        <v>3.0200000000000001E-3</v>
      </c>
      <c r="H132" s="36">
        <v>3.6820011748019315E-3</v>
      </c>
      <c r="I132" s="32">
        <v>2056</v>
      </c>
      <c r="J132" s="32">
        <v>4883</v>
      </c>
      <c r="K132" s="36">
        <v>0.29630000000000001</v>
      </c>
      <c r="L132" s="37">
        <v>122</v>
      </c>
      <c r="M132" s="26">
        <v>1.1902999999999999E-5</v>
      </c>
      <c r="N132" s="36">
        <v>1.1969999999999999E-3</v>
      </c>
      <c r="O132" s="37">
        <v>-86.5</v>
      </c>
      <c r="P132" s="37">
        <v>35.241</v>
      </c>
    </row>
    <row r="133" spans="1:16" hidden="1" x14ac:dyDescent="0.2">
      <c r="A133" s="37">
        <v>128</v>
      </c>
      <c r="B133" s="37" t="s">
        <v>432</v>
      </c>
      <c r="D133" s="37">
        <v>1.4277200000000001</v>
      </c>
      <c r="E133" s="33">
        <v>7</v>
      </c>
      <c r="F133" s="32">
        <v>3491</v>
      </c>
      <c r="G133" s="36">
        <v>1.5200000000000001E-3</v>
      </c>
      <c r="H133" s="36">
        <v>1.9717331193856644E-3</v>
      </c>
      <c r="I133" s="32">
        <v>1101</v>
      </c>
      <c r="J133" s="32">
        <v>2390</v>
      </c>
      <c r="K133" s="36">
        <v>0.31537999999999999</v>
      </c>
      <c r="L133" s="37">
        <v>130</v>
      </c>
      <c r="M133" s="26">
        <v>1.7946000000000001E-5</v>
      </c>
      <c r="N133" s="36">
        <v>5.9599999999999996E-4</v>
      </c>
      <c r="O133" s="37">
        <v>-77.507000000000005</v>
      </c>
      <c r="P133" s="37">
        <v>28.617999999999999</v>
      </c>
    </row>
    <row r="134" spans="1:16" hidden="1" x14ac:dyDescent="0.2">
      <c r="A134" s="37">
        <v>129</v>
      </c>
      <c r="B134" s="37" t="s">
        <v>432</v>
      </c>
      <c r="D134" s="37">
        <v>1.4277200000000001</v>
      </c>
      <c r="E134" s="33">
        <v>8</v>
      </c>
      <c r="F134" s="32">
        <v>1921</v>
      </c>
      <c r="G134" s="36">
        <v>8.3000000000000001E-4</v>
      </c>
      <c r="H134" s="36">
        <v>1.1300305161965072E-3</v>
      </c>
      <c r="I134" s="32">
        <v>631</v>
      </c>
      <c r="J134" s="32">
        <v>1290</v>
      </c>
      <c r="K134" s="36">
        <v>0.32846999999999998</v>
      </c>
      <c r="L134" s="37">
        <v>135</v>
      </c>
      <c r="M134" s="26">
        <v>2.5245999999999999E-5</v>
      </c>
      <c r="N134" s="36">
        <v>2.0699999999999999E-4</v>
      </c>
      <c r="O134" s="37">
        <v>-71.509</v>
      </c>
      <c r="P134" s="37">
        <v>24.530999999999999</v>
      </c>
    </row>
    <row r="135" spans="1:16" hidden="1" x14ac:dyDescent="0.2">
      <c r="A135" s="37">
        <v>130</v>
      </c>
      <c r="B135" s="37" t="s">
        <v>432</v>
      </c>
      <c r="D135" s="37">
        <v>1.4277200000000001</v>
      </c>
      <c r="E135" s="33">
        <v>9</v>
      </c>
      <c r="F135" s="32">
        <v>1078</v>
      </c>
      <c r="G135" s="36">
        <v>4.6999999999999999E-4</v>
      </c>
      <c r="H135" s="36">
        <v>6.2500895428301267E-4</v>
      </c>
      <c r="I135" s="32">
        <v>349</v>
      </c>
      <c r="J135" s="32">
        <v>729</v>
      </c>
      <c r="K135" s="36">
        <v>0.32374999999999998</v>
      </c>
      <c r="L135" s="37">
        <v>133</v>
      </c>
      <c r="M135" s="26">
        <v>3.3247000000000002E-5</v>
      </c>
      <c r="N135" s="36">
        <v>0</v>
      </c>
      <c r="O135" s="37">
        <v>-73.66</v>
      </c>
      <c r="P135" s="37">
        <v>25.966000000000001</v>
      </c>
    </row>
    <row r="136" spans="1:16" hidden="1" x14ac:dyDescent="0.2">
      <c r="A136" s="37">
        <v>131</v>
      </c>
      <c r="B136" s="37" t="s">
        <v>432</v>
      </c>
      <c r="D136" s="37">
        <v>1.4277200000000001</v>
      </c>
      <c r="E136" s="33">
        <v>10</v>
      </c>
      <c r="F136" s="32">
        <v>624</v>
      </c>
      <c r="G136" s="36">
        <v>2.7E-4</v>
      </c>
      <c r="H136" s="36">
        <v>3.8682502614650638E-4</v>
      </c>
      <c r="I136" s="32">
        <v>216</v>
      </c>
      <c r="J136" s="32">
        <v>408</v>
      </c>
      <c r="K136" s="36">
        <v>0.34615000000000001</v>
      </c>
      <c r="L136" s="37">
        <v>143</v>
      </c>
      <c r="M136" s="26">
        <v>4.6749000000000003E-5</v>
      </c>
      <c r="N136" s="36">
        <v>1.2499E-2</v>
      </c>
      <c r="O136" s="37">
        <v>-63.598999999999997</v>
      </c>
      <c r="P136" s="37">
        <v>19.568999999999999</v>
      </c>
    </row>
    <row r="137" spans="1:16" hidden="1" x14ac:dyDescent="0.2">
      <c r="A137" s="37">
        <v>132</v>
      </c>
      <c r="B137" s="37" t="s">
        <v>432</v>
      </c>
      <c r="D137" s="37">
        <v>1.4277200000000001</v>
      </c>
      <c r="E137" s="33">
        <v>11</v>
      </c>
      <c r="F137" s="32">
        <v>448</v>
      </c>
      <c r="G137" s="36">
        <v>1.9000000000000001E-4</v>
      </c>
      <c r="H137" s="36">
        <v>2.9190962621240992E-4</v>
      </c>
      <c r="I137" s="32">
        <v>163</v>
      </c>
      <c r="J137" s="32">
        <v>285</v>
      </c>
      <c r="K137" s="36">
        <v>0.36384</v>
      </c>
      <c r="L137" s="37">
        <v>150</v>
      </c>
      <c r="M137" s="26">
        <v>5.8004000000000002E-5</v>
      </c>
      <c r="N137" s="36">
        <v>1.2371E-2</v>
      </c>
      <c r="O137" s="37">
        <v>-55.874000000000002</v>
      </c>
      <c r="P137" s="37">
        <v>15.215999999999999</v>
      </c>
    </row>
    <row r="138" spans="1:16" hidden="1" x14ac:dyDescent="0.2">
      <c r="A138" s="37">
        <v>133</v>
      </c>
      <c r="B138" s="37" t="s">
        <v>432</v>
      </c>
      <c r="D138" s="37">
        <v>1.4277200000000001</v>
      </c>
      <c r="E138" s="33">
        <v>12</v>
      </c>
      <c r="F138" s="32">
        <v>268</v>
      </c>
      <c r="G138" s="36">
        <v>1.2E-4</v>
      </c>
      <c r="H138" s="36">
        <v>1.6654966403530138E-4</v>
      </c>
      <c r="I138" s="32">
        <v>93</v>
      </c>
      <c r="J138" s="32">
        <v>175</v>
      </c>
      <c r="K138" s="36">
        <v>0.34700999999999999</v>
      </c>
      <c r="L138" s="37">
        <v>143</v>
      </c>
      <c r="M138" s="26">
        <v>7.1538999999999994E-5</v>
      </c>
      <c r="N138" s="36">
        <v>1.2305E-2</v>
      </c>
      <c r="O138" s="37">
        <v>-63.219000000000001</v>
      </c>
      <c r="P138" s="37">
        <v>19.343</v>
      </c>
    </row>
    <row r="139" spans="1:16" hidden="1" x14ac:dyDescent="0.2">
      <c r="A139" s="37">
        <v>134</v>
      </c>
      <c r="B139" s="37" t="s">
        <v>432</v>
      </c>
      <c r="D139" s="37">
        <v>1.4277200000000001</v>
      </c>
      <c r="E139" s="33">
        <v>13</v>
      </c>
      <c r="F139" s="32">
        <v>183</v>
      </c>
      <c r="G139" s="36">
        <v>8.0000000000000007E-5</v>
      </c>
      <c r="H139" s="36">
        <v>1.1640567916445794E-4</v>
      </c>
      <c r="I139" s="32">
        <v>65</v>
      </c>
      <c r="J139" s="32">
        <v>118</v>
      </c>
      <c r="K139" s="36">
        <v>0.35519000000000001</v>
      </c>
      <c r="L139" s="37">
        <v>146</v>
      </c>
      <c r="M139" s="26">
        <v>8.8621000000000004E-5</v>
      </c>
      <c r="N139" s="36">
        <v>1.2256E-2</v>
      </c>
      <c r="O139" s="37">
        <v>-59.63</v>
      </c>
      <c r="P139" s="37">
        <v>17.27</v>
      </c>
    </row>
    <row r="140" spans="1:16" hidden="1" x14ac:dyDescent="0.2">
      <c r="A140" s="37">
        <v>135</v>
      </c>
      <c r="B140" s="37" t="s">
        <v>432</v>
      </c>
      <c r="D140" s="37">
        <v>1.4277200000000001</v>
      </c>
      <c r="E140" s="33">
        <v>14</v>
      </c>
      <c r="F140" s="32">
        <v>144</v>
      </c>
      <c r="G140" s="36">
        <v>6.0000000000000002E-5</v>
      </c>
      <c r="H140" s="36">
        <v>8.7751973523975986E-5</v>
      </c>
      <c r="I140" s="32">
        <v>49</v>
      </c>
      <c r="J140" s="32">
        <v>95</v>
      </c>
      <c r="K140" s="36">
        <v>0.34028000000000003</v>
      </c>
      <c r="L140" s="37">
        <v>140</v>
      </c>
      <c r="M140" s="26">
        <v>9.5711999999999994E-5</v>
      </c>
      <c r="N140" s="36">
        <v>1.2222999999999999E-2</v>
      </c>
      <c r="O140" s="37">
        <v>-66.206000000000003</v>
      </c>
      <c r="P140" s="37">
        <v>21.149000000000001</v>
      </c>
    </row>
    <row r="141" spans="1:16" hidden="1" x14ac:dyDescent="0.2">
      <c r="A141" s="37">
        <v>136</v>
      </c>
      <c r="B141" s="37" t="s">
        <v>432</v>
      </c>
      <c r="D141" s="37">
        <v>1.4277200000000001</v>
      </c>
      <c r="E141" s="33">
        <v>15</v>
      </c>
      <c r="F141" s="32">
        <v>100</v>
      </c>
      <c r="G141" s="36">
        <v>4.0000000000000003E-5</v>
      </c>
      <c r="H141" s="36">
        <v>7.5215977306265135E-5</v>
      </c>
      <c r="I141" s="32">
        <v>42</v>
      </c>
      <c r="J141" s="32">
        <v>58</v>
      </c>
      <c r="K141" s="36">
        <v>0.42</v>
      </c>
      <c r="L141" s="37">
        <v>173</v>
      </c>
      <c r="M141" s="26">
        <v>1.4177300000000001E-4</v>
      </c>
      <c r="N141" s="36">
        <v>1.2181000000000001E-2</v>
      </c>
      <c r="O141" s="37">
        <v>-32.277000000000001</v>
      </c>
      <c r="P141" s="37">
        <v>5.1639999999999997</v>
      </c>
    </row>
    <row r="142" spans="1:16" hidden="1" x14ac:dyDescent="0.2">
      <c r="A142" s="37">
        <v>137</v>
      </c>
      <c r="B142" s="37" t="s">
        <v>432</v>
      </c>
      <c r="D142" s="37">
        <v>1.4277200000000001</v>
      </c>
      <c r="E142" s="33">
        <v>16</v>
      </c>
      <c r="F142" s="32">
        <v>70</v>
      </c>
      <c r="G142" s="36">
        <v>3.0000000000000001E-5</v>
      </c>
      <c r="H142" s="36">
        <v>4.2980558460722936E-5</v>
      </c>
      <c r="I142" s="32">
        <v>24</v>
      </c>
      <c r="J142" s="32">
        <v>46</v>
      </c>
      <c r="K142" s="36">
        <v>0.34286</v>
      </c>
      <c r="L142" s="37">
        <v>141</v>
      </c>
      <c r="M142" s="26">
        <v>1.38329E-4</v>
      </c>
      <c r="N142" s="36">
        <v>1.2163999999999999E-2</v>
      </c>
      <c r="O142" s="37">
        <v>-65.058999999999997</v>
      </c>
      <c r="P142" s="37">
        <v>20.446999999999999</v>
      </c>
    </row>
    <row r="143" spans="1:16" hidden="1" x14ac:dyDescent="0.2">
      <c r="A143" s="37">
        <v>138</v>
      </c>
      <c r="B143" s="37" t="s">
        <v>432</v>
      </c>
      <c r="D143" s="37">
        <v>1.4277200000000001</v>
      </c>
      <c r="E143" s="33">
        <v>17</v>
      </c>
      <c r="F143" s="32">
        <v>44</v>
      </c>
      <c r="G143" s="36">
        <v>2.0000000000000002E-5</v>
      </c>
      <c r="H143" s="36">
        <v>2.1490279230361468E-5</v>
      </c>
      <c r="I143" s="32">
        <v>12</v>
      </c>
      <c r="J143" s="32">
        <v>32</v>
      </c>
      <c r="K143" s="36">
        <v>0.27272999999999997</v>
      </c>
      <c r="L143" s="37">
        <v>112</v>
      </c>
      <c r="M143" s="26">
        <v>1.38789E-4</v>
      </c>
      <c r="N143" s="36">
        <v>1.2161E-2</v>
      </c>
      <c r="O143" s="37">
        <v>-98.082999999999998</v>
      </c>
      <c r="P143" s="37">
        <v>44.582999999999998</v>
      </c>
    </row>
    <row r="144" spans="1:16" hidden="1" x14ac:dyDescent="0.2">
      <c r="A144" s="37">
        <v>139</v>
      </c>
      <c r="B144" s="37" t="s">
        <v>432</v>
      </c>
      <c r="D144" s="37">
        <v>1.4277200000000001</v>
      </c>
      <c r="E144" s="33">
        <v>18</v>
      </c>
      <c r="F144" s="32">
        <v>39</v>
      </c>
      <c r="G144" s="36">
        <v>2.0000000000000002E-5</v>
      </c>
      <c r="H144" s="36">
        <v>2.8653705640481954E-5</v>
      </c>
      <c r="I144" s="32">
        <v>16</v>
      </c>
      <c r="J144" s="32">
        <v>23</v>
      </c>
      <c r="K144" s="36">
        <v>0.41026000000000001</v>
      </c>
      <c r="L144" s="37">
        <v>169</v>
      </c>
      <c r="M144" s="26">
        <v>2.2176300000000001E-4</v>
      </c>
      <c r="N144" s="36">
        <v>1.2146000000000001E-2</v>
      </c>
      <c r="O144" s="37">
        <v>-36.290999999999997</v>
      </c>
      <c r="P144" s="37">
        <v>6.5140000000000002</v>
      </c>
    </row>
    <row r="145" spans="1:24" hidden="1" x14ac:dyDescent="0.2">
      <c r="A145" s="37">
        <v>140</v>
      </c>
      <c r="B145" s="37" t="s">
        <v>432</v>
      </c>
      <c r="D145" s="37">
        <v>1.4277200000000001</v>
      </c>
      <c r="E145" s="33">
        <v>19</v>
      </c>
      <c r="F145" s="32">
        <v>25</v>
      </c>
      <c r="G145" s="36">
        <v>1.0000000000000001E-5</v>
      </c>
      <c r="H145" s="36">
        <v>8.9542830126506117E-6</v>
      </c>
      <c r="I145" s="32">
        <v>5</v>
      </c>
      <c r="J145" s="32">
        <v>20</v>
      </c>
      <c r="K145" s="36">
        <v>0.2</v>
      </c>
      <c r="L145" s="37">
        <v>82</v>
      </c>
      <c r="M145" s="26">
        <v>1.3502699999999999E-4</v>
      </c>
      <c r="N145" s="36">
        <v>1.2148000000000001E-2</v>
      </c>
      <c r="O145" s="37">
        <v>-138.62899999999999</v>
      </c>
      <c r="P145" s="37">
        <v>83.177999999999997</v>
      </c>
    </row>
    <row r="146" spans="1:24" hidden="1" x14ac:dyDescent="0.2">
      <c r="A146" s="37">
        <v>141</v>
      </c>
      <c r="B146" s="37" t="s">
        <v>432</v>
      </c>
      <c r="D146" s="37">
        <v>1.4277200000000001</v>
      </c>
      <c r="E146" s="33">
        <v>20</v>
      </c>
      <c r="F146" s="32">
        <v>22</v>
      </c>
      <c r="G146" s="36">
        <v>1.0000000000000001E-5</v>
      </c>
      <c r="H146" s="36">
        <v>1.6117709422771099E-5</v>
      </c>
      <c r="I146" s="32">
        <v>9</v>
      </c>
      <c r="J146" s="32">
        <v>13</v>
      </c>
      <c r="K146" s="36">
        <v>0.40909000000000001</v>
      </c>
      <c r="L146" s="37">
        <v>169</v>
      </c>
      <c r="M146" s="26">
        <v>2.9442900000000002E-4</v>
      </c>
      <c r="N146" s="36">
        <v>8.378E-3</v>
      </c>
      <c r="O146" s="37">
        <v>-36.771999999999998</v>
      </c>
      <c r="P146" s="37">
        <v>6.6859999999999999</v>
      </c>
    </row>
    <row r="147" spans="1:24" hidden="1" x14ac:dyDescent="0.2">
      <c r="A147" s="37">
        <v>142</v>
      </c>
      <c r="B147" s="37" t="s">
        <v>432</v>
      </c>
      <c r="D147" s="37">
        <v>1.4277200000000001</v>
      </c>
      <c r="E147" s="33">
        <v>21</v>
      </c>
      <c r="F147" s="32">
        <v>20</v>
      </c>
      <c r="G147" s="36">
        <v>1.0000000000000001E-5</v>
      </c>
      <c r="H147" s="36">
        <v>3.5817132050602443E-6</v>
      </c>
      <c r="I147" s="32">
        <v>2</v>
      </c>
      <c r="J147" s="32">
        <v>18</v>
      </c>
      <c r="K147" s="36">
        <v>0.1</v>
      </c>
      <c r="L147" s="37">
        <v>41</v>
      </c>
      <c r="M147" s="26">
        <v>7.5480000000000002E-5</v>
      </c>
      <c r="N147" s="36">
        <v>8.3850000000000001E-3</v>
      </c>
      <c r="O147" s="37">
        <v>-219.72200000000001</v>
      </c>
      <c r="P147" s="37">
        <v>175.77799999999999</v>
      </c>
    </row>
    <row r="148" spans="1:24" hidden="1" x14ac:dyDescent="0.2">
      <c r="A148" s="37">
        <v>143</v>
      </c>
      <c r="B148" s="37" t="s">
        <v>432</v>
      </c>
      <c r="D148" s="37">
        <v>1.4277200000000001</v>
      </c>
      <c r="E148" s="33">
        <v>22</v>
      </c>
      <c r="F148" s="32">
        <v>16</v>
      </c>
      <c r="G148" s="36">
        <v>1.0000000000000001E-5</v>
      </c>
      <c r="H148" s="36">
        <v>7.1634264101204885E-6</v>
      </c>
      <c r="I148" s="32">
        <v>4</v>
      </c>
      <c r="J148" s="32">
        <v>12</v>
      </c>
      <c r="K148" s="36">
        <v>0.25</v>
      </c>
      <c r="L148" s="37">
        <v>103</v>
      </c>
      <c r="M148" s="26">
        <v>2.10984E-4</v>
      </c>
      <c r="N148" s="36">
        <v>8.3850000000000001E-3</v>
      </c>
      <c r="O148" s="37">
        <v>-109.861</v>
      </c>
      <c r="P148" s="37">
        <v>54.930999999999997</v>
      </c>
    </row>
    <row r="149" spans="1:24" hidden="1" x14ac:dyDescent="0.2">
      <c r="A149" s="37">
        <v>144</v>
      </c>
      <c r="B149" s="37" t="s">
        <v>432</v>
      </c>
      <c r="D149" s="37">
        <v>1.4277200000000001</v>
      </c>
      <c r="E149" s="33">
        <v>23</v>
      </c>
      <c r="F149" s="32">
        <v>4</v>
      </c>
      <c r="G149" s="36">
        <v>0</v>
      </c>
      <c r="H149" s="36">
        <v>1.7908566025301221E-6</v>
      </c>
      <c r="I149" s="32">
        <v>1</v>
      </c>
      <c r="J149" s="32">
        <v>3</v>
      </c>
      <c r="K149" s="36">
        <v>0.25</v>
      </c>
      <c r="L149" s="37">
        <v>103</v>
      </c>
      <c r="M149" s="26">
        <v>4.2197600000000001E-4</v>
      </c>
      <c r="N149" s="36">
        <v>8.3850000000000001E-3</v>
      </c>
      <c r="O149" s="37">
        <v>-109.861</v>
      </c>
      <c r="P149" s="37">
        <v>54.930999999999997</v>
      </c>
    </row>
    <row r="150" spans="1:24" hidden="1" x14ac:dyDescent="0.2">
      <c r="A150" s="37">
        <v>145</v>
      </c>
      <c r="B150" s="37" t="s">
        <v>432</v>
      </c>
      <c r="D150" s="37">
        <v>1.4277200000000001</v>
      </c>
      <c r="E150" s="33">
        <v>25</v>
      </c>
      <c r="F150" s="32">
        <v>3</v>
      </c>
      <c r="G150" s="36">
        <v>0</v>
      </c>
      <c r="H150" s="36">
        <v>1.7908566025301221E-6</v>
      </c>
      <c r="I150" s="32">
        <v>1</v>
      </c>
      <c r="J150" s="32">
        <v>2</v>
      </c>
      <c r="K150" s="36">
        <v>0.33333000000000002</v>
      </c>
      <c r="L150" s="37">
        <v>137</v>
      </c>
      <c r="M150" s="26">
        <v>6.4967599999999996E-4</v>
      </c>
      <c r="N150" s="36">
        <v>8.3840000000000008E-3</v>
      </c>
      <c r="O150" s="37">
        <v>-69.314999999999998</v>
      </c>
      <c r="P150" s="37">
        <v>23.105</v>
      </c>
    </row>
    <row r="151" spans="1:24" x14ac:dyDescent="0.2">
      <c r="A151" s="37">
        <v>146</v>
      </c>
      <c r="B151" s="37" t="s">
        <v>432</v>
      </c>
      <c r="D151" s="37">
        <v>1.4277200000000001</v>
      </c>
      <c r="E151" s="33">
        <v>26</v>
      </c>
      <c r="F151" s="32">
        <v>4</v>
      </c>
      <c r="G151" s="36">
        <v>0</v>
      </c>
      <c r="H151" s="36">
        <v>1.7908566025301221E-6</v>
      </c>
      <c r="I151" s="32">
        <v>1</v>
      </c>
      <c r="J151" s="32">
        <v>3</v>
      </c>
      <c r="K151" s="36">
        <v>0.25</v>
      </c>
      <c r="L151" s="37">
        <v>103</v>
      </c>
      <c r="M151" s="26">
        <v>4.2197600000000001E-4</v>
      </c>
      <c r="N151" s="36">
        <v>8.3840000000000008E-3</v>
      </c>
      <c r="O151" s="37">
        <v>-109.861</v>
      </c>
      <c r="P151" s="37">
        <v>54.930999999999997</v>
      </c>
      <c r="Q151" s="38">
        <f>SUM(I129:I151)/SUM(F129:F151)/$B$3*100</f>
        <v>112.62883673238808</v>
      </c>
      <c r="R151" s="39">
        <f>SUM(G129:G151)</f>
        <v>5.3310000000000003E-2</v>
      </c>
      <c r="S151" s="37" t="s">
        <v>500</v>
      </c>
      <c r="T151" s="37" t="s">
        <v>501</v>
      </c>
      <c r="U151" s="37">
        <v>2</v>
      </c>
      <c r="V151" s="37">
        <v>31</v>
      </c>
      <c r="W151" s="37" t="str">
        <f>B151&amp;"_"&amp;T151</f>
        <v>days_branch_a</v>
      </c>
      <c r="X151" s="37" t="str">
        <f>"%dummy_"&amp;S151&amp;"("&amp;B151&amp;", "&amp;U151&amp;", "&amp;V151&amp;", "&amp;T151&amp;");"</f>
        <v>%dummy_num(days_branch, 2, 31, a);</v>
      </c>
    </row>
    <row r="152" spans="1:24" hidden="1" x14ac:dyDescent="0.2">
      <c r="A152" s="37">
        <v>147</v>
      </c>
      <c r="B152" s="37" t="s">
        <v>430</v>
      </c>
      <c r="D152" s="37">
        <v>1.4273400000000001</v>
      </c>
      <c r="E152" s="33">
        <v>0</v>
      </c>
      <c r="F152" s="32">
        <v>2018723</v>
      </c>
      <c r="G152" s="36">
        <v>0.87729999999999997</v>
      </c>
      <c r="H152" s="36">
        <v>0.8627738219745269</v>
      </c>
      <c r="I152" s="32">
        <v>481766</v>
      </c>
      <c r="J152" s="32">
        <v>1536957</v>
      </c>
      <c r="K152" s="36">
        <v>0.23865</v>
      </c>
      <c r="L152" s="37">
        <v>98</v>
      </c>
      <c r="M152" s="26">
        <v>-4.3320000000000002E-6</v>
      </c>
      <c r="N152" s="36">
        <v>1.9175999999999999E-2</v>
      </c>
      <c r="O152" s="37">
        <v>-116.01</v>
      </c>
      <c r="P152" s="37">
        <v>60.639000000000003</v>
      </c>
    </row>
    <row r="153" spans="1:24" hidden="1" x14ac:dyDescent="0.2">
      <c r="A153" s="37">
        <v>148</v>
      </c>
      <c r="B153" s="37" t="s">
        <v>430</v>
      </c>
      <c r="D153" s="37">
        <v>1.4273400000000001</v>
      </c>
      <c r="E153" s="33">
        <v>1</v>
      </c>
      <c r="F153" s="32">
        <v>222124</v>
      </c>
      <c r="G153" s="36">
        <v>9.6530000000000005E-2</v>
      </c>
      <c r="H153" s="36">
        <v>0.1075678018309718</v>
      </c>
      <c r="I153" s="32">
        <v>60065</v>
      </c>
      <c r="J153" s="32">
        <v>162059</v>
      </c>
      <c r="K153" s="36">
        <v>0.27040999999999998</v>
      </c>
      <c r="L153" s="37">
        <v>111</v>
      </c>
      <c r="M153" s="26">
        <v>1.31E-6</v>
      </c>
      <c r="N153" s="36">
        <v>4.6030000000000003E-3</v>
      </c>
      <c r="O153" s="37">
        <v>-99.253</v>
      </c>
      <c r="P153" s="37">
        <v>45.575000000000003</v>
      </c>
    </row>
    <row r="154" spans="1:24" hidden="1" x14ac:dyDescent="0.2">
      <c r="A154" s="37">
        <v>149</v>
      </c>
      <c r="B154" s="37" t="s">
        <v>430</v>
      </c>
      <c r="D154" s="37">
        <v>1.4273400000000001</v>
      </c>
      <c r="E154" s="33">
        <v>2</v>
      </c>
      <c r="F154" s="32">
        <v>43713</v>
      </c>
      <c r="G154" s="36">
        <v>1.9E-2</v>
      </c>
      <c r="H154" s="36">
        <v>2.1477743234143757E-2</v>
      </c>
      <c r="I154" s="32">
        <v>11993</v>
      </c>
      <c r="J154" s="32">
        <v>31720</v>
      </c>
      <c r="K154" s="36">
        <v>0.27435999999999999</v>
      </c>
      <c r="L154" s="37">
        <v>113</v>
      </c>
      <c r="M154" s="26">
        <v>4.1629999999999998E-6</v>
      </c>
      <c r="N154" s="36">
        <v>1.3029999999999999E-3</v>
      </c>
      <c r="O154" s="37">
        <v>-97.262</v>
      </c>
      <c r="P154" s="37">
        <v>43.893000000000001</v>
      </c>
    </row>
    <row r="155" spans="1:24" hidden="1" x14ac:dyDescent="0.2">
      <c r="A155" s="37">
        <v>150</v>
      </c>
      <c r="B155" s="37" t="s">
        <v>430</v>
      </c>
      <c r="D155" s="37">
        <v>1.4273400000000001</v>
      </c>
      <c r="E155" s="33">
        <v>3</v>
      </c>
      <c r="F155" s="32">
        <v>10644</v>
      </c>
      <c r="G155" s="36">
        <v>4.6299999999999996E-3</v>
      </c>
      <c r="H155" s="36">
        <v>5.2400464190031377E-3</v>
      </c>
      <c r="I155" s="32">
        <v>2926</v>
      </c>
      <c r="J155" s="32">
        <v>7718</v>
      </c>
      <c r="K155" s="36">
        <v>0.27489999999999998</v>
      </c>
      <c r="L155" s="37">
        <v>113</v>
      </c>
      <c r="M155" s="26">
        <v>8.8640000000000002E-6</v>
      </c>
      <c r="N155" s="36">
        <v>4.9899999999999999E-4</v>
      </c>
      <c r="O155" s="37">
        <v>-96.992000000000004</v>
      </c>
      <c r="P155" s="37">
        <v>43.665999999999997</v>
      </c>
    </row>
    <row r="156" spans="1:24" hidden="1" x14ac:dyDescent="0.2">
      <c r="A156" s="37">
        <v>151</v>
      </c>
      <c r="B156" s="37" t="s">
        <v>430</v>
      </c>
      <c r="D156" s="37">
        <v>1.4273400000000001</v>
      </c>
      <c r="E156" s="33">
        <v>4</v>
      </c>
      <c r="F156" s="32">
        <v>3226</v>
      </c>
      <c r="G156" s="36">
        <v>1.4E-3</v>
      </c>
      <c r="H156" s="36">
        <v>1.5669995272138569E-3</v>
      </c>
      <c r="I156" s="32">
        <v>875</v>
      </c>
      <c r="J156" s="32">
        <v>2351</v>
      </c>
      <c r="K156" s="36">
        <v>0.27123000000000003</v>
      </c>
      <c r="L156" s="37">
        <v>112</v>
      </c>
      <c r="M156" s="26">
        <v>1.6049000000000002E-5</v>
      </c>
      <c r="N156" s="36">
        <v>2.81E-4</v>
      </c>
      <c r="O156" s="37">
        <v>-98.837000000000003</v>
      </c>
      <c r="P156" s="37">
        <v>45.220999999999997</v>
      </c>
    </row>
    <row r="157" spans="1:24" hidden="1" x14ac:dyDescent="0.2">
      <c r="A157" s="37">
        <v>152</v>
      </c>
      <c r="B157" s="37" t="s">
        <v>430</v>
      </c>
      <c r="D157" s="37">
        <v>1.4273400000000001</v>
      </c>
      <c r="E157" s="33">
        <v>5</v>
      </c>
      <c r="F157" s="32">
        <v>1189</v>
      </c>
      <c r="G157" s="36">
        <v>5.1999999999999995E-4</v>
      </c>
      <c r="H157" s="36">
        <v>6.0351867505265119E-4</v>
      </c>
      <c r="I157" s="32">
        <v>337</v>
      </c>
      <c r="J157" s="32">
        <v>852</v>
      </c>
      <c r="K157" s="36">
        <v>0.28343000000000002</v>
      </c>
      <c r="L157" s="37">
        <v>117</v>
      </c>
      <c r="M157" s="26">
        <v>2.7705E-5</v>
      </c>
      <c r="N157" s="36">
        <v>1.66E-4</v>
      </c>
      <c r="O157" s="37">
        <v>-92.75</v>
      </c>
      <c r="P157" s="37">
        <v>40.173999999999999</v>
      </c>
    </row>
    <row r="158" spans="1:24" hidden="1" x14ac:dyDescent="0.2">
      <c r="A158" s="37">
        <v>153</v>
      </c>
      <c r="B158" s="37" t="s">
        <v>430</v>
      </c>
      <c r="D158" s="37">
        <v>1.4273400000000001</v>
      </c>
      <c r="E158" s="33">
        <v>6</v>
      </c>
      <c r="F158" s="32">
        <v>519</v>
      </c>
      <c r="G158" s="36">
        <v>2.3000000000000001E-4</v>
      </c>
      <c r="H158" s="36">
        <v>2.7400106018710872E-4</v>
      </c>
      <c r="I158" s="32">
        <v>153</v>
      </c>
      <c r="J158" s="32">
        <v>366</v>
      </c>
      <c r="K158" s="36">
        <v>0.29480000000000001</v>
      </c>
      <c r="L158" s="37">
        <v>121</v>
      </c>
      <c r="M158" s="26">
        <v>4.3655000000000001E-5</v>
      </c>
      <c r="N158" s="36">
        <v>1.02E-4</v>
      </c>
      <c r="O158" s="37">
        <v>-87.22</v>
      </c>
      <c r="P158" s="37">
        <v>35.795000000000002</v>
      </c>
    </row>
    <row r="159" spans="1:24" hidden="1" x14ac:dyDescent="0.2">
      <c r="A159" s="37">
        <v>154</v>
      </c>
      <c r="B159" s="37" t="s">
        <v>430</v>
      </c>
      <c r="D159" s="37">
        <v>1.4273400000000001</v>
      </c>
      <c r="E159" s="33">
        <v>7</v>
      </c>
      <c r="F159" s="32">
        <v>242</v>
      </c>
      <c r="G159" s="36">
        <v>1.1E-4</v>
      </c>
      <c r="H159" s="36">
        <v>1.4864109801000016E-4</v>
      </c>
      <c r="I159" s="32">
        <v>83</v>
      </c>
      <c r="J159" s="32">
        <v>159</v>
      </c>
      <c r="K159" s="36">
        <v>0.34298000000000001</v>
      </c>
      <c r="L159" s="37">
        <v>141</v>
      </c>
      <c r="M159" s="26">
        <v>7.4408999999999999E-5</v>
      </c>
      <c r="N159" s="36">
        <v>4.5000000000000003E-5</v>
      </c>
      <c r="O159" s="37">
        <v>-65.006</v>
      </c>
      <c r="P159" s="37">
        <v>20.414999999999999</v>
      </c>
    </row>
    <row r="160" spans="1:24" hidden="1" x14ac:dyDescent="0.2">
      <c r="A160" s="37">
        <v>155</v>
      </c>
      <c r="B160" s="37" t="s">
        <v>430</v>
      </c>
      <c r="D160" s="37">
        <v>1.4273400000000001</v>
      </c>
      <c r="E160" s="33">
        <v>8</v>
      </c>
      <c r="F160" s="32">
        <v>171</v>
      </c>
      <c r="G160" s="36">
        <v>6.9999999999999994E-5</v>
      </c>
      <c r="H160" s="36">
        <v>9.1333686729036227E-5</v>
      </c>
      <c r="I160" s="32">
        <v>51</v>
      </c>
      <c r="J160" s="32">
        <v>120</v>
      </c>
      <c r="K160" s="36">
        <v>0.29825000000000002</v>
      </c>
      <c r="L160" s="37">
        <v>123</v>
      </c>
      <c r="M160" s="26">
        <v>7.6977999999999994E-5</v>
      </c>
      <c r="N160" s="36">
        <v>2.3E-5</v>
      </c>
      <c r="O160" s="37">
        <v>-85.566999999999993</v>
      </c>
      <c r="P160" s="37">
        <v>34.527000000000001</v>
      </c>
    </row>
    <row r="161" spans="1:16" hidden="1" x14ac:dyDescent="0.2">
      <c r="A161" s="37">
        <v>156</v>
      </c>
      <c r="B161" s="37" t="s">
        <v>430</v>
      </c>
      <c r="D161" s="37">
        <v>1.4273400000000001</v>
      </c>
      <c r="E161" s="33">
        <v>9</v>
      </c>
      <c r="F161" s="32">
        <v>105</v>
      </c>
      <c r="G161" s="36">
        <v>5.0000000000000002E-5</v>
      </c>
      <c r="H161" s="36">
        <v>6.2679981088554284E-5</v>
      </c>
      <c r="I161" s="32">
        <v>35</v>
      </c>
      <c r="J161" s="32">
        <v>70</v>
      </c>
      <c r="K161" s="36">
        <v>0.33333000000000002</v>
      </c>
      <c r="L161" s="37">
        <v>137</v>
      </c>
      <c r="M161" s="26">
        <v>1.0980300000000001E-4</v>
      </c>
      <c r="N161" s="36">
        <v>0</v>
      </c>
      <c r="O161" s="37">
        <v>-69.314999999999998</v>
      </c>
      <c r="P161" s="37">
        <v>23.105</v>
      </c>
    </row>
    <row r="162" spans="1:16" hidden="1" x14ac:dyDescent="0.2">
      <c r="A162" s="37">
        <v>157</v>
      </c>
      <c r="B162" s="37" t="s">
        <v>430</v>
      </c>
      <c r="D162" s="37">
        <v>1.4273400000000001</v>
      </c>
      <c r="E162" s="33">
        <v>10</v>
      </c>
      <c r="F162" s="32">
        <v>86</v>
      </c>
      <c r="G162" s="36">
        <v>4.0000000000000003E-5</v>
      </c>
      <c r="H162" s="36">
        <v>5.7307411280963908E-5</v>
      </c>
      <c r="I162" s="32">
        <v>32</v>
      </c>
      <c r="J162" s="32">
        <v>54</v>
      </c>
      <c r="K162" s="36">
        <v>0.37208999999999998</v>
      </c>
      <c r="L162" s="37">
        <v>153</v>
      </c>
      <c r="M162" s="26">
        <v>1.3543999999999999E-4</v>
      </c>
      <c r="N162" s="36">
        <v>4.5760000000000002E-3</v>
      </c>
      <c r="O162" s="37">
        <v>-52.325000000000003</v>
      </c>
      <c r="P162" s="37">
        <v>13.385</v>
      </c>
    </row>
    <row r="163" spans="1:16" hidden="1" x14ac:dyDescent="0.2">
      <c r="A163" s="37">
        <v>158</v>
      </c>
      <c r="B163" s="37" t="s">
        <v>430</v>
      </c>
      <c r="D163" s="37">
        <v>1.4273400000000001</v>
      </c>
      <c r="E163" s="33">
        <v>11</v>
      </c>
      <c r="F163" s="32">
        <v>67</v>
      </c>
      <c r="G163" s="36">
        <v>3.0000000000000001E-5</v>
      </c>
      <c r="H163" s="36">
        <v>2.6862849037951833E-5</v>
      </c>
      <c r="I163" s="32">
        <v>15</v>
      </c>
      <c r="J163" s="32">
        <v>52</v>
      </c>
      <c r="K163" s="36">
        <v>0.22388</v>
      </c>
      <c r="L163" s="37">
        <v>92</v>
      </c>
      <c r="M163" s="26">
        <v>9.2323000000000004E-5</v>
      </c>
      <c r="N163" s="36">
        <v>4.5789999999999997E-3</v>
      </c>
      <c r="O163" s="37">
        <v>-124.319</v>
      </c>
      <c r="P163" s="37">
        <v>68.653999999999996</v>
      </c>
    </row>
    <row r="164" spans="1:16" hidden="1" x14ac:dyDescent="0.2">
      <c r="A164" s="37">
        <v>159</v>
      </c>
      <c r="B164" s="37" t="s">
        <v>430</v>
      </c>
      <c r="D164" s="37">
        <v>1.4273400000000001</v>
      </c>
      <c r="E164" s="33">
        <v>12</v>
      </c>
      <c r="F164" s="32">
        <v>44</v>
      </c>
      <c r="G164" s="36">
        <v>2.0000000000000002E-5</v>
      </c>
      <c r="H164" s="36">
        <v>1.7908566025301223E-5</v>
      </c>
      <c r="I164" s="32">
        <v>10</v>
      </c>
      <c r="J164" s="32">
        <v>34</v>
      </c>
      <c r="K164" s="36">
        <v>0.22727</v>
      </c>
      <c r="L164" s="37">
        <v>94</v>
      </c>
      <c r="M164" s="26">
        <v>1.1565600000000001E-4</v>
      </c>
      <c r="N164" s="36">
        <v>4.581E-3</v>
      </c>
      <c r="O164" s="37">
        <v>-122.378</v>
      </c>
      <c r="P164" s="37">
        <v>66.751000000000005</v>
      </c>
    </row>
    <row r="165" spans="1:16" hidden="1" x14ac:dyDescent="0.2">
      <c r="A165" s="37">
        <v>160</v>
      </c>
      <c r="B165" s="37" t="s">
        <v>430</v>
      </c>
      <c r="D165" s="37">
        <v>1.4273400000000001</v>
      </c>
      <c r="E165" s="33">
        <v>13</v>
      </c>
      <c r="F165" s="32">
        <v>44</v>
      </c>
      <c r="G165" s="36">
        <v>2.0000000000000002E-5</v>
      </c>
      <c r="H165" s="36">
        <v>2.3281135832891589E-5</v>
      </c>
      <c r="I165" s="32">
        <v>13</v>
      </c>
      <c r="J165" s="32">
        <v>31</v>
      </c>
      <c r="K165" s="36">
        <v>0.29544999999999999</v>
      </c>
      <c r="L165" s="37">
        <v>122</v>
      </c>
      <c r="M165" s="26">
        <v>1.5035600000000001E-4</v>
      </c>
      <c r="N165" s="36">
        <v>4.5750000000000001E-3</v>
      </c>
      <c r="O165" s="37">
        <v>-86.903999999999996</v>
      </c>
      <c r="P165" s="37">
        <v>35.552</v>
      </c>
    </row>
    <row r="166" spans="1:16" hidden="1" x14ac:dyDescent="0.2">
      <c r="A166" s="37">
        <v>161</v>
      </c>
      <c r="B166" s="37" t="s">
        <v>430</v>
      </c>
      <c r="D166" s="37">
        <v>1.4273400000000001</v>
      </c>
      <c r="E166" s="33">
        <v>14</v>
      </c>
      <c r="F166" s="32">
        <v>40</v>
      </c>
      <c r="G166" s="36">
        <v>2.0000000000000002E-5</v>
      </c>
      <c r="H166" s="36">
        <v>1.6117709422771099E-5</v>
      </c>
      <c r="I166" s="32">
        <v>9</v>
      </c>
      <c r="J166" s="32">
        <v>31</v>
      </c>
      <c r="K166" s="36">
        <v>0.22500000000000001</v>
      </c>
      <c r="L166" s="37">
        <v>93</v>
      </c>
      <c r="M166" s="26">
        <v>1.2008899999999999E-4</v>
      </c>
      <c r="N166" s="36">
        <v>4.5770000000000003E-3</v>
      </c>
      <c r="O166" s="37">
        <v>-123.676</v>
      </c>
      <c r="P166" s="37">
        <v>68.022000000000006</v>
      </c>
    </row>
    <row r="167" spans="1:16" hidden="1" x14ac:dyDescent="0.2">
      <c r="A167" s="37">
        <v>162</v>
      </c>
      <c r="B167" s="37" t="s">
        <v>430</v>
      </c>
      <c r="D167" s="37">
        <v>1.4273400000000001</v>
      </c>
      <c r="E167" s="33">
        <v>15</v>
      </c>
      <c r="F167" s="32">
        <v>19</v>
      </c>
      <c r="G167" s="36">
        <v>1.0000000000000001E-5</v>
      </c>
      <c r="H167" s="36">
        <v>1.2535996217710855E-5</v>
      </c>
      <c r="I167" s="32">
        <v>7</v>
      </c>
      <c r="J167" s="32">
        <v>12</v>
      </c>
      <c r="K167" s="36">
        <v>0.36842000000000003</v>
      </c>
      <c r="L167" s="37">
        <v>152</v>
      </c>
      <c r="M167" s="26">
        <v>2.8532500000000001E-4</v>
      </c>
      <c r="N167" s="36">
        <v>4.5719999999999997E-3</v>
      </c>
      <c r="O167" s="37">
        <v>-53.9</v>
      </c>
      <c r="P167" s="37">
        <v>14.183999999999999</v>
      </c>
    </row>
    <row r="168" spans="1:16" hidden="1" x14ac:dyDescent="0.2">
      <c r="A168" s="37">
        <v>163</v>
      </c>
      <c r="B168" s="37" t="s">
        <v>430</v>
      </c>
      <c r="D168" s="37">
        <v>1.4273400000000001</v>
      </c>
      <c r="E168" s="33">
        <v>16</v>
      </c>
      <c r="F168" s="32">
        <v>28</v>
      </c>
      <c r="G168" s="36">
        <v>1.0000000000000001E-5</v>
      </c>
      <c r="H168" s="36">
        <v>1.2535996217710855E-5</v>
      </c>
      <c r="I168" s="32">
        <v>7</v>
      </c>
      <c r="J168" s="32">
        <v>21</v>
      </c>
      <c r="K168" s="36">
        <v>0.25</v>
      </c>
      <c r="L168" s="37">
        <v>103</v>
      </c>
      <c r="M168" s="26">
        <v>1.59486E-4</v>
      </c>
      <c r="N168" s="36">
        <v>4.5710000000000004E-3</v>
      </c>
      <c r="O168" s="37">
        <v>-109.861</v>
      </c>
      <c r="P168" s="37">
        <v>54.930999999999997</v>
      </c>
    </row>
    <row r="169" spans="1:16" hidden="1" x14ac:dyDescent="0.2">
      <c r="A169" s="37">
        <v>164</v>
      </c>
      <c r="B169" s="37" t="s">
        <v>430</v>
      </c>
      <c r="D169" s="37">
        <v>1.4273400000000001</v>
      </c>
      <c r="E169" s="33">
        <v>17</v>
      </c>
      <c r="F169" s="32">
        <v>19</v>
      </c>
      <c r="G169" s="36">
        <v>1.0000000000000001E-5</v>
      </c>
      <c r="H169" s="36">
        <v>3.5817132050602443E-6</v>
      </c>
      <c r="I169" s="32">
        <v>2</v>
      </c>
      <c r="J169" s="32">
        <v>17</v>
      </c>
      <c r="K169" s="36">
        <v>0.10526000000000001</v>
      </c>
      <c r="L169" s="37">
        <v>43</v>
      </c>
      <c r="M169" s="26">
        <v>8.1516999999999999E-5</v>
      </c>
      <c r="N169" s="36">
        <v>4.5770000000000003E-3</v>
      </c>
      <c r="O169" s="37">
        <v>-214.00700000000001</v>
      </c>
      <c r="P169" s="37">
        <v>168.953</v>
      </c>
    </row>
    <row r="170" spans="1:16" hidden="1" x14ac:dyDescent="0.2">
      <c r="A170" s="37">
        <v>165</v>
      </c>
      <c r="B170" s="37" t="s">
        <v>430</v>
      </c>
      <c r="D170" s="37">
        <v>1.4273400000000001</v>
      </c>
      <c r="E170" s="33">
        <v>18</v>
      </c>
      <c r="F170" s="32">
        <v>25</v>
      </c>
      <c r="G170" s="36">
        <v>1.0000000000000001E-5</v>
      </c>
      <c r="H170" s="36">
        <v>1.4326852820240977E-5</v>
      </c>
      <c r="I170" s="32">
        <v>8</v>
      </c>
      <c r="J170" s="32">
        <v>17</v>
      </c>
      <c r="K170" s="36">
        <v>0.32</v>
      </c>
      <c r="L170" s="37">
        <v>132</v>
      </c>
      <c r="M170" s="26">
        <v>2.16047E-4</v>
      </c>
      <c r="N170" s="36">
        <v>4.5729999999999998E-3</v>
      </c>
      <c r="O170" s="37">
        <v>-75.376999999999995</v>
      </c>
      <c r="P170" s="37">
        <v>27.135999999999999</v>
      </c>
    </row>
    <row r="171" spans="1:16" hidden="1" x14ac:dyDescent="0.2">
      <c r="A171" s="37">
        <v>166</v>
      </c>
      <c r="B171" s="37" t="s">
        <v>430</v>
      </c>
      <c r="D171" s="37">
        <v>1.4273400000000001</v>
      </c>
      <c r="E171" s="33">
        <v>19</v>
      </c>
      <c r="F171" s="32">
        <v>15</v>
      </c>
      <c r="G171" s="36">
        <v>1.0000000000000001E-5</v>
      </c>
      <c r="H171" s="36">
        <v>1.7908566025301221E-6</v>
      </c>
      <c r="I171" s="32">
        <v>1</v>
      </c>
      <c r="J171" s="32">
        <v>14</v>
      </c>
      <c r="K171" s="36">
        <v>6.6669999999999993E-2</v>
      </c>
      <c r="L171" s="37">
        <v>27</v>
      </c>
      <c r="M171" s="26">
        <v>5.8103999999999998E-5</v>
      </c>
      <c r="N171" s="36">
        <v>4.5789999999999997E-3</v>
      </c>
      <c r="O171" s="37">
        <v>-263.90600000000001</v>
      </c>
      <c r="P171" s="37">
        <v>228.71799999999999</v>
      </c>
    </row>
    <row r="172" spans="1:16" hidden="1" x14ac:dyDescent="0.2">
      <c r="A172" s="37">
        <v>167</v>
      </c>
      <c r="B172" s="37" t="s">
        <v>430</v>
      </c>
      <c r="D172" s="37">
        <v>1.4273400000000001</v>
      </c>
      <c r="E172" s="33">
        <v>20</v>
      </c>
      <c r="F172" s="32">
        <v>13</v>
      </c>
      <c r="G172" s="36">
        <v>1.0000000000000001E-5</v>
      </c>
      <c r="H172" s="36">
        <v>3.5817132050602443E-6</v>
      </c>
      <c r="I172" s="32">
        <v>2</v>
      </c>
      <c r="J172" s="32">
        <v>11</v>
      </c>
      <c r="K172" s="36">
        <v>0.15384999999999999</v>
      </c>
      <c r="L172" s="37">
        <v>63</v>
      </c>
      <c r="M172" s="26">
        <v>1.4403899999999999E-4</v>
      </c>
      <c r="N172" s="36">
        <v>1.3060000000000001E-3</v>
      </c>
      <c r="O172" s="37">
        <v>-170.47499999999999</v>
      </c>
      <c r="P172" s="37">
        <v>118.021</v>
      </c>
    </row>
    <row r="173" spans="1:16" hidden="1" x14ac:dyDescent="0.2">
      <c r="A173" s="37">
        <v>168</v>
      </c>
      <c r="B173" s="37" t="s">
        <v>430</v>
      </c>
      <c r="D173" s="37">
        <v>1.4273400000000001</v>
      </c>
      <c r="E173" s="33">
        <v>21</v>
      </c>
      <c r="F173" s="32">
        <v>11</v>
      </c>
      <c r="G173" s="36">
        <v>0</v>
      </c>
      <c r="H173" s="36">
        <v>3.5817132050602443E-6</v>
      </c>
      <c r="I173" s="32">
        <v>2</v>
      </c>
      <c r="J173" s="32">
        <v>9</v>
      </c>
      <c r="K173" s="36">
        <v>0.18182000000000001</v>
      </c>
      <c r="L173" s="37">
        <v>75</v>
      </c>
      <c r="M173" s="26">
        <v>1.85059E-4</v>
      </c>
      <c r="N173" s="36">
        <v>1.307E-3</v>
      </c>
      <c r="O173" s="37">
        <v>-150.40799999999999</v>
      </c>
      <c r="P173" s="37">
        <v>95.713999999999999</v>
      </c>
    </row>
    <row r="174" spans="1:16" hidden="1" x14ac:dyDescent="0.2">
      <c r="A174" s="37">
        <v>169</v>
      </c>
      <c r="B174" s="37" t="s">
        <v>430</v>
      </c>
      <c r="D174" s="37">
        <v>1.4273400000000001</v>
      </c>
      <c r="E174" s="33">
        <v>22</v>
      </c>
      <c r="F174" s="32">
        <v>4</v>
      </c>
      <c r="G174" s="36">
        <v>0</v>
      </c>
      <c r="H174" s="36">
        <v>0</v>
      </c>
      <c r="I174" s="32">
        <v>0</v>
      </c>
      <c r="J174" s="32">
        <v>4</v>
      </c>
      <c r="K174" s="36">
        <v>0</v>
      </c>
      <c r="L174" s="37">
        <v>0</v>
      </c>
      <c r="M174" s="26">
        <v>-3E-9</v>
      </c>
      <c r="N174" s="36">
        <v>1.31E-3</v>
      </c>
      <c r="O174" s="37" t="s">
        <v>303</v>
      </c>
      <c r="P174" s="37" t="s">
        <v>303</v>
      </c>
    </row>
    <row r="175" spans="1:16" hidden="1" x14ac:dyDescent="0.2">
      <c r="A175" s="37">
        <v>170</v>
      </c>
      <c r="B175" s="37" t="s">
        <v>430</v>
      </c>
      <c r="D175" s="37">
        <v>1.4273400000000001</v>
      </c>
      <c r="E175" s="33">
        <v>23</v>
      </c>
      <c r="F175" s="32">
        <v>1</v>
      </c>
      <c r="G175" s="36">
        <v>0</v>
      </c>
      <c r="H175" s="36">
        <v>0</v>
      </c>
      <c r="I175" s="32">
        <v>0</v>
      </c>
      <c r="J175" s="32">
        <v>1</v>
      </c>
      <c r="K175" s="36">
        <v>0</v>
      </c>
      <c r="L175" s="37">
        <v>0</v>
      </c>
      <c r="M175" s="26">
        <v>-1.0000000000000001E-9</v>
      </c>
      <c r="N175" s="36">
        <v>1.31E-3</v>
      </c>
      <c r="O175" s="37" t="s">
        <v>303</v>
      </c>
      <c r="P175" s="37" t="s">
        <v>303</v>
      </c>
    </row>
    <row r="176" spans="1:16" hidden="1" x14ac:dyDescent="0.2">
      <c r="A176" s="37">
        <v>171</v>
      </c>
      <c r="B176" s="37" t="s">
        <v>433</v>
      </c>
      <c r="D176" s="37">
        <v>1.4210100000000001</v>
      </c>
      <c r="E176" s="33">
        <v>0</v>
      </c>
      <c r="F176" s="32">
        <v>1709081</v>
      </c>
      <c r="G176" s="36">
        <v>0.74273</v>
      </c>
      <c r="H176" s="36">
        <v>0.7372508918465881</v>
      </c>
      <c r="I176" s="32">
        <v>411675</v>
      </c>
      <c r="J176" s="32">
        <v>1297406</v>
      </c>
      <c r="K176" s="36">
        <v>0.24088000000000001</v>
      </c>
      <c r="L176" s="37">
        <v>99</v>
      </c>
      <c r="M176" s="26">
        <v>-2.5550000000000001E-6</v>
      </c>
      <c r="N176" s="36">
        <v>7.2379999999999996E-3</v>
      </c>
      <c r="O176" s="37">
        <v>-114.789</v>
      </c>
      <c r="P176" s="37">
        <v>59.488999999999997</v>
      </c>
    </row>
    <row r="177" spans="1:16" hidden="1" x14ac:dyDescent="0.2">
      <c r="A177" s="37">
        <v>172</v>
      </c>
      <c r="B177" s="37" t="s">
        <v>433</v>
      </c>
      <c r="D177" s="37">
        <v>1.4210100000000001</v>
      </c>
      <c r="E177" s="33">
        <v>1</v>
      </c>
      <c r="F177" s="32">
        <v>381023</v>
      </c>
      <c r="G177" s="36">
        <v>0.16558</v>
      </c>
      <c r="H177" s="36">
        <v>0.16478746113841172</v>
      </c>
      <c r="I177" s="32">
        <v>92016</v>
      </c>
      <c r="J177" s="32">
        <v>289007</v>
      </c>
      <c r="K177" s="36">
        <v>0.24149999999999999</v>
      </c>
      <c r="L177" s="37">
        <v>100</v>
      </c>
      <c r="M177" s="26">
        <v>4.5400000000000002E-7</v>
      </c>
      <c r="N177" s="36">
        <v>8.2909999999999998E-3</v>
      </c>
      <c r="O177" s="37">
        <v>-114.449</v>
      </c>
      <c r="P177" s="37">
        <v>59.170999999999999</v>
      </c>
    </row>
    <row r="178" spans="1:16" hidden="1" x14ac:dyDescent="0.2">
      <c r="A178" s="37">
        <v>173</v>
      </c>
      <c r="B178" s="37" t="s">
        <v>433</v>
      </c>
      <c r="D178" s="37">
        <v>1.4210100000000001</v>
      </c>
      <c r="E178" s="33">
        <v>2</v>
      </c>
      <c r="F178" s="32">
        <v>122366</v>
      </c>
      <c r="G178" s="36">
        <v>5.3179999999999998E-2</v>
      </c>
      <c r="H178" s="36">
        <v>5.4241464777432344E-2</v>
      </c>
      <c r="I178" s="32">
        <v>30288</v>
      </c>
      <c r="J178" s="32">
        <v>92078</v>
      </c>
      <c r="K178" s="36">
        <v>0.24751999999999999</v>
      </c>
      <c r="L178" s="37">
        <v>102</v>
      </c>
      <c r="M178" s="26">
        <v>1.9269999999999999E-6</v>
      </c>
      <c r="N178" s="36">
        <v>6.5120000000000004E-3</v>
      </c>
      <c r="O178" s="37">
        <v>-111.188</v>
      </c>
      <c r="P178" s="37">
        <v>56.146000000000001</v>
      </c>
    </row>
    <row r="179" spans="1:16" hidden="1" x14ac:dyDescent="0.2">
      <c r="A179" s="37">
        <v>174</v>
      </c>
      <c r="B179" s="37" t="s">
        <v>433</v>
      </c>
      <c r="D179" s="37">
        <v>1.4210100000000001</v>
      </c>
      <c r="E179" s="33">
        <v>3</v>
      </c>
      <c r="F179" s="32">
        <v>46426</v>
      </c>
      <c r="G179" s="36">
        <v>2.018E-2</v>
      </c>
      <c r="H179" s="36">
        <v>2.1656828894396768E-2</v>
      </c>
      <c r="I179" s="32">
        <v>12093</v>
      </c>
      <c r="J179" s="32">
        <v>34333</v>
      </c>
      <c r="K179" s="36">
        <v>0.26047999999999999</v>
      </c>
      <c r="L179" s="37">
        <v>107</v>
      </c>
      <c r="M179" s="26">
        <v>3.8039999999999999E-6</v>
      </c>
      <c r="N179" s="36">
        <v>4.5510000000000004E-3</v>
      </c>
      <c r="O179" s="37">
        <v>-104.348</v>
      </c>
      <c r="P179" s="37">
        <v>49.987000000000002</v>
      </c>
    </row>
    <row r="180" spans="1:16" hidden="1" x14ac:dyDescent="0.2">
      <c r="A180" s="37">
        <v>175</v>
      </c>
      <c r="B180" s="37" t="s">
        <v>433</v>
      </c>
      <c r="D180" s="37">
        <v>1.4210100000000001</v>
      </c>
      <c r="E180" s="33">
        <v>4</v>
      </c>
      <c r="F180" s="32">
        <v>21381</v>
      </c>
      <c r="G180" s="36">
        <v>9.2899999999999996E-3</v>
      </c>
      <c r="H180" s="36">
        <v>1.0580380807747963E-2</v>
      </c>
      <c r="I180" s="32">
        <v>5908</v>
      </c>
      <c r="J180" s="32">
        <v>15473</v>
      </c>
      <c r="K180" s="36">
        <v>0.27632000000000001</v>
      </c>
      <c r="L180" s="37">
        <v>114</v>
      </c>
      <c r="M180" s="26">
        <v>6.1940000000000003E-6</v>
      </c>
      <c r="N180" s="36">
        <v>2.849E-3</v>
      </c>
      <c r="O180" s="37">
        <v>-96.278999999999996</v>
      </c>
      <c r="P180" s="37">
        <v>43.070999999999998</v>
      </c>
    </row>
    <row r="181" spans="1:16" hidden="1" x14ac:dyDescent="0.2">
      <c r="A181" s="37">
        <v>176</v>
      </c>
      <c r="B181" s="37" t="s">
        <v>433</v>
      </c>
      <c r="D181" s="37">
        <v>1.4210100000000001</v>
      </c>
      <c r="E181" s="33">
        <v>5</v>
      </c>
      <c r="F181" s="32">
        <v>10143</v>
      </c>
      <c r="G181" s="36">
        <v>4.4099999999999999E-3</v>
      </c>
      <c r="H181" s="36">
        <v>5.3188441095144631E-3</v>
      </c>
      <c r="I181" s="32">
        <v>2970</v>
      </c>
      <c r="J181" s="32">
        <v>7173</v>
      </c>
      <c r="K181" s="36">
        <v>0.29281000000000001</v>
      </c>
      <c r="L181" s="37">
        <v>121</v>
      </c>
      <c r="M181" s="26">
        <v>9.6889999999999999E-6</v>
      </c>
      <c r="N181" s="36">
        <v>1.647E-3</v>
      </c>
      <c r="O181" s="37">
        <v>-88.176000000000002</v>
      </c>
      <c r="P181" s="37">
        <v>36.537999999999997</v>
      </c>
    </row>
    <row r="182" spans="1:16" hidden="1" x14ac:dyDescent="0.2">
      <c r="A182" s="37">
        <v>177</v>
      </c>
      <c r="B182" s="37" t="s">
        <v>433</v>
      </c>
      <c r="D182" s="37">
        <v>1.4210100000000001</v>
      </c>
      <c r="E182" s="33">
        <v>6</v>
      </c>
      <c r="F182" s="32">
        <v>4867</v>
      </c>
      <c r="G182" s="36">
        <v>2.1199999999999999E-3</v>
      </c>
      <c r="H182" s="36">
        <v>2.6630037679622916E-3</v>
      </c>
      <c r="I182" s="32">
        <v>1487</v>
      </c>
      <c r="J182" s="32">
        <v>3380</v>
      </c>
      <c r="K182" s="36">
        <v>0.30553000000000002</v>
      </c>
      <c r="L182" s="37">
        <v>126</v>
      </c>
      <c r="M182" s="26">
        <v>1.4697E-5</v>
      </c>
      <c r="N182" s="36">
        <v>9.2299999999999999E-4</v>
      </c>
      <c r="O182" s="37">
        <v>-82.111999999999995</v>
      </c>
      <c r="P182" s="37">
        <v>31.937000000000001</v>
      </c>
    </row>
    <row r="183" spans="1:16" hidden="1" x14ac:dyDescent="0.2">
      <c r="A183" s="37">
        <v>178</v>
      </c>
      <c r="B183" s="37" t="s">
        <v>433</v>
      </c>
      <c r="D183" s="37">
        <v>1.4210100000000001</v>
      </c>
      <c r="E183" s="33">
        <v>7</v>
      </c>
      <c r="F183" s="32">
        <v>2456</v>
      </c>
      <c r="G183" s="36">
        <v>1.07E-3</v>
      </c>
      <c r="H183" s="36">
        <v>1.436266995229158E-3</v>
      </c>
      <c r="I183" s="32">
        <v>802</v>
      </c>
      <c r="J183" s="32">
        <v>1654</v>
      </c>
      <c r="K183" s="36">
        <v>0.32655000000000001</v>
      </c>
      <c r="L183" s="37">
        <v>135</v>
      </c>
      <c r="M183" s="26">
        <v>2.2183000000000001E-5</v>
      </c>
      <c r="N183" s="36">
        <v>4.3600000000000003E-4</v>
      </c>
      <c r="O183" s="37">
        <v>-72.384</v>
      </c>
      <c r="P183" s="37">
        <v>25.111000000000001</v>
      </c>
    </row>
    <row r="184" spans="1:16" hidden="1" x14ac:dyDescent="0.2">
      <c r="A184" s="37">
        <v>179</v>
      </c>
      <c r="B184" s="37" t="s">
        <v>433</v>
      </c>
      <c r="D184" s="37">
        <v>1.4210100000000001</v>
      </c>
      <c r="E184" s="33">
        <v>8</v>
      </c>
      <c r="F184" s="32">
        <v>1356</v>
      </c>
      <c r="G184" s="36">
        <v>5.9000000000000003E-4</v>
      </c>
      <c r="H184" s="36">
        <v>8.0588547113855504E-4</v>
      </c>
      <c r="I184" s="32">
        <v>450</v>
      </c>
      <c r="J184" s="32">
        <v>906</v>
      </c>
      <c r="K184" s="36">
        <v>0.33185999999999999</v>
      </c>
      <c r="L184" s="37">
        <v>137</v>
      </c>
      <c r="M184" s="26">
        <v>3.0378E-5</v>
      </c>
      <c r="N184" s="36">
        <v>1.4999999999999999E-4</v>
      </c>
      <c r="O184" s="37">
        <v>-69.978999999999999</v>
      </c>
      <c r="P184" s="37">
        <v>23.533000000000001</v>
      </c>
    </row>
    <row r="185" spans="1:16" hidden="1" x14ac:dyDescent="0.2">
      <c r="A185" s="37">
        <v>180</v>
      </c>
      <c r="B185" s="37" t="s">
        <v>433</v>
      </c>
      <c r="D185" s="37">
        <v>1.4210100000000001</v>
      </c>
      <c r="E185" s="33">
        <v>9</v>
      </c>
      <c r="F185" s="32">
        <v>744</v>
      </c>
      <c r="G185" s="36">
        <v>3.2000000000000003E-4</v>
      </c>
      <c r="H185" s="36">
        <v>4.3696901101734984E-4</v>
      </c>
      <c r="I185" s="32">
        <v>244</v>
      </c>
      <c r="J185" s="32">
        <v>500</v>
      </c>
      <c r="K185" s="36">
        <v>0.32795999999999997</v>
      </c>
      <c r="L185" s="37">
        <v>135</v>
      </c>
      <c r="M185" s="26">
        <v>4.0556000000000003E-5</v>
      </c>
      <c r="N185" s="36">
        <v>0</v>
      </c>
      <c r="O185" s="37">
        <v>-71.744</v>
      </c>
      <c r="P185" s="37">
        <v>24.686</v>
      </c>
    </row>
    <row r="186" spans="1:16" hidden="1" x14ac:dyDescent="0.2">
      <c r="A186" s="37">
        <v>181</v>
      </c>
      <c r="B186" s="37" t="s">
        <v>433</v>
      </c>
      <c r="D186" s="37">
        <v>1.4210100000000001</v>
      </c>
      <c r="E186" s="33">
        <v>10</v>
      </c>
      <c r="F186" s="32">
        <v>430</v>
      </c>
      <c r="G186" s="36">
        <v>1.9000000000000001E-4</v>
      </c>
      <c r="H186" s="36">
        <v>2.8295534319975929E-4</v>
      </c>
      <c r="I186" s="32">
        <v>158</v>
      </c>
      <c r="J186" s="32">
        <v>272</v>
      </c>
      <c r="K186" s="36">
        <v>0.36743999999999999</v>
      </c>
      <c r="L186" s="37">
        <v>151</v>
      </c>
      <c r="M186" s="26">
        <v>5.9793999999999997E-5</v>
      </c>
      <c r="N186" s="36">
        <v>8.1639999999999994E-3</v>
      </c>
      <c r="O186" s="37">
        <v>-54.320999999999998</v>
      </c>
      <c r="P186" s="37">
        <v>14.401</v>
      </c>
    </row>
    <row r="187" spans="1:16" hidden="1" x14ac:dyDescent="0.2">
      <c r="A187" s="37">
        <v>182</v>
      </c>
      <c r="B187" s="37" t="s">
        <v>433</v>
      </c>
      <c r="D187" s="37">
        <v>1.4210100000000001</v>
      </c>
      <c r="E187" s="33">
        <v>11</v>
      </c>
      <c r="F187" s="32">
        <v>278</v>
      </c>
      <c r="G187" s="36">
        <v>1.2E-4</v>
      </c>
      <c r="H187" s="36">
        <v>1.7192223384289174E-4</v>
      </c>
      <c r="I187" s="32">
        <v>96</v>
      </c>
      <c r="J187" s="32">
        <v>182</v>
      </c>
      <c r="K187" s="36">
        <v>0.34532000000000002</v>
      </c>
      <c r="L187" s="37">
        <v>142</v>
      </c>
      <c r="M187" s="26">
        <v>6.9896999999999998E-5</v>
      </c>
      <c r="N187" s="36">
        <v>8.097E-3</v>
      </c>
      <c r="O187" s="37">
        <v>-63.966000000000001</v>
      </c>
      <c r="P187" s="37">
        <v>19.788</v>
      </c>
    </row>
    <row r="188" spans="1:16" hidden="1" x14ac:dyDescent="0.2">
      <c r="A188" s="37">
        <v>183</v>
      </c>
      <c r="B188" s="37" t="s">
        <v>433</v>
      </c>
      <c r="D188" s="37">
        <v>1.4210100000000001</v>
      </c>
      <c r="E188" s="33">
        <v>12</v>
      </c>
      <c r="F188" s="32">
        <v>177</v>
      </c>
      <c r="G188" s="36">
        <v>8.0000000000000007E-5</v>
      </c>
      <c r="H188" s="36">
        <v>1.128239659593977E-4</v>
      </c>
      <c r="I188" s="32">
        <v>63</v>
      </c>
      <c r="J188" s="32">
        <v>114</v>
      </c>
      <c r="K188" s="36">
        <v>0.35593000000000002</v>
      </c>
      <c r="L188" s="37">
        <v>147</v>
      </c>
      <c r="M188" s="26">
        <v>9.0298999999999997E-5</v>
      </c>
      <c r="N188" s="36">
        <v>8.0490000000000006E-3</v>
      </c>
      <c r="O188" s="37">
        <v>-59.305999999999997</v>
      </c>
      <c r="P188" s="37">
        <v>17.088000000000001</v>
      </c>
    </row>
    <row r="189" spans="1:16" hidden="1" x14ac:dyDescent="0.2">
      <c r="A189" s="37">
        <v>184</v>
      </c>
      <c r="B189" s="37" t="s">
        <v>433</v>
      </c>
      <c r="D189" s="37">
        <v>1.4210100000000001</v>
      </c>
      <c r="E189" s="33">
        <v>13</v>
      </c>
      <c r="F189" s="32">
        <v>112</v>
      </c>
      <c r="G189" s="36">
        <v>5.0000000000000002E-5</v>
      </c>
      <c r="H189" s="36">
        <v>6.8052550896144639E-5</v>
      </c>
      <c r="I189" s="32">
        <v>38</v>
      </c>
      <c r="J189" s="32">
        <v>74</v>
      </c>
      <c r="K189" s="36">
        <v>0.33928999999999998</v>
      </c>
      <c r="L189" s="37">
        <v>140</v>
      </c>
      <c r="M189" s="26">
        <v>1.08214E-4</v>
      </c>
      <c r="N189" s="36">
        <v>8.0239999999999999E-3</v>
      </c>
      <c r="O189" s="37">
        <v>-66.647999999999996</v>
      </c>
      <c r="P189" s="37">
        <v>21.422999999999998</v>
      </c>
    </row>
    <row r="190" spans="1:16" hidden="1" x14ac:dyDescent="0.2">
      <c r="A190" s="37">
        <v>185</v>
      </c>
      <c r="B190" s="37" t="s">
        <v>433</v>
      </c>
      <c r="D190" s="37">
        <v>1.4210100000000001</v>
      </c>
      <c r="E190" s="33">
        <v>14</v>
      </c>
      <c r="F190" s="32">
        <v>82</v>
      </c>
      <c r="G190" s="36">
        <v>4.0000000000000003E-5</v>
      </c>
      <c r="H190" s="36">
        <v>6.9843407498674766E-5</v>
      </c>
      <c r="I190" s="32">
        <v>39</v>
      </c>
      <c r="J190" s="32">
        <v>43</v>
      </c>
      <c r="K190" s="36">
        <v>0.47560999999999998</v>
      </c>
      <c r="L190" s="37">
        <v>196</v>
      </c>
      <c r="M190" s="26">
        <v>1.7729599999999999E-4</v>
      </c>
      <c r="N190" s="36">
        <v>7.979E-3</v>
      </c>
      <c r="O190" s="37">
        <v>-9.7639999999999993</v>
      </c>
      <c r="P190" s="37">
        <v>0.47599999999999998</v>
      </c>
    </row>
    <row r="191" spans="1:16" hidden="1" x14ac:dyDescent="0.2">
      <c r="A191" s="37">
        <v>186</v>
      </c>
      <c r="B191" s="37" t="s">
        <v>433</v>
      </c>
      <c r="D191" s="37">
        <v>1.4210100000000001</v>
      </c>
      <c r="E191" s="33">
        <v>15</v>
      </c>
      <c r="F191" s="32">
        <v>53</v>
      </c>
      <c r="G191" s="36">
        <v>2.0000000000000002E-5</v>
      </c>
      <c r="H191" s="36">
        <v>4.6562271665783177E-5</v>
      </c>
      <c r="I191" s="32">
        <v>26</v>
      </c>
      <c r="J191" s="32">
        <v>27</v>
      </c>
      <c r="K191" s="36">
        <v>0.49057000000000001</v>
      </c>
      <c r="L191" s="37">
        <v>202</v>
      </c>
      <c r="M191" s="26">
        <v>2.2746999999999999E-4</v>
      </c>
      <c r="N191" s="36">
        <v>7.9480000000000002E-3</v>
      </c>
      <c r="O191" s="37">
        <v>-3.774</v>
      </c>
      <c r="P191" s="37">
        <v>7.0999999999999994E-2</v>
      </c>
    </row>
    <row r="192" spans="1:16" hidden="1" x14ac:dyDescent="0.2">
      <c r="A192" s="37">
        <v>187</v>
      </c>
      <c r="B192" s="37" t="s">
        <v>433</v>
      </c>
      <c r="D192" s="37">
        <v>1.4210100000000001</v>
      </c>
      <c r="E192" s="33">
        <v>16</v>
      </c>
      <c r="F192" s="32">
        <v>27</v>
      </c>
      <c r="G192" s="36">
        <v>1.0000000000000001E-5</v>
      </c>
      <c r="H192" s="36">
        <v>1.6117709422771099E-5</v>
      </c>
      <c r="I192" s="32">
        <v>9</v>
      </c>
      <c r="J192" s="32">
        <v>18</v>
      </c>
      <c r="K192" s="36">
        <v>0.33333000000000002</v>
      </c>
      <c r="L192" s="37">
        <v>137</v>
      </c>
      <c r="M192" s="26">
        <v>2.16553E-4</v>
      </c>
      <c r="N192" s="36">
        <v>7.9419999999999994E-3</v>
      </c>
      <c r="O192" s="37">
        <v>-69.314999999999998</v>
      </c>
      <c r="P192" s="37">
        <v>23.105</v>
      </c>
    </row>
    <row r="193" spans="1:16" hidden="1" x14ac:dyDescent="0.2">
      <c r="A193" s="37">
        <v>188</v>
      </c>
      <c r="B193" s="37" t="s">
        <v>433</v>
      </c>
      <c r="D193" s="37">
        <v>1.4210100000000001</v>
      </c>
      <c r="E193" s="33">
        <v>17</v>
      </c>
      <c r="F193" s="32">
        <v>16</v>
      </c>
      <c r="G193" s="36">
        <v>1.0000000000000001E-5</v>
      </c>
      <c r="H193" s="36">
        <v>1.7908566025301223E-5</v>
      </c>
      <c r="I193" s="32">
        <v>10</v>
      </c>
      <c r="J193" s="32">
        <v>6</v>
      </c>
      <c r="K193" s="36">
        <v>0.625</v>
      </c>
      <c r="L193" s="37">
        <v>258</v>
      </c>
      <c r="M193" s="26">
        <v>5.2746900000000003E-4</v>
      </c>
      <c r="N193" s="36">
        <v>7.927E-3</v>
      </c>
      <c r="O193" s="37">
        <v>51.082999999999998</v>
      </c>
      <c r="P193" s="37">
        <v>12.771000000000001</v>
      </c>
    </row>
    <row r="194" spans="1:16" hidden="1" x14ac:dyDescent="0.2">
      <c r="A194" s="37">
        <v>189</v>
      </c>
      <c r="B194" s="37" t="s">
        <v>433</v>
      </c>
      <c r="D194" s="37">
        <v>1.4210100000000001</v>
      </c>
      <c r="E194" s="33">
        <v>18</v>
      </c>
      <c r="F194" s="32">
        <v>17</v>
      </c>
      <c r="G194" s="36">
        <v>1.0000000000000001E-5</v>
      </c>
      <c r="H194" s="36">
        <v>1.4326852820240977E-5</v>
      </c>
      <c r="I194" s="32">
        <v>8</v>
      </c>
      <c r="J194" s="32">
        <v>9</v>
      </c>
      <c r="K194" s="36">
        <v>0.47059000000000001</v>
      </c>
      <c r="L194" s="37">
        <v>194</v>
      </c>
      <c r="M194" s="26">
        <v>3.85294E-4</v>
      </c>
      <c r="N194" s="36">
        <v>7.9179999999999997E-3</v>
      </c>
      <c r="O194" s="37">
        <v>-11.778</v>
      </c>
      <c r="P194" s="37">
        <v>0.69299999999999995</v>
      </c>
    </row>
    <row r="195" spans="1:16" hidden="1" x14ac:dyDescent="0.2">
      <c r="A195" s="37">
        <v>190</v>
      </c>
      <c r="B195" s="37" t="s">
        <v>433</v>
      </c>
      <c r="D195" s="37">
        <v>1.4210100000000001</v>
      </c>
      <c r="E195" s="33">
        <v>19</v>
      </c>
      <c r="F195" s="32">
        <v>6</v>
      </c>
      <c r="G195" s="36">
        <v>0</v>
      </c>
      <c r="H195" s="36">
        <v>3.5817132050602443E-6</v>
      </c>
      <c r="I195" s="32">
        <v>2</v>
      </c>
      <c r="J195" s="32">
        <v>4</v>
      </c>
      <c r="K195" s="36">
        <v>0.33333000000000002</v>
      </c>
      <c r="L195" s="37">
        <v>137</v>
      </c>
      <c r="M195" s="26">
        <v>4.5938899999999999E-4</v>
      </c>
      <c r="N195" s="36">
        <v>7.9170000000000004E-3</v>
      </c>
      <c r="O195" s="37">
        <v>-69.314999999999998</v>
      </c>
      <c r="P195" s="37">
        <v>23.105</v>
      </c>
    </row>
    <row r="196" spans="1:16" hidden="1" x14ac:dyDescent="0.2">
      <c r="A196" s="37">
        <v>191</v>
      </c>
      <c r="B196" s="37" t="s">
        <v>433</v>
      </c>
      <c r="D196" s="37">
        <v>1.4210100000000001</v>
      </c>
      <c r="E196" s="33">
        <v>20</v>
      </c>
      <c r="F196" s="32">
        <v>8</v>
      </c>
      <c r="G196" s="36">
        <v>0</v>
      </c>
      <c r="H196" s="36">
        <v>7.1634264101204885E-6</v>
      </c>
      <c r="I196" s="32">
        <v>4</v>
      </c>
      <c r="J196" s="32">
        <v>4</v>
      </c>
      <c r="K196" s="36">
        <v>0.5</v>
      </c>
      <c r="L196" s="37">
        <v>206</v>
      </c>
      <c r="M196" s="26">
        <v>5.9676499999999997E-4</v>
      </c>
      <c r="N196" s="36">
        <v>6.5079999999999999E-3</v>
      </c>
      <c r="O196" s="37">
        <v>0</v>
      </c>
      <c r="P196" s="37">
        <v>0</v>
      </c>
    </row>
    <row r="197" spans="1:16" hidden="1" x14ac:dyDescent="0.2">
      <c r="A197" s="37">
        <v>192</v>
      </c>
      <c r="B197" s="37" t="s">
        <v>433</v>
      </c>
      <c r="D197" s="37">
        <v>1.4210100000000001</v>
      </c>
      <c r="E197" s="33">
        <v>21</v>
      </c>
      <c r="F197" s="32">
        <v>5</v>
      </c>
      <c r="G197" s="36">
        <v>0</v>
      </c>
      <c r="H197" s="36">
        <v>0</v>
      </c>
      <c r="I197" s="32">
        <v>0</v>
      </c>
      <c r="J197" s="32">
        <v>5</v>
      </c>
      <c r="K197" s="36">
        <v>0</v>
      </c>
      <c r="L197" s="37">
        <v>0</v>
      </c>
      <c r="M197" s="26">
        <v>-3E-9</v>
      </c>
      <c r="N197" s="36">
        <v>6.5100000000000002E-3</v>
      </c>
      <c r="O197" s="37" t="s">
        <v>303</v>
      </c>
      <c r="P197" s="37" t="s">
        <v>303</v>
      </c>
    </row>
    <row r="198" spans="1:16" hidden="1" x14ac:dyDescent="0.2">
      <c r="A198" s="37">
        <v>193</v>
      </c>
      <c r="B198" s="37" t="s">
        <v>433</v>
      </c>
      <c r="D198" s="37">
        <v>1.4210100000000001</v>
      </c>
      <c r="E198" s="33">
        <v>22</v>
      </c>
      <c r="F198" s="32">
        <v>9</v>
      </c>
      <c r="G198" s="36">
        <v>0</v>
      </c>
      <c r="H198" s="36">
        <v>5.372569807590367E-6</v>
      </c>
      <c r="I198" s="32">
        <v>3</v>
      </c>
      <c r="J198" s="32">
        <v>6</v>
      </c>
      <c r="K198" s="36">
        <v>0.33333000000000002</v>
      </c>
      <c r="L198" s="37">
        <v>137</v>
      </c>
      <c r="M198" s="26">
        <v>3.7508799999999998E-4</v>
      </c>
      <c r="N198" s="36">
        <v>6.5079999999999999E-3</v>
      </c>
      <c r="O198" s="37">
        <v>-69.314999999999998</v>
      </c>
      <c r="P198" s="37">
        <v>23.105</v>
      </c>
    </row>
    <row r="199" spans="1:16" hidden="1" x14ac:dyDescent="0.2">
      <c r="A199" s="37">
        <v>194</v>
      </c>
      <c r="B199" s="37" t="s">
        <v>433</v>
      </c>
      <c r="D199" s="37">
        <v>1.4210100000000001</v>
      </c>
      <c r="E199" s="33">
        <v>23</v>
      </c>
      <c r="F199" s="32">
        <v>3</v>
      </c>
      <c r="G199" s="36">
        <v>0</v>
      </c>
      <c r="H199" s="36">
        <v>1.7908566025301221E-6</v>
      </c>
      <c r="I199" s="32">
        <v>1</v>
      </c>
      <c r="J199" s="32">
        <v>2</v>
      </c>
      <c r="K199" s="36">
        <v>0.33333000000000002</v>
      </c>
      <c r="L199" s="37">
        <v>137</v>
      </c>
      <c r="M199" s="26">
        <v>6.4967599999999996E-4</v>
      </c>
      <c r="N199" s="36">
        <v>6.5079999999999999E-3</v>
      </c>
      <c r="O199" s="37">
        <v>-69.314999999999998</v>
      </c>
      <c r="P199" s="37">
        <v>23.105</v>
      </c>
    </row>
    <row r="200" spans="1:16" hidden="1" x14ac:dyDescent="0.2">
      <c r="A200" s="37">
        <v>195</v>
      </c>
      <c r="B200" s="37" t="s">
        <v>433</v>
      </c>
      <c r="D200" s="37">
        <v>1.4210100000000001</v>
      </c>
      <c r="E200" s="33">
        <v>25</v>
      </c>
      <c r="F200" s="32">
        <v>2</v>
      </c>
      <c r="G200" s="36">
        <v>0</v>
      </c>
      <c r="H200" s="36">
        <v>1.7908566025301221E-6</v>
      </c>
      <c r="I200" s="32">
        <v>1</v>
      </c>
      <c r="J200" s="32">
        <v>1</v>
      </c>
      <c r="K200" s="36">
        <v>0.5</v>
      </c>
      <c r="L200" s="37">
        <v>206</v>
      </c>
      <c r="M200" s="26">
        <v>1.193534E-3</v>
      </c>
      <c r="N200" s="36">
        <v>6.5069999999999998E-3</v>
      </c>
      <c r="O200" s="37">
        <v>0</v>
      </c>
      <c r="P200" s="37">
        <v>0</v>
      </c>
    </row>
    <row r="201" spans="1:16" hidden="1" x14ac:dyDescent="0.2">
      <c r="A201" s="37">
        <v>196</v>
      </c>
      <c r="B201" s="37" t="s">
        <v>433</v>
      </c>
      <c r="D201" s="37">
        <v>1.4210100000000001</v>
      </c>
      <c r="E201" s="33">
        <v>26</v>
      </c>
      <c r="F201" s="32">
        <v>4</v>
      </c>
      <c r="G201" s="36">
        <v>0</v>
      </c>
      <c r="H201" s="36">
        <v>1.7908566025301221E-6</v>
      </c>
      <c r="I201" s="32">
        <v>1</v>
      </c>
      <c r="J201" s="32">
        <v>3</v>
      </c>
      <c r="K201" s="36">
        <v>0.25</v>
      </c>
      <c r="L201" s="37">
        <v>103</v>
      </c>
      <c r="M201" s="26">
        <v>4.2197600000000001E-4</v>
      </c>
      <c r="N201" s="36">
        <v>6.5069999999999998E-3</v>
      </c>
      <c r="O201" s="37">
        <v>-109.861</v>
      </c>
      <c r="P201" s="37">
        <v>54.930999999999997</v>
      </c>
    </row>
    <row r="202" spans="1:16" hidden="1" x14ac:dyDescent="0.2">
      <c r="A202" s="37">
        <v>197</v>
      </c>
      <c r="B202" s="37" t="s">
        <v>40</v>
      </c>
      <c r="D202" s="37">
        <v>1.41858</v>
      </c>
      <c r="E202" s="33" t="s">
        <v>69</v>
      </c>
      <c r="F202" s="32">
        <v>775037</v>
      </c>
      <c r="G202" s="36">
        <v>0.33682000000000001</v>
      </c>
      <c r="H202" s="36">
        <v>0.31610409891259189</v>
      </c>
      <c r="I202" s="32">
        <v>176510</v>
      </c>
      <c r="J202" s="32">
        <v>598527</v>
      </c>
      <c r="K202" s="36">
        <v>0.22774</v>
      </c>
      <c r="L202" s="37">
        <v>94</v>
      </c>
      <c r="M202" s="26">
        <v>-5.1399999999999997E-7</v>
      </c>
      <c r="N202" s="36">
        <v>1.356E-3</v>
      </c>
      <c r="O202" s="37">
        <v>-122.10899999999999</v>
      </c>
      <c r="P202" s="37">
        <v>66.489999999999995</v>
      </c>
    </row>
    <row r="203" spans="1:16" hidden="1" x14ac:dyDescent="0.2">
      <c r="A203" s="37">
        <v>198</v>
      </c>
      <c r="B203" s="37" t="s">
        <v>40</v>
      </c>
      <c r="D203" s="37">
        <v>1.41858</v>
      </c>
      <c r="E203" s="33" t="s">
        <v>78</v>
      </c>
      <c r="F203" s="32">
        <v>835983</v>
      </c>
      <c r="G203" s="36">
        <v>0.36330000000000001</v>
      </c>
      <c r="H203" s="36">
        <v>0.36551383257639797</v>
      </c>
      <c r="I203" s="32">
        <v>204100</v>
      </c>
      <c r="J203" s="32">
        <v>631883</v>
      </c>
      <c r="K203" s="36">
        <v>0.24414</v>
      </c>
      <c r="L203" s="37">
        <v>101</v>
      </c>
      <c r="M203" s="26">
        <v>-5.51E-7</v>
      </c>
      <c r="N203" s="36">
        <v>1.565E-3</v>
      </c>
      <c r="O203" s="37">
        <v>-113.009</v>
      </c>
      <c r="P203" s="37">
        <v>57.828000000000003</v>
      </c>
    </row>
    <row r="204" spans="1:16" hidden="1" x14ac:dyDescent="0.2">
      <c r="A204" s="37">
        <v>199</v>
      </c>
      <c r="B204" s="37" t="s">
        <v>40</v>
      </c>
      <c r="D204" s="37">
        <v>1.41858</v>
      </c>
      <c r="E204" s="33" t="s">
        <v>191</v>
      </c>
      <c r="F204" s="32">
        <v>72601</v>
      </c>
      <c r="G204" s="36">
        <v>3.1550000000000002E-2</v>
      </c>
      <c r="H204" s="36">
        <v>3.0365764552500753E-2</v>
      </c>
      <c r="I204" s="32">
        <v>16956</v>
      </c>
      <c r="J204" s="32">
        <v>55645</v>
      </c>
      <c r="K204" s="36">
        <v>0.23355000000000001</v>
      </c>
      <c r="L204" s="37">
        <v>96</v>
      </c>
      <c r="M204" s="26">
        <v>2.5720000000000001E-6</v>
      </c>
      <c r="N204" s="36">
        <v>0</v>
      </c>
      <c r="O204" s="37">
        <v>-118.837</v>
      </c>
      <c r="P204" s="37">
        <v>63.328000000000003</v>
      </c>
    </row>
    <row r="205" spans="1:16" hidden="1" x14ac:dyDescent="0.2">
      <c r="A205" s="37">
        <v>200</v>
      </c>
      <c r="B205" s="37" t="s">
        <v>40</v>
      </c>
      <c r="D205" s="37">
        <v>1.41858</v>
      </c>
      <c r="F205" s="32">
        <v>617451</v>
      </c>
      <c r="G205" s="36">
        <v>0.26833000000000001</v>
      </c>
      <c r="H205" s="36">
        <v>0.28801630395850941</v>
      </c>
      <c r="I205" s="32">
        <v>160826</v>
      </c>
      <c r="J205" s="32">
        <v>456625</v>
      </c>
      <c r="K205" s="36">
        <v>0.26046999999999998</v>
      </c>
      <c r="L205" s="37">
        <v>107</v>
      </c>
      <c r="M205" s="26">
        <v>-3.8999999999999998E-8</v>
      </c>
      <c r="N205" s="36">
        <v>2.5992000000000001E-2</v>
      </c>
      <c r="O205" s="37">
        <v>-104.354</v>
      </c>
      <c r="P205" s="37">
        <v>49.991999999999997</v>
      </c>
    </row>
    <row r="206" spans="1:16" hidden="1" x14ac:dyDescent="0.2">
      <c r="A206" s="37">
        <v>201</v>
      </c>
      <c r="B206" s="37" t="s">
        <v>428</v>
      </c>
      <c r="D206" s="37">
        <v>1.41553</v>
      </c>
      <c r="E206" s="33">
        <v>0</v>
      </c>
      <c r="F206" s="32">
        <v>2298678</v>
      </c>
      <c r="G206" s="36">
        <v>0.99895999999999996</v>
      </c>
      <c r="H206" s="36">
        <v>0.99889683233284143</v>
      </c>
      <c r="I206" s="32">
        <v>557776</v>
      </c>
      <c r="J206" s="32">
        <v>1740902</v>
      </c>
      <c r="K206" s="36">
        <v>0.24265</v>
      </c>
      <c r="L206" s="37">
        <v>100</v>
      </c>
      <c r="M206" s="26">
        <v>-5.2209000000000001E-5</v>
      </c>
      <c r="N206" s="36">
        <v>8.2999999999999998E-5</v>
      </c>
      <c r="O206" s="37">
        <v>-113.82</v>
      </c>
      <c r="P206" s="37">
        <v>58.582999999999998</v>
      </c>
    </row>
    <row r="207" spans="1:16" hidden="1" x14ac:dyDescent="0.2">
      <c r="A207" s="37">
        <v>202</v>
      </c>
      <c r="B207" s="37" t="s">
        <v>428</v>
      </c>
      <c r="D207" s="37">
        <v>1.41553</v>
      </c>
      <c r="E207" s="33">
        <v>1</v>
      </c>
      <c r="F207" s="32">
        <v>1689</v>
      </c>
      <c r="G207" s="36">
        <v>7.2999999999999996E-4</v>
      </c>
      <c r="H207" s="36">
        <v>7.7902262210060311E-4</v>
      </c>
      <c r="I207" s="32">
        <v>435</v>
      </c>
      <c r="J207" s="32">
        <v>1254</v>
      </c>
      <c r="K207" s="36">
        <v>0.25755</v>
      </c>
      <c r="L207" s="37">
        <v>106</v>
      </c>
      <c r="M207" s="26">
        <v>2.1103000000000001E-5</v>
      </c>
      <c r="N207" s="36">
        <v>2.3E-5</v>
      </c>
      <c r="O207" s="37">
        <v>-105.875</v>
      </c>
      <c r="P207" s="37">
        <v>51.338999999999999</v>
      </c>
    </row>
    <row r="208" spans="1:16" hidden="1" x14ac:dyDescent="0.2">
      <c r="A208" s="37">
        <v>203</v>
      </c>
      <c r="B208" s="37" t="s">
        <v>428</v>
      </c>
      <c r="D208" s="37">
        <v>1.41553</v>
      </c>
      <c r="E208" s="33">
        <v>2</v>
      </c>
      <c r="F208" s="32">
        <v>429</v>
      </c>
      <c r="G208" s="36">
        <v>1.9000000000000001E-4</v>
      </c>
      <c r="H208" s="36">
        <v>1.9878508288084356E-4</v>
      </c>
      <c r="I208" s="32">
        <v>111</v>
      </c>
      <c r="J208" s="32">
        <v>318</v>
      </c>
      <c r="K208" s="36">
        <v>0.25874000000000003</v>
      </c>
      <c r="L208" s="37">
        <v>107</v>
      </c>
      <c r="M208" s="26">
        <v>4.2144999999999997E-5</v>
      </c>
      <c r="N208" s="36">
        <v>6.0000000000000002E-6</v>
      </c>
      <c r="O208" s="37">
        <v>-105.252</v>
      </c>
      <c r="P208" s="37">
        <v>50.786000000000001</v>
      </c>
    </row>
    <row r="209" spans="1:16" hidden="1" x14ac:dyDescent="0.2">
      <c r="A209" s="37">
        <v>204</v>
      </c>
      <c r="B209" s="37" t="s">
        <v>428</v>
      </c>
      <c r="D209" s="37">
        <v>1.41553</v>
      </c>
      <c r="E209" s="33">
        <v>3</v>
      </c>
      <c r="F209" s="32">
        <v>132</v>
      </c>
      <c r="G209" s="36">
        <v>6.0000000000000002E-5</v>
      </c>
      <c r="H209" s="36">
        <v>4.2980558460722936E-5</v>
      </c>
      <c r="I209" s="32">
        <v>24</v>
      </c>
      <c r="J209" s="32">
        <v>108</v>
      </c>
      <c r="K209" s="36">
        <v>0.18182000000000001</v>
      </c>
      <c r="L209" s="37">
        <v>75</v>
      </c>
      <c r="M209" s="26">
        <v>5.3408000000000001E-5</v>
      </c>
      <c r="N209" s="36">
        <v>2.5000000000000001E-5</v>
      </c>
      <c r="O209" s="37">
        <v>-150.40799999999999</v>
      </c>
      <c r="P209" s="37">
        <v>95.713999999999999</v>
      </c>
    </row>
    <row r="210" spans="1:16" hidden="1" x14ac:dyDescent="0.2">
      <c r="A210" s="37">
        <v>205</v>
      </c>
      <c r="B210" s="37" t="s">
        <v>428</v>
      </c>
      <c r="D210" s="37">
        <v>1.41553</v>
      </c>
      <c r="E210" s="33">
        <v>4</v>
      </c>
      <c r="F210" s="32">
        <v>66</v>
      </c>
      <c r="G210" s="36">
        <v>3.0000000000000001E-5</v>
      </c>
      <c r="H210" s="36">
        <v>3.0444562243012078E-5</v>
      </c>
      <c r="I210" s="32">
        <v>17</v>
      </c>
      <c r="J210" s="32">
        <v>49</v>
      </c>
      <c r="K210" s="36">
        <v>0.25757999999999998</v>
      </c>
      <c r="L210" s="37">
        <v>106</v>
      </c>
      <c r="M210" s="26">
        <v>1.0702200000000001E-4</v>
      </c>
      <c r="N210" s="36">
        <v>2.3E-5</v>
      </c>
      <c r="O210" s="37">
        <v>-105.861</v>
      </c>
      <c r="P210" s="37">
        <v>51.326000000000001</v>
      </c>
    </row>
    <row r="211" spans="1:16" hidden="1" x14ac:dyDescent="0.2">
      <c r="A211" s="37">
        <v>206</v>
      </c>
      <c r="B211" s="37" t="s">
        <v>428</v>
      </c>
      <c r="D211" s="37">
        <v>1.41553</v>
      </c>
      <c r="E211" s="33">
        <v>5</v>
      </c>
      <c r="F211" s="32">
        <v>38</v>
      </c>
      <c r="G211" s="36">
        <v>2.0000000000000002E-5</v>
      </c>
      <c r="H211" s="36">
        <v>1.4326852820240977E-5</v>
      </c>
      <c r="I211" s="32">
        <v>8</v>
      </c>
      <c r="J211" s="32">
        <v>30</v>
      </c>
      <c r="K211" s="36">
        <v>0.21052999999999999</v>
      </c>
      <c r="L211" s="37">
        <v>87</v>
      </c>
      <c r="M211" s="26">
        <v>1.15283E-4</v>
      </c>
      <c r="N211" s="36">
        <v>2.5999999999999998E-5</v>
      </c>
      <c r="O211" s="37">
        <v>-132.17599999999999</v>
      </c>
      <c r="P211" s="37">
        <v>76.522999999999996</v>
      </c>
    </row>
    <row r="212" spans="1:16" hidden="1" x14ac:dyDescent="0.2">
      <c r="A212" s="37">
        <v>207</v>
      </c>
      <c r="B212" s="37" t="s">
        <v>428</v>
      </c>
      <c r="D212" s="37">
        <v>1.41553</v>
      </c>
      <c r="E212" s="33">
        <v>6</v>
      </c>
      <c r="F212" s="32">
        <v>15</v>
      </c>
      <c r="G212" s="36">
        <v>1.0000000000000001E-5</v>
      </c>
      <c r="H212" s="36">
        <v>2.1490279230361468E-5</v>
      </c>
      <c r="I212" s="32">
        <v>12</v>
      </c>
      <c r="J212" s="32">
        <v>3</v>
      </c>
      <c r="K212" s="36">
        <v>0.8</v>
      </c>
      <c r="L212" s="37">
        <v>330</v>
      </c>
      <c r="M212" s="26">
        <v>6.9730499999999995E-4</v>
      </c>
      <c r="N212" s="36">
        <v>6.0000000000000002E-6</v>
      </c>
      <c r="O212" s="37">
        <v>138.62899999999999</v>
      </c>
      <c r="P212" s="37">
        <v>83.177999999999997</v>
      </c>
    </row>
    <row r="213" spans="1:16" hidden="1" x14ac:dyDescent="0.2">
      <c r="A213" s="37">
        <v>208</v>
      </c>
      <c r="B213" s="37" t="s">
        <v>428</v>
      </c>
      <c r="D213" s="37">
        <v>1.41553</v>
      </c>
      <c r="E213" s="33">
        <v>7</v>
      </c>
      <c r="F213" s="32">
        <v>13</v>
      </c>
      <c r="G213" s="36">
        <v>1.0000000000000001E-5</v>
      </c>
      <c r="H213" s="36">
        <v>7.1634264101204885E-6</v>
      </c>
      <c r="I213" s="32">
        <v>4</v>
      </c>
      <c r="J213" s="32">
        <v>9</v>
      </c>
      <c r="K213" s="36">
        <v>0.30769000000000002</v>
      </c>
      <c r="L213" s="37">
        <v>127</v>
      </c>
      <c r="M213" s="26">
        <v>2.8808399999999997E-4</v>
      </c>
      <c r="N213" s="36">
        <v>3.9999999999999998E-6</v>
      </c>
      <c r="O213" s="37">
        <v>-81.093000000000004</v>
      </c>
      <c r="P213" s="37">
        <v>31.19</v>
      </c>
    </row>
    <row r="214" spans="1:16" hidden="1" x14ac:dyDescent="0.2">
      <c r="A214" s="37">
        <v>209</v>
      </c>
      <c r="B214" s="37" t="s">
        <v>428</v>
      </c>
      <c r="D214" s="37">
        <v>1.41553</v>
      </c>
      <c r="E214" s="33">
        <v>8</v>
      </c>
      <c r="F214" s="32">
        <v>4</v>
      </c>
      <c r="G214" s="36">
        <v>0</v>
      </c>
      <c r="H214" s="36">
        <v>5.372569807590367E-6</v>
      </c>
      <c r="I214" s="32">
        <v>3</v>
      </c>
      <c r="J214" s="32">
        <v>1</v>
      </c>
      <c r="K214" s="36">
        <v>0.75</v>
      </c>
      <c r="L214" s="37">
        <v>309</v>
      </c>
      <c r="M214" s="26">
        <v>1.265934E-3</v>
      </c>
      <c r="N214" s="36">
        <v>9.9999999999999995E-7</v>
      </c>
      <c r="O214" s="37">
        <v>109.861</v>
      </c>
      <c r="P214" s="37">
        <v>54.930999999999997</v>
      </c>
    </row>
    <row r="215" spans="1:16" hidden="1" x14ac:dyDescent="0.2">
      <c r="A215" s="37">
        <v>210</v>
      </c>
      <c r="B215" s="37" t="s">
        <v>428</v>
      </c>
      <c r="D215" s="37">
        <v>1.41553</v>
      </c>
      <c r="E215" s="33">
        <v>9</v>
      </c>
      <c r="F215" s="32">
        <v>1</v>
      </c>
      <c r="G215" s="36">
        <v>0</v>
      </c>
      <c r="H215" s="36">
        <v>0</v>
      </c>
      <c r="I215" s="32">
        <v>0</v>
      </c>
      <c r="J215" s="32">
        <v>1</v>
      </c>
      <c r="K215" s="36">
        <v>0</v>
      </c>
      <c r="L215" s="37">
        <v>0</v>
      </c>
      <c r="M215" s="26">
        <v>-1.0000000000000001E-9</v>
      </c>
      <c r="N215" s="36">
        <v>0</v>
      </c>
      <c r="O215" s="37" t="s">
        <v>303</v>
      </c>
      <c r="P215" s="37" t="s">
        <v>303</v>
      </c>
    </row>
    <row r="216" spans="1:16" hidden="1" x14ac:dyDescent="0.2">
      <c r="A216" s="37">
        <v>211</v>
      </c>
      <c r="B216" s="37" t="s">
        <v>428</v>
      </c>
      <c r="D216" s="37">
        <v>1.41553</v>
      </c>
      <c r="E216" s="33">
        <v>10</v>
      </c>
      <c r="F216" s="32">
        <v>5</v>
      </c>
      <c r="G216" s="36">
        <v>0</v>
      </c>
      <c r="H216" s="36">
        <v>3.5817132050602443E-6</v>
      </c>
      <c r="I216" s="32">
        <v>2</v>
      </c>
      <c r="J216" s="32">
        <v>3</v>
      </c>
      <c r="K216" s="36">
        <v>0.4</v>
      </c>
      <c r="L216" s="37">
        <v>165</v>
      </c>
      <c r="M216" s="26">
        <v>6.0388399999999995E-4</v>
      </c>
      <c r="N216" s="36">
        <v>2.1999999999999999E-5</v>
      </c>
      <c r="O216" s="37">
        <v>-40.546999999999997</v>
      </c>
      <c r="P216" s="37">
        <v>8.109</v>
      </c>
    </row>
    <row r="217" spans="1:16" hidden="1" x14ac:dyDescent="0.2">
      <c r="A217" s="37">
        <v>212</v>
      </c>
      <c r="B217" s="37" t="s">
        <v>428</v>
      </c>
      <c r="D217" s="37">
        <v>1.41553</v>
      </c>
      <c r="E217" s="33">
        <v>11</v>
      </c>
      <c r="F217" s="32">
        <v>1</v>
      </c>
      <c r="G217" s="36">
        <v>0</v>
      </c>
      <c r="H217" s="36">
        <v>0</v>
      </c>
      <c r="I217" s="32">
        <v>0</v>
      </c>
      <c r="J217" s="32">
        <v>1</v>
      </c>
      <c r="K217" s="36">
        <v>0</v>
      </c>
      <c r="L217" s="37">
        <v>0</v>
      </c>
      <c r="M217" s="26">
        <v>-1.0000000000000001E-9</v>
      </c>
      <c r="N217" s="36">
        <v>2.1999999999999999E-5</v>
      </c>
      <c r="O217" s="37" t="s">
        <v>303</v>
      </c>
      <c r="P217" s="37" t="s">
        <v>303</v>
      </c>
    </row>
    <row r="218" spans="1:16" hidden="1" x14ac:dyDescent="0.2">
      <c r="A218" s="37">
        <v>213</v>
      </c>
      <c r="B218" s="37" t="s">
        <v>428</v>
      </c>
      <c r="D218" s="37">
        <v>1.41553</v>
      </c>
      <c r="E218" s="33">
        <v>14</v>
      </c>
      <c r="F218" s="32">
        <v>1</v>
      </c>
      <c r="G218" s="36">
        <v>0</v>
      </c>
      <c r="H218" s="36">
        <v>0</v>
      </c>
      <c r="I218" s="32">
        <v>0</v>
      </c>
      <c r="J218" s="32">
        <v>1</v>
      </c>
      <c r="K218" s="36">
        <v>0</v>
      </c>
      <c r="L218" s="37">
        <v>0</v>
      </c>
      <c r="M218" s="26">
        <v>-1.0000000000000001E-9</v>
      </c>
      <c r="N218" s="36">
        <v>2.3E-5</v>
      </c>
      <c r="O218" s="37" t="s">
        <v>303</v>
      </c>
      <c r="P218" s="37" t="s">
        <v>303</v>
      </c>
    </row>
    <row r="219" spans="1:16" hidden="1" x14ac:dyDescent="0.2">
      <c r="A219" s="37">
        <v>214</v>
      </c>
      <c r="B219" s="37" t="s">
        <v>3</v>
      </c>
      <c r="D219" s="37">
        <v>1.4154800000000001</v>
      </c>
      <c r="E219" s="33" t="s">
        <v>61</v>
      </c>
      <c r="F219" s="32">
        <v>2301072</v>
      </c>
      <c r="G219" s="36">
        <v>1</v>
      </c>
      <c r="H219" s="36">
        <v>1</v>
      </c>
      <c r="I219" s="32">
        <v>558392</v>
      </c>
      <c r="J219" s="32">
        <v>1742680</v>
      </c>
      <c r="K219" s="36">
        <v>0.24267</v>
      </c>
      <c r="L219" s="37">
        <v>100</v>
      </c>
      <c r="M219" s="26" t="s">
        <v>303</v>
      </c>
      <c r="N219" s="36">
        <v>0</v>
      </c>
      <c r="O219" s="37">
        <v>-113.812</v>
      </c>
      <c r="P219" s="37">
        <v>58.575000000000003</v>
      </c>
    </row>
    <row r="220" spans="1:16" hidden="1" x14ac:dyDescent="0.2">
      <c r="A220" s="37">
        <v>215</v>
      </c>
      <c r="B220" s="37" t="s">
        <v>2</v>
      </c>
      <c r="D220" s="37">
        <v>1.4154800000000001</v>
      </c>
      <c r="E220" s="33" t="s">
        <v>61</v>
      </c>
      <c r="F220" s="32">
        <v>2301072</v>
      </c>
      <c r="G220" s="36">
        <v>1</v>
      </c>
      <c r="H220" s="36">
        <v>1</v>
      </c>
      <c r="I220" s="32">
        <v>558392</v>
      </c>
      <c r="J220" s="32">
        <v>1742680</v>
      </c>
      <c r="K220" s="36">
        <v>0.24267</v>
      </c>
      <c r="L220" s="37">
        <v>100</v>
      </c>
      <c r="M220" s="26" t="s">
        <v>303</v>
      </c>
      <c r="N220" s="36">
        <v>0</v>
      </c>
      <c r="O220" s="37">
        <v>-113.812</v>
      </c>
      <c r="P220" s="37">
        <v>58.575000000000003</v>
      </c>
    </row>
    <row r="221" spans="1:16" hidden="1" x14ac:dyDescent="0.2">
      <c r="A221" s="37">
        <v>216</v>
      </c>
      <c r="B221" s="37" t="s">
        <v>427</v>
      </c>
      <c r="D221" s="37">
        <v>1.4154800000000001</v>
      </c>
      <c r="F221" s="32">
        <v>2301072</v>
      </c>
      <c r="G221" s="36">
        <v>1</v>
      </c>
      <c r="H221" s="36">
        <v>1</v>
      </c>
      <c r="I221" s="32">
        <v>558392</v>
      </c>
      <c r="J221" s="32">
        <v>1742680</v>
      </c>
      <c r="K221" s="36">
        <v>0.24267</v>
      </c>
      <c r="L221" s="37">
        <v>100</v>
      </c>
      <c r="M221" s="26" t="s">
        <v>303</v>
      </c>
      <c r="N221" s="36">
        <v>0</v>
      </c>
      <c r="O221" s="37">
        <v>-113.812</v>
      </c>
      <c r="P221" s="37">
        <v>58.575000000000003</v>
      </c>
    </row>
    <row r="222" spans="1:16" hidden="1" x14ac:dyDescent="0.2">
      <c r="A222" s="37">
        <v>217</v>
      </c>
      <c r="B222" s="37" t="s">
        <v>429</v>
      </c>
      <c r="D222" s="37">
        <v>1.4154100000000001</v>
      </c>
      <c r="E222" s="33">
        <v>0</v>
      </c>
      <c r="F222" s="32">
        <v>2299705</v>
      </c>
      <c r="G222" s="36">
        <v>0.99941000000000002</v>
      </c>
      <c r="H222" s="36">
        <v>0.99950393272109916</v>
      </c>
      <c r="I222" s="32">
        <v>558115</v>
      </c>
      <c r="J222" s="32">
        <v>1741590</v>
      </c>
      <c r="K222" s="36">
        <v>0.24268999999999999</v>
      </c>
      <c r="L222" s="37">
        <v>100</v>
      </c>
      <c r="M222" s="26">
        <v>-6.9113E-5</v>
      </c>
      <c r="N222" s="36">
        <v>1.2899999999999999E-4</v>
      </c>
      <c r="O222" s="37">
        <v>-113.79900000000001</v>
      </c>
      <c r="P222" s="37">
        <v>58.563000000000002</v>
      </c>
    </row>
    <row r="223" spans="1:16" hidden="1" x14ac:dyDescent="0.2">
      <c r="A223" s="37">
        <v>218</v>
      </c>
      <c r="B223" s="37" t="s">
        <v>429</v>
      </c>
      <c r="D223" s="37">
        <v>1.4154100000000001</v>
      </c>
      <c r="E223" s="33">
        <v>1</v>
      </c>
      <c r="F223" s="32">
        <v>1148</v>
      </c>
      <c r="G223" s="36">
        <v>5.0000000000000001E-4</v>
      </c>
      <c r="H223" s="36">
        <v>4.495050072350607E-4</v>
      </c>
      <c r="I223" s="32">
        <v>251</v>
      </c>
      <c r="J223" s="32">
        <v>897</v>
      </c>
      <c r="K223" s="36">
        <v>0.21864</v>
      </c>
      <c r="L223" s="37">
        <v>90</v>
      </c>
      <c r="M223" s="26">
        <v>2.1739999999999999E-5</v>
      </c>
      <c r="N223" s="36">
        <v>6.3999999999999997E-5</v>
      </c>
      <c r="O223" s="37">
        <v>-127.36</v>
      </c>
      <c r="P223" s="37">
        <v>71.668000000000006</v>
      </c>
    </row>
    <row r="224" spans="1:16" hidden="1" x14ac:dyDescent="0.2">
      <c r="A224" s="37">
        <v>219</v>
      </c>
      <c r="B224" s="37" t="s">
        <v>429</v>
      </c>
      <c r="D224" s="37">
        <v>1.4154100000000001</v>
      </c>
      <c r="E224" s="33">
        <v>2</v>
      </c>
      <c r="F224" s="32">
        <v>145</v>
      </c>
      <c r="G224" s="36">
        <v>6.0000000000000002E-5</v>
      </c>
      <c r="H224" s="36">
        <v>3.0444562243012078E-5</v>
      </c>
      <c r="I224" s="32">
        <v>17</v>
      </c>
      <c r="J224" s="32">
        <v>128</v>
      </c>
      <c r="K224" s="36">
        <v>0.11724</v>
      </c>
      <c r="L224" s="37">
        <v>48</v>
      </c>
      <c r="M224" s="26">
        <v>3.2852000000000003E-5</v>
      </c>
      <c r="N224" s="36">
        <v>2.0999999999999999E-5</v>
      </c>
      <c r="O224" s="37">
        <v>-201.88200000000001</v>
      </c>
      <c r="P224" s="37">
        <v>154.54400000000001</v>
      </c>
    </row>
    <row r="225" spans="1:24" hidden="1" x14ac:dyDescent="0.2">
      <c r="A225" s="37">
        <v>220</v>
      </c>
      <c r="B225" s="37" t="s">
        <v>429</v>
      </c>
      <c r="D225" s="37">
        <v>1.4154100000000001</v>
      </c>
      <c r="E225" s="33">
        <v>3</v>
      </c>
      <c r="F225" s="32">
        <v>45</v>
      </c>
      <c r="G225" s="36">
        <v>2.0000000000000002E-5</v>
      </c>
      <c r="H225" s="36">
        <v>1.2535996217710855E-5</v>
      </c>
      <c r="I225" s="32">
        <v>7</v>
      </c>
      <c r="J225" s="32">
        <v>38</v>
      </c>
      <c r="K225" s="36">
        <v>0.15556</v>
      </c>
      <c r="L225" s="37">
        <v>64</v>
      </c>
      <c r="M225" s="26">
        <v>7.8273000000000001E-5</v>
      </c>
      <c r="N225" s="36">
        <v>1.2E-5</v>
      </c>
      <c r="O225" s="37">
        <v>-169.16800000000001</v>
      </c>
      <c r="P225" s="37">
        <v>116.538</v>
      </c>
    </row>
    <row r="226" spans="1:24" hidden="1" x14ac:dyDescent="0.2">
      <c r="A226" s="37">
        <v>221</v>
      </c>
      <c r="B226" s="37" t="s">
        <v>429</v>
      </c>
      <c r="D226" s="37">
        <v>1.4154100000000001</v>
      </c>
      <c r="E226" s="33">
        <v>4</v>
      </c>
      <c r="F226" s="32">
        <v>12</v>
      </c>
      <c r="G226" s="36">
        <v>1.0000000000000001E-5</v>
      </c>
      <c r="H226" s="36">
        <v>3.5817132050602443E-6</v>
      </c>
      <c r="I226" s="32">
        <v>2</v>
      </c>
      <c r="J226" s="32">
        <v>10</v>
      </c>
      <c r="K226" s="36">
        <v>0.16667000000000001</v>
      </c>
      <c r="L226" s="37">
        <v>69</v>
      </c>
      <c r="M226" s="26">
        <v>1.6241500000000001E-4</v>
      </c>
      <c r="N226" s="36">
        <v>1.0000000000000001E-5</v>
      </c>
      <c r="O226" s="37">
        <v>-160.94399999999999</v>
      </c>
      <c r="P226" s="37">
        <v>107.29600000000001</v>
      </c>
    </row>
    <row r="227" spans="1:24" hidden="1" x14ac:dyDescent="0.2">
      <c r="A227" s="37">
        <v>222</v>
      </c>
      <c r="B227" s="37" t="s">
        <v>429</v>
      </c>
      <c r="D227" s="37">
        <v>1.4154100000000001</v>
      </c>
      <c r="E227" s="33">
        <v>5</v>
      </c>
      <c r="F227" s="32">
        <v>6</v>
      </c>
      <c r="G227" s="36">
        <v>0</v>
      </c>
      <c r="H227" s="36">
        <v>0</v>
      </c>
      <c r="I227" s="32">
        <v>0</v>
      </c>
      <c r="J227" s="32">
        <v>6</v>
      </c>
      <c r="K227" s="36">
        <v>0</v>
      </c>
      <c r="L227" s="37">
        <v>0</v>
      </c>
      <c r="M227" s="26">
        <v>-4.0000000000000002E-9</v>
      </c>
      <c r="N227" s="36">
        <v>6.0000000000000002E-6</v>
      </c>
      <c r="O227" s="37" t="s">
        <v>303</v>
      </c>
      <c r="P227" s="37" t="s">
        <v>303</v>
      </c>
    </row>
    <row r="228" spans="1:24" hidden="1" x14ac:dyDescent="0.2">
      <c r="A228" s="37">
        <v>223</v>
      </c>
      <c r="B228" s="37" t="s">
        <v>429</v>
      </c>
      <c r="D228" s="37">
        <v>1.4154100000000001</v>
      </c>
      <c r="E228" s="33">
        <v>6</v>
      </c>
      <c r="F228" s="32">
        <v>9</v>
      </c>
      <c r="G228" s="36">
        <v>0</v>
      </c>
      <c r="H228" s="36">
        <v>0</v>
      </c>
      <c r="I228" s="32">
        <v>0</v>
      </c>
      <c r="J228" s="32">
        <v>9</v>
      </c>
      <c r="K228" s="36">
        <v>0</v>
      </c>
      <c r="L228" s="37">
        <v>0</v>
      </c>
      <c r="M228" s="26">
        <v>-4.0000000000000002E-9</v>
      </c>
      <c r="N228" s="36">
        <v>9.9999999999999995E-7</v>
      </c>
      <c r="O228" s="37" t="s">
        <v>303</v>
      </c>
      <c r="P228" s="37" t="s">
        <v>303</v>
      </c>
    </row>
    <row r="229" spans="1:24" hidden="1" x14ac:dyDescent="0.2">
      <c r="A229" s="37">
        <v>224</v>
      </c>
      <c r="B229" s="37" t="s">
        <v>429</v>
      </c>
      <c r="D229" s="37">
        <v>1.4154100000000001</v>
      </c>
      <c r="E229" s="33">
        <v>7</v>
      </c>
      <c r="F229" s="32">
        <v>1</v>
      </c>
      <c r="G229" s="36">
        <v>0</v>
      </c>
      <c r="H229" s="36">
        <v>0</v>
      </c>
      <c r="I229" s="32">
        <v>0</v>
      </c>
      <c r="J229" s="32">
        <v>1</v>
      </c>
      <c r="K229" s="36">
        <v>0</v>
      </c>
      <c r="L229" s="37">
        <v>0</v>
      </c>
      <c r="M229" s="26">
        <v>-1.0000000000000001E-9</v>
      </c>
      <c r="N229" s="36">
        <v>9.9999999999999995E-7</v>
      </c>
      <c r="O229" s="37" t="s">
        <v>303</v>
      </c>
      <c r="P229" s="37" t="s">
        <v>303</v>
      </c>
    </row>
    <row r="230" spans="1:24" hidden="1" x14ac:dyDescent="0.2">
      <c r="A230" s="37">
        <v>225</v>
      </c>
      <c r="B230" s="37" t="s">
        <v>429</v>
      </c>
      <c r="D230" s="37">
        <v>1.4154100000000001</v>
      </c>
      <c r="E230" s="33">
        <v>8</v>
      </c>
      <c r="F230" s="32">
        <v>1</v>
      </c>
      <c r="G230" s="36">
        <v>0</v>
      </c>
      <c r="H230" s="36">
        <v>0</v>
      </c>
      <c r="I230" s="32">
        <v>0</v>
      </c>
      <c r="J230" s="32">
        <v>1</v>
      </c>
      <c r="K230" s="36">
        <v>0</v>
      </c>
      <c r="L230" s="37">
        <v>0</v>
      </c>
      <c r="M230" s="26">
        <v>-1.0000000000000001E-9</v>
      </c>
      <c r="N230" s="36">
        <v>0</v>
      </c>
      <c r="O230" s="37" t="s">
        <v>303</v>
      </c>
      <c r="P230" s="37" t="s">
        <v>303</v>
      </c>
    </row>
    <row r="231" spans="1:24" hidden="1" x14ac:dyDescent="0.2">
      <c r="A231" s="37">
        <v>226</v>
      </c>
      <c r="B231" s="37" t="s">
        <v>41</v>
      </c>
      <c r="D231" s="37">
        <v>1.4145099999999999</v>
      </c>
      <c r="E231" s="33" t="s">
        <v>84</v>
      </c>
      <c r="F231" s="32">
        <v>823776</v>
      </c>
      <c r="G231" s="36">
        <v>0.35799999999999998</v>
      </c>
      <c r="H231" s="36">
        <v>0.38328987521311192</v>
      </c>
      <c r="I231" s="32">
        <v>214026</v>
      </c>
      <c r="J231" s="32">
        <v>609750</v>
      </c>
      <c r="K231" s="36">
        <v>0.25980999999999999</v>
      </c>
      <c r="L231" s="37">
        <v>107</v>
      </c>
      <c r="M231" s="26">
        <v>-4.5600000000000001E-7</v>
      </c>
      <c r="N231" s="36">
        <v>3.3585999999999998E-2</v>
      </c>
      <c r="O231" s="37">
        <v>-104.69499999999999</v>
      </c>
      <c r="P231" s="37">
        <v>50.292999999999999</v>
      </c>
    </row>
    <row r="232" spans="1:24" hidden="1" x14ac:dyDescent="0.2">
      <c r="A232" s="37">
        <v>227</v>
      </c>
      <c r="B232" s="37" t="s">
        <v>41</v>
      </c>
      <c r="D232" s="37">
        <v>1.4145099999999999</v>
      </c>
      <c r="E232" s="33" t="s">
        <v>70</v>
      </c>
      <c r="F232" s="32">
        <v>740828</v>
      </c>
      <c r="G232" s="36">
        <v>0.32195000000000001</v>
      </c>
      <c r="H232" s="36">
        <v>0.29996669006719295</v>
      </c>
      <c r="I232" s="32">
        <v>167499</v>
      </c>
      <c r="J232" s="32">
        <v>573329</v>
      </c>
      <c r="K232" s="36">
        <v>0.2261</v>
      </c>
      <c r="L232" s="37">
        <v>93</v>
      </c>
      <c r="M232" s="26">
        <v>-4.5699999999999998E-7</v>
      </c>
      <c r="N232" s="36">
        <v>4.5599999999999998E-3</v>
      </c>
      <c r="O232" s="37">
        <v>-123.048</v>
      </c>
      <c r="P232" s="37">
        <v>67.406999999999996</v>
      </c>
    </row>
    <row r="233" spans="1:24" hidden="1" x14ac:dyDescent="0.2">
      <c r="A233" s="37">
        <v>228</v>
      </c>
      <c r="B233" s="37" t="s">
        <v>41</v>
      </c>
      <c r="D233" s="37">
        <v>1.4145099999999999</v>
      </c>
      <c r="E233" s="33" t="s">
        <v>93</v>
      </c>
      <c r="F233" s="32">
        <v>733013</v>
      </c>
      <c r="G233" s="36">
        <v>0.31855</v>
      </c>
      <c r="H233" s="36">
        <v>0.31509942835857246</v>
      </c>
      <c r="I233" s="32">
        <v>175949</v>
      </c>
      <c r="J233" s="32">
        <v>557064</v>
      </c>
      <c r="K233" s="36">
        <v>0.24004</v>
      </c>
      <c r="L233" s="37">
        <v>99</v>
      </c>
      <c r="M233" s="26">
        <v>-3.7500000000000001E-7</v>
      </c>
      <c r="N233" s="36">
        <v>0</v>
      </c>
      <c r="O233" s="37">
        <v>-115.249</v>
      </c>
      <c r="P233" s="37">
        <v>59.920999999999999</v>
      </c>
    </row>
    <row r="234" spans="1:24" hidden="1" x14ac:dyDescent="0.2">
      <c r="A234" s="37">
        <v>229</v>
      </c>
      <c r="B234" s="37" t="s">
        <v>41</v>
      </c>
      <c r="D234" s="37">
        <v>1.4145099999999999</v>
      </c>
      <c r="F234" s="32">
        <v>3455</v>
      </c>
      <c r="G234" s="36">
        <v>1.5E-3</v>
      </c>
      <c r="H234" s="36">
        <v>1.6440063611226521E-3</v>
      </c>
      <c r="I234" s="32">
        <v>918</v>
      </c>
      <c r="J234" s="32">
        <v>2537</v>
      </c>
      <c r="K234" s="36">
        <v>0.26569999999999999</v>
      </c>
      <c r="L234" s="37">
        <v>109</v>
      </c>
      <c r="M234" s="26">
        <v>1.5184999999999999E-5</v>
      </c>
      <c r="N234" s="36">
        <v>1.8799999999999999E-4</v>
      </c>
      <c r="O234" s="37">
        <v>-101.654</v>
      </c>
      <c r="P234" s="37">
        <v>47.634999999999998</v>
      </c>
    </row>
    <row r="235" spans="1:24" hidden="1" x14ac:dyDescent="0.2">
      <c r="A235" s="37">
        <v>230</v>
      </c>
      <c r="B235" s="37" t="s">
        <v>43</v>
      </c>
      <c r="D235" s="37">
        <v>1.4130799999999999</v>
      </c>
      <c r="E235" s="33" t="s">
        <v>431</v>
      </c>
      <c r="F235" s="32">
        <v>2557</v>
      </c>
      <c r="G235" s="36">
        <v>1.1100000000000001E-3</v>
      </c>
      <c r="H235" s="36">
        <v>1.2088282067078324E-3</v>
      </c>
      <c r="I235" s="32">
        <v>675</v>
      </c>
      <c r="J235" s="32">
        <v>1882</v>
      </c>
      <c r="K235" s="36">
        <v>0.26397999999999999</v>
      </c>
      <c r="L235" s="37">
        <v>109</v>
      </c>
      <c r="M235" s="26">
        <v>1.7558999999999999E-5</v>
      </c>
      <c r="N235" s="36">
        <v>1.2899999999999999E-4</v>
      </c>
      <c r="O235" s="37">
        <v>-102.538</v>
      </c>
      <c r="P235" s="37">
        <v>48.402000000000001</v>
      </c>
    </row>
    <row r="236" spans="1:24" x14ac:dyDescent="0.2">
      <c r="A236" s="37">
        <v>231</v>
      </c>
      <c r="B236" s="37" t="s">
        <v>43</v>
      </c>
      <c r="D236" s="37">
        <v>1.4130799999999999</v>
      </c>
      <c r="E236" s="33" t="s">
        <v>83</v>
      </c>
      <c r="F236" s="32">
        <v>616631</v>
      </c>
      <c r="G236" s="36">
        <v>0.26798</v>
      </c>
      <c r="H236" s="36">
        <v>0.30412147738506284</v>
      </c>
      <c r="I236" s="32">
        <v>169819</v>
      </c>
      <c r="J236" s="32">
        <v>446812</v>
      </c>
      <c r="K236" s="36">
        <v>0.27539999999999998</v>
      </c>
      <c r="L236" s="37">
        <v>113</v>
      </c>
      <c r="M236" s="26">
        <v>3.7E-8</v>
      </c>
      <c r="N236" s="36">
        <v>4.7856999999999997E-2</v>
      </c>
      <c r="O236" s="37">
        <v>-96.74</v>
      </c>
      <c r="P236" s="37">
        <v>43.456000000000003</v>
      </c>
      <c r="S236" s="37" t="s">
        <v>504</v>
      </c>
      <c r="T236" s="37" t="s">
        <v>501</v>
      </c>
      <c r="W236" s="37" t="str">
        <f t="shared" ref="W236" si="0">B236&amp;"_"&amp;T236</f>
        <v>segment_cd_a</v>
      </c>
      <c r="X236" s="37" t="str">
        <f t="shared" ref="X236" si="1">"%dummy_"&amp;S236&amp;"("&amp;B236&amp;", '"&amp;E236&amp;"', "&amp;T236&amp;");"</f>
        <v>%dummy_char(segment_cd, 'C01', a);</v>
      </c>
    </row>
    <row r="237" spans="1:24" hidden="1" x14ac:dyDescent="0.2">
      <c r="A237" s="37">
        <v>232</v>
      </c>
      <c r="B237" s="37" t="s">
        <v>43</v>
      </c>
      <c r="D237" s="37">
        <v>1.4130799999999999</v>
      </c>
      <c r="E237" s="33" t="s">
        <v>72</v>
      </c>
      <c r="F237" s="32">
        <v>1221432</v>
      </c>
      <c r="G237" s="36">
        <v>0.53081</v>
      </c>
      <c r="H237" s="36">
        <v>0.52508094671843442</v>
      </c>
      <c r="I237" s="32">
        <v>293201</v>
      </c>
      <c r="J237" s="32">
        <v>928231</v>
      </c>
      <c r="K237" s="36">
        <v>0.24005000000000001</v>
      </c>
      <c r="L237" s="37">
        <v>99</v>
      </c>
      <c r="M237" s="26">
        <v>-1.297E-6</v>
      </c>
      <c r="N237" s="36">
        <v>4.0292000000000001E-2</v>
      </c>
      <c r="O237" s="37">
        <v>-115.242</v>
      </c>
      <c r="P237" s="37">
        <v>59.914999999999999</v>
      </c>
    </row>
    <row r="238" spans="1:24" hidden="1" x14ac:dyDescent="0.2">
      <c r="A238" s="37">
        <v>233</v>
      </c>
      <c r="B238" s="37" t="s">
        <v>43</v>
      </c>
      <c r="D238" s="37">
        <v>1.4130799999999999</v>
      </c>
      <c r="E238" s="33" t="s">
        <v>110</v>
      </c>
      <c r="F238" s="32">
        <v>409503</v>
      </c>
      <c r="G238" s="36">
        <v>0.17796000000000001</v>
      </c>
      <c r="H238" s="36">
        <v>0.15254695626011833</v>
      </c>
      <c r="I238" s="32">
        <v>85181</v>
      </c>
      <c r="J238" s="32">
        <v>324322</v>
      </c>
      <c r="K238" s="36">
        <v>0.20801</v>
      </c>
      <c r="L238" s="37">
        <v>86</v>
      </c>
      <c r="M238" s="26">
        <v>1.7499999999999999E-7</v>
      </c>
      <c r="N238" s="36">
        <v>6.7340000000000004E-3</v>
      </c>
      <c r="O238" s="37">
        <v>-133.696</v>
      </c>
      <c r="P238" s="37">
        <v>78.075999999999993</v>
      </c>
    </row>
    <row r="239" spans="1:24" hidden="1" x14ac:dyDescent="0.2">
      <c r="A239" s="37">
        <v>234</v>
      </c>
      <c r="B239" s="37" t="s">
        <v>43</v>
      </c>
      <c r="D239" s="37">
        <v>1.4130799999999999</v>
      </c>
      <c r="E239" s="33" t="s">
        <v>144</v>
      </c>
      <c r="F239" s="32">
        <v>50949</v>
      </c>
      <c r="G239" s="36">
        <v>2.214E-2</v>
      </c>
      <c r="H239" s="36">
        <v>1.7041791429676642E-2</v>
      </c>
      <c r="I239" s="32">
        <v>9516</v>
      </c>
      <c r="J239" s="32">
        <v>41433</v>
      </c>
      <c r="K239" s="36">
        <v>0.18678</v>
      </c>
      <c r="L239" s="37">
        <v>77</v>
      </c>
      <c r="M239" s="26">
        <v>2.4899999999999999E-6</v>
      </c>
      <c r="N239" s="36">
        <v>0</v>
      </c>
      <c r="O239" s="37">
        <v>-147.11000000000001</v>
      </c>
      <c r="P239" s="37">
        <v>92.156999999999996</v>
      </c>
    </row>
    <row r="240" spans="1:24" hidden="1" x14ac:dyDescent="0.2">
      <c r="A240" s="37">
        <v>235</v>
      </c>
      <c r="B240" s="37" t="s">
        <v>6</v>
      </c>
      <c r="D240" s="37">
        <v>1.4129700000000001</v>
      </c>
      <c r="E240" s="33" t="s">
        <v>62</v>
      </c>
      <c r="F240" s="32">
        <v>2247433</v>
      </c>
      <c r="G240" s="36">
        <v>0.97668999999999995</v>
      </c>
      <c r="H240" s="36">
        <v>0.97993166091204742</v>
      </c>
      <c r="I240" s="32">
        <v>547186</v>
      </c>
      <c r="J240" s="32">
        <v>1700247</v>
      </c>
      <c r="K240" s="36">
        <v>0.24346999999999999</v>
      </c>
      <c r="L240" s="37">
        <v>100</v>
      </c>
      <c r="M240" s="26">
        <v>-1.0814E-5</v>
      </c>
      <c r="N240" s="36">
        <v>4.2810000000000001E-3</v>
      </c>
      <c r="O240" s="37">
        <v>-113.374</v>
      </c>
      <c r="P240" s="37">
        <v>58.167000000000002</v>
      </c>
    </row>
    <row r="241" spans="1:24" hidden="1" x14ac:dyDescent="0.2">
      <c r="A241" s="37">
        <v>236</v>
      </c>
      <c r="B241" s="37" t="s">
        <v>6</v>
      </c>
      <c r="D241" s="37">
        <v>1.4129700000000001</v>
      </c>
      <c r="E241" s="33" t="s">
        <v>61</v>
      </c>
      <c r="F241" s="32">
        <v>53639</v>
      </c>
      <c r="G241" s="36">
        <v>2.3310000000000001E-2</v>
      </c>
      <c r="H241" s="36">
        <v>2.0068339087952549E-2</v>
      </c>
      <c r="I241" s="32">
        <v>11206</v>
      </c>
      <c r="J241" s="32">
        <v>42433</v>
      </c>
      <c r="K241" s="36">
        <v>0.20891999999999999</v>
      </c>
      <c r="L241" s="37">
        <v>86</v>
      </c>
      <c r="M241" s="26">
        <v>2.7369999999999998E-6</v>
      </c>
      <c r="N241" s="36">
        <v>0</v>
      </c>
      <c r="O241" s="37">
        <v>-133.148</v>
      </c>
      <c r="P241" s="37">
        <v>77.515000000000001</v>
      </c>
    </row>
    <row r="242" spans="1:24" hidden="1" x14ac:dyDescent="0.2">
      <c r="A242" s="37">
        <v>237</v>
      </c>
      <c r="B242" s="37" t="s">
        <v>1</v>
      </c>
      <c r="D242" s="37">
        <v>1.41275</v>
      </c>
      <c r="E242" s="33">
        <v>1</v>
      </c>
      <c r="F242" s="32">
        <v>20411</v>
      </c>
      <c r="G242" s="36">
        <v>8.8699999999999994E-3</v>
      </c>
      <c r="H242" s="36">
        <v>6.8464447914726575E-3</v>
      </c>
      <c r="I242" s="32">
        <v>3823</v>
      </c>
      <c r="J242" s="32">
        <v>16588</v>
      </c>
      <c r="K242" s="36">
        <v>0.18729999999999999</v>
      </c>
      <c r="L242" s="37">
        <v>77</v>
      </c>
      <c r="M242" s="26">
        <v>4.2350000000000001E-6</v>
      </c>
      <c r="N242" s="36">
        <v>2.506E-3</v>
      </c>
      <c r="O242" s="37">
        <v>-146.76400000000001</v>
      </c>
      <c r="P242" s="37">
        <v>91.786000000000001</v>
      </c>
    </row>
    <row r="243" spans="1:24" x14ac:dyDescent="0.2">
      <c r="A243" s="37">
        <v>238</v>
      </c>
      <c r="B243" s="37" t="s">
        <v>1</v>
      </c>
      <c r="D243" s="37">
        <v>1.41275</v>
      </c>
      <c r="E243" s="33">
        <v>6</v>
      </c>
      <c r="F243" s="32">
        <v>683835</v>
      </c>
      <c r="G243" s="36">
        <v>0.29718</v>
      </c>
      <c r="H243" s="36">
        <v>0.33666850527944525</v>
      </c>
      <c r="I243" s="32">
        <v>187993</v>
      </c>
      <c r="J243" s="32">
        <v>495842</v>
      </c>
      <c r="K243" s="36">
        <v>0.27490999999999999</v>
      </c>
      <c r="L243" s="37">
        <v>113</v>
      </c>
      <c r="M243" s="26">
        <v>-1.08E-7</v>
      </c>
      <c r="N243" s="36">
        <v>4.9633999999999998E-2</v>
      </c>
      <c r="O243" s="37">
        <v>-96.984999999999999</v>
      </c>
      <c r="P243" s="37">
        <v>43.661000000000001</v>
      </c>
      <c r="S243" s="37" t="s">
        <v>504</v>
      </c>
      <c r="T243" s="37" t="s">
        <v>501</v>
      </c>
      <c r="W243" s="37" t="str">
        <f t="shared" ref="W243" si="2">B243&amp;"_"&amp;T243</f>
        <v>age_range_a</v>
      </c>
      <c r="X243" s="37" t="str">
        <f t="shared" ref="X243" si="3">"%dummy_"&amp;S243&amp;"("&amp;B243&amp;", '"&amp;E243&amp;"', "&amp;T243&amp;");"</f>
        <v>%dummy_char(age_range, '6', a);</v>
      </c>
    </row>
    <row r="244" spans="1:24" hidden="1" x14ac:dyDescent="0.2">
      <c r="A244" s="37">
        <v>239</v>
      </c>
      <c r="B244" s="37" t="s">
        <v>1</v>
      </c>
      <c r="D244" s="37">
        <v>1.41275</v>
      </c>
      <c r="E244" s="33">
        <v>7</v>
      </c>
      <c r="F244" s="32">
        <v>809176</v>
      </c>
      <c r="G244" s="36">
        <v>0.35165000000000002</v>
      </c>
      <c r="H244" s="36">
        <v>0.32954626857118297</v>
      </c>
      <c r="I244" s="32">
        <v>184016</v>
      </c>
      <c r="J244" s="32">
        <v>625160</v>
      </c>
      <c r="K244" s="36">
        <v>0.22741</v>
      </c>
      <c r="L244" s="37">
        <v>94</v>
      </c>
      <c r="M244" s="26">
        <v>-5.7899999999999998E-7</v>
      </c>
      <c r="N244" s="36">
        <v>2.0445000000000001E-2</v>
      </c>
      <c r="O244" s="37">
        <v>-122.298</v>
      </c>
      <c r="P244" s="37">
        <v>66.674000000000007</v>
      </c>
    </row>
    <row r="245" spans="1:24" hidden="1" x14ac:dyDescent="0.2">
      <c r="A245" s="37">
        <v>240</v>
      </c>
      <c r="B245" s="37" t="s">
        <v>1</v>
      </c>
      <c r="D245" s="37">
        <v>1.41275</v>
      </c>
      <c r="E245" s="33">
        <v>8</v>
      </c>
      <c r="F245" s="32">
        <v>503964</v>
      </c>
      <c r="G245" s="36">
        <v>0.21901000000000001</v>
      </c>
      <c r="H245" s="36">
        <v>0.21175446639636672</v>
      </c>
      <c r="I245" s="32">
        <v>118242</v>
      </c>
      <c r="J245" s="32">
        <v>385722</v>
      </c>
      <c r="K245" s="36">
        <v>0.23462</v>
      </c>
      <c r="L245" s="37">
        <v>97</v>
      </c>
      <c r="M245" s="26">
        <v>8.3999999999999998E-8</v>
      </c>
      <c r="N245" s="36">
        <v>1.0861000000000001E-2</v>
      </c>
      <c r="O245" s="37">
        <v>-118.238</v>
      </c>
      <c r="P245" s="37">
        <v>62.755000000000003</v>
      </c>
    </row>
    <row r="246" spans="1:24" hidden="1" x14ac:dyDescent="0.2">
      <c r="A246" s="37">
        <v>241</v>
      </c>
      <c r="B246" s="37" t="s">
        <v>1</v>
      </c>
      <c r="D246" s="37">
        <v>1.41275</v>
      </c>
      <c r="E246" s="33">
        <v>9</v>
      </c>
      <c r="F246" s="32">
        <v>235371</v>
      </c>
      <c r="G246" s="36">
        <v>0.10229000000000001</v>
      </c>
      <c r="H246" s="36">
        <v>9.7795097350964907E-2</v>
      </c>
      <c r="I246" s="32">
        <v>54608</v>
      </c>
      <c r="J246" s="32">
        <v>180763</v>
      </c>
      <c r="K246" s="36">
        <v>0.23200999999999999</v>
      </c>
      <c r="L246" s="37">
        <v>96</v>
      </c>
      <c r="M246" s="26">
        <v>9.5300000000000002E-7</v>
      </c>
      <c r="N246" s="36">
        <v>4.9290000000000002E-3</v>
      </c>
      <c r="O246" s="37">
        <v>-119.70099999999999</v>
      </c>
      <c r="P246" s="37">
        <v>64.158000000000001</v>
      </c>
    </row>
    <row r="247" spans="1:24" hidden="1" x14ac:dyDescent="0.2">
      <c r="A247" s="37">
        <v>242</v>
      </c>
      <c r="B247" s="37" t="s">
        <v>1</v>
      </c>
      <c r="D247" s="37">
        <v>1.41275</v>
      </c>
      <c r="E247" s="33" t="s">
        <v>84</v>
      </c>
      <c r="F247" s="32">
        <v>3571</v>
      </c>
      <c r="G247" s="36">
        <v>1.5499999999999999E-3</v>
      </c>
      <c r="H247" s="36">
        <v>1.5490909611885558E-3</v>
      </c>
      <c r="I247" s="32">
        <v>865</v>
      </c>
      <c r="J247" s="32">
        <v>2706</v>
      </c>
      <c r="K247" s="36">
        <v>0.24223</v>
      </c>
      <c r="L247" s="37">
        <v>100</v>
      </c>
      <c r="M247" s="26">
        <v>1.3607E-5</v>
      </c>
      <c r="N247" s="36">
        <v>4.9259999999999998E-3</v>
      </c>
      <c r="O247" s="37">
        <v>-114.05</v>
      </c>
      <c r="P247" s="37">
        <v>58.796999999999997</v>
      </c>
    </row>
    <row r="248" spans="1:24" x14ac:dyDescent="0.2">
      <c r="A248" s="37">
        <v>243</v>
      </c>
      <c r="B248" s="37" t="s">
        <v>1</v>
      </c>
      <c r="D248" s="37">
        <v>1.41275</v>
      </c>
      <c r="E248" s="33" t="s">
        <v>76</v>
      </c>
      <c r="F248" s="32">
        <v>40978</v>
      </c>
      <c r="G248" s="36">
        <v>1.7809999999999999E-2</v>
      </c>
      <c r="H248" s="36">
        <v>1.407792375248929E-2</v>
      </c>
      <c r="I248" s="32">
        <v>7861</v>
      </c>
      <c r="J248" s="32">
        <v>33117</v>
      </c>
      <c r="K248" s="36">
        <v>0.19183</v>
      </c>
      <c r="L248" s="37">
        <v>79</v>
      </c>
      <c r="M248" s="26">
        <v>2.9280000000000002E-6</v>
      </c>
      <c r="N248" s="36">
        <v>0</v>
      </c>
      <c r="O248" s="37">
        <v>-143.81299999999999</v>
      </c>
      <c r="P248" s="37">
        <v>88.637</v>
      </c>
      <c r="S248" s="37" t="s">
        <v>504</v>
      </c>
      <c r="T248" s="37" t="s">
        <v>502</v>
      </c>
      <c r="W248" s="37" t="str">
        <f t="shared" ref="W248" si="4">B248&amp;"_"&amp;T248</f>
        <v>age_range_b</v>
      </c>
      <c r="X248" s="37" t="str">
        <f t="shared" ref="X248" si="5">"%dummy_"&amp;S248&amp;"("&amp;B248&amp;", '"&amp;E248&amp;"', "&amp;T248&amp;");"</f>
        <v>%dummy_char(age_range, 'A', b);</v>
      </c>
    </row>
    <row r="249" spans="1:24" hidden="1" x14ac:dyDescent="0.2">
      <c r="A249" s="37">
        <v>244</v>
      </c>
      <c r="B249" s="37" t="s">
        <v>1</v>
      </c>
      <c r="D249" s="37">
        <v>1.41275</v>
      </c>
      <c r="F249" s="32">
        <v>3766</v>
      </c>
      <c r="G249" s="36">
        <v>1.64E-3</v>
      </c>
      <c r="H249" s="36">
        <v>1.7622028968896403E-3</v>
      </c>
      <c r="I249" s="32">
        <v>984</v>
      </c>
      <c r="J249" s="32">
        <v>2782</v>
      </c>
      <c r="K249" s="36">
        <v>0.26129000000000002</v>
      </c>
      <c r="L249" s="37">
        <v>108</v>
      </c>
      <c r="M249" s="26">
        <v>1.4295E-5</v>
      </c>
      <c r="N249" s="36">
        <v>1.66E-4</v>
      </c>
      <c r="O249" s="37">
        <v>-103.93</v>
      </c>
      <c r="P249" s="37">
        <v>49.619</v>
      </c>
    </row>
    <row r="250" spans="1:24" hidden="1" x14ac:dyDescent="0.2">
      <c r="A250" s="37">
        <v>245</v>
      </c>
      <c r="B250" s="37" t="s">
        <v>5</v>
      </c>
      <c r="D250" s="37">
        <v>1.4110499999999999</v>
      </c>
      <c r="E250" s="33" t="s">
        <v>62</v>
      </c>
      <c r="F250" s="32">
        <v>2236198</v>
      </c>
      <c r="G250" s="36">
        <v>0.97180999999999995</v>
      </c>
      <c r="H250" s="36">
        <v>0.97753549477786217</v>
      </c>
      <c r="I250" s="32">
        <v>545848</v>
      </c>
      <c r="J250" s="32">
        <v>1690350</v>
      </c>
      <c r="K250" s="36">
        <v>0.24410000000000001</v>
      </c>
      <c r="L250" s="37">
        <v>101</v>
      </c>
      <c r="M250" s="26">
        <v>-9.7839999999999998E-6</v>
      </c>
      <c r="N250" s="36">
        <v>7.5640000000000004E-3</v>
      </c>
      <c r="O250" s="37">
        <v>-113.035</v>
      </c>
      <c r="P250" s="37">
        <v>57.851999999999997</v>
      </c>
    </row>
    <row r="251" spans="1:24" hidden="1" x14ac:dyDescent="0.2">
      <c r="A251" s="37">
        <v>246</v>
      </c>
      <c r="B251" s="37" t="s">
        <v>5</v>
      </c>
      <c r="D251" s="37">
        <v>1.4110499999999999</v>
      </c>
      <c r="E251" s="33" t="s">
        <v>61</v>
      </c>
      <c r="F251" s="32">
        <v>64874</v>
      </c>
      <c r="G251" s="36">
        <v>2.819E-2</v>
      </c>
      <c r="H251" s="36">
        <v>2.2464505222137852E-2</v>
      </c>
      <c r="I251" s="32">
        <v>12544</v>
      </c>
      <c r="J251" s="32">
        <v>52330</v>
      </c>
      <c r="K251" s="36">
        <v>0.19336</v>
      </c>
      <c r="L251" s="37">
        <v>80</v>
      </c>
      <c r="M251" s="26">
        <v>2.221E-6</v>
      </c>
      <c r="N251" s="36">
        <v>0</v>
      </c>
      <c r="O251" s="37">
        <v>-142.833</v>
      </c>
      <c r="P251" s="37">
        <v>87.596999999999994</v>
      </c>
    </row>
    <row r="252" spans="1:24" hidden="1" x14ac:dyDescent="0.2">
      <c r="A252" s="37">
        <v>247</v>
      </c>
      <c r="B252" s="37" t="s">
        <v>45</v>
      </c>
      <c r="D252" s="37">
        <v>1.4107799999999999</v>
      </c>
      <c r="E252" s="33" t="s">
        <v>73</v>
      </c>
      <c r="F252" s="32">
        <v>2250314</v>
      </c>
      <c r="G252" s="36">
        <v>0.97794000000000003</v>
      </c>
      <c r="H252" s="36">
        <v>0.98402376824882876</v>
      </c>
      <c r="I252" s="32">
        <v>549471</v>
      </c>
      <c r="J252" s="32">
        <v>1700843</v>
      </c>
      <c r="K252" s="36">
        <v>0.24418000000000001</v>
      </c>
      <c r="L252" s="37">
        <v>101</v>
      </c>
      <c r="M252" s="26">
        <v>-1.1117999999999999E-5</v>
      </c>
      <c r="N252" s="36">
        <v>8.0309999999999999E-3</v>
      </c>
      <c r="O252" s="37">
        <v>-112.992</v>
      </c>
      <c r="P252" s="37">
        <v>57.811999999999998</v>
      </c>
    </row>
    <row r="253" spans="1:24" x14ac:dyDescent="0.2">
      <c r="A253" s="37">
        <v>248</v>
      </c>
      <c r="B253" s="37" t="s">
        <v>45</v>
      </c>
      <c r="D253" s="37">
        <v>1.4107799999999999</v>
      </c>
      <c r="E253" s="33" t="s">
        <v>108</v>
      </c>
      <c r="F253" s="32">
        <v>50758</v>
      </c>
      <c r="G253" s="36">
        <v>2.206E-2</v>
      </c>
      <c r="H253" s="36">
        <v>1.5976231751171219E-2</v>
      </c>
      <c r="I253" s="32">
        <v>8921</v>
      </c>
      <c r="J253" s="32">
        <v>41837</v>
      </c>
      <c r="K253" s="36">
        <v>0.17576</v>
      </c>
      <c r="L253" s="37">
        <v>72</v>
      </c>
      <c r="M253" s="26">
        <v>2.3290000000000001E-6</v>
      </c>
      <c r="N253" s="36">
        <v>0</v>
      </c>
      <c r="O253" s="37">
        <v>-154.53700000000001</v>
      </c>
      <c r="P253" s="37">
        <v>100.21599999999999</v>
      </c>
      <c r="S253" s="37" t="s">
        <v>504</v>
      </c>
      <c r="T253" s="37" t="s">
        <v>501</v>
      </c>
      <c r="W253" s="37" t="str">
        <f t="shared" ref="W253:W255" si="6">B253&amp;"_"&amp;T253</f>
        <v>in_market_a</v>
      </c>
      <c r="X253" s="37" t="str">
        <f t="shared" ref="X253:X255" si="7">"%dummy_"&amp;S253&amp;"("&amp;B253&amp;", '"&amp;E253&amp;"', "&amp;T253&amp;");"</f>
        <v>%dummy_char(in_market, 'OUT', a);</v>
      </c>
    </row>
    <row r="254" spans="1:24" hidden="1" x14ac:dyDescent="0.2">
      <c r="A254" s="37">
        <v>249</v>
      </c>
      <c r="B254" s="37" t="s">
        <v>379</v>
      </c>
      <c r="D254" s="37">
        <v>1.4089799999999999</v>
      </c>
      <c r="E254" s="33" t="s">
        <v>417</v>
      </c>
      <c r="F254" s="32">
        <v>56392</v>
      </c>
      <c r="G254" s="36">
        <v>2.4510000000000001E-2</v>
      </c>
      <c r="H254" s="36">
        <v>2.6474233155202798E-2</v>
      </c>
      <c r="I254" s="32">
        <v>14783</v>
      </c>
      <c r="J254" s="32">
        <v>41609</v>
      </c>
      <c r="K254" s="36">
        <v>0.26214999999999999</v>
      </c>
      <c r="L254" s="37">
        <v>108</v>
      </c>
      <c r="M254" s="26">
        <v>3.4199999999999999E-6</v>
      </c>
      <c r="N254" s="36">
        <v>2.598E-3</v>
      </c>
      <c r="O254" s="37">
        <v>-103.48399999999999</v>
      </c>
      <c r="P254" s="37">
        <v>49.228000000000002</v>
      </c>
    </row>
    <row r="255" spans="1:24" x14ac:dyDescent="0.2">
      <c r="A255" s="37">
        <v>250</v>
      </c>
      <c r="B255" s="37" t="s">
        <v>379</v>
      </c>
      <c r="D255" s="37">
        <v>1.4089799999999999</v>
      </c>
      <c r="E255" s="33" t="s">
        <v>418</v>
      </c>
      <c r="F255" s="32">
        <v>365370</v>
      </c>
      <c r="G255" s="36">
        <v>0.15878</v>
      </c>
      <c r="H255" s="36">
        <v>0.17825291193283571</v>
      </c>
      <c r="I255" s="32">
        <v>99535</v>
      </c>
      <c r="J255" s="32">
        <v>265835</v>
      </c>
      <c r="K255" s="36">
        <v>0.27242</v>
      </c>
      <c r="L255" s="37">
        <v>112</v>
      </c>
      <c r="M255" s="26">
        <v>6.92E-7</v>
      </c>
      <c r="N255" s="36">
        <v>2.8306999999999999E-2</v>
      </c>
      <c r="O255" s="37">
        <v>-98.236999999999995</v>
      </c>
      <c r="P255" s="37">
        <v>44.713000000000001</v>
      </c>
      <c r="S255" s="37" t="s">
        <v>504</v>
      </c>
      <c r="T255" s="37" t="s">
        <v>501</v>
      </c>
      <c r="W255" s="37" t="str">
        <f t="shared" si="6"/>
        <v>dep_wallet_grp_a</v>
      </c>
      <c r="X255" s="37" t="str">
        <f t="shared" si="7"/>
        <v>%dummy_char(dep_wallet_grp, '02: 500&lt;-5k', a);</v>
      </c>
    </row>
    <row r="256" spans="1:24" hidden="1" x14ac:dyDescent="0.2">
      <c r="A256" s="37">
        <v>251</v>
      </c>
      <c r="B256" s="37" t="s">
        <v>379</v>
      </c>
      <c r="D256" s="37">
        <v>1.4089799999999999</v>
      </c>
      <c r="E256" s="33" t="s">
        <v>419</v>
      </c>
      <c r="F256" s="32">
        <v>277752</v>
      </c>
      <c r="G256" s="36">
        <v>0.12071</v>
      </c>
      <c r="H256" s="36">
        <v>0.1303636155245777</v>
      </c>
      <c r="I256" s="32">
        <v>72794</v>
      </c>
      <c r="J256" s="32">
        <v>204958</v>
      </c>
      <c r="K256" s="36">
        <v>0.26207999999999998</v>
      </c>
      <c r="L256" s="37">
        <v>108</v>
      </c>
      <c r="M256" s="26">
        <v>9.6599999999999994E-7</v>
      </c>
      <c r="N256" s="36">
        <v>4.1059999999999999E-2</v>
      </c>
      <c r="O256" s="37">
        <v>-103.517</v>
      </c>
      <c r="P256" s="37">
        <v>49.256999999999998</v>
      </c>
    </row>
    <row r="257" spans="1:24" hidden="1" x14ac:dyDescent="0.2">
      <c r="A257" s="37">
        <v>252</v>
      </c>
      <c r="B257" s="37" t="s">
        <v>379</v>
      </c>
      <c r="D257" s="37">
        <v>1.4089799999999999</v>
      </c>
      <c r="E257" s="33" t="s">
        <v>420</v>
      </c>
      <c r="F257" s="32">
        <v>198211</v>
      </c>
      <c r="G257" s="36">
        <v>8.6139999999999994E-2</v>
      </c>
      <c r="H257" s="36">
        <v>9.0377369303285146E-2</v>
      </c>
      <c r="I257" s="32">
        <v>50466</v>
      </c>
      <c r="J257" s="32">
        <v>147745</v>
      </c>
      <c r="K257" s="36">
        <v>0.25461</v>
      </c>
      <c r="L257" s="37">
        <v>105</v>
      </c>
      <c r="M257" s="26">
        <v>1.336E-6</v>
      </c>
      <c r="N257" s="36">
        <v>4.6656999999999997E-2</v>
      </c>
      <c r="O257" s="37">
        <v>-107.419</v>
      </c>
      <c r="P257" s="37">
        <v>52.72</v>
      </c>
    </row>
    <row r="258" spans="1:24" hidden="1" x14ac:dyDescent="0.2">
      <c r="A258" s="37">
        <v>253</v>
      </c>
      <c r="B258" s="37" t="s">
        <v>379</v>
      </c>
      <c r="D258" s="37">
        <v>1.4089799999999999</v>
      </c>
      <c r="E258" s="33" t="s">
        <v>421</v>
      </c>
      <c r="F258" s="32">
        <v>283788</v>
      </c>
      <c r="G258" s="36">
        <v>0.12333</v>
      </c>
      <c r="H258" s="36">
        <v>0.12486389489820771</v>
      </c>
      <c r="I258" s="32">
        <v>69723</v>
      </c>
      <c r="J258" s="32">
        <v>214065</v>
      </c>
      <c r="K258" s="36">
        <v>0.24568999999999999</v>
      </c>
      <c r="L258" s="37">
        <v>101</v>
      </c>
      <c r="M258" s="26">
        <v>8.2799999999999995E-7</v>
      </c>
      <c r="N258" s="36">
        <v>4.8683999999999998E-2</v>
      </c>
      <c r="O258" s="37">
        <v>-112.175</v>
      </c>
      <c r="P258" s="37">
        <v>57.055</v>
      </c>
    </row>
    <row r="259" spans="1:24" hidden="1" x14ac:dyDescent="0.2">
      <c r="A259" s="37">
        <v>254</v>
      </c>
      <c r="B259" s="37" t="s">
        <v>379</v>
      </c>
      <c r="D259" s="37">
        <v>1.4089799999999999</v>
      </c>
      <c r="E259" s="33" t="s">
        <v>422</v>
      </c>
      <c r="F259" s="32">
        <v>392211</v>
      </c>
      <c r="G259" s="36">
        <v>0.17044999999999999</v>
      </c>
      <c r="H259" s="36">
        <v>0.16567214430006161</v>
      </c>
      <c r="I259" s="32">
        <v>92510</v>
      </c>
      <c r="J259" s="32">
        <v>299701</v>
      </c>
      <c r="K259" s="36">
        <v>0.23587</v>
      </c>
      <c r="L259" s="37">
        <v>97</v>
      </c>
      <c r="M259" s="26">
        <v>3.8700000000000001E-7</v>
      </c>
      <c r="N259" s="36">
        <v>4.2379E-2</v>
      </c>
      <c r="O259" s="37">
        <v>-117.547</v>
      </c>
      <c r="P259" s="37">
        <v>62.095999999999997</v>
      </c>
    </row>
    <row r="260" spans="1:24" hidden="1" x14ac:dyDescent="0.2">
      <c r="A260" s="37">
        <v>255</v>
      </c>
      <c r="B260" s="37" t="s">
        <v>379</v>
      </c>
      <c r="D260" s="37">
        <v>1.4089799999999999</v>
      </c>
      <c r="E260" s="33" t="s">
        <v>423</v>
      </c>
      <c r="F260" s="32">
        <v>198134</v>
      </c>
      <c r="G260" s="36">
        <v>8.6110000000000006E-2</v>
      </c>
      <c r="H260" s="36">
        <v>8.1249373200189115E-2</v>
      </c>
      <c r="I260" s="32">
        <v>45369</v>
      </c>
      <c r="J260" s="32">
        <v>152765</v>
      </c>
      <c r="K260" s="36">
        <v>0.22897999999999999</v>
      </c>
      <c r="L260" s="37">
        <v>94</v>
      </c>
      <c r="M260" s="26">
        <v>1.133E-6</v>
      </c>
      <c r="N260" s="36">
        <v>3.5966999999999999E-2</v>
      </c>
      <c r="O260" s="37">
        <v>-121.407</v>
      </c>
      <c r="P260" s="37">
        <v>65.807000000000002</v>
      </c>
    </row>
    <row r="261" spans="1:24" hidden="1" x14ac:dyDescent="0.2">
      <c r="A261" s="37">
        <v>256</v>
      </c>
      <c r="B261" s="37" t="s">
        <v>379</v>
      </c>
      <c r="D261" s="37">
        <v>1.4089799999999999</v>
      </c>
      <c r="E261" s="33" t="s">
        <v>424</v>
      </c>
      <c r="F261" s="32">
        <v>114494</v>
      </c>
      <c r="G261" s="36">
        <v>4.9759999999999999E-2</v>
      </c>
      <c r="H261" s="36">
        <v>4.5598790813621969E-2</v>
      </c>
      <c r="I261" s="32">
        <v>25462</v>
      </c>
      <c r="J261" s="32">
        <v>89032</v>
      </c>
      <c r="K261" s="36">
        <v>0.22239</v>
      </c>
      <c r="L261" s="37">
        <v>92</v>
      </c>
      <c r="M261" s="26">
        <v>1.767E-6</v>
      </c>
      <c r="N261" s="36">
        <v>3.0477000000000001E-2</v>
      </c>
      <c r="O261" s="37">
        <v>-125.181</v>
      </c>
      <c r="P261" s="37">
        <v>69.504000000000005</v>
      </c>
    </row>
    <row r="262" spans="1:24" hidden="1" x14ac:dyDescent="0.2">
      <c r="A262" s="37">
        <v>257</v>
      </c>
      <c r="B262" s="37" t="s">
        <v>379</v>
      </c>
      <c r="D262" s="37">
        <v>1.4089799999999999</v>
      </c>
      <c r="E262" s="33" t="s">
        <v>425</v>
      </c>
      <c r="F262" s="32">
        <v>238982</v>
      </c>
      <c r="G262" s="36">
        <v>0.10385999999999999</v>
      </c>
      <c r="H262" s="36">
        <v>9.1861989426782614E-2</v>
      </c>
      <c r="I262" s="32">
        <v>51295</v>
      </c>
      <c r="J262" s="32">
        <v>187687</v>
      </c>
      <c r="K262" s="36">
        <v>0.21464</v>
      </c>
      <c r="L262" s="37">
        <v>88</v>
      </c>
      <c r="M262" s="26">
        <v>8.0800000000000004E-7</v>
      </c>
      <c r="N262" s="36">
        <v>1.4638999999999999E-2</v>
      </c>
      <c r="O262" s="37">
        <v>-129.71799999999999</v>
      </c>
      <c r="P262" s="37">
        <v>74.033000000000001</v>
      </c>
    </row>
    <row r="263" spans="1:24" hidden="1" x14ac:dyDescent="0.2">
      <c r="A263" s="37">
        <v>258</v>
      </c>
      <c r="B263" s="37" t="s">
        <v>379</v>
      </c>
      <c r="D263" s="37">
        <v>1.4089799999999999</v>
      </c>
      <c r="E263" s="33" t="s">
        <v>426</v>
      </c>
      <c r="F263" s="32">
        <v>175738</v>
      </c>
      <c r="G263" s="36">
        <v>7.6369999999999993E-2</v>
      </c>
      <c r="H263" s="36">
        <v>6.5285677445235599E-2</v>
      </c>
      <c r="I263" s="32">
        <v>36455</v>
      </c>
      <c r="J263" s="32">
        <v>139283</v>
      </c>
      <c r="K263" s="36">
        <v>0.20744000000000001</v>
      </c>
      <c r="L263" s="37">
        <v>85</v>
      </c>
      <c r="M263" s="26">
        <v>1.0979999999999999E-6</v>
      </c>
      <c r="N263" s="36">
        <v>0</v>
      </c>
      <c r="O263" s="37">
        <v>-134.04300000000001</v>
      </c>
      <c r="P263" s="37">
        <v>78.430999999999997</v>
      </c>
    </row>
    <row r="264" spans="1:24" hidden="1" x14ac:dyDescent="0.2">
      <c r="A264" s="37">
        <v>259</v>
      </c>
      <c r="B264" s="37" t="s">
        <v>378</v>
      </c>
      <c r="D264" s="37">
        <v>1.4089100000000001</v>
      </c>
      <c r="E264" s="33" t="s">
        <v>394</v>
      </c>
      <c r="F264" s="32">
        <v>76195</v>
      </c>
      <c r="G264" s="36">
        <v>3.3110000000000001E-2</v>
      </c>
      <c r="H264" s="36">
        <v>3.460651298729208E-2</v>
      </c>
      <c r="I264" s="32">
        <v>19324</v>
      </c>
      <c r="J264" s="32">
        <v>56871</v>
      </c>
      <c r="K264" s="36">
        <v>0.25361</v>
      </c>
      <c r="L264" s="37">
        <v>105</v>
      </c>
      <c r="M264" s="26">
        <v>2.7420000000000002E-6</v>
      </c>
      <c r="N264" s="36">
        <v>1.9719999999999998E-3</v>
      </c>
      <c r="O264" s="37">
        <v>-107.944</v>
      </c>
      <c r="P264" s="37">
        <v>53.192</v>
      </c>
    </row>
    <row r="265" spans="1:24" x14ac:dyDescent="0.2">
      <c r="A265" s="37">
        <v>260</v>
      </c>
      <c r="B265" s="37" t="s">
        <v>378</v>
      </c>
      <c r="D265" s="37">
        <v>1.4089100000000001</v>
      </c>
      <c r="E265" s="33" t="s">
        <v>395</v>
      </c>
      <c r="F265" s="32">
        <v>88670</v>
      </c>
      <c r="G265" s="36">
        <v>3.8530000000000002E-2</v>
      </c>
      <c r="H265" s="36">
        <v>4.3451553747188357E-2</v>
      </c>
      <c r="I265" s="32">
        <v>24263</v>
      </c>
      <c r="J265" s="32">
        <v>64407</v>
      </c>
      <c r="K265" s="36">
        <v>0.27362999999999998</v>
      </c>
      <c r="L265" s="37">
        <v>113</v>
      </c>
      <c r="M265" s="26">
        <v>2.7180000000000001E-6</v>
      </c>
      <c r="N265" s="36">
        <v>8.4650000000000003E-3</v>
      </c>
      <c r="O265" s="37">
        <v>-97.626999999999995</v>
      </c>
      <c r="P265" s="37">
        <v>44.198999999999998</v>
      </c>
      <c r="S265" s="37" t="s">
        <v>504</v>
      </c>
      <c r="T265" s="37" t="s">
        <v>501</v>
      </c>
      <c r="W265" s="37" t="str">
        <f t="shared" ref="W265:W267" si="8">B265&amp;"_"&amp;T265</f>
        <v>tenure_grp_a</v>
      </c>
      <c r="X265" s="37" t="str">
        <f t="shared" ref="X265:X267" si="9">"%dummy_"&amp;S265&amp;"("&amp;B265&amp;", '"&amp;E265&amp;"', "&amp;T265&amp;");"</f>
        <v>%dummy_char(tenure_grp, '02: 12-&lt;18 months', a);</v>
      </c>
    </row>
    <row r="266" spans="1:24" x14ac:dyDescent="0.2">
      <c r="A266" s="37">
        <v>261</v>
      </c>
      <c r="B266" s="37" t="s">
        <v>378</v>
      </c>
      <c r="D266" s="37">
        <v>1.4089100000000001</v>
      </c>
      <c r="E266" s="33" t="s">
        <v>396</v>
      </c>
      <c r="F266" s="32">
        <v>137468</v>
      </c>
      <c r="G266" s="36">
        <v>5.9740000000000001E-2</v>
      </c>
      <c r="H266" s="36">
        <v>7.1225948795828026E-2</v>
      </c>
      <c r="I266" s="32">
        <v>39772</v>
      </c>
      <c r="J266" s="32">
        <v>97696</v>
      </c>
      <c r="K266" s="36">
        <v>0.28932000000000002</v>
      </c>
      <c r="L266" s="37">
        <v>119</v>
      </c>
      <c r="M266" s="26">
        <v>2.1560000000000002E-6</v>
      </c>
      <c r="N266" s="36">
        <v>2.3630000000000002E-2</v>
      </c>
      <c r="O266" s="37">
        <v>-89.87</v>
      </c>
      <c r="P266" s="37">
        <v>37.868000000000002</v>
      </c>
      <c r="S266" s="37" t="s">
        <v>504</v>
      </c>
      <c r="T266" s="37" t="s">
        <v>502</v>
      </c>
      <c r="W266" s="37" t="str">
        <f t="shared" si="8"/>
        <v>tenure_grp_b</v>
      </c>
      <c r="X266" s="37" t="str">
        <f t="shared" si="9"/>
        <v>%dummy_char(tenure_grp, '03: 18-&lt;24 months', b);</v>
      </c>
    </row>
    <row r="267" spans="1:24" x14ac:dyDescent="0.2">
      <c r="A267" s="37">
        <v>262</v>
      </c>
      <c r="B267" s="37" t="s">
        <v>378</v>
      </c>
      <c r="D267" s="37">
        <v>1.4089100000000001</v>
      </c>
      <c r="E267" s="33" t="s">
        <v>397</v>
      </c>
      <c r="F267" s="32">
        <v>98999</v>
      </c>
      <c r="G267" s="36">
        <v>4.3020000000000003E-2</v>
      </c>
      <c r="H267" s="36">
        <v>4.7880342125245348E-2</v>
      </c>
      <c r="I267" s="32">
        <v>26736</v>
      </c>
      <c r="J267" s="32">
        <v>72263</v>
      </c>
      <c r="K267" s="36">
        <v>0.27006000000000002</v>
      </c>
      <c r="L267" s="37">
        <v>111</v>
      </c>
      <c r="M267" s="26">
        <v>2.4899999999999999E-6</v>
      </c>
      <c r="N267" s="36">
        <v>3.0044000000000001E-2</v>
      </c>
      <c r="O267" s="37">
        <v>-99.43</v>
      </c>
      <c r="P267" s="37">
        <v>45.725000000000001</v>
      </c>
      <c r="S267" s="37" t="s">
        <v>504</v>
      </c>
      <c r="T267" s="37" t="s">
        <v>503</v>
      </c>
      <c r="W267" s="37" t="str">
        <f t="shared" si="8"/>
        <v>tenure_grp_c</v>
      </c>
      <c r="X267" s="37" t="str">
        <f t="shared" si="9"/>
        <v>%dummy_char(tenure_grp, '04: 24-&lt;30 months', c);</v>
      </c>
    </row>
    <row r="268" spans="1:24" hidden="1" x14ac:dyDescent="0.2">
      <c r="A268" s="37">
        <v>263</v>
      </c>
      <c r="B268" s="37" t="s">
        <v>378</v>
      </c>
      <c r="D268" s="37">
        <v>1.4089100000000001</v>
      </c>
      <c r="E268" s="33" t="s">
        <v>398</v>
      </c>
      <c r="F268" s="32">
        <v>126276</v>
      </c>
      <c r="G268" s="36">
        <v>5.4879999999999998E-2</v>
      </c>
      <c r="H268" s="36">
        <v>6.3573618533216802E-2</v>
      </c>
      <c r="I268" s="32">
        <v>35499</v>
      </c>
      <c r="J268" s="32">
        <v>90777</v>
      </c>
      <c r="K268" s="36">
        <v>0.28111999999999998</v>
      </c>
      <c r="L268" s="37">
        <v>116</v>
      </c>
      <c r="M268" s="26">
        <v>2.2110000000000001E-6</v>
      </c>
      <c r="N268" s="36">
        <v>4.1527000000000001E-2</v>
      </c>
      <c r="O268" s="37">
        <v>-93.89</v>
      </c>
      <c r="P268" s="37">
        <v>41.100999999999999</v>
      </c>
    </row>
    <row r="269" spans="1:24" hidden="1" x14ac:dyDescent="0.2">
      <c r="A269" s="37">
        <v>264</v>
      </c>
      <c r="B269" s="37" t="s">
        <v>378</v>
      </c>
      <c r="D269" s="37">
        <v>1.4089100000000001</v>
      </c>
      <c r="E269" s="33" t="s">
        <v>399</v>
      </c>
      <c r="F269" s="32">
        <v>217913</v>
      </c>
      <c r="G269" s="36">
        <v>9.4700000000000006E-2</v>
      </c>
      <c r="H269" s="36">
        <v>0.10329123626412987</v>
      </c>
      <c r="I269" s="32">
        <v>57677</v>
      </c>
      <c r="J269" s="32">
        <v>160236</v>
      </c>
      <c r="K269" s="36">
        <v>0.26468000000000003</v>
      </c>
      <c r="L269" s="37">
        <v>109</v>
      </c>
      <c r="M269" s="26">
        <v>1.2920000000000001E-6</v>
      </c>
      <c r="N269" s="36">
        <v>5.2871000000000001E-2</v>
      </c>
      <c r="O269" s="37">
        <v>-102.179</v>
      </c>
      <c r="P269" s="37">
        <v>48.09</v>
      </c>
    </row>
    <row r="270" spans="1:24" hidden="1" x14ac:dyDescent="0.2">
      <c r="A270" s="37">
        <v>265</v>
      </c>
      <c r="B270" s="37" t="s">
        <v>378</v>
      </c>
      <c r="D270" s="37">
        <v>1.4089100000000001</v>
      </c>
      <c r="E270" s="33" t="s">
        <v>400</v>
      </c>
      <c r="F270" s="32">
        <v>93399</v>
      </c>
      <c r="G270" s="36">
        <v>4.0590000000000001E-2</v>
      </c>
      <c r="H270" s="36">
        <v>4.2788936804252213E-2</v>
      </c>
      <c r="I270" s="32">
        <v>23893</v>
      </c>
      <c r="J270" s="32">
        <v>69506</v>
      </c>
      <c r="K270" s="36">
        <v>0.25581999999999999</v>
      </c>
      <c r="L270" s="37">
        <v>105</v>
      </c>
      <c r="M270" s="26">
        <v>2.4269999999999998E-6</v>
      </c>
      <c r="N270" s="36">
        <v>5.5774999999999998E-2</v>
      </c>
      <c r="O270" s="37">
        <v>-106.783</v>
      </c>
      <c r="P270" s="37">
        <v>52.149000000000001</v>
      </c>
    </row>
    <row r="271" spans="1:24" hidden="1" x14ac:dyDescent="0.2">
      <c r="A271" s="37">
        <v>266</v>
      </c>
      <c r="B271" s="37" t="s">
        <v>378</v>
      </c>
      <c r="D271" s="37">
        <v>1.4089100000000001</v>
      </c>
      <c r="E271" s="33" t="s">
        <v>401</v>
      </c>
      <c r="F271" s="32">
        <v>114978</v>
      </c>
      <c r="G271" s="36">
        <v>4.9970000000000001E-2</v>
      </c>
      <c r="H271" s="36">
        <v>5.2378973910801013E-2</v>
      </c>
      <c r="I271" s="32">
        <v>29248</v>
      </c>
      <c r="J271" s="32">
        <v>85730</v>
      </c>
      <c r="K271" s="36">
        <v>0.25438</v>
      </c>
      <c r="L271" s="37">
        <v>105</v>
      </c>
      <c r="M271" s="26">
        <v>2.0880000000000002E-6</v>
      </c>
      <c r="N271" s="36">
        <v>5.8959999999999999E-2</v>
      </c>
      <c r="O271" s="37">
        <v>-107.539</v>
      </c>
      <c r="P271" s="37">
        <v>52.828000000000003</v>
      </c>
    </row>
    <row r="272" spans="1:24" hidden="1" x14ac:dyDescent="0.2">
      <c r="A272" s="37">
        <v>267</v>
      </c>
      <c r="B272" s="37" t="s">
        <v>378</v>
      </c>
      <c r="D272" s="37">
        <v>1.4089100000000001</v>
      </c>
      <c r="E272" s="33" t="s">
        <v>402</v>
      </c>
      <c r="F272" s="32">
        <v>199994</v>
      </c>
      <c r="G272" s="36">
        <v>8.6910000000000001E-2</v>
      </c>
      <c r="H272" s="36">
        <v>8.9243757073883587E-2</v>
      </c>
      <c r="I272" s="32">
        <v>49833</v>
      </c>
      <c r="J272" s="32">
        <v>150161</v>
      </c>
      <c r="K272" s="36">
        <v>0.24917</v>
      </c>
      <c r="L272" s="37">
        <v>103</v>
      </c>
      <c r="M272" s="26">
        <v>1.282E-6</v>
      </c>
      <c r="N272" s="36">
        <v>6.2037000000000002E-2</v>
      </c>
      <c r="O272" s="37">
        <v>-110.303</v>
      </c>
      <c r="P272" s="37">
        <v>55.334000000000003</v>
      </c>
    </row>
    <row r="273" spans="1:24" hidden="1" x14ac:dyDescent="0.2">
      <c r="A273" s="37">
        <v>268</v>
      </c>
      <c r="B273" s="37" t="s">
        <v>378</v>
      </c>
      <c r="D273" s="37">
        <v>1.4089100000000001</v>
      </c>
      <c r="E273" s="33" t="s">
        <v>403</v>
      </c>
      <c r="F273" s="32">
        <v>191302</v>
      </c>
      <c r="G273" s="36">
        <v>8.3140000000000006E-2</v>
      </c>
      <c r="H273" s="36">
        <v>8.338407427040502E-2</v>
      </c>
      <c r="I273" s="32">
        <v>46561</v>
      </c>
      <c r="J273" s="32">
        <v>144741</v>
      </c>
      <c r="K273" s="36">
        <v>0.24339</v>
      </c>
      <c r="L273" s="37">
        <v>100</v>
      </c>
      <c r="M273" s="26">
        <v>1.2920000000000001E-6</v>
      </c>
      <c r="N273" s="36">
        <v>6.2364000000000003E-2</v>
      </c>
      <c r="O273" s="37">
        <v>-113.41800000000001</v>
      </c>
      <c r="P273" s="37">
        <v>58.209000000000003</v>
      </c>
    </row>
    <row r="274" spans="1:24" hidden="1" x14ac:dyDescent="0.2">
      <c r="A274" s="37">
        <v>269</v>
      </c>
      <c r="B274" s="37" t="s">
        <v>378</v>
      </c>
      <c r="D274" s="37">
        <v>1.4089100000000001</v>
      </c>
      <c r="E274" s="33" t="s">
        <v>404</v>
      </c>
      <c r="F274" s="32">
        <v>184434</v>
      </c>
      <c r="G274" s="36">
        <v>8.0149999999999999E-2</v>
      </c>
      <c r="H274" s="36">
        <v>7.9075273284717543E-2</v>
      </c>
      <c r="I274" s="32">
        <v>44155</v>
      </c>
      <c r="J274" s="32">
        <v>140279</v>
      </c>
      <c r="K274" s="36">
        <v>0.23941000000000001</v>
      </c>
      <c r="L274" s="37">
        <v>99</v>
      </c>
      <c r="M274" s="26">
        <v>1.305E-6</v>
      </c>
      <c r="N274" s="36">
        <v>6.0942999999999997E-2</v>
      </c>
      <c r="O274" s="37">
        <v>-115.593</v>
      </c>
      <c r="P274" s="37">
        <v>60.244999999999997</v>
      </c>
    </row>
    <row r="275" spans="1:24" hidden="1" x14ac:dyDescent="0.2">
      <c r="A275" s="37">
        <v>270</v>
      </c>
      <c r="B275" s="37" t="s">
        <v>378</v>
      </c>
      <c r="D275" s="37">
        <v>1.4089100000000001</v>
      </c>
      <c r="E275" s="33" t="s">
        <v>405</v>
      </c>
      <c r="F275" s="32">
        <v>130842</v>
      </c>
      <c r="G275" s="36">
        <v>5.6860000000000001E-2</v>
      </c>
      <c r="H275" s="36">
        <v>5.3510795283600053E-2</v>
      </c>
      <c r="I275" s="32">
        <v>29880</v>
      </c>
      <c r="J275" s="32">
        <v>100962</v>
      </c>
      <c r="K275" s="36">
        <v>0.22836999999999999</v>
      </c>
      <c r="L275" s="37">
        <v>94</v>
      </c>
      <c r="M275" s="26">
        <v>1.6479999999999999E-6</v>
      </c>
      <c r="N275" s="36">
        <v>5.6519E-2</v>
      </c>
      <c r="O275" s="37">
        <v>-121.755</v>
      </c>
      <c r="P275" s="37">
        <v>66.146000000000001</v>
      </c>
    </row>
    <row r="276" spans="1:24" hidden="1" x14ac:dyDescent="0.2">
      <c r="A276" s="37">
        <v>271</v>
      </c>
      <c r="B276" s="37" t="s">
        <v>378</v>
      </c>
      <c r="D276" s="37">
        <v>1.4089100000000001</v>
      </c>
      <c r="E276" s="33" t="s">
        <v>406</v>
      </c>
      <c r="F276" s="32">
        <v>111368</v>
      </c>
      <c r="G276" s="36">
        <v>4.8399999999999999E-2</v>
      </c>
      <c r="H276" s="36">
        <v>4.4407871172939442E-2</v>
      </c>
      <c r="I276" s="32">
        <v>24797</v>
      </c>
      <c r="J276" s="32">
        <v>86571</v>
      </c>
      <c r="K276" s="36">
        <v>0.22266</v>
      </c>
      <c r="L276" s="37">
        <v>92</v>
      </c>
      <c r="M276" s="26">
        <v>1.807E-6</v>
      </c>
      <c r="N276" s="36">
        <v>5.1249999999999997E-2</v>
      </c>
      <c r="O276" s="37">
        <v>-125.024</v>
      </c>
      <c r="P276" s="37">
        <v>69.349000000000004</v>
      </c>
    </row>
    <row r="277" spans="1:24" hidden="1" x14ac:dyDescent="0.2">
      <c r="A277" s="37">
        <v>272</v>
      </c>
      <c r="B277" s="37" t="s">
        <v>378</v>
      </c>
      <c r="D277" s="37">
        <v>1.4089100000000001</v>
      </c>
      <c r="E277" s="33" t="s">
        <v>407</v>
      </c>
      <c r="F277" s="32">
        <v>184246</v>
      </c>
      <c r="G277" s="36">
        <v>8.0070000000000002E-2</v>
      </c>
      <c r="H277" s="36">
        <v>7.0201578819180793E-2</v>
      </c>
      <c r="I277" s="32">
        <v>39200</v>
      </c>
      <c r="J277" s="32">
        <v>145046</v>
      </c>
      <c r="K277" s="36">
        <v>0.21276</v>
      </c>
      <c r="L277" s="37">
        <v>88</v>
      </c>
      <c r="M277" s="26">
        <v>1.088E-6</v>
      </c>
      <c r="N277" s="36">
        <v>3.8219999999999997E-2</v>
      </c>
      <c r="O277" s="37">
        <v>-130.83699999999999</v>
      </c>
      <c r="P277" s="37">
        <v>75.164000000000001</v>
      </c>
    </row>
    <row r="278" spans="1:24" hidden="1" x14ac:dyDescent="0.2">
      <c r="A278" s="37">
        <v>273</v>
      </c>
      <c r="B278" s="37" t="s">
        <v>378</v>
      </c>
      <c r="D278" s="37">
        <v>1.4089100000000001</v>
      </c>
      <c r="E278" s="33" t="s">
        <v>408</v>
      </c>
      <c r="F278" s="32">
        <v>63612</v>
      </c>
      <c r="G278" s="36">
        <v>2.7640000000000001E-2</v>
      </c>
      <c r="H278" s="36">
        <v>2.3198756429175203E-2</v>
      </c>
      <c r="I278" s="32">
        <v>12954</v>
      </c>
      <c r="J278" s="32">
        <v>50658</v>
      </c>
      <c r="K278" s="36">
        <v>0.20363999999999999</v>
      </c>
      <c r="L278" s="37">
        <v>84</v>
      </c>
      <c r="M278" s="26">
        <v>2.3889999999999999E-6</v>
      </c>
      <c r="N278" s="36">
        <v>3.2349999999999997E-2</v>
      </c>
      <c r="O278" s="37">
        <v>-136.369</v>
      </c>
      <c r="P278" s="37">
        <v>80.828999999999994</v>
      </c>
    </row>
    <row r="279" spans="1:24" hidden="1" x14ac:dyDescent="0.2">
      <c r="A279" s="37">
        <v>274</v>
      </c>
      <c r="B279" s="37" t="s">
        <v>378</v>
      </c>
      <c r="D279" s="37">
        <v>1.4089100000000001</v>
      </c>
      <c r="E279" s="33" t="s">
        <v>409</v>
      </c>
      <c r="F279" s="32">
        <v>92565</v>
      </c>
      <c r="G279" s="36">
        <v>4.0230000000000002E-2</v>
      </c>
      <c r="H279" s="36">
        <v>3.2840728377197384E-2</v>
      </c>
      <c r="I279" s="32">
        <v>18338</v>
      </c>
      <c r="J279" s="32">
        <v>74227</v>
      </c>
      <c r="K279" s="36">
        <v>0.19811000000000001</v>
      </c>
      <c r="L279" s="37">
        <v>82</v>
      </c>
      <c r="M279" s="26">
        <v>1.7880000000000001E-6</v>
      </c>
      <c r="N279" s="36">
        <v>2.2596999999999999E-2</v>
      </c>
      <c r="O279" s="37">
        <v>-139.815</v>
      </c>
      <c r="P279" s="37">
        <v>84.418000000000006</v>
      </c>
    </row>
    <row r="280" spans="1:24" hidden="1" x14ac:dyDescent="0.2">
      <c r="A280" s="37">
        <v>275</v>
      </c>
      <c r="B280" s="37" t="s">
        <v>378</v>
      </c>
      <c r="D280" s="37">
        <v>1.4089100000000001</v>
      </c>
      <c r="E280" s="33" t="s">
        <v>410</v>
      </c>
      <c r="F280" s="32">
        <v>76845</v>
      </c>
      <c r="G280" s="36">
        <v>3.3399999999999999E-2</v>
      </c>
      <c r="H280" s="36">
        <v>2.6296938351552314E-2</v>
      </c>
      <c r="I280" s="32">
        <v>14684</v>
      </c>
      <c r="J280" s="32">
        <v>62161</v>
      </c>
      <c r="K280" s="36">
        <v>0.19109000000000001</v>
      </c>
      <c r="L280" s="37">
        <v>79</v>
      </c>
      <c r="M280" s="26">
        <v>1.9530000000000002E-6</v>
      </c>
      <c r="N280" s="36">
        <v>1.3224E-2</v>
      </c>
      <c r="O280" s="37">
        <v>-144.297</v>
      </c>
      <c r="P280" s="37">
        <v>89.150999999999996</v>
      </c>
    </row>
    <row r="281" spans="1:24" hidden="1" x14ac:dyDescent="0.2">
      <c r="A281" s="37">
        <v>276</v>
      </c>
      <c r="B281" s="37" t="s">
        <v>378</v>
      </c>
      <c r="D281" s="37">
        <v>1.4089100000000001</v>
      </c>
      <c r="E281" s="33" t="s">
        <v>411</v>
      </c>
      <c r="F281" s="32">
        <v>45411</v>
      </c>
      <c r="G281" s="36">
        <v>1.9730000000000001E-2</v>
      </c>
      <c r="H281" s="36">
        <v>1.5716557543804351E-2</v>
      </c>
      <c r="I281" s="32">
        <v>8776</v>
      </c>
      <c r="J281" s="32">
        <v>36635</v>
      </c>
      <c r="K281" s="36">
        <v>0.19325999999999999</v>
      </c>
      <c r="L281" s="37">
        <v>80</v>
      </c>
      <c r="M281" s="26">
        <v>2.7760000000000002E-6</v>
      </c>
      <c r="N281" s="36">
        <v>7.9179999999999997E-3</v>
      </c>
      <c r="O281" s="37">
        <v>-142.898</v>
      </c>
      <c r="P281" s="37">
        <v>87.665999999999997</v>
      </c>
    </row>
    <row r="282" spans="1:24" hidden="1" x14ac:dyDescent="0.2">
      <c r="A282" s="37">
        <v>277</v>
      </c>
      <c r="B282" s="37" t="s">
        <v>378</v>
      </c>
      <c r="D282" s="37">
        <v>1.4089100000000001</v>
      </c>
      <c r="E282" s="33" t="s">
        <v>412</v>
      </c>
      <c r="F282" s="32">
        <v>34533</v>
      </c>
      <c r="G282" s="36">
        <v>1.5010000000000001E-2</v>
      </c>
      <c r="H282" s="36">
        <v>1.2052464935027722E-2</v>
      </c>
      <c r="I282" s="32">
        <v>6730</v>
      </c>
      <c r="J282" s="32">
        <v>27803</v>
      </c>
      <c r="K282" s="36">
        <v>0.19489000000000001</v>
      </c>
      <c r="L282" s="37">
        <v>80</v>
      </c>
      <c r="M282" s="26">
        <v>3.2930000000000001E-6</v>
      </c>
      <c r="N282" s="36">
        <v>4.0169999999999997E-3</v>
      </c>
      <c r="O282" s="37">
        <v>-141.857</v>
      </c>
      <c r="P282" s="37">
        <v>86.564999999999998</v>
      </c>
    </row>
    <row r="283" spans="1:24" hidden="1" x14ac:dyDescent="0.2">
      <c r="A283" s="37">
        <v>278</v>
      </c>
      <c r="B283" s="37" t="s">
        <v>378</v>
      </c>
      <c r="D283" s="37">
        <v>1.4089100000000001</v>
      </c>
      <c r="E283" s="33" t="s">
        <v>413</v>
      </c>
      <c r="F283" s="32">
        <v>32022</v>
      </c>
      <c r="G283" s="36">
        <v>1.392E-2</v>
      </c>
      <c r="H283" s="36">
        <v>1.0874081290562903E-2</v>
      </c>
      <c r="I283" s="32">
        <v>6072</v>
      </c>
      <c r="J283" s="32">
        <v>25950</v>
      </c>
      <c r="K283" s="36">
        <v>0.18962000000000001</v>
      </c>
      <c r="L283" s="37">
        <v>78</v>
      </c>
      <c r="M283" s="26">
        <v>3.3380000000000001E-6</v>
      </c>
      <c r="N283" s="36">
        <v>0</v>
      </c>
      <c r="O283" s="37">
        <v>-145.24799999999999</v>
      </c>
      <c r="P283" s="37">
        <v>90.164000000000001</v>
      </c>
    </row>
    <row r="284" spans="1:24" x14ac:dyDescent="0.2">
      <c r="A284" s="37">
        <v>279</v>
      </c>
      <c r="B284" s="37" t="s">
        <v>4</v>
      </c>
      <c r="D284" s="37">
        <v>1.40432</v>
      </c>
      <c r="E284" s="33" t="s">
        <v>62</v>
      </c>
      <c r="F284" s="32">
        <v>1346896</v>
      </c>
      <c r="G284" s="36">
        <v>0.58533000000000002</v>
      </c>
      <c r="H284" s="36">
        <v>0.64625567701543007</v>
      </c>
      <c r="I284" s="32">
        <v>360864</v>
      </c>
      <c r="J284" s="32">
        <v>986032</v>
      </c>
      <c r="K284" s="36">
        <v>0.26791999999999999</v>
      </c>
      <c r="L284" s="37">
        <v>110</v>
      </c>
      <c r="M284" s="26">
        <v>-1.4339999999999999E-6</v>
      </c>
      <c r="N284" s="36">
        <v>8.0442E-2</v>
      </c>
      <c r="O284" s="37">
        <v>-100.51900000000001</v>
      </c>
      <c r="P284" s="37">
        <v>46.655999999999999</v>
      </c>
      <c r="S284" s="37" t="s">
        <v>504</v>
      </c>
      <c r="T284" s="37" t="s">
        <v>501</v>
      </c>
      <c r="W284" s="37" t="str">
        <f t="shared" ref="W284" si="10">B284&amp;"_"&amp;T284</f>
        <v>card_ind_a</v>
      </c>
      <c r="X284" s="37" t="str">
        <f t="shared" ref="X284" si="11">"%dummy_"&amp;S284&amp;"("&amp;B284&amp;", '"&amp;E284&amp;"', "&amp;T284&amp;");"</f>
        <v>%dummy_char(card_ind, 'N', a);</v>
      </c>
    </row>
    <row r="285" spans="1:24" hidden="1" x14ac:dyDescent="0.2">
      <c r="A285" s="37">
        <v>280</v>
      </c>
      <c r="B285" s="37" t="s">
        <v>4</v>
      </c>
      <c r="D285" s="37">
        <v>1.40432</v>
      </c>
      <c r="E285" s="33" t="s">
        <v>61</v>
      </c>
      <c r="F285" s="32">
        <v>954176</v>
      </c>
      <c r="G285" s="36">
        <v>0.41466999999999998</v>
      </c>
      <c r="H285" s="36">
        <v>0.35374432298456998</v>
      </c>
      <c r="I285" s="32">
        <v>197528</v>
      </c>
      <c r="J285" s="32">
        <v>756648</v>
      </c>
      <c r="K285" s="36">
        <v>0.20701</v>
      </c>
      <c r="L285" s="37">
        <v>85</v>
      </c>
      <c r="M285" s="26">
        <v>-9.3799999999999996E-7</v>
      </c>
      <c r="N285" s="36">
        <v>0</v>
      </c>
      <c r="O285" s="37">
        <v>-134.30199999999999</v>
      </c>
      <c r="P285" s="37">
        <v>78.697000000000003</v>
      </c>
    </row>
    <row r="286" spans="1:24" hidden="1" x14ac:dyDescent="0.2">
      <c r="A286" s="37">
        <v>281</v>
      </c>
      <c r="B286" s="37" t="s">
        <v>42</v>
      </c>
      <c r="D286" s="37">
        <v>1.3954</v>
      </c>
      <c r="E286" s="33" t="s">
        <v>84</v>
      </c>
      <c r="F286" s="32">
        <v>1780637</v>
      </c>
      <c r="G286" s="36">
        <v>0.77383000000000002</v>
      </c>
      <c r="H286" s="36">
        <v>0.79551999312311061</v>
      </c>
      <c r="I286" s="32">
        <v>444212</v>
      </c>
      <c r="J286" s="32">
        <v>1336425</v>
      </c>
      <c r="K286" s="36">
        <v>0.24947</v>
      </c>
      <c r="L286" s="37">
        <v>103</v>
      </c>
      <c r="M286" s="26">
        <v>-2.7889999999999999E-6</v>
      </c>
      <c r="N286" s="36">
        <v>2.8829E-2</v>
      </c>
      <c r="O286" s="37">
        <v>-110.145</v>
      </c>
      <c r="P286" s="37">
        <v>55.19</v>
      </c>
    </row>
    <row r="287" spans="1:24" hidden="1" x14ac:dyDescent="0.2">
      <c r="A287" s="37">
        <v>282</v>
      </c>
      <c r="B287" s="37" t="s">
        <v>42</v>
      </c>
      <c r="D287" s="37">
        <v>1.3954</v>
      </c>
      <c r="E287" s="33" t="s">
        <v>82</v>
      </c>
      <c r="F287" s="32">
        <v>49706</v>
      </c>
      <c r="G287" s="36">
        <v>2.1600000000000001E-2</v>
      </c>
      <c r="H287" s="36">
        <v>1.8795040043553632E-2</v>
      </c>
      <c r="I287" s="32">
        <v>10495</v>
      </c>
      <c r="J287" s="32">
        <v>39211</v>
      </c>
      <c r="K287" s="36">
        <v>0.21113999999999999</v>
      </c>
      <c r="L287" s="37">
        <v>87</v>
      </c>
      <c r="M287" s="26">
        <v>2.9009999999999998E-6</v>
      </c>
      <c r="N287" s="36">
        <v>2.5124E-2</v>
      </c>
      <c r="O287" s="37">
        <v>-131.80600000000001</v>
      </c>
      <c r="P287" s="37">
        <v>76.146000000000001</v>
      </c>
    </row>
    <row r="288" spans="1:24" hidden="1" x14ac:dyDescent="0.2">
      <c r="A288" s="37">
        <v>283</v>
      </c>
      <c r="B288" s="37" t="s">
        <v>42</v>
      </c>
      <c r="D288" s="37">
        <v>1.3954</v>
      </c>
      <c r="E288" s="33" t="s">
        <v>109</v>
      </c>
      <c r="F288" s="32">
        <v>109428</v>
      </c>
      <c r="G288" s="36">
        <v>4.7559999999999998E-2</v>
      </c>
      <c r="H288" s="36">
        <v>4.3995974154357513E-2</v>
      </c>
      <c r="I288" s="32">
        <v>24567</v>
      </c>
      <c r="J288" s="32">
        <v>84861</v>
      </c>
      <c r="K288" s="36">
        <v>0.22450000000000001</v>
      </c>
      <c r="L288" s="37">
        <v>93</v>
      </c>
      <c r="M288" s="26">
        <v>1.8500000000000001E-6</v>
      </c>
      <c r="N288" s="36">
        <v>2.0424000000000001E-2</v>
      </c>
      <c r="O288" s="37">
        <v>-123.961</v>
      </c>
      <c r="P288" s="37">
        <v>68.302000000000007</v>
      </c>
    </row>
    <row r="289" spans="1:16" hidden="1" x14ac:dyDescent="0.2">
      <c r="A289" s="37">
        <v>284</v>
      </c>
      <c r="B289" s="37" t="s">
        <v>42</v>
      </c>
      <c r="D289" s="37">
        <v>1.3954</v>
      </c>
      <c r="E289" s="33" t="s">
        <v>121</v>
      </c>
      <c r="F289" s="32">
        <v>111007</v>
      </c>
      <c r="G289" s="36">
        <v>4.8239999999999998E-2</v>
      </c>
      <c r="H289" s="36">
        <v>4.9044398916889928E-2</v>
      </c>
      <c r="I289" s="32">
        <v>27386</v>
      </c>
      <c r="J289" s="32">
        <v>83621</v>
      </c>
      <c r="K289" s="36">
        <v>0.24671000000000001</v>
      </c>
      <c r="L289" s="37">
        <v>102</v>
      </c>
      <c r="M289" s="26">
        <v>2.0609999999999998E-6</v>
      </c>
      <c r="N289" s="36">
        <v>2.1484E-2</v>
      </c>
      <c r="O289" s="37">
        <v>-111.626</v>
      </c>
      <c r="P289" s="37">
        <v>56.548999999999999</v>
      </c>
    </row>
    <row r="290" spans="1:16" hidden="1" x14ac:dyDescent="0.2">
      <c r="A290" s="37">
        <v>285</v>
      </c>
      <c r="B290" s="37" t="s">
        <v>42</v>
      </c>
      <c r="D290" s="37">
        <v>1.3954</v>
      </c>
      <c r="E290" s="33" t="s">
        <v>164</v>
      </c>
      <c r="F290" s="32">
        <v>2483</v>
      </c>
      <c r="G290" s="36">
        <v>1.08E-3</v>
      </c>
      <c r="H290" s="36">
        <v>8.631928824195189E-4</v>
      </c>
      <c r="I290" s="32">
        <v>482</v>
      </c>
      <c r="J290" s="32">
        <v>2001</v>
      </c>
      <c r="K290" s="36">
        <v>0.19411999999999999</v>
      </c>
      <c r="L290" s="37">
        <v>80</v>
      </c>
      <c r="M290" s="26">
        <v>1.3084999999999999E-5</v>
      </c>
      <c r="N290" s="36">
        <v>2.1198999999999999E-2</v>
      </c>
      <c r="O290" s="37">
        <v>-142.346</v>
      </c>
      <c r="P290" s="37">
        <v>87.081000000000003</v>
      </c>
    </row>
    <row r="291" spans="1:16" hidden="1" x14ac:dyDescent="0.2">
      <c r="A291" s="37">
        <v>286</v>
      </c>
      <c r="B291" s="37" t="s">
        <v>42</v>
      </c>
      <c r="D291" s="37">
        <v>1.3954</v>
      </c>
      <c r="E291" s="33" t="s">
        <v>107</v>
      </c>
      <c r="F291" s="32">
        <v>1639</v>
      </c>
      <c r="G291" s="36">
        <v>7.1000000000000002E-4</v>
      </c>
      <c r="H291" s="36">
        <v>5.802375392197596E-4</v>
      </c>
      <c r="I291" s="32">
        <v>324</v>
      </c>
      <c r="J291" s="32">
        <v>1315</v>
      </c>
      <c r="K291" s="36">
        <v>0.19767999999999999</v>
      </c>
      <c r="L291" s="37">
        <v>81</v>
      </c>
      <c r="M291" s="26">
        <v>1.643E-5</v>
      </c>
      <c r="N291" s="36">
        <v>2.1024999999999999E-2</v>
      </c>
      <c r="O291" s="37">
        <v>-140.08500000000001</v>
      </c>
      <c r="P291" s="37">
        <v>84.7</v>
      </c>
    </row>
    <row r="292" spans="1:16" hidden="1" x14ac:dyDescent="0.2">
      <c r="A292" s="37">
        <v>287</v>
      </c>
      <c r="B292" s="37" t="s">
        <v>42</v>
      </c>
      <c r="D292" s="37">
        <v>1.3954</v>
      </c>
      <c r="E292" s="33" t="s">
        <v>222</v>
      </c>
      <c r="F292" s="32">
        <v>11510</v>
      </c>
      <c r="G292" s="36">
        <v>5.0000000000000001E-3</v>
      </c>
      <c r="H292" s="36">
        <v>4.3517815441481969E-3</v>
      </c>
      <c r="I292" s="32">
        <v>2430</v>
      </c>
      <c r="J292" s="32">
        <v>9080</v>
      </c>
      <c r="K292" s="36">
        <v>0.21112</v>
      </c>
      <c r="L292" s="37">
        <v>87</v>
      </c>
      <c r="M292" s="26">
        <v>6.5019999999999998E-6</v>
      </c>
      <c r="N292" s="36">
        <v>2.0166E-2</v>
      </c>
      <c r="O292" s="37">
        <v>-131.81800000000001</v>
      </c>
      <c r="P292" s="37">
        <v>76.159000000000006</v>
      </c>
    </row>
    <row r="293" spans="1:16" hidden="1" x14ac:dyDescent="0.2">
      <c r="A293" s="37">
        <v>288</v>
      </c>
      <c r="B293" s="37" t="s">
        <v>42</v>
      </c>
      <c r="D293" s="37">
        <v>1.3954</v>
      </c>
      <c r="E293" s="33" t="s">
        <v>89</v>
      </c>
      <c r="F293" s="32">
        <v>17349</v>
      </c>
      <c r="G293" s="36">
        <v>7.5399999999999998E-3</v>
      </c>
      <c r="H293" s="36">
        <v>6.9897133196750666E-3</v>
      </c>
      <c r="I293" s="32">
        <v>3903</v>
      </c>
      <c r="J293" s="32">
        <v>13446</v>
      </c>
      <c r="K293" s="36">
        <v>0.22497</v>
      </c>
      <c r="L293" s="37">
        <v>93</v>
      </c>
      <c r="M293" s="26">
        <v>5.5940000000000001E-6</v>
      </c>
      <c r="N293" s="36">
        <v>1.9439999999999999E-2</v>
      </c>
      <c r="O293" s="37">
        <v>-123.694</v>
      </c>
      <c r="P293" s="37">
        <v>68.039000000000001</v>
      </c>
    </row>
    <row r="294" spans="1:16" hidden="1" x14ac:dyDescent="0.2">
      <c r="A294" s="37">
        <v>289</v>
      </c>
      <c r="B294" s="37" t="s">
        <v>42</v>
      </c>
      <c r="D294" s="37">
        <v>1.3954</v>
      </c>
      <c r="E294" s="33" t="s">
        <v>196</v>
      </c>
      <c r="F294" s="32">
        <v>1528</v>
      </c>
      <c r="G294" s="36">
        <v>6.6E-4</v>
      </c>
      <c r="H294" s="36">
        <v>5.5158383357927767E-4</v>
      </c>
      <c r="I294" s="32">
        <v>308</v>
      </c>
      <c r="J294" s="32">
        <v>1220</v>
      </c>
      <c r="K294" s="36">
        <v>0.20157</v>
      </c>
      <c r="L294" s="37">
        <v>83</v>
      </c>
      <c r="M294" s="26">
        <v>1.7356000000000001E-5</v>
      </c>
      <c r="N294" s="36">
        <v>1.9292E-2</v>
      </c>
      <c r="O294" s="37">
        <v>-137.65100000000001</v>
      </c>
      <c r="P294" s="37">
        <v>82.158000000000001</v>
      </c>
    </row>
    <row r="295" spans="1:16" hidden="1" x14ac:dyDescent="0.2">
      <c r="A295" s="37">
        <v>290</v>
      </c>
      <c r="B295" s="37" t="s">
        <v>42</v>
      </c>
      <c r="D295" s="37">
        <v>1.3954</v>
      </c>
      <c r="E295" s="33" t="s">
        <v>99</v>
      </c>
      <c r="F295" s="32">
        <v>29678</v>
      </c>
      <c r="G295" s="36">
        <v>1.29E-2</v>
      </c>
      <c r="H295" s="36">
        <v>1.099585953953495E-2</v>
      </c>
      <c r="I295" s="32">
        <v>6140</v>
      </c>
      <c r="J295" s="32">
        <v>23538</v>
      </c>
      <c r="K295" s="36">
        <v>0.20688999999999999</v>
      </c>
      <c r="L295" s="37">
        <v>85</v>
      </c>
      <c r="M295" s="26">
        <v>3.8260000000000003E-6</v>
      </c>
      <c r="N295" s="36">
        <v>1.6781000000000001E-2</v>
      </c>
      <c r="O295" s="37">
        <v>-134.37899999999999</v>
      </c>
      <c r="P295" s="37">
        <v>78.775999999999996</v>
      </c>
    </row>
    <row r="296" spans="1:16" hidden="1" x14ac:dyDescent="0.2">
      <c r="A296" s="37">
        <v>291</v>
      </c>
      <c r="B296" s="37" t="s">
        <v>42</v>
      </c>
      <c r="D296" s="37">
        <v>1.3954</v>
      </c>
      <c r="E296" s="33" t="s">
        <v>434</v>
      </c>
      <c r="F296" s="32">
        <v>2144</v>
      </c>
      <c r="G296" s="36">
        <v>9.3000000000000005E-4</v>
      </c>
      <c r="H296" s="36">
        <v>7.4678720325506095E-4</v>
      </c>
      <c r="I296" s="32">
        <v>417</v>
      </c>
      <c r="J296" s="32">
        <v>1727</v>
      </c>
      <c r="K296" s="36">
        <v>0.19450000000000001</v>
      </c>
      <c r="L296" s="37">
        <v>80</v>
      </c>
      <c r="M296" s="26">
        <v>1.4119E-5</v>
      </c>
      <c r="N296" s="36">
        <v>1.6537E-2</v>
      </c>
      <c r="O296" s="37">
        <v>-142.10499999999999</v>
      </c>
      <c r="P296" s="37">
        <v>86.828000000000003</v>
      </c>
    </row>
    <row r="297" spans="1:16" hidden="1" x14ac:dyDescent="0.2">
      <c r="A297" s="37">
        <v>292</v>
      </c>
      <c r="B297" s="37" t="s">
        <v>42</v>
      </c>
      <c r="D297" s="37">
        <v>1.3954</v>
      </c>
      <c r="E297" s="33" t="s">
        <v>94</v>
      </c>
      <c r="F297" s="32">
        <v>8906</v>
      </c>
      <c r="G297" s="36">
        <v>3.8700000000000002E-3</v>
      </c>
      <c r="H297" s="36">
        <v>3.5029155145489192E-3</v>
      </c>
      <c r="I297" s="32">
        <v>1956</v>
      </c>
      <c r="J297" s="32">
        <v>6950</v>
      </c>
      <c r="K297" s="36">
        <v>0.21962999999999999</v>
      </c>
      <c r="L297" s="37">
        <v>91</v>
      </c>
      <c r="M297" s="26">
        <v>7.7330000000000003E-6</v>
      </c>
      <c r="N297" s="36">
        <v>1.6050999999999999E-2</v>
      </c>
      <c r="O297" s="37">
        <v>-126.78400000000001</v>
      </c>
      <c r="P297" s="37">
        <v>71.093999999999994</v>
      </c>
    </row>
    <row r="298" spans="1:16" hidden="1" x14ac:dyDescent="0.2">
      <c r="A298" s="37">
        <v>293</v>
      </c>
      <c r="B298" s="37" t="s">
        <v>42</v>
      </c>
      <c r="D298" s="37">
        <v>1.3954</v>
      </c>
      <c r="E298" s="33" t="s">
        <v>71</v>
      </c>
      <c r="F298" s="32">
        <v>124092</v>
      </c>
      <c r="G298" s="36">
        <v>5.3929999999999999E-2</v>
      </c>
      <c r="H298" s="36">
        <v>4.40962621240992E-2</v>
      </c>
      <c r="I298" s="32">
        <v>24623</v>
      </c>
      <c r="J298" s="32">
        <v>99469</v>
      </c>
      <c r="K298" s="36">
        <v>0.19843</v>
      </c>
      <c r="L298" s="37">
        <v>82</v>
      </c>
      <c r="M298" s="26">
        <v>1.424E-6</v>
      </c>
      <c r="N298" s="36">
        <v>3.0699999999999998E-3</v>
      </c>
      <c r="O298" s="37">
        <v>-139.61699999999999</v>
      </c>
      <c r="P298" s="37">
        <v>84.21</v>
      </c>
    </row>
    <row r="299" spans="1:16" hidden="1" x14ac:dyDescent="0.2">
      <c r="A299" s="37">
        <v>294</v>
      </c>
      <c r="B299" s="37" t="s">
        <v>42</v>
      </c>
      <c r="D299" s="37">
        <v>1.3954</v>
      </c>
      <c r="E299" s="33" t="s">
        <v>435</v>
      </c>
      <c r="F299" s="32">
        <v>532</v>
      </c>
      <c r="G299" s="36">
        <v>2.3000000000000001E-4</v>
      </c>
      <c r="H299" s="36">
        <v>1.8266737345807245E-4</v>
      </c>
      <c r="I299" s="32">
        <v>102</v>
      </c>
      <c r="J299" s="32">
        <v>430</v>
      </c>
      <c r="K299" s="36">
        <v>0.19173000000000001</v>
      </c>
      <c r="L299" s="37">
        <v>79</v>
      </c>
      <c r="M299" s="26">
        <v>2.8031E-5</v>
      </c>
      <c r="N299" s="36">
        <v>3.0049999999999999E-3</v>
      </c>
      <c r="O299" s="37">
        <v>-143.881</v>
      </c>
      <c r="P299" s="37">
        <v>88.709000000000003</v>
      </c>
    </row>
    <row r="300" spans="1:16" hidden="1" x14ac:dyDescent="0.2">
      <c r="A300" s="37">
        <v>295</v>
      </c>
      <c r="B300" s="37" t="s">
        <v>42</v>
      </c>
      <c r="D300" s="37">
        <v>1.3954</v>
      </c>
      <c r="E300" s="33" t="s">
        <v>96</v>
      </c>
      <c r="F300" s="32">
        <v>11132</v>
      </c>
      <c r="G300" s="36">
        <v>4.8399999999999997E-3</v>
      </c>
      <c r="H300" s="36">
        <v>4.2514935744065105E-3</v>
      </c>
      <c r="I300" s="32">
        <v>2374</v>
      </c>
      <c r="J300" s="32">
        <v>8758</v>
      </c>
      <c r="K300" s="36">
        <v>0.21326000000000001</v>
      </c>
      <c r="L300" s="37">
        <v>88</v>
      </c>
      <c r="M300" s="26">
        <v>6.6850000000000004E-6</v>
      </c>
      <c r="N300" s="36">
        <v>2.2309999999999999E-3</v>
      </c>
      <c r="O300" s="37">
        <v>-130.53899999999999</v>
      </c>
      <c r="P300" s="37">
        <v>74.861999999999995</v>
      </c>
    </row>
    <row r="301" spans="1:16" hidden="1" x14ac:dyDescent="0.2">
      <c r="A301" s="37">
        <v>296</v>
      </c>
      <c r="B301" s="37" t="s">
        <v>42</v>
      </c>
      <c r="D301" s="37">
        <v>1.3954</v>
      </c>
      <c r="E301" s="33" t="s">
        <v>205</v>
      </c>
      <c r="F301" s="32">
        <v>13873</v>
      </c>
      <c r="G301" s="36">
        <v>6.0299999999999998E-3</v>
      </c>
      <c r="H301" s="36">
        <v>5.2454189888107277E-3</v>
      </c>
      <c r="I301" s="32">
        <v>2929</v>
      </c>
      <c r="J301" s="32">
        <v>10944</v>
      </c>
      <c r="K301" s="36">
        <v>0.21113000000000001</v>
      </c>
      <c r="L301" s="37">
        <v>87</v>
      </c>
      <c r="M301" s="26">
        <v>5.896E-6</v>
      </c>
      <c r="N301" s="36">
        <v>1.1969999999999999E-3</v>
      </c>
      <c r="O301" s="37">
        <v>-131.81299999999999</v>
      </c>
      <c r="P301" s="37">
        <v>76.153999999999996</v>
      </c>
    </row>
    <row r="302" spans="1:16" hidden="1" x14ac:dyDescent="0.2">
      <c r="A302" s="37">
        <v>297</v>
      </c>
      <c r="B302" s="37" t="s">
        <v>42</v>
      </c>
      <c r="D302" s="37">
        <v>1.3954</v>
      </c>
      <c r="E302" s="33" t="s">
        <v>115</v>
      </c>
      <c r="F302" s="32">
        <v>9447</v>
      </c>
      <c r="G302" s="36">
        <v>4.1099999999999999E-3</v>
      </c>
      <c r="H302" s="36">
        <v>3.7912434275562687E-3</v>
      </c>
      <c r="I302" s="32">
        <v>2117</v>
      </c>
      <c r="J302" s="32">
        <v>7330</v>
      </c>
      <c r="K302" s="36">
        <v>0.22409000000000001</v>
      </c>
      <c r="L302" s="37">
        <v>92</v>
      </c>
      <c r="M302" s="26">
        <v>7.6559999999999992E-6</v>
      </c>
      <c r="N302" s="36">
        <v>7.8200000000000003E-4</v>
      </c>
      <c r="O302" s="37">
        <v>-124.19799999999999</v>
      </c>
      <c r="P302" s="37">
        <v>68.534000000000006</v>
      </c>
    </row>
    <row r="303" spans="1:16" hidden="1" x14ac:dyDescent="0.2">
      <c r="A303" s="37">
        <v>298</v>
      </c>
      <c r="B303" s="37" t="s">
        <v>42</v>
      </c>
      <c r="D303" s="37">
        <v>1.3954</v>
      </c>
      <c r="E303" s="33" t="s">
        <v>436</v>
      </c>
      <c r="F303" s="32">
        <v>794</v>
      </c>
      <c r="G303" s="36">
        <v>3.5E-4</v>
      </c>
      <c r="H303" s="36">
        <v>3.0802733563518099E-4</v>
      </c>
      <c r="I303" s="32">
        <v>172</v>
      </c>
      <c r="J303" s="32">
        <v>622</v>
      </c>
      <c r="K303" s="36">
        <v>0.21662000000000001</v>
      </c>
      <c r="L303" s="37">
        <v>89</v>
      </c>
      <c r="M303" s="26">
        <v>2.5916000000000001E-5</v>
      </c>
      <c r="N303" s="36">
        <v>7.3300000000000004E-4</v>
      </c>
      <c r="O303" s="37">
        <v>-128.54499999999999</v>
      </c>
      <c r="P303" s="37">
        <v>72.852999999999994</v>
      </c>
    </row>
    <row r="304" spans="1:16" hidden="1" x14ac:dyDescent="0.2">
      <c r="A304" s="37">
        <v>299</v>
      </c>
      <c r="B304" s="37" t="s">
        <v>42</v>
      </c>
      <c r="D304" s="37">
        <v>1.3954</v>
      </c>
      <c r="E304" s="33" t="s">
        <v>437</v>
      </c>
      <c r="F304" s="32">
        <v>166</v>
      </c>
      <c r="G304" s="36">
        <v>6.9999999999999994E-5</v>
      </c>
      <c r="H304" s="36">
        <v>7.7006833908795249E-5</v>
      </c>
      <c r="I304" s="32">
        <v>43</v>
      </c>
      <c r="J304" s="32">
        <v>123</v>
      </c>
      <c r="K304" s="36">
        <v>0.25903999999999999</v>
      </c>
      <c r="L304" s="37">
        <v>107</v>
      </c>
      <c r="M304" s="26">
        <v>6.7854999999999993E-5</v>
      </c>
      <c r="N304" s="36">
        <v>7.3899999999999997E-4</v>
      </c>
      <c r="O304" s="37">
        <v>-105.098</v>
      </c>
      <c r="P304" s="37">
        <v>50.65</v>
      </c>
    </row>
    <row r="305" spans="1:24" hidden="1" x14ac:dyDescent="0.2">
      <c r="A305" s="37">
        <v>300</v>
      </c>
      <c r="B305" s="37" t="s">
        <v>42</v>
      </c>
      <c r="D305" s="37">
        <v>1.3954</v>
      </c>
      <c r="E305" s="33" t="s">
        <v>438</v>
      </c>
      <c r="F305" s="32">
        <v>207</v>
      </c>
      <c r="G305" s="36">
        <v>9.0000000000000006E-5</v>
      </c>
      <c r="H305" s="36">
        <v>1.0386968294674709E-4</v>
      </c>
      <c r="I305" s="32">
        <v>58</v>
      </c>
      <c r="J305" s="32">
        <v>149</v>
      </c>
      <c r="K305" s="36">
        <v>0.28018999999999999</v>
      </c>
      <c r="L305" s="37">
        <v>115</v>
      </c>
      <c r="M305" s="26">
        <v>6.5724999999999998E-5</v>
      </c>
      <c r="N305" s="36">
        <v>7.5799999999999999E-4</v>
      </c>
      <c r="O305" s="37">
        <v>-94.35</v>
      </c>
      <c r="P305" s="37">
        <v>41.478000000000002</v>
      </c>
    </row>
    <row r="306" spans="1:24" hidden="1" x14ac:dyDescent="0.2">
      <c r="A306" s="37">
        <v>301</v>
      </c>
      <c r="B306" s="37" t="s">
        <v>42</v>
      </c>
      <c r="D306" s="37">
        <v>1.3954</v>
      </c>
      <c r="E306" s="33" t="s">
        <v>219</v>
      </c>
      <c r="F306" s="32">
        <v>970</v>
      </c>
      <c r="G306" s="36">
        <v>4.2000000000000002E-4</v>
      </c>
      <c r="H306" s="36">
        <v>3.456353242883136E-4</v>
      </c>
      <c r="I306" s="32">
        <v>193</v>
      </c>
      <c r="J306" s="32">
        <v>777</v>
      </c>
      <c r="K306" s="36">
        <v>0.19897000000000001</v>
      </c>
      <c r="L306" s="37">
        <v>82</v>
      </c>
      <c r="M306" s="26">
        <v>2.1525000000000001E-5</v>
      </c>
      <c r="N306" s="36">
        <v>6.5799999999999995E-4</v>
      </c>
      <c r="O306" s="37">
        <v>-139.27500000000001</v>
      </c>
      <c r="P306" s="37">
        <v>83.852000000000004</v>
      </c>
    </row>
    <row r="307" spans="1:24" hidden="1" x14ac:dyDescent="0.2">
      <c r="A307" s="37">
        <v>302</v>
      </c>
      <c r="B307" s="37" t="s">
        <v>42</v>
      </c>
      <c r="D307" s="37">
        <v>1.3954</v>
      </c>
      <c r="E307" s="33" t="s">
        <v>439</v>
      </c>
      <c r="F307" s="32">
        <v>32</v>
      </c>
      <c r="G307" s="36">
        <v>1.0000000000000001E-5</v>
      </c>
      <c r="H307" s="36">
        <v>8.9542830126506117E-6</v>
      </c>
      <c r="I307" s="32">
        <v>5</v>
      </c>
      <c r="J307" s="32">
        <v>27</v>
      </c>
      <c r="K307" s="36">
        <v>0.15625</v>
      </c>
      <c r="L307" s="37">
        <v>64</v>
      </c>
      <c r="M307" s="26">
        <v>9.3237000000000002E-5</v>
      </c>
      <c r="N307" s="36">
        <v>6.5099999999999999E-4</v>
      </c>
      <c r="O307" s="37">
        <v>-168.64</v>
      </c>
      <c r="P307" s="37">
        <v>115.94</v>
      </c>
    </row>
    <row r="308" spans="1:24" hidden="1" x14ac:dyDescent="0.2">
      <c r="A308" s="37">
        <v>303</v>
      </c>
      <c r="B308" s="37" t="s">
        <v>42</v>
      </c>
      <c r="D308" s="37">
        <v>1.3954</v>
      </c>
      <c r="E308" s="33" t="s">
        <v>170</v>
      </c>
      <c r="F308" s="32">
        <v>3315</v>
      </c>
      <c r="G308" s="36">
        <v>1.4400000000000001E-3</v>
      </c>
      <c r="H308" s="36">
        <v>1.2177824897204831E-3</v>
      </c>
      <c r="I308" s="32">
        <v>680</v>
      </c>
      <c r="J308" s="32">
        <v>2635</v>
      </c>
      <c r="K308" s="36">
        <v>0.20513000000000001</v>
      </c>
      <c r="L308" s="37">
        <v>85</v>
      </c>
      <c r="M308" s="26">
        <v>1.1951E-5</v>
      </c>
      <c r="N308" s="36">
        <v>3.57E-4</v>
      </c>
      <c r="O308" s="37">
        <v>-135.45500000000001</v>
      </c>
      <c r="P308" s="37">
        <v>79.882999999999996</v>
      </c>
    </row>
    <row r="309" spans="1:24" hidden="1" x14ac:dyDescent="0.2">
      <c r="A309" s="37">
        <v>304</v>
      </c>
      <c r="B309" s="37" t="s">
        <v>42</v>
      </c>
      <c r="D309" s="37">
        <v>1.3954</v>
      </c>
      <c r="E309" s="33" t="s">
        <v>440</v>
      </c>
      <c r="F309" s="32">
        <v>64</v>
      </c>
      <c r="G309" s="36">
        <v>3.0000000000000001E-5</v>
      </c>
      <c r="H309" s="36">
        <v>3.0444562243012078E-5</v>
      </c>
      <c r="I309" s="32">
        <v>17</v>
      </c>
      <c r="J309" s="32">
        <v>47</v>
      </c>
      <c r="K309" s="36">
        <v>0.26562999999999998</v>
      </c>
      <c r="L309" s="37">
        <v>109</v>
      </c>
      <c r="M309" s="26">
        <v>1.1207800000000001E-4</v>
      </c>
      <c r="N309" s="36">
        <v>3.6000000000000002E-4</v>
      </c>
      <c r="O309" s="37">
        <v>-101.693</v>
      </c>
      <c r="P309" s="37">
        <v>47.668999999999997</v>
      </c>
    </row>
    <row r="310" spans="1:24" hidden="1" x14ac:dyDescent="0.2">
      <c r="A310" s="37">
        <v>305</v>
      </c>
      <c r="B310" s="37" t="s">
        <v>42</v>
      </c>
      <c r="D310" s="37">
        <v>1.3954</v>
      </c>
      <c r="E310" s="33" t="s">
        <v>441</v>
      </c>
      <c r="F310" s="32">
        <v>502</v>
      </c>
      <c r="G310" s="36">
        <v>2.2000000000000001E-4</v>
      </c>
      <c r="H310" s="36">
        <v>1.7550394704795197E-4</v>
      </c>
      <c r="I310" s="32">
        <v>98</v>
      </c>
      <c r="J310" s="32">
        <v>404</v>
      </c>
      <c r="K310" s="36">
        <v>0.19522</v>
      </c>
      <c r="L310" s="37">
        <v>80</v>
      </c>
      <c r="M310" s="26">
        <v>2.9383999999999999E-5</v>
      </c>
      <c r="N310" s="36">
        <v>3.0400000000000002E-4</v>
      </c>
      <c r="O310" s="37">
        <v>-141.64500000000001</v>
      </c>
      <c r="P310" s="37">
        <v>86.340999999999994</v>
      </c>
    </row>
    <row r="311" spans="1:24" hidden="1" x14ac:dyDescent="0.2">
      <c r="A311" s="37">
        <v>306</v>
      </c>
      <c r="B311" s="37" t="s">
        <v>42</v>
      </c>
      <c r="D311" s="37">
        <v>1.3954</v>
      </c>
      <c r="E311" s="33" t="s">
        <v>442</v>
      </c>
      <c r="F311" s="32">
        <v>60</v>
      </c>
      <c r="G311" s="36">
        <v>3.0000000000000001E-5</v>
      </c>
      <c r="H311" s="36">
        <v>2.6862849037951833E-5</v>
      </c>
      <c r="I311" s="32">
        <v>15</v>
      </c>
      <c r="J311" s="32">
        <v>45</v>
      </c>
      <c r="K311" s="36">
        <v>0.25</v>
      </c>
      <c r="L311" s="37">
        <v>103</v>
      </c>
      <c r="M311" s="26">
        <v>1.0894400000000001E-4</v>
      </c>
      <c r="N311" s="36">
        <v>3.0499999999999999E-4</v>
      </c>
      <c r="O311" s="37">
        <v>-109.861</v>
      </c>
      <c r="P311" s="37">
        <v>54.930999999999997</v>
      </c>
    </row>
    <row r="312" spans="1:24" hidden="1" x14ac:dyDescent="0.2">
      <c r="A312" s="37">
        <v>307</v>
      </c>
      <c r="B312" s="37" t="s">
        <v>42</v>
      </c>
      <c r="D312" s="37">
        <v>1.3954</v>
      </c>
      <c r="E312" s="33" t="s">
        <v>207</v>
      </c>
      <c r="F312" s="32">
        <v>6416</v>
      </c>
      <c r="G312" s="36">
        <v>2.7899999999999999E-3</v>
      </c>
      <c r="H312" s="36">
        <v>2.5573432284130143E-3</v>
      </c>
      <c r="I312" s="32">
        <v>1428</v>
      </c>
      <c r="J312" s="32">
        <v>4988</v>
      </c>
      <c r="K312" s="36">
        <v>0.22256999999999999</v>
      </c>
      <c r="L312" s="37">
        <v>92</v>
      </c>
      <c r="M312" s="26">
        <v>9.2760000000000006E-6</v>
      </c>
      <c r="N312" s="36">
        <v>0</v>
      </c>
      <c r="O312" s="37">
        <v>-125.07599999999999</v>
      </c>
      <c r="P312" s="37">
        <v>69.400000000000006</v>
      </c>
    </row>
    <row r="313" spans="1:24" hidden="1" x14ac:dyDescent="0.2">
      <c r="A313" s="37">
        <v>308</v>
      </c>
      <c r="B313" s="37" t="s">
        <v>42</v>
      </c>
      <c r="D313" s="37">
        <v>1.3954</v>
      </c>
      <c r="F313" s="32">
        <v>3455</v>
      </c>
      <c r="G313" s="36">
        <v>1.5E-3</v>
      </c>
      <c r="H313" s="36">
        <v>1.6440063611226521E-3</v>
      </c>
      <c r="I313" s="32">
        <v>918</v>
      </c>
      <c r="J313" s="32">
        <v>2537</v>
      </c>
      <c r="K313" s="36">
        <v>0.26569999999999999</v>
      </c>
      <c r="L313" s="37">
        <v>109</v>
      </c>
      <c r="M313" s="26">
        <v>1.5184999999999999E-5</v>
      </c>
      <c r="N313" s="36">
        <v>1.8799999999999999E-4</v>
      </c>
      <c r="O313" s="37">
        <v>-101.654</v>
      </c>
      <c r="P313" s="37">
        <v>47.634999999999998</v>
      </c>
    </row>
    <row r="314" spans="1:24" x14ac:dyDescent="0.2">
      <c r="A314" s="37">
        <v>309</v>
      </c>
      <c r="B314" s="37" t="s">
        <v>51</v>
      </c>
      <c r="D314" s="37">
        <v>1.3905400000000001</v>
      </c>
      <c r="E314" s="33" t="s">
        <v>62</v>
      </c>
      <c r="F314" s="32">
        <v>125467</v>
      </c>
      <c r="G314" s="36">
        <v>5.4530000000000002E-2</v>
      </c>
      <c r="H314" s="36">
        <v>2.0990630238255561E-2</v>
      </c>
      <c r="I314" s="32">
        <v>11721</v>
      </c>
      <c r="J314" s="32">
        <v>113746</v>
      </c>
      <c r="K314" s="36">
        <v>9.3420000000000003E-2</v>
      </c>
      <c r="L314" s="37">
        <v>38</v>
      </c>
      <c r="M314" s="26">
        <v>3.8099999999999998E-7</v>
      </c>
      <c r="N314" s="36">
        <v>4.428E-2</v>
      </c>
      <c r="O314" s="37">
        <v>-227.25899999999999</v>
      </c>
      <c r="P314" s="37">
        <v>184.798</v>
      </c>
      <c r="S314" s="37" t="s">
        <v>504</v>
      </c>
      <c r="T314" s="37" t="s">
        <v>501</v>
      </c>
      <c r="W314" s="37" t="str">
        <f t="shared" ref="W314" si="12">B314&amp;"_"&amp;T314</f>
        <v>prim_bank_hhld_a</v>
      </c>
      <c r="X314" s="37" t="str">
        <f t="shared" ref="X314" si="13">"%dummy_"&amp;S314&amp;"("&amp;B314&amp;", '"&amp;E314&amp;"', "&amp;T314&amp;");"</f>
        <v>%dummy_char(prim_bank_hhld, 'N', a);</v>
      </c>
    </row>
    <row r="315" spans="1:24" hidden="1" x14ac:dyDescent="0.2">
      <c r="A315" s="37">
        <v>310</v>
      </c>
      <c r="B315" s="37" t="s">
        <v>51</v>
      </c>
      <c r="D315" s="37">
        <v>1.3905400000000001</v>
      </c>
      <c r="E315" s="33" t="s">
        <v>61</v>
      </c>
      <c r="F315" s="32">
        <v>2175605</v>
      </c>
      <c r="G315" s="36">
        <v>0.94547000000000003</v>
      </c>
      <c r="H315" s="36">
        <v>0.97900936976174446</v>
      </c>
      <c r="I315" s="32">
        <v>546671</v>
      </c>
      <c r="J315" s="32">
        <v>1628934</v>
      </c>
      <c r="K315" s="36">
        <v>0.25126999999999999</v>
      </c>
      <c r="L315" s="37">
        <v>104</v>
      </c>
      <c r="M315" s="26">
        <v>-6.8040000000000004E-6</v>
      </c>
      <c r="N315" s="36">
        <v>0</v>
      </c>
      <c r="O315" s="37">
        <v>-109.18300000000001</v>
      </c>
      <c r="P315" s="37">
        <v>54.314</v>
      </c>
    </row>
    <row r="316" spans="1:24" hidden="1" x14ac:dyDescent="0.2">
      <c r="A316" s="37">
        <v>311</v>
      </c>
      <c r="B316" s="37" t="s">
        <v>36</v>
      </c>
      <c r="D316" s="37">
        <v>1.35507</v>
      </c>
      <c r="E316" s="33" t="s">
        <v>84</v>
      </c>
      <c r="F316" s="32">
        <v>2851</v>
      </c>
      <c r="G316" s="36">
        <v>1.24E-3</v>
      </c>
      <c r="H316" s="36">
        <v>9.7064427857132627E-4</v>
      </c>
      <c r="I316" s="32">
        <v>542</v>
      </c>
      <c r="J316" s="32">
        <v>2309</v>
      </c>
      <c r="K316" s="36">
        <v>0.19011</v>
      </c>
      <c r="L316" s="37">
        <v>78</v>
      </c>
      <c r="M316" s="26">
        <v>1.1948E-5</v>
      </c>
      <c r="N316" s="36">
        <v>3.5399999999999999E-4</v>
      </c>
      <c r="O316" s="37">
        <v>-144.93</v>
      </c>
      <c r="P316" s="37">
        <v>89.825000000000003</v>
      </c>
    </row>
    <row r="317" spans="1:24" hidden="1" x14ac:dyDescent="0.2">
      <c r="A317" s="37">
        <v>312</v>
      </c>
      <c r="B317" s="37" t="s">
        <v>36</v>
      </c>
      <c r="D317" s="37">
        <v>1.35507</v>
      </c>
      <c r="E317" s="33" t="s">
        <v>292</v>
      </c>
      <c r="F317" s="32">
        <v>24245</v>
      </c>
      <c r="G317" s="36">
        <v>1.0540000000000001E-2</v>
      </c>
      <c r="H317" s="36">
        <v>9.6580896574449491E-3</v>
      </c>
      <c r="I317" s="32">
        <v>5393</v>
      </c>
      <c r="J317" s="32">
        <v>18852</v>
      </c>
      <c r="K317" s="36">
        <v>0.22244</v>
      </c>
      <c r="L317" s="37">
        <v>92</v>
      </c>
      <c r="M317" s="26">
        <v>4.6190000000000002E-6</v>
      </c>
      <c r="N317" s="36">
        <v>1.5139999999999999E-3</v>
      </c>
      <c r="O317" s="37">
        <v>-125.152</v>
      </c>
      <c r="P317" s="37">
        <v>69.474999999999994</v>
      </c>
    </row>
    <row r="318" spans="1:24" hidden="1" x14ac:dyDescent="0.2">
      <c r="A318" s="37">
        <v>313</v>
      </c>
      <c r="B318" s="37" t="s">
        <v>36</v>
      </c>
      <c r="D318" s="37">
        <v>1.35507</v>
      </c>
      <c r="E318" s="33" t="s">
        <v>443</v>
      </c>
      <c r="F318" s="32">
        <v>12149</v>
      </c>
      <c r="G318" s="36">
        <v>5.28E-3</v>
      </c>
      <c r="H318" s="36">
        <v>5.349288671757475E-3</v>
      </c>
      <c r="I318" s="32">
        <v>2987</v>
      </c>
      <c r="J318" s="32">
        <v>9162</v>
      </c>
      <c r="K318" s="36">
        <v>0.24586</v>
      </c>
      <c r="L318" s="37">
        <v>101</v>
      </c>
      <c r="M318" s="26">
        <v>7.3880000000000002E-6</v>
      </c>
      <c r="N318" s="36">
        <v>1.4220000000000001E-3</v>
      </c>
      <c r="O318" s="37">
        <v>-112.07899999999999</v>
      </c>
      <c r="P318" s="37">
        <v>56.966999999999999</v>
      </c>
    </row>
    <row r="319" spans="1:24" hidden="1" x14ac:dyDescent="0.2">
      <c r="A319" s="37">
        <v>314</v>
      </c>
      <c r="B319" s="37" t="s">
        <v>36</v>
      </c>
      <c r="D319" s="37">
        <v>1.35507</v>
      </c>
      <c r="E319" s="33" t="s">
        <v>444</v>
      </c>
      <c r="F319" s="32">
        <v>642</v>
      </c>
      <c r="G319" s="36">
        <v>2.7999999999999998E-4</v>
      </c>
      <c r="H319" s="36">
        <v>1.7371309044542186E-4</v>
      </c>
      <c r="I319" s="32">
        <v>97</v>
      </c>
      <c r="J319" s="32">
        <v>545</v>
      </c>
      <c r="K319" s="36">
        <v>0.15109</v>
      </c>
      <c r="L319" s="37">
        <v>62</v>
      </c>
      <c r="M319" s="26">
        <v>2.0095999999999999E-5</v>
      </c>
      <c r="N319" s="36">
        <v>1.5610000000000001E-3</v>
      </c>
      <c r="O319" s="37">
        <v>-172.607</v>
      </c>
      <c r="P319" s="37">
        <v>120.449</v>
      </c>
    </row>
    <row r="320" spans="1:24" hidden="1" x14ac:dyDescent="0.2">
      <c r="A320" s="37">
        <v>315</v>
      </c>
      <c r="B320" s="37" t="s">
        <v>36</v>
      </c>
      <c r="D320" s="37">
        <v>1.35507</v>
      </c>
      <c r="E320" s="33" t="s">
        <v>445</v>
      </c>
      <c r="F320" s="32">
        <v>1820</v>
      </c>
      <c r="G320" s="36">
        <v>7.9000000000000001E-4</v>
      </c>
      <c r="H320" s="36">
        <v>6.1784552787289221E-4</v>
      </c>
      <c r="I320" s="32">
        <v>345</v>
      </c>
      <c r="J320" s="32">
        <v>1475</v>
      </c>
      <c r="K320" s="36">
        <v>0.18956000000000001</v>
      </c>
      <c r="L320" s="37">
        <v>78</v>
      </c>
      <c r="M320" s="26">
        <v>1.4943000000000001E-5</v>
      </c>
      <c r="N320" s="36">
        <v>1.7899999999999999E-3</v>
      </c>
      <c r="O320" s="37">
        <v>-145.28700000000001</v>
      </c>
      <c r="P320" s="37">
        <v>90.206000000000003</v>
      </c>
    </row>
    <row r="321" spans="1:24" hidden="1" x14ac:dyDescent="0.2">
      <c r="A321" s="37">
        <v>316</v>
      </c>
      <c r="B321" s="37" t="s">
        <v>36</v>
      </c>
      <c r="D321" s="37">
        <v>1.35507</v>
      </c>
      <c r="E321" s="33" t="s">
        <v>446</v>
      </c>
      <c r="F321" s="32">
        <v>10212</v>
      </c>
      <c r="G321" s="36">
        <v>4.4400000000000004E-3</v>
      </c>
      <c r="H321" s="36">
        <v>4.2246307253685587E-3</v>
      </c>
      <c r="I321" s="32">
        <v>2359</v>
      </c>
      <c r="J321" s="32">
        <v>7853</v>
      </c>
      <c r="K321" s="36">
        <v>0.23100000000000001</v>
      </c>
      <c r="L321" s="37">
        <v>95</v>
      </c>
      <c r="M321" s="26">
        <v>7.5850000000000002E-6</v>
      </c>
      <c r="N321" s="36">
        <v>2.0709999999999999E-3</v>
      </c>
      <c r="O321" s="37">
        <v>-120.26600000000001</v>
      </c>
      <c r="P321" s="37">
        <v>64.701999999999998</v>
      </c>
    </row>
    <row r="322" spans="1:24" hidden="1" x14ac:dyDescent="0.2">
      <c r="A322" s="37">
        <v>317</v>
      </c>
      <c r="B322" s="37" t="s">
        <v>36</v>
      </c>
      <c r="D322" s="37">
        <v>1.35507</v>
      </c>
      <c r="E322" s="33" t="s">
        <v>216</v>
      </c>
      <c r="F322" s="32">
        <v>46404</v>
      </c>
      <c r="G322" s="36">
        <v>2.017E-2</v>
      </c>
      <c r="H322" s="36">
        <v>1.9882090001289418E-2</v>
      </c>
      <c r="I322" s="32">
        <v>11102</v>
      </c>
      <c r="J322" s="32">
        <v>35302</v>
      </c>
      <c r="K322" s="36">
        <v>0.23924999999999999</v>
      </c>
      <c r="L322" s="37">
        <v>99</v>
      </c>
      <c r="M322" s="26">
        <v>3.4680000000000001E-6</v>
      </c>
      <c r="N322" s="36">
        <v>2.447E-3</v>
      </c>
      <c r="O322" s="37">
        <v>-115.681</v>
      </c>
      <c r="P322" s="37">
        <v>60.329000000000001</v>
      </c>
    </row>
    <row r="323" spans="1:24" hidden="1" x14ac:dyDescent="0.2">
      <c r="A323" s="37">
        <v>318</v>
      </c>
      <c r="B323" s="37" t="s">
        <v>36</v>
      </c>
      <c r="D323" s="37">
        <v>1.35507</v>
      </c>
      <c r="E323" s="33" t="s">
        <v>65</v>
      </c>
      <c r="F323" s="32">
        <v>35860</v>
      </c>
      <c r="G323" s="36">
        <v>1.558E-2</v>
      </c>
      <c r="H323" s="36">
        <v>1.3995544348772905E-2</v>
      </c>
      <c r="I323" s="32">
        <v>7815</v>
      </c>
      <c r="J323" s="32">
        <v>28045</v>
      </c>
      <c r="K323" s="36">
        <v>0.21793000000000001</v>
      </c>
      <c r="L323" s="37">
        <v>90</v>
      </c>
      <c r="M323" s="26">
        <v>3.636E-6</v>
      </c>
      <c r="N323" s="36">
        <v>4.5440000000000003E-3</v>
      </c>
      <c r="O323" s="37">
        <v>-127.777</v>
      </c>
      <c r="P323" s="37">
        <v>72.084000000000003</v>
      </c>
    </row>
    <row r="324" spans="1:24" x14ac:dyDescent="0.2">
      <c r="A324" s="37">
        <v>319</v>
      </c>
      <c r="B324" s="37" t="s">
        <v>36</v>
      </c>
      <c r="D324" s="37">
        <v>1.35507</v>
      </c>
      <c r="E324" s="33" t="s">
        <v>151</v>
      </c>
      <c r="F324" s="32">
        <v>426540</v>
      </c>
      <c r="G324" s="36">
        <v>0.18537000000000001</v>
      </c>
      <c r="H324" s="36">
        <v>0.20738298542959069</v>
      </c>
      <c r="I324" s="32">
        <v>115801</v>
      </c>
      <c r="J324" s="32">
        <v>310739</v>
      </c>
      <c r="K324" s="36">
        <v>0.27149000000000001</v>
      </c>
      <c r="L324" s="37">
        <v>112</v>
      </c>
      <c r="M324" s="26">
        <v>4.9299999999999998E-7</v>
      </c>
      <c r="N324" s="36">
        <v>2.4528000000000001E-2</v>
      </c>
      <c r="O324" s="37">
        <v>-98.707999999999998</v>
      </c>
      <c r="P324" s="37">
        <v>45.112000000000002</v>
      </c>
      <c r="S324" s="37" t="s">
        <v>504</v>
      </c>
      <c r="T324" s="37" t="s">
        <v>501</v>
      </c>
      <c r="W324" s="37" t="str">
        <f t="shared" ref="W324" si="14">B324&amp;"_"&amp;T324</f>
        <v>ltst_geo_mkt_nm_a</v>
      </c>
      <c r="X324" s="37" t="str">
        <f t="shared" ref="X324" si="15">"%dummy_"&amp;S324&amp;"("&amp;B324&amp;", '"&amp;E324&amp;"', "&amp;T324&amp;");"</f>
        <v>%dummy_char(ltst_geo_mkt_nm, 'Chicago', a);</v>
      </c>
    </row>
    <row r="325" spans="1:24" hidden="1" x14ac:dyDescent="0.2">
      <c r="A325" s="37">
        <v>320</v>
      </c>
      <c r="B325" s="37" t="s">
        <v>36</v>
      </c>
      <c r="D325" s="37">
        <v>1.35507</v>
      </c>
      <c r="E325" s="33" t="s">
        <v>447</v>
      </c>
      <c r="F325" s="32">
        <v>1042</v>
      </c>
      <c r="G325" s="36">
        <v>4.4999999999999999E-4</v>
      </c>
      <c r="H325" s="36">
        <v>3.9398845255662689E-4</v>
      </c>
      <c r="I325" s="32">
        <v>220</v>
      </c>
      <c r="J325" s="32">
        <v>822</v>
      </c>
      <c r="K325" s="36">
        <v>0.21113000000000001</v>
      </c>
      <c r="L325" s="37">
        <v>87</v>
      </c>
      <c r="M325" s="26">
        <v>2.2038000000000001E-5</v>
      </c>
      <c r="N325" s="36">
        <v>2.445E-2</v>
      </c>
      <c r="O325" s="37">
        <v>-131.81100000000001</v>
      </c>
      <c r="P325" s="37">
        <v>76.152000000000001</v>
      </c>
    </row>
    <row r="326" spans="1:24" hidden="1" x14ac:dyDescent="0.2">
      <c r="A326" s="37">
        <v>321</v>
      </c>
      <c r="B326" s="37" t="s">
        <v>36</v>
      </c>
      <c r="D326" s="37">
        <v>1.35507</v>
      </c>
      <c r="E326" s="33" t="s">
        <v>130</v>
      </c>
      <c r="F326" s="32">
        <v>26796</v>
      </c>
      <c r="G326" s="36">
        <v>1.1650000000000001E-2</v>
      </c>
      <c r="H326" s="36">
        <v>8.8217596240633828E-3</v>
      </c>
      <c r="I326" s="32">
        <v>4926</v>
      </c>
      <c r="J326" s="32">
        <v>21870</v>
      </c>
      <c r="K326" s="36">
        <v>0.18382999999999999</v>
      </c>
      <c r="L326" s="37">
        <v>76</v>
      </c>
      <c r="M326" s="26">
        <v>3.5719999999999999E-6</v>
      </c>
      <c r="N326" s="36">
        <v>2.0722000000000001E-2</v>
      </c>
      <c r="O326" s="37">
        <v>-149.059</v>
      </c>
      <c r="P326" s="37">
        <v>94.254999999999995</v>
      </c>
    </row>
    <row r="327" spans="1:24" hidden="1" x14ac:dyDescent="0.2">
      <c r="A327" s="37">
        <v>322</v>
      </c>
      <c r="B327" s="37" t="s">
        <v>36</v>
      </c>
      <c r="D327" s="37">
        <v>1.35507</v>
      </c>
      <c r="E327" s="33" t="s">
        <v>202</v>
      </c>
      <c r="F327" s="32">
        <v>36738</v>
      </c>
      <c r="G327" s="36">
        <v>1.5970000000000002E-2</v>
      </c>
      <c r="H327" s="36">
        <v>1.6269932233986161E-2</v>
      </c>
      <c r="I327" s="32">
        <v>9085</v>
      </c>
      <c r="J327" s="32">
        <v>27653</v>
      </c>
      <c r="K327" s="36">
        <v>0.24729000000000001</v>
      </c>
      <c r="L327" s="37">
        <v>102</v>
      </c>
      <c r="M327" s="26">
        <v>4.1069999999999998E-6</v>
      </c>
      <c r="N327" s="36">
        <v>2.1124E-2</v>
      </c>
      <c r="O327" s="37">
        <v>-111.31100000000001</v>
      </c>
      <c r="P327" s="37">
        <v>56.258000000000003</v>
      </c>
    </row>
    <row r="328" spans="1:24" hidden="1" x14ac:dyDescent="0.2">
      <c r="A328" s="37">
        <v>323</v>
      </c>
      <c r="B328" s="37" t="s">
        <v>36</v>
      </c>
      <c r="D328" s="37">
        <v>1.35507</v>
      </c>
      <c r="E328" s="33" t="s">
        <v>448</v>
      </c>
      <c r="F328" s="32">
        <v>11426</v>
      </c>
      <c r="G328" s="36">
        <v>4.9699999999999996E-3</v>
      </c>
      <c r="H328" s="36">
        <v>4.5666843364518114E-3</v>
      </c>
      <c r="I328" s="32">
        <v>2550</v>
      </c>
      <c r="J328" s="32">
        <v>8876</v>
      </c>
      <c r="K328" s="36">
        <v>0.22317999999999999</v>
      </c>
      <c r="L328" s="37">
        <v>92</v>
      </c>
      <c r="M328" s="26">
        <v>6.9090000000000003E-6</v>
      </c>
      <c r="N328" s="36">
        <v>2.0598000000000002E-2</v>
      </c>
      <c r="O328" s="37">
        <v>-124.726</v>
      </c>
      <c r="P328" s="37">
        <v>69.054000000000002</v>
      </c>
    </row>
    <row r="329" spans="1:24" hidden="1" x14ac:dyDescent="0.2">
      <c r="A329" s="37">
        <v>324</v>
      </c>
      <c r="B329" s="37" t="s">
        <v>36</v>
      </c>
      <c r="D329" s="37">
        <v>1.35507</v>
      </c>
      <c r="E329" s="33" t="s">
        <v>449</v>
      </c>
      <c r="F329" s="32">
        <v>5107</v>
      </c>
      <c r="G329" s="36">
        <v>2.2200000000000002E-3</v>
      </c>
      <c r="H329" s="36">
        <v>1.772948036504821E-3</v>
      </c>
      <c r="I329" s="32">
        <v>990</v>
      </c>
      <c r="J329" s="32">
        <v>4117</v>
      </c>
      <c r="K329" s="36">
        <v>0.19384999999999999</v>
      </c>
      <c r="L329" s="37">
        <v>80</v>
      </c>
      <c r="M329" s="26">
        <v>9.0629999999999995E-6</v>
      </c>
      <c r="N329" s="36">
        <v>2.0008000000000001E-2</v>
      </c>
      <c r="O329" s="37">
        <v>-142.518</v>
      </c>
      <c r="P329" s="37">
        <v>87.263000000000005</v>
      </c>
    </row>
    <row r="330" spans="1:24" hidden="1" x14ac:dyDescent="0.2">
      <c r="A330" s="37">
        <v>325</v>
      </c>
      <c r="B330" s="37" t="s">
        <v>36</v>
      </c>
      <c r="D330" s="37">
        <v>1.35507</v>
      </c>
      <c r="E330" s="33" t="s">
        <v>450</v>
      </c>
      <c r="F330" s="32">
        <v>1431</v>
      </c>
      <c r="G330" s="36">
        <v>6.2E-4</v>
      </c>
      <c r="H330" s="36">
        <v>6.9485236178168743E-4</v>
      </c>
      <c r="I330" s="32">
        <v>388</v>
      </c>
      <c r="J330" s="32">
        <v>1043</v>
      </c>
      <c r="K330" s="36">
        <v>0.27113999999999999</v>
      </c>
      <c r="L330" s="37">
        <v>112</v>
      </c>
      <c r="M330" s="26">
        <v>2.4148999999999999E-5</v>
      </c>
      <c r="N330" s="36">
        <v>2.0104E-2</v>
      </c>
      <c r="O330" s="37">
        <v>-98.885000000000005</v>
      </c>
      <c r="P330" s="37">
        <v>45.262</v>
      </c>
    </row>
    <row r="331" spans="1:24" hidden="1" x14ac:dyDescent="0.2">
      <c r="A331" s="37">
        <v>326</v>
      </c>
      <c r="B331" s="37" t="s">
        <v>36</v>
      </c>
      <c r="D331" s="37">
        <v>1.35507</v>
      </c>
      <c r="E331" s="33" t="s">
        <v>451</v>
      </c>
      <c r="F331" s="32">
        <v>538</v>
      </c>
      <c r="G331" s="36">
        <v>2.3000000000000001E-4</v>
      </c>
      <c r="H331" s="36">
        <v>1.5759538102265075E-4</v>
      </c>
      <c r="I331" s="32">
        <v>88</v>
      </c>
      <c r="J331" s="32">
        <v>450</v>
      </c>
      <c r="K331" s="36">
        <v>0.16356999999999999</v>
      </c>
      <c r="L331" s="37">
        <v>67</v>
      </c>
      <c r="M331" s="26">
        <v>2.3774999999999999E-5</v>
      </c>
      <c r="N331" s="36">
        <v>2.0004000000000001E-2</v>
      </c>
      <c r="O331" s="37">
        <v>-163.191</v>
      </c>
      <c r="P331" s="37">
        <v>109.80500000000001</v>
      </c>
    </row>
    <row r="332" spans="1:24" hidden="1" x14ac:dyDescent="0.2">
      <c r="A332" s="37">
        <v>327</v>
      </c>
      <c r="B332" s="37" t="s">
        <v>36</v>
      </c>
      <c r="D332" s="37">
        <v>1.35507</v>
      </c>
      <c r="E332" s="33" t="s">
        <v>452</v>
      </c>
      <c r="F332" s="32">
        <v>3001</v>
      </c>
      <c r="G332" s="36">
        <v>1.2999999999999999E-3</v>
      </c>
      <c r="H332" s="36">
        <v>1.0816773879281938E-3</v>
      </c>
      <c r="I332" s="32">
        <v>604</v>
      </c>
      <c r="J332" s="32">
        <v>2397</v>
      </c>
      <c r="K332" s="36">
        <v>0.20127</v>
      </c>
      <c r="L332" s="37">
        <v>83</v>
      </c>
      <c r="M332" s="26">
        <v>1.2330000000000001E-5</v>
      </c>
      <c r="N332" s="36">
        <v>1.9709999999999998E-2</v>
      </c>
      <c r="O332" s="37">
        <v>-137.84</v>
      </c>
      <c r="P332" s="37">
        <v>82.355000000000004</v>
      </c>
    </row>
    <row r="333" spans="1:24" hidden="1" x14ac:dyDescent="0.2">
      <c r="A333" s="37">
        <v>328</v>
      </c>
      <c r="B333" s="37" t="s">
        <v>36</v>
      </c>
      <c r="D333" s="37">
        <v>1.35507</v>
      </c>
      <c r="E333" s="33" t="s">
        <v>453</v>
      </c>
      <c r="F333" s="32">
        <v>6589</v>
      </c>
      <c r="G333" s="36">
        <v>2.8600000000000001E-3</v>
      </c>
      <c r="H333" s="36">
        <v>2.5573432284130143E-3</v>
      </c>
      <c r="I333" s="32">
        <v>1428</v>
      </c>
      <c r="J333" s="32">
        <v>5161</v>
      </c>
      <c r="K333" s="36">
        <v>0.21672</v>
      </c>
      <c r="L333" s="37">
        <v>89</v>
      </c>
      <c r="M333" s="26">
        <v>8.9069999999999996E-6</v>
      </c>
      <c r="N333" s="36">
        <v>1.9306E-2</v>
      </c>
      <c r="O333" s="37">
        <v>-128.48599999999999</v>
      </c>
      <c r="P333" s="37">
        <v>72.793999999999997</v>
      </c>
    </row>
    <row r="334" spans="1:24" hidden="1" x14ac:dyDescent="0.2">
      <c r="A334" s="37">
        <v>329</v>
      </c>
      <c r="B334" s="37" t="s">
        <v>36</v>
      </c>
      <c r="D334" s="37">
        <v>1.35507</v>
      </c>
      <c r="E334" s="33" t="s">
        <v>454</v>
      </c>
      <c r="F334" s="32">
        <v>222</v>
      </c>
      <c r="G334" s="36">
        <v>1E-4</v>
      </c>
      <c r="H334" s="36">
        <v>8.7751973523975986E-5</v>
      </c>
      <c r="I334" s="32">
        <v>49</v>
      </c>
      <c r="J334" s="32">
        <v>173</v>
      </c>
      <c r="K334" s="36">
        <v>0.22072</v>
      </c>
      <c r="L334" s="37">
        <v>91</v>
      </c>
      <c r="M334" s="26">
        <v>4.9988999999999999E-5</v>
      </c>
      <c r="N334" s="36">
        <v>1.9293999999999999E-2</v>
      </c>
      <c r="O334" s="37">
        <v>-126.14700000000001</v>
      </c>
      <c r="P334" s="37">
        <v>70.460999999999999</v>
      </c>
    </row>
    <row r="335" spans="1:24" hidden="1" x14ac:dyDescent="0.2">
      <c r="A335" s="37">
        <v>330</v>
      </c>
      <c r="B335" s="37" t="s">
        <v>36</v>
      </c>
      <c r="D335" s="37">
        <v>1.35507</v>
      </c>
      <c r="E335" s="33" t="s">
        <v>455</v>
      </c>
      <c r="F335" s="32">
        <v>2182</v>
      </c>
      <c r="G335" s="36">
        <v>9.5E-4</v>
      </c>
      <c r="H335" s="36">
        <v>7.2171521081963925E-4</v>
      </c>
      <c r="I335" s="32">
        <v>403</v>
      </c>
      <c r="J335" s="32">
        <v>1779</v>
      </c>
      <c r="K335" s="36">
        <v>0.18468999999999999</v>
      </c>
      <c r="L335" s="37">
        <v>76</v>
      </c>
      <c r="M335" s="26">
        <v>1.3285000000000001E-5</v>
      </c>
      <c r="N335" s="36">
        <v>1.8995000000000001E-2</v>
      </c>
      <c r="O335" s="37">
        <v>-148.48699999999999</v>
      </c>
      <c r="P335" s="37">
        <v>93.638000000000005</v>
      </c>
    </row>
    <row r="336" spans="1:24" hidden="1" x14ac:dyDescent="0.2">
      <c r="A336" s="37">
        <v>331</v>
      </c>
      <c r="B336" s="37" t="s">
        <v>36</v>
      </c>
      <c r="D336" s="37">
        <v>1.35507</v>
      </c>
      <c r="E336" s="33" t="s">
        <v>311</v>
      </c>
      <c r="F336" s="32">
        <v>10493</v>
      </c>
      <c r="G336" s="36">
        <v>4.5599999999999998E-3</v>
      </c>
      <c r="H336" s="36">
        <v>3.8324331294144615E-3</v>
      </c>
      <c r="I336" s="32">
        <v>2140</v>
      </c>
      <c r="J336" s="32">
        <v>8353</v>
      </c>
      <c r="K336" s="36">
        <v>0.20394999999999999</v>
      </c>
      <c r="L336" s="37">
        <v>84</v>
      </c>
      <c r="M336" s="26">
        <v>6.5860000000000001E-6</v>
      </c>
      <c r="N336" s="36">
        <v>1.8034000000000001E-2</v>
      </c>
      <c r="O336" s="37">
        <v>-136.18100000000001</v>
      </c>
      <c r="P336" s="37">
        <v>80.634</v>
      </c>
    </row>
    <row r="337" spans="1:24" hidden="1" x14ac:dyDescent="0.2">
      <c r="A337" s="37">
        <v>332</v>
      </c>
      <c r="B337" s="37" t="s">
        <v>36</v>
      </c>
      <c r="D337" s="37">
        <v>1.35507</v>
      </c>
      <c r="E337" s="33" t="s">
        <v>456</v>
      </c>
      <c r="F337" s="32">
        <v>15877</v>
      </c>
      <c r="G337" s="36">
        <v>6.8999999999999999E-3</v>
      </c>
      <c r="H337" s="36">
        <v>6.0513044599492831E-3</v>
      </c>
      <c r="I337" s="32">
        <v>3379</v>
      </c>
      <c r="J337" s="32">
        <v>12498</v>
      </c>
      <c r="K337" s="36">
        <v>0.21282000000000001</v>
      </c>
      <c r="L337" s="37">
        <v>88</v>
      </c>
      <c r="M337" s="26">
        <v>5.536E-6</v>
      </c>
      <c r="N337" s="36">
        <v>1.6913999999999998E-2</v>
      </c>
      <c r="O337" s="37">
        <v>-130.79900000000001</v>
      </c>
      <c r="P337" s="37">
        <v>75.125</v>
      </c>
    </row>
    <row r="338" spans="1:24" hidden="1" x14ac:dyDescent="0.2">
      <c r="A338" s="37">
        <v>333</v>
      </c>
      <c r="B338" s="37" t="s">
        <v>36</v>
      </c>
      <c r="D338" s="37">
        <v>1.35507</v>
      </c>
      <c r="E338" s="33" t="s">
        <v>244</v>
      </c>
      <c r="F338" s="32">
        <v>274512</v>
      </c>
      <c r="G338" s="36">
        <v>0.1193</v>
      </c>
      <c r="H338" s="36">
        <v>0.1168372756056677</v>
      </c>
      <c r="I338" s="32">
        <v>65241</v>
      </c>
      <c r="J338" s="32">
        <v>209271</v>
      </c>
      <c r="K338" s="36">
        <v>0.23766000000000001</v>
      </c>
      <c r="L338" s="37">
        <v>98</v>
      </c>
      <c r="M338" s="26">
        <v>8.1299999999999999E-7</v>
      </c>
      <c r="N338" s="36">
        <v>1.3665999999999999E-2</v>
      </c>
      <c r="O338" s="37">
        <v>-116.554</v>
      </c>
      <c r="P338" s="37">
        <v>61.152999999999999</v>
      </c>
    </row>
    <row r="339" spans="1:24" hidden="1" x14ac:dyDescent="0.2">
      <c r="A339" s="37">
        <v>334</v>
      </c>
      <c r="B339" s="37" t="s">
        <v>36</v>
      </c>
      <c r="D339" s="37">
        <v>1.35507</v>
      </c>
      <c r="E339" s="33" t="s">
        <v>457</v>
      </c>
      <c r="F339" s="32">
        <v>1506</v>
      </c>
      <c r="G339" s="36">
        <v>6.4999999999999997E-4</v>
      </c>
      <c r="H339" s="36">
        <v>4.9606727890084382E-4</v>
      </c>
      <c r="I339" s="32">
        <v>277</v>
      </c>
      <c r="J339" s="32">
        <v>1229</v>
      </c>
      <c r="K339" s="36">
        <v>0.18393000000000001</v>
      </c>
      <c r="L339" s="37">
        <v>76</v>
      </c>
      <c r="M339" s="26">
        <v>1.5948E-5</v>
      </c>
      <c r="N339" s="36">
        <v>1.3455999999999999E-2</v>
      </c>
      <c r="O339" s="37">
        <v>-148.994</v>
      </c>
      <c r="P339" s="37">
        <v>94.185000000000002</v>
      </c>
    </row>
    <row r="340" spans="1:24" hidden="1" x14ac:dyDescent="0.2">
      <c r="A340" s="37">
        <v>335</v>
      </c>
      <c r="B340" s="37" t="s">
        <v>36</v>
      </c>
      <c r="D340" s="37">
        <v>1.35507</v>
      </c>
      <c r="E340" s="33" t="s">
        <v>458</v>
      </c>
      <c r="F340" s="32">
        <v>5079</v>
      </c>
      <c r="G340" s="36">
        <v>2.2100000000000002E-3</v>
      </c>
      <c r="H340" s="36">
        <v>1.7801114629149414E-3</v>
      </c>
      <c r="I340" s="32">
        <v>994</v>
      </c>
      <c r="J340" s="32">
        <v>4085</v>
      </c>
      <c r="K340" s="36">
        <v>0.19571</v>
      </c>
      <c r="L340" s="37">
        <v>81</v>
      </c>
      <c r="M340" s="26">
        <v>9.1759999999999999E-6</v>
      </c>
      <c r="N340" s="36">
        <v>1.2892000000000001E-2</v>
      </c>
      <c r="O340" s="37">
        <v>-141.334</v>
      </c>
      <c r="P340" s="37">
        <v>86.013999999999996</v>
      </c>
    </row>
    <row r="341" spans="1:24" hidden="1" x14ac:dyDescent="0.2">
      <c r="A341" s="37">
        <v>336</v>
      </c>
      <c r="B341" s="37" t="s">
        <v>36</v>
      </c>
      <c r="D341" s="37">
        <v>1.35507</v>
      </c>
      <c r="E341" s="33" t="s">
        <v>459</v>
      </c>
      <c r="F341" s="32">
        <v>20422</v>
      </c>
      <c r="G341" s="36">
        <v>8.8699999999999994E-3</v>
      </c>
      <c r="H341" s="36">
        <v>8.1663061075373574E-3</v>
      </c>
      <c r="I341" s="32">
        <v>4560</v>
      </c>
      <c r="J341" s="32">
        <v>15862</v>
      </c>
      <c r="K341" s="36">
        <v>0.22328999999999999</v>
      </c>
      <c r="L341" s="37">
        <v>92</v>
      </c>
      <c r="M341" s="26">
        <v>5.0880000000000002E-6</v>
      </c>
      <c r="N341" s="36">
        <v>1.1957000000000001E-2</v>
      </c>
      <c r="O341" s="37">
        <v>-124.66</v>
      </c>
      <c r="P341" s="37">
        <v>68.989999999999995</v>
      </c>
    </row>
    <row r="342" spans="1:24" hidden="1" x14ac:dyDescent="0.2">
      <c r="A342" s="37">
        <v>337</v>
      </c>
      <c r="B342" s="37" t="s">
        <v>36</v>
      </c>
      <c r="D342" s="37">
        <v>1.35507</v>
      </c>
      <c r="E342" s="33" t="s">
        <v>460</v>
      </c>
      <c r="F342" s="32">
        <v>259</v>
      </c>
      <c r="G342" s="36">
        <v>1.1E-4</v>
      </c>
      <c r="H342" s="36">
        <v>8.2379403716385617E-5</v>
      </c>
      <c r="I342" s="32">
        <v>46</v>
      </c>
      <c r="J342" s="32">
        <v>213</v>
      </c>
      <c r="K342" s="36">
        <v>0.17760999999999999</v>
      </c>
      <c r="L342" s="37">
        <v>73</v>
      </c>
      <c r="M342" s="26">
        <v>3.7234000000000003E-5</v>
      </c>
      <c r="N342" s="36">
        <v>1.1917000000000001E-2</v>
      </c>
      <c r="O342" s="37">
        <v>-153.26499999999999</v>
      </c>
      <c r="P342" s="37">
        <v>98.822999999999993</v>
      </c>
    </row>
    <row r="343" spans="1:24" x14ac:dyDescent="0.2">
      <c r="A343" s="37">
        <v>338</v>
      </c>
      <c r="B343" s="37" t="s">
        <v>36</v>
      </c>
      <c r="D343" s="37">
        <v>1.35507</v>
      </c>
      <c r="E343" s="33" t="s">
        <v>461</v>
      </c>
      <c r="F343" s="32">
        <v>516808</v>
      </c>
      <c r="G343" s="36">
        <v>0.22459000000000001</v>
      </c>
      <c r="H343" s="36">
        <v>0.25294058654135448</v>
      </c>
      <c r="I343" s="32">
        <v>141240</v>
      </c>
      <c r="J343" s="32">
        <v>375568</v>
      </c>
      <c r="K343" s="36">
        <v>0.27328999999999998</v>
      </c>
      <c r="L343" s="37">
        <v>113</v>
      </c>
      <c r="M343" s="26">
        <v>2.6E-7</v>
      </c>
      <c r="N343" s="36">
        <v>4.9346000000000001E-2</v>
      </c>
      <c r="O343" s="37">
        <v>-97.798000000000002</v>
      </c>
      <c r="P343" s="37">
        <v>44.343000000000004</v>
      </c>
      <c r="S343" s="37" t="s">
        <v>504</v>
      </c>
      <c r="T343" s="37" t="s">
        <v>502</v>
      </c>
      <c r="W343" s="37" t="str">
        <f t="shared" ref="W343" si="16">B343&amp;"_"&amp;T343</f>
        <v>ltst_geo_mkt_nm_b</v>
      </c>
      <c r="X343" s="37" t="str">
        <f t="shared" ref="X343" si="17">"%dummy_"&amp;S343&amp;"("&amp;B343&amp;", '"&amp;E343&amp;"', "&amp;T343&amp;");"</f>
        <v>%dummy_char(ltst_geo_mkt_nm, 'Northeast', b);</v>
      </c>
    </row>
    <row r="344" spans="1:24" hidden="1" x14ac:dyDescent="0.2">
      <c r="A344" s="37">
        <v>339</v>
      </c>
      <c r="B344" s="37" t="s">
        <v>36</v>
      </c>
      <c r="D344" s="37">
        <v>1.35507</v>
      </c>
      <c r="E344" s="33" t="s">
        <v>97</v>
      </c>
      <c r="F344" s="32">
        <v>17137</v>
      </c>
      <c r="G344" s="36">
        <v>7.45E-3</v>
      </c>
      <c r="H344" s="36">
        <v>6.8589807876903684E-3</v>
      </c>
      <c r="I344" s="32">
        <v>3830</v>
      </c>
      <c r="J344" s="32">
        <v>13307</v>
      </c>
      <c r="K344" s="36">
        <v>0.22348999999999999</v>
      </c>
      <c r="L344" s="37">
        <v>92</v>
      </c>
      <c r="M344" s="26">
        <v>5.592E-6</v>
      </c>
      <c r="N344" s="36">
        <v>4.8569000000000001E-2</v>
      </c>
      <c r="O344" s="37">
        <v>-124.54300000000001</v>
      </c>
      <c r="P344" s="37">
        <v>68.873999999999995</v>
      </c>
    </row>
    <row r="345" spans="1:24" hidden="1" x14ac:dyDescent="0.2">
      <c r="A345" s="37">
        <v>340</v>
      </c>
      <c r="B345" s="37" t="s">
        <v>36</v>
      </c>
      <c r="D345" s="37">
        <v>1.35507</v>
      </c>
      <c r="E345" s="33" t="s">
        <v>462</v>
      </c>
      <c r="F345" s="32">
        <v>112124</v>
      </c>
      <c r="G345" s="36">
        <v>4.8730000000000002E-2</v>
      </c>
      <c r="H345" s="36">
        <v>4.6906116133468963E-2</v>
      </c>
      <c r="I345" s="32">
        <v>26192</v>
      </c>
      <c r="J345" s="32">
        <v>85932</v>
      </c>
      <c r="K345" s="36">
        <v>0.2336</v>
      </c>
      <c r="L345" s="37">
        <v>96</v>
      </c>
      <c r="M345" s="26">
        <v>1.911E-6</v>
      </c>
      <c r="N345" s="36">
        <v>4.6163999999999997E-2</v>
      </c>
      <c r="O345" s="37">
        <v>-118.81</v>
      </c>
      <c r="P345" s="37">
        <v>63.302</v>
      </c>
    </row>
    <row r="346" spans="1:24" hidden="1" x14ac:dyDescent="0.2">
      <c r="A346" s="37">
        <v>341</v>
      </c>
      <c r="B346" s="37" t="s">
        <v>36</v>
      </c>
      <c r="D346" s="37">
        <v>1.35507</v>
      </c>
      <c r="E346" s="33" t="s">
        <v>463</v>
      </c>
      <c r="F346" s="32">
        <v>4309</v>
      </c>
      <c r="G346" s="36">
        <v>1.8699999999999999E-3</v>
      </c>
      <c r="H346" s="36">
        <v>1.5669995272138569E-3</v>
      </c>
      <c r="I346" s="32">
        <v>875</v>
      </c>
      <c r="J346" s="32">
        <v>3434</v>
      </c>
      <c r="K346" s="36">
        <v>0.20305999999999999</v>
      </c>
      <c r="L346" s="37">
        <v>84</v>
      </c>
      <c r="M346" s="26">
        <v>1.0356E-5</v>
      </c>
      <c r="N346" s="36">
        <v>4.5761000000000003E-2</v>
      </c>
      <c r="O346" s="37">
        <v>-136.726</v>
      </c>
      <c r="P346" s="37">
        <v>81.197999999999993</v>
      </c>
    </row>
    <row r="347" spans="1:24" hidden="1" x14ac:dyDescent="0.2">
      <c r="A347" s="37">
        <v>342</v>
      </c>
      <c r="B347" s="37" t="s">
        <v>36</v>
      </c>
      <c r="D347" s="37">
        <v>1.35507</v>
      </c>
      <c r="E347" s="33" t="s">
        <v>464</v>
      </c>
      <c r="F347" s="32">
        <v>7576</v>
      </c>
      <c r="G347" s="36">
        <v>3.29E-3</v>
      </c>
      <c r="H347" s="36">
        <v>3.0426653676986774E-3</v>
      </c>
      <c r="I347" s="32">
        <v>1699</v>
      </c>
      <c r="J347" s="32">
        <v>5877</v>
      </c>
      <c r="K347" s="36">
        <v>0.22425999999999999</v>
      </c>
      <c r="L347" s="37">
        <v>92</v>
      </c>
      <c r="M347" s="26">
        <v>8.5839999999999995E-6</v>
      </c>
      <c r="N347" s="36">
        <v>4.5430999999999999E-2</v>
      </c>
      <c r="O347" s="37">
        <v>-124.101</v>
      </c>
      <c r="P347" s="37">
        <v>68.438999999999993</v>
      </c>
    </row>
    <row r="348" spans="1:24" hidden="1" x14ac:dyDescent="0.2">
      <c r="A348" s="37">
        <v>343</v>
      </c>
      <c r="B348" s="37" t="s">
        <v>36</v>
      </c>
      <c r="D348" s="37">
        <v>1.35507</v>
      </c>
      <c r="E348" s="33" t="s">
        <v>465</v>
      </c>
      <c r="F348" s="32">
        <v>4177</v>
      </c>
      <c r="G348" s="36">
        <v>1.82E-3</v>
      </c>
      <c r="H348" s="36">
        <v>1.7138497686213269E-3</v>
      </c>
      <c r="I348" s="32">
        <v>957</v>
      </c>
      <c r="J348" s="32">
        <v>3220</v>
      </c>
      <c r="K348" s="36">
        <v>0.22911000000000001</v>
      </c>
      <c r="L348" s="37">
        <v>94</v>
      </c>
      <c r="M348" s="26">
        <v>1.1883E-5</v>
      </c>
      <c r="N348" s="36">
        <v>4.5296999999999997E-2</v>
      </c>
      <c r="O348" s="37">
        <v>-121.333</v>
      </c>
      <c r="P348" s="37">
        <v>65.736000000000004</v>
      </c>
    </row>
    <row r="349" spans="1:24" hidden="1" x14ac:dyDescent="0.2">
      <c r="A349" s="37">
        <v>344</v>
      </c>
      <c r="B349" s="37" t="s">
        <v>36</v>
      </c>
      <c r="D349" s="37">
        <v>1.35507</v>
      </c>
      <c r="E349" s="33" t="s">
        <v>466</v>
      </c>
      <c r="F349" s="32">
        <v>4655</v>
      </c>
      <c r="G349" s="36">
        <v>2.0200000000000001E-3</v>
      </c>
      <c r="H349" s="36">
        <v>1.5956532328543389E-3</v>
      </c>
      <c r="I349" s="32">
        <v>891</v>
      </c>
      <c r="J349" s="32">
        <v>3764</v>
      </c>
      <c r="K349" s="36">
        <v>0.19141</v>
      </c>
      <c r="L349" s="37">
        <v>79</v>
      </c>
      <c r="M349" s="26">
        <v>9.38E-6</v>
      </c>
      <c r="N349" s="36">
        <v>4.4733000000000002E-2</v>
      </c>
      <c r="O349" s="37">
        <v>-144.089</v>
      </c>
      <c r="P349" s="37">
        <v>88.93</v>
      </c>
    </row>
    <row r="350" spans="1:24" hidden="1" x14ac:dyDescent="0.2">
      <c r="A350" s="37">
        <v>345</v>
      </c>
      <c r="B350" s="37" t="s">
        <v>36</v>
      </c>
      <c r="D350" s="37">
        <v>1.35507</v>
      </c>
      <c r="E350" s="33" t="s">
        <v>106</v>
      </c>
      <c r="F350" s="32">
        <v>50758</v>
      </c>
      <c r="G350" s="36">
        <v>2.206E-2</v>
      </c>
      <c r="H350" s="36">
        <v>1.5976231751171219E-2</v>
      </c>
      <c r="I350" s="32">
        <v>8921</v>
      </c>
      <c r="J350" s="32">
        <v>41837</v>
      </c>
      <c r="K350" s="36">
        <v>0.17576</v>
      </c>
      <c r="L350" s="37">
        <v>72</v>
      </c>
      <c r="M350" s="26">
        <v>2.3290000000000001E-6</v>
      </c>
      <c r="N350" s="36">
        <v>3.6701999999999999E-2</v>
      </c>
      <c r="O350" s="37">
        <v>-154.53700000000001</v>
      </c>
      <c r="P350" s="37">
        <v>100.21599999999999</v>
      </c>
    </row>
    <row r="351" spans="1:24" hidden="1" x14ac:dyDescent="0.2">
      <c r="A351" s="37">
        <v>346</v>
      </c>
      <c r="B351" s="37" t="s">
        <v>36</v>
      </c>
      <c r="D351" s="37">
        <v>1.35507</v>
      </c>
      <c r="E351" s="33" t="s">
        <v>467</v>
      </c>
      <c r="F351" s="32">
        <v>59771</v>
      </c>
      <c r="G351" s="36">
        <v>2.598E-2</v>
      </c>
      <c r="H351" s="36">
        <v>2.4375349217037493E-2</v>
      </c>
      <c r="I351" s="32">
        <v>13611</v>
      </c>
      <c r="J351" s="32">
        <v>46160</v>
      </c>
      <c r="K351" s="36">
        <v>0.22772000000000001</v>
      </c>
      <c r="L351" s="37">
        <v>94</v>
      </c>
      <c r="M351" s="26">
        <v>2.8229999999999999E-6</v>
      </c>
      <c r="N351" s="36">
        <v>3.4589000000000002E-2</v>
      </c>
      <c r="O351" s="37">
        <v>-122.124</v>
      </c>
      <c r="P351" s="37">
        <v>66.504000000000005</v>
      </c>
    </row>
    <row r="352" spans="1:24" hidden="1" x14ac:dyDescent="0.2">
      <c r="A352" s="37">
        <v>347</v>
      </c>
      <c r="B352" s="37" t="s">
        <v>36</v>
      </c>
      <c r="D352" s="37">
        <v>1.35507</v>
      </c>
      <c r="E352" s="33" t="s">
        <v>468</v>
      </c>
      <c r="F352" s="32">
        <v>2984</v>
      </c>
      <c r="G352" s="36">
        <v>1.2999999999999999E-3</v>
      </c>
      <c r="H352" s="36">
        <v>1.1998739236951819E-3</v>
      </c>
      <c r="I352" s="32">
        <v>670</v>
      </c>
      <c r="J352" s="32">
        <v>2314</v>
      </c>
      <c r="K352" s="36">
        <v>0.22453000000000001</v>
      </c>
      <c r="L352" s="37">
        <v>93</v>
      </c>
      <c r="M352" s="26">
        <v>1.3805000000000001E-5</v>
      </c>
      <c r="N352" s="36">
        <v>3.4462E-2</v>
      </c>
      <c r="O352" s="37">
        <v>-123.946</v>
      </c>
      <c r="P352" s="37">
        <v>68.286000000000001</v>
      </c>
    </row>
    <row r="353" spans="1:16" hidden="1" x14ac:dyDescent="0.2">
      <c r="A353" s="37">
        <v>348</v>
      </c>
      <c r="B353" s="37" t="s">
        <v>36</v>
      </c>
      <c r="D353" s="37">
        <v>1.35507</v>
      </c>
      <c r="E353" s="33" t="s">
        <v>469</v>
      </c>
      <c r="F353" s="32">
        <v>13682</v>
      </c>
      <c r="G353" s="36">
        <v>5.9500000000000004E-3</v>
      </c>
      <c r="H353" s="36">
        <v>4.4932592157480768E-3</v>
      </c>
      <c r="I353" s="32">
        <v>2509</v>
      </c>
      <c r="J353" s="32">
        <v>11173</v>
      </c>
      <c r="K353" s="36">
        <v>0.18337999999999999</v>
      </c>
      <c r="L353" s="37">
        <v>76</v>
      </c>
      <c r="M353" s="26">
        <v>5.1359999999999996E-6</v>
      </c>
      <c r="N353" s="36">
        <v>3.2543000000000002E-2</v>
      </c>
      <c r="O353" s="37">
        <v>-149.36199999999999</v>
      </c>
      <c r="P353" s="37">
        <v>94.581999999999994</v>
      </c>
    </row>
    <row r="354" spans="1:16" hidden="1" x14ac:dyDescent="0.2">
      <c r="A354" s="37">
        <v>349</v>
      </c>
      <c r="B354" s="37" t="s">
        <v>36</v>
      </c>
      <c r="D354" s="37">
        <v>1.35507</v>
      </c>
      <c r="E354" s="33" t="s">
        <v>470</v>
      </c>
      <c r="F354" s="32">
        <v>762</v>
      </c>
      <c r="G354" s="36">
        <v>3.3E-4</v>
      </c>
      <c r="H354" s="36">
        <v>2.8832791300734969E-4</v>
      </c>
      <c r="I354" s="32">
        <v>161</v>
      </c>
      <c r="J354" s="32">
        <v>601</v>
      </c>
      <c r="K354" s="36">
        <v>0.21129000000000001</v>
      </c>
      <c r="L354" s="37">
        <v>87</v>
      </c>
      <c r="M354" s="26">
        <v>2.5803E-5</v>
      </c>
      <c r="N354" s="36">
        <v>3.2487000000000002E-2</v>
      </c>
      <c r="O354" s="37">
        <v>-131.71899999999999</v>
      </c>
      <c r="P354" s="37">
        <v>76.058000000000007</v>
      </c>
    </row>
    <row r="355" spans="1:16" hidden="1" x14ac:dyDescent="0.2">
      <c r="A355" s="37">
        <v>350</v>
      </c>
      <c r="B355" s="37" t="s">
        <v>36</v>
      </c>
      <c r="D355" s="37">
        <v>1.35507</v>
      </c>
      <c r="E355" s="33" t="s">
        <v>471</v>
      </c>
      <c r="F355" s="32">
        <v>13000</v>
      </c>
      <c r="G355" s="36">
        <v>5.6499999999999996E-3</v>
      </c>
      <c r="H355" s="36">
        <v>4.471768936517715E-3</v>
      </c>
      <c r="I355" s="32">
        <v>2497</v>
      </c>
      <c r="J355" s="32">
        <v>10503</v>
      </c>
      <c r="K355" s="36">
        <v>0.19208</v>
      </c>
      <c r="L355" s="37">
        <v>79</v>
      </c>
      <c r="M355" s="26">
        <v>5.5350000000000004E-6</v>
      </c>
      <c r="N355" s="36">
        <v>3.0932000000000001E-2</v>
      </c>
      <c r="O355" s="37">
        <v>-143.65700000000001</v>
      </c>
      <c r="P355" s="37">
        <v>88.471000000000004</v>
      </c>
    </row>
    <row r="356" spans="1:16" hidden="1" x14ac:dyDescent="0.2">
      <c r="A356" s="37">
        <v>351</v>
      </c>
      <c r="B356" s="37" t="s">
        <v>36</v>
      </c>
      <c r="D356" s="37">
        <v>1.35507</v>
      </c>
      <c r="E356" s="33" t="s">
        <v>472</v>
      </c>
      <c r="F356" s="32">
        <v>28964</v>
      </c>
      <c r="G356" s="36">
        <v>1.259E-2</v>
      </c>
      <c r="H356" s="36">
        <v>1.098153268671471E-2</v>
      </c>
      <c r="I356" s="32">
        <v>6132</v>
      </c>
      <c r="J356" s="32">
        <v>22832</v>
      </c>
      <c r="K356" s="36">
        <v>0.21171000000000001</v>
      </c>
      <c r="L356" s="37">
        <v>87</v>
      </c>
      <c r="M356" s="26">
        <v>3.9750000000000001E-6</v>
      </c>
      <c r="N356" s="36">
        <v>2.8812000000000001E-2</v>
      </c>
      <c r="O356" s="37">
        <v>-131.464</v>
      </c>
      <c r="P356" s="37">
        <v>75.799000000000007</v>
      </c>
    </row>
    <row r="357" spans="1:16" hidden="1" x14ac:dyDescent="0.2">
      <c r="A357" s="37">
        <v>352</v>
      </c>
      <c r="B357" s="37" t="s">
        <v>36</v>
      </c>
      <c r="D357" s="37">
        <v>1.35507</v>
      </c>
      <c r="E357" s="33" t="s">
        <v>473</v>
      </c>
      <c r="F357" s="32">
        <v>64145</v>
      </c>
      <c r="G357" s="36">
        <v>2.7879999999999999E-2</v>
      </c>
      <c r="H357" s="36">
        <v>2.1121362770240262E-2</v>
      </c>
      <c r="I357" s="32">
        <v>11794</v>
      </c>
      <c r="J357" s="32">
        <v>52351</v>
      </c>
      <c r="K357" s="36">
        <v>0.18386</v>
      </c>
      <c r="L357" s="37">
        <v>76</v>
      </c>
      <c r="M357" s="26">
        <v>2.1090000000000001E-6</v>
      </c>
      <c r="N357" s="36">
        <v>1.9892E-2</v>
      </c>
      <c r="O357" s="37">
        <v>-149.03800000000001</v>
      </c>
      <c r="P357" s="37">
        <v>94.231999999999999</v>
      </c>
    </row>
    <row r="358" spans="1:16" hidden="1" x14ac:dyDescent="0.2">
      <c r="A358" s="37">
        <v>353</v>
      </c>
      <c r="B358" s="37" t="s">
        <v>36</v>
      </c>
      <c r="D358" s="37">
        <v>1.35507</v>
      </c>
      <c r="E358" s="33" t="s">
        <v>259</v>
      </c>
      <c r="F358" s="32">
        <v>4516</v>
      </c>
      <c r="G358" s="36">
        <v>1.9599999999999999E-3</v>
      </c>
      <c r="H358" s="36">
        <v>1.7245949082365078E-3</v>
      </c>
      <c r="I358" s="32">
        <v>963</v>
      </c>
      <c r="J358" s="32">
        <v>3553</v>
      </c>
      <c r="K358" s="36">
        <v>0.21324000000000001</v>
      </c>
      <c r="L358" s="37">
        <v>88</v>
      </c>
      <c r="M358" s="26">
        <v>1.0624E-5</v>
      </c>
      <c r="N358" s="36">
        <v>1.9578000000000002E-2</v>
      </c>
      <c r="O358" s="37">
        <v>-130.54900000000001</v>
      </c>
      <c r="P358" s="37">
        <v>74.872</v>
      </c>
    </row>
    <row r="359" spans="1:16" hidden="1" x14ac:dyDescent="0.2">
      <c r="A359" s="37">
        <v>354</v>
      </c>
      <c r="B359" s="37" t="s">
        <v>36</v>
      </c>
      <c r="D359" s="37">
        <v>1.35507</v>
      </c>
      <c r="E359" s="33" t="s">
        <v>474</v>
      </c>
      <c r="F359" s="32">
        <v>2628</v>
      </c>
      <c r="G359" s="36">
        <v>1.14E-3</v>
      </c>
      <c r="H359" s="36">
        <v>9.3303628991819366E-4</v>
      </c>
      <c r="I359" s="32">
        <v>521</v>
      </c>
      <c r="J359" s="32">
        <v>2107</v>
      </c>
      <c r="K359" s="36">
        <v>0.19825000000000001</v>
      </c>
      <c r="L359" s="37">
        <v>82</v>
      </c>
      <c r="M359" s="26">
        <v>1.2986999999999999E-5</v>
      </c>
      <c r="N359" s="36">
        <v>1.9302E-2</v>
      </c>
      <c r="O359" s="37">
        <v>-139.727</v>
      </c>
      <c r="P359" s="37">
        <v>84.325000000000003</v>
      </c>
    </row>
    <row r="360" spans="1:16" hidden="1" x14ac:dyDescent="0.2">
      <c r="A360" s="37">
        <v>355</v>
      </c>
      <c r="B360" s="37" t="s">
        <v>36</v>
      </c>
      <c r="D360" s="37">
        <v>1.35507</v>
      </c>
      <c r="E360" s="33" t="s">
        <v>475</v>
      </c>
      <c r="F360" s="32">
        <v>24230</v>
      </c>
      <c r="G360" s="36">
        <v>1.0529999999999999E-2</v>
      </c>
      <c r="H360" s="36">
        <v>7.7490365191478384E-3</v>
      </c>
      <c r="I360" s="32">
        <v>4327</v>
      </c>
      <c r="J360" s="32">
        <v>19903</v>
      </c>
      <c r="K360" s="36">
        <v>0.17857999999999999</v>
      </c>
      <c r="L360" s="37">
        <v>74</v>
      </c>
      <c r="M360" s="26">
        <v>3.664E-6</v>
      </c>
      <c r="N360" s="36">
        <v>1.5630000000000002E-2</v>
      </c>
      <c r="O360" s="37">
        <v>-152.6</v>
      </c>
      <c r="P360" s="37">
        <v>98.096999999999994</v>
      </c>
    </row>
    <row r="361" spans="1:16" hidden="1" x14ac:dyDescent="0.2">
      <c r="A361" s="37">
        <v>356</v>
      </c>
      <c r="B361" s="37" t="s">
        <v>36</v>
      </c>
      <c r="D361" s="37">
        <v>1.35507</v>
      </c>
      <c r="E361" s="33" t="s">
        <v>250</v>
      </c>
      <c r="F361" s="32">
        <v>91960</v>
      </c>
      <c r="G361" s="36">
        <v>3.9960000000000002E-2</v>
      </c>
      <c r="H361" s="36">
        <v>4.0417842662502326E-2</v>
      </c>
      <c r="I361" s="32">
        <v>22569</v>
      </c>
      <c r="J361" s="32">
        <v>69391</v>
      </c>
      <c r="K361" s="36">
        <v>0.24542</v>
      </c>
      <c r="L361" s="37">
        <v>101</v>
      </c>
      <c r="M361" s="26">
        <v>2.334E-6</v>
      </c>
      <c r="N361" s="36">
        <v>1.6230000000000001E-2</v>
      </c>
      <c r="O361" s="37">
        <v>-112.318</v>
      </c>
      <c r="P361" s="37">
        <v>57.186999999999998</v>
      </c>
    </row>
    <row r="362" spans="1:16" hidden="1" x14ac:dyDescent="0.2">
      <c r="A362" s="37">
        <v>357</v>
      </c>
      <c r="B362" s="37" t="s">
        <v>36</v>
      </c>
      <c r="D362" s="37">
        <v>1.35507</v>
      </c>
      <c r="E362" s="33" t="s">
        <v>476</v>
      </c>
      <c r="F362" s="32">
        <v>46792</v>
      </c>
      <c r="G362" s="36">
        <v>2.0330000000000001E-2</v>
      </c>
      <c r="H362" s="36">
        <v>1.7690081519792546E-2</v>
      </c>
      <c r="I362" s="32">
        <v>9878</v>
      </c>
      <c r="J362" s="32">
        <v>36914</v>
      </c>
      <c r="K362" s="36">
        <v>0.21110000000000001</v>
      </c>
      <c r="L362" s="37">
        <v>87</v>
      </c>
      <c r="M362" s="26">
        <v>3.0079999999999998E-6</v>
      </c>
      <c r="N362" s="36">
        <v>1.2737E-2</v>
      </c>
      <c r="O362" s="37">
        <v>-131.828</v>
      </c>
      <c r="P362" s="37">
        <v>76.168999999999997</v>
      </c>
    </row>
    <row r="363" spans="1:16" hidden="1" x14ac:dyDescent="0.2">
      <c r="A363" s="37">
        <v>358</v>
      </c>
      <c r="B363" s="37" t="s">
        <v>36</v>
      </c>
      <c r="D363" s="37">
        <v>1.35507</v>
      </c>
      <c r="E363" s="33" t="s">
        <v>477</v>
      </c>
      <c r="F363" s="32">
        <v>100857</v>
      </c>
      <c r="G363" s="36">
        <v>4.3830000000000001E-2</v>
      </c>
      <c r="H363" s="36">
        <v>4.1085832175246063E-2</v>
      </c>
      <c r="I363" s="32">
        <v>22942</v>
      </c>
      <c r="J363" s="32">
        <v>77915</v>
      </c>
      <c r="K363" s="36">
        <v>0.22747000000000001</v>
      </c>
      <c r="L363" s="37">
        <v>94</v>
      </c>
      <c r="M363" s="26">
        <v>1.996E-6</v>
      </c>
      <c r="N363" s="36">
        <v>9.1129999999999996E-3</v>
      </c>
      <c r="O363" s="37">
        <v>-122.265</v>
      </c>
      <c r="P363" s="37">
        <v>66.641999999999996</v>
      </c>
    </row>
    <row r="364" spans="1:16" hidden="1" x14ac:dyDescent="0.2">
      <c r="A364" s="37">
        <v>359</v>
      </c>
      <c r="B364" s="37" t="s">
        <v>36</v>
      </c>
      <c r="D364" s="37">
        <v>1.35507</v>
      </c>
      <c r="E364" s="33" t="s">
        <v>478</v>
      </c>
      <c r="F364" s="32">
        <v>12659</v>
      </c>
      <c r="G364" s="36">
        <v>5.4999999999999997E-3</v>
      </c>
      <c r="H364" s="36">
        <v>5.2239287095803668E-3</v>
      </c>
      <c r="I364" s="32">
        <v>2917</v>
      </c>
      <c r="J364" s="32">
        <v>9742</v>
      </c>
      <c r="K364" s="36">
        <v>0.23043</v>
      </c>
      <c r="L364" s="37">
        <v>95</v>
      </c>
      <c r="M364" s="26">
        <v>6.7669999999999998E-6</v>
      </c>
      <c r="N364" s="36">
        <v>8.7469999999999996E-3</v>
      </c>
      <c r="O364" s="37">
        <v>-120.589</v>
      </c>
      <c r="P364" s="37">
        <v>65.015000000000001</v>
      </c>
    </row>
    <row r="365" spans="1:16" hidden="1" x14ac:dyDescent="0.2">
      <c r="A365" s="37">
        <v>360</v>
      </c>
      <c r="B365" s="37" t="s">
        <v>36</v>
      </c>
      <c r="D365" s="37">
        <v>1.35507</v>
      </c>
      <c r="E365" s="33" t="s">
        <v>160</v>
      </c>
      <c r="F365" s="32">
        <v>14551</v>
      </c>
      <c r="G365" s="36">
        <v>6.3200000000000001E-3</v>
      </c>
      <c r="H365" s="36">
        <v>6.2518803994326567E-3</v>
      </c>
      <c r="I365" s="32">
        <v>3491</v>
      </c>
      <c r="J365" s="32">
        <v>11060</v>
      </c>
      <c r="K365" s="36">
        <v>0.23991000000000001</v>
      </c>
      <c r="L365" s="37">
        <v>99</v>
      </c>
      <c r="M365" s="26">
        <v>6.5579999999999997E-6</v>
      </c>
      <c r="N365" s="36">
        <v>8.652E-3</v>
      </c>
      <c r="O365" s="37">
        <v>-115.315</v>
      </c>
      <c r="P365" s="37">
        <v>59.982999999999997</v>
      </c>
    </row>
    <row r="366" spans="1:16" hidden="1" x14ac:dyDescent="0.2">
      <c r="A366" s="37">
        <v>361</v>
      </c>
      <c r="B366" s="37" t="s">
        <v>36</v>
      </c>
      <c r="D366" s="37">
        <v>1.35507</v>
      </c>
      <c r="E366" s="33" t="s">
        <v>273</v>
      </c>
      <c r="F366" s="32">
        <v>34629</v>
      </c>
      <c r="G366" s="36">
        <v>1.5049999999999999E-2</v>
      </c>
      <c r="H366" s="36">
        <v>1.333471826243929E-2</v>
      </c>
      <c r="I366" s="32">
        <v>7446</v>
      </c>
      <c r="J366" s="32">
        <v>27183</v>
      </c>
      <c r="K366" s="36">
        <v>0.21501999999999999</v>
      </c>
      <c r="L366" s="37">
        <v>89</v>
      </c>
      <c r="M366" s="26">
        <v>3.6550000000000002E-6</v>
      </c>
      <c r="N366" s="36">
        <v>6.3889999999999997E-3</v>
      </c>
      <c r="O366" s="37">
        <v>-129.49100000000001</v>
      </c>
      <c r="P366" s="37">
        <v>73.804000000000002</v>
      </c>
    </row>
    <row r="367" spans="1:16" hidden="1" x14ac:dyDescent="0.2">
      <c r="A367" s="37">
        <v>362</v>
      </c>
      <c r="B367" s="37" t="s">
        <v>36</v>
      </c>
      <c r="D367" s="37">
        <v>1.35507</v>
      </c>
      <c r="E367" s="33" t="s">
        <v>479</v>
      </c>
      <c r="F367" s="32">
        <v>2142</v>
      </c>
      <c r="G367" s="36">
        <v>9.3000000000000005E-4</v>
      </c>
      <c r="H367" s="36">
        <v>7.0917921460192834E-4</v>
      </c>
      <c r="I367" s="32">
        <v>396</v>
      </c>
      <c r="J367" s="32">
        <v>1746</v>
      </c>
      <c r="K367" s="36">
        <v>0.18487000000000001</v>
      </c>
      <c r="L367" s="37">
        <v>76</v>
      </c>
      <c r="M367" s="26">
        <v>1.3423E-5</v>
      </c>
      <c r="N367" s="36">
        <v>6.0959999999999999E-3</v>
      </c>
      <c r="O367" s="37">
        <v>-148.36699999999999</v>
      </c>
      <c r="P367" s="37">
        <v>93.509</v>
      </c>
    </row>
    <row r="368" spans="1:16" hidden="1" x14ac:dyDescent="0.2">
      <c r="A368" s="37">
        <v>363</v>
      </c>
      <c r="B368" s="37" t="s">
        <v>36</v>
      </c>
      <c r="D368" s="37">
        <v>1.35507</v>
      </c>
      <c r="E368" s="33" t="s">
        <v>480</v>
      </c>
      <c r="F368" s="32">
        <v>419</v>
      </c>
      <c r="G368" s="36">
        <v>1.8000000000000001E-4</v>
      </c>
      <c r="H368" s="36">
        <v>1.6117709422771101E-4</v>
      </c>
      <c r="I368" s="32">
        <v>90</v>
      </c>
      <c r="J368" s="32">
        <v>329</v>
      </c>
      <c r="K368" s="36">
        <v>0.21479999999999999</v>
      </c>
      <c r="L368" s="37">
        <v>89</v>
      </c>
      <c r="M368" s="26">
        <v>3.5398000000000002E-5</v>
      </c>
      <c r="N368" s="36">
        <v>6.0679999999999996E-3</v>
      </c>
      <c r="O368" s="37">
        <v>-129.625</v>
      </c>
      <c r="P368" s="37">
        <v>73.938999999999993</v>
      </c>
    </row>
    <row r="369" spans="1:24" hidden="1" x14ac:dyDescent="0.2">
      <c r="A369" s="37">
        <v>364</v>
      </c>
      <c r="B369" s="37" t="s">
        <v>36</v>
      </c>
      <c r="D369" s="37">
        <v>1.35507</v>
      </c>
      <c r="E369" s="33" t="s">
        <v>481</v>
      </c>
      <c r="F369" s="32">
        <v>9071</v>
      </c>
      <c r="G369" s="36">
        <v>3.9399999999999999E-3</v>
      </c>
      <c r="H369" s="36">
        <v>3.5906674880728951E-3</v>
      </c>
      <c r="I369" s="32">
        <v>2005</v>
      </c>
      <c r="J369" s="32">
        <v>7066</v>
      </c>
      <c r="K369" s="36">
        <v>0.22103</v>
      </c>
      <c r="L369" s="37">
        <v>91</v>
      </c>
      <c r="M369" s="26">
        <v>7.7100000000000007E-6</v>
      </c>
      <c r="N369" s="36">
        <v>5.6039999999999996E-3</v>
      </c>
      <c r="O369" s="37">
        <v>-125.965</v>
      </c>
      <c r="P369" s="37">
        <v>70.28</v>
      </c>
    </row>
    <row r="370" spans="1:24" hidden="1" x14ac:dyDescent="0.2">
      <c r="A370" s="37">
        <v>365</v>
      </c>
      <c r="B370" s="37" t="s">
        <v>36</v>
      </c>
      <c r="D370" s="37">
        <v>1.35507</v>
      </c>
      <c r="E370" s="33" t="s">
        <v>482</v>
      </c>
      <c r="F370" s="32">
        <v>14273</v>
      </c>
      <c r="G370" s="36">
        <v>6.1999999999999998E-3</v>
      </c>
      <c r="H370" s="36">
        <v>5.7217868450837404E-3</v>
      </c>
      <c r="I370" s="32">
        <v>3195</v>
      </c>
      <c r="J370" s="32">
        <v>11078</v>
      </c>
      <c r="K370" s="36">
        <v>0.22384999999999999</v>
      </c>
      <c r="L370" s="37">
        <v>92</v>
      </c>
      <c r="M370" s="26">
        <v>6.1689999999999997E-6</v>
      </c>
      <c r="N370" s="36">
        <v>4.9690000000000003E-3</v>
      </c>
      <c r="O370" s="37">
        <v>-124.337</v>
      </c>
      <c r="P370" s="37">
        <v>68.671999999999997</v>
      </c>
    </row>
    <row r="371" spans="1:24" hidden="1" x14ac:dyDescent="0.2">
      <c r="A371" s="37">
        <v>366</v>
      </c>
      <c r="B371" s="37" t="s">
        <v>36</v>
      </c>
      <c r="D371" s="37">
        <v>1.35507</v>
      </c>
      <c r="E371" s="33" t="s">
        <v>483</v>
      </c>
      <c r="F371" s="32">
        <v>72</v>
      </c>
      <c r="G371" s="36">
        <v>3.0000000000000001E-5</v>
      </c>
      <c r="H371" s="36">
        <v>2.6862849037951833E-5</v>
      </c>
      <c r="I371" s="32">
        <v>15</v>
      </c>
      <c r="J371" s="32">
        <v>57</v>
      </c>
      <c r="K371" s="36">
        <v>0.20832999999999999</v>
      </c>
      <c r="L371" s="37">
        <v>86</v>
      </c>
      <c r="M371" s="26">
        <v>8.2873000000000004E-5</v>
      </c>
      <c r="N371" s="36">
        <v>4.9630000000000004E-3</v>
      </c>
      <c r="O371" s="37">
        <v>-133.5</v>
      </c>
      <c r="P371" s="37">
        <v>77.875</v>
      </c>
    </row>
    <row r="372" spans="1:24" x14ac:dyDescent="0.2">
      <c r="A372" s="37">
        <v>367</v>
      </c>
      <c r="B372" s="37" t="s">
        <v>36</v>
      </c>
      <c r="D372" s="37">
        <v>1.35507</v>
      </c>
      <c r="E372" s="33" t="s">
        <v>484</v>
      </c>
      <c r="F372" s="32">
        <v>7584</v>
      </c>
      <c r="G372" s="36">
        <v>3.3E-3</v>
      </c>
      <c r="H372" s="36">
        <v>3.6820011748019315E-3</v>
      </c>
      <c r="I372" s="32">
        <v>2056</v>
      </c>
      <c r="J372" s="32">
        <v>5528</v>
      </c>
      <c r="K372" s="36">
        <v>0.27110000000000001</v>
      </c>
      <c r="L372" s="37">
        <v>112</v>
      </c>
      <c r="M372" s="26">
        <v>1.0397999999999999E-5</v>
      </c>
      <c r="N372" s="36">
        <v>5.4730000000000004E-3</v>
      </c>
      <c r="O372" s="37">
        <v>-98.906000000000006</v>
      </c>
      <c r="P372" s="37">
        <v>45.28</v>
      </c>
      <c r="S372" s="37" t="s">
        <v>504</v>
      </c>
      <c r="T372" s="37" t="s">
        <v>505</v>
      </c>
      <c r="W372" s="37" t="str">
        <f t="shared" ref="W372" si="18">B372&amp;"_"&amp;T372</f>
        <v>ltst_geo_mkt_nm_d</v>
      </c>
      <c r="X372" s="37" t="str">
        <f t="shared" ref="X372" si="19">"%dummy_"&amp;S372&amp;"("&amp;B372&amp;", '"&amp;E372&amp;"', "&amp;T372&amp;");"</f>
        <v>%dummy_char(ltst_geo_mkt_nm, 'Upstate NY', d);</v>
      </c>
    </row>
    <row r="373" spans="1:24" hidden="1" x14ac:dyDescent="0.2">
      <c r="A373" s="37">
        <v>368</v>
      </c>
      <c r="B373" s="37" t="s">
        <v>36</v>
      </c>
      <c r="D373" s="37">
        <v>1.35507</v>
      </c>
      <c r="E373" s="33" t="s">
        <v>485</v>
      </c>
      <c r="F373" s="32">
        <v>7144</v>
      </c>
      <c r="G373" s="36">
        <v>3.0999999999999999E-3</v>
      </c>
      <c r="H373" s="36">
        <v>2.2922964512385566E-3</v>
      </c>
      <c r="I373" s="32">
        <v>1280</v>
      </c>
      <c r="J373" s="32">
        <v>5864</v>
      </c>
      <c r="K373" s="36">
        <v>0.17917</v>
      </c>
      <c r="L373" s="37">
        <v>74</v>
      </c>
      <c r="M373" s="26">
        <v>7.0430000000000002E-6</v>
      </c>
      <c r="N373" s="36">
        <v>4.4010000000000004E-3</v>
      </c>
      <c r="O373" s="37">
        <v>-152.197</v>
      </c>
      <c r="P373" s="37">
        <v>97.658000000000001</v>
      </c>
    </row>
    <row r="374" spans="1:24" hidden="1" x14ac:dyDescent="0.2">
      <c r="A374" s="37">
        <v>369</v>
      </c>
      <c r="B374" s="37" t="s">
        <v>36</v>
      </c>
      <c r="D374" s="37">
        <v>1.35507</v>
      </c>
      <c r="E374" s="33" t="s">
        <v>486</v>
      </c>
      <c r="F374" s="32">
        <v>10695</v>
      </c>
      <c r="G374" s="36">
        <v>4.6499999999999996E-3</v>
      </c>
      <c r="H374" s="36">
        <v>4.0885256235762687E-3</v>
      </c>
      <c r="I374" s="32">
        <v>2283</v>
      </c>
      <c r="J374" s="32">
        <v>8412</v>
      </c>
      <c r="K374" s="36">
        <v>0.21346000000000001</v>
      </c>
      <c r="L374" s="37">
        <v>88</v>
      </c>
      <c r="M374" s="26">
        <v>6.832E-6</v>
      </c>
      <c r="N374" s="36">
        <v>3.6619999999999999E-3</v>
      </c>
      <c r="O374" s="37">
        <v>-130.417</v>
      </c>
      <c r="P374" s="37">
        <v>74.738</v>
      </c>
    </row>
    <row r="375" spans="1:24" hidden="1" x14ac:dyDescent="0.2">
      <c r="A375" s="37">
        <v>370</v>
      </c>
      <c r="B375" s="37" t="s">
        <v>36</v>
      </c>
      <c r="D375" s="37">
        <v>1.35507</v>
      </c>
      <c r="E375" s="33" t="s">
        <v>487</v>
      </c>
      <c r="F375" s="32">
        <v>9349</v>
      </c>
      <c r="G375" s="36">
        <v>4.0600000000000002E-3</v>
      </c>
      <c r="H375" s="36">
        <v>3.4026275448072324E-3</v>
      </c>
      <c r="I375" s="32">
        <v>1900</v>
      </c>
      <c r="J375" s="32">
        <v>7449</v>
      </c>
      <c r="K375" s="36">
        <v>0.20322999999999999</v>
      </c>
      <c r="L375" s="37">
        <v>84</v>
      </c>
      <c r="M375" s="26">
        <v>6.968E-6</v>
      </c>
      <c r="N375" s="36">
        <v>2.7899999999999999E-3</v>
      </c>
      <c r="O375" s="37">
        <v>-136.62299999999999</v>
      </c>
      <c r="P375" s="37">
        <v>81.090999999999994</v>
      </c>
    </row>
    <row r="376" spans="1:24" hidden="1" x14ac:dyDescent="0.2">
      <c r="A376" s="37">
        <v>371</v>
      </c>
      <c r="B376" s="37" t="s">
        <v>36</v>
      </c>
      <c r="D376" s="37">
        <v>1.35507</v>
      </c>
      <c r="E376" s="33" t="s">
        <v>139</v>
      </c>
      <c r="F376" s="32">
        <v>5993</v>
      </c>
      <c r="G376" s="36">
        <v>2.5999999999999999E-3</v>
      </c>
      <c r="H376" s="36">
        <v>2.2636427455980743E-3</v>
      </c>
      <c r="I376" s="32">
        <v>1264</v>
      </c>
      <c r="J376" s="32">
        <v>4729</v>
      </c>
      <c r="K376" s="36">
        <v>0.21090999999999999</v>
      </c>
      <c r="L376" s="37">
        <v>87</v>
      </c>
      <c r="M376" s="26">
        <v>9.0960000000000007E-6</v>
      </c>
      <c r="N376" s="36">
        <v>2.3400000000000001E-3</v>
      </c>
      <c r="O376" s="37">
        <v>-131.94300000000001</v>
      </c>
      <c r="P376" s="37">
        <v>76.286000000000001</v>
      </c>
    </row>
    <row r="377" spans="1:24" hidden="1" x14ac:dyDescent="0.2">
      <c r="A377" s="37">
        <v>372</v>
      </c>
      <c r="B377" s="37" t="s">
        <v>36</v>
      </c>
      <c r="D377" s="37">
        <v>1.35507</v>
      </c>
      <c r="E377" s="33" t="s">
        <v>488</v>
      </c>
      <c r="F377" s="32">
        <v>15566</v>
      </c>
      <c r="G377" s="36">
        <v>6.7600000000000004E-3</v>
      </c>
      <c r="H377" s="36">
        <v>5.1397584492614504E-3</v>
      </c>
      <c r="I377" s="32">
        <v>2870</v>
      </c>
      <c r="J377" s="32">
        <v>12696</v>
      </c>
      <c r="K377" s="36">
        <v>0.18437999999999999</v>
      </c>
      <c r="L377" s="37">
        <v>76</v>
      </c>
      <c r="M377" s="26">
        <v>4.8219999999999997E-6</v>
      </c>
      <c r="N377" s="36">
        <v>1.95E-4</v>
      </c>
      <c r="O377" s="37">
        <v>-148.697</v>
      </c>
      <c r="P377" s="37">
        <v>93.864999999999995</v>
      </c>
    </row>
    <row r="378" spans="1:24" hidden="1" x14ac:dyDescent="0.2">
      <c r="A378" s="37">
        <v>373</v>
      </c>
      <c r="B378" s="37" t="s">
        <v>36</v>
      </c>
      <c r="D378" s="37">
        <v>1.35507</v>
      </c>
      <c r="E378" s="33" t="s">
        <v>489</v>
      </c>
      <c r="F378" s="32">
        <v>1147</v>
      </c>
      <c r="G378" s="36">
        <v>5.0000000000000001E-4</v>
      </c>
      <c r="H378" s="36">
        <v>3.5100789409590394E-4</v>
      </c>
      <c r="I378" s="32">
        <v>196</v>
      </c>
      <c r="J378" s="32">
        <v>951</v>
      </c>
      <c r="K378" s="36">
        <v>0.17088</v>
      </c>
      <c r="L378" s="37">
        <v>70</v>
      </c>
      <c r="M378" s="26">
        <v>1.6988000000000001E-5</v>
      </c>
      <c r="N378" s="36">
        <v>0</v>
      </c>
      <c r="O378" s="37">
        <v>-157.94</v>
      </c>
      <c r="P378" s="37">
        <v>103.962</v>
      </c>
    </row>
  </sheetData>
  <autoFilter ref="B5:X378">
    <filterColumn colId="1">
      <filters blank="1"/>
    </filterColumn>
    <filterColumn colId="22">
      <customFilters>
        <customFilter operator="notEqual" val=" "/>
      </customFilters>
    </filterColumn>
  </autoFilter>
  <conditionalFormatting sqref="L6:L378">
    <cfRule type="cellIs" dxfId="12" priority="1" operator="lessThan">
      <formula>80</formula>
    </cfRule>
    <cfRule type="cellIs" dxfId="11" priority="2" operator="greaterThan">
      <formula>120</formula>
    </cfRule>
  </conditionalFormatting>
  <pageMargins left="0.7" right="0.7" top="0.75" bottom="0.75" header="0.3" footer="0.3"/>
  <pageSetup orientation="portrait" r:id="rId1"/>
  <customProperties>
    <customPr name="Worksheet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3"/>
  <sheetViews>
    <sheetView zoomScale="80" zoomScaleNormal="80" workbookViewId="0">
      <selection activeCell="Z39" sqref="Z39"/>
    </sheetView>
  </sheetViews>
  <sheetFormatPr defaultRowHeight="12.75" x14ac:dyDescent="0.2"/>
  <cols>
    <col min="1" max="1" width="9.140625" style="47"/>
    <col min="2" max="19" width="9.7109375" style="47" customWidth="1"/>
    <col min="20" max="16384" width="9.140625" style="47"/>
  </cols>
  <sheetData>
    <row r="1" spans="2:19" ht="14.1" customHeight="1" x14ac:dyDescent="0.2">
      <c r="B1" s="129" t="s">
        <v>731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</row>
    <row r="3" spans="2:19" x14ac:dyDescent="0.2">
      <c r="D3" s="43" t="s">
        <v>380</v>
      </c>
      <c r="E3" s="44" t="s">
        <v>348</v>
      </c>
      <c r="F3" s="43" t="s">
        <v>561</v>
      </c>
      <c r="G3" s="43" t="s">
        <v>563</v>
      </c>
      <c r="H3" s="43" t="s">
        <v>600</v>
      </c>
      <c r="I3" s="43" t="s">
        <v>601</v>
      </c>
      <c r="J3" s="43" t="s">
        <v>602</v>
      </c>
      <c r="K3" s="44" t="s">
        <v>353</v>
      </c>
      <c r="L3" s="44" t="s">
        <v>559</v>
      </c>
      <c r="M3" s="43" t="s">
        <v>603</v>
      </c>
      <c r="N3" s="43" t="s">
        <v>604</v>
      </c>
      <c r="O3" s="43" t="s">
        <v>605</v>
      </c>
      <c r="P3" s="43" t="s">
        <v>606</v>
      </c>
      <c r="Q3" s="44" t="s">
        <v>730</v>
      </c>
    </row>
    <row r="4" spans="2:19" x14ac:dyDescent="0.2">
      <c r="D4" s="42">
        <v>1</v>
      </c>
      <c r="E4" s="41" t="s">
        <v>556</v>
      </c>
      <c r="F4" s="42">
        <v>1</v>
      </c>
      <c r="G4" s="42">
        <v>-1.4432</v>
      </c>
      <c r="H4" s="42">
        <v>5.45E-3</v>
      </c>
      <c r="I4" s="42">
        <v>70021.083400000003</v>
      </c>
      <c r="J4" s="42" t="s">
        <v>562</v>
      </c>
      <c r="K4" s="41" t="s">
        <v>712</v>
      </c>
      <c r="L4" s="41" t="s">
        <v>560</v>
      </c>
      <c r="M4" s="42" t="s">
        <v>303</v>
      </c>
      <c r="N4" s="42" t="s">
        <v>303</v>
      </c>
      <c r="O4" s="42" t="s">
        <v>303</v>
      </c>
      <c r="P4" s="42" t="s">
        <v>303</v>
      </c>
      <c r="Q4" s="41"/>
    </row>
    <row r="5" spans="2:19" x14ac:dyDescent="0.2">
      <c r="D5" s="42">
        <v>2</v>
      </c>
      <c r="E5" s="41" t="s">
        <v>517</v>
      </c>
      <c r="F5" s="42">
        <v>1</v>
      </c>
      <c r="G5" s="42">
        <v>0.1857</v>
      </c>
      <c r="H5" s="42">
        <v>3.4399999999999999E-3</v>
      </c>
      <c r="I5" s="42">
        <v>2919.9663</v>
      </c>
      <c r="J5" s="42" t="s">
        <v>562</v>
      </c>
      <c r="K5" s="41" t="s">
        <v>585</v>
      </c>
      <c r="L5" s="41" t="s">
        <v>560</v>
      </c>
      <c r="M5" s="42">
        <v>1.204</v>
      </c>
      <c r="N5" s="42">
        <v>1.196</v>
      </c>
      <c r="O5" s="42">
        <v>1.212</v>
      </c>
      <c r="P5" s="42">
        <v>4.8909000000000001E-2</v>
      </c>
      <c r="Q5" s="54" t="s">
        <v>774</v>
      </c>
    </row>
    <row r="6" spans="2:19" x14ac:dyDescent="0.2">
      <c r="D6" s="42">
        <v>3</v>
      </c>
      <c r="E6" s="41" t="s">
        <v>518</v>
      </c>
      <c r="F6" s="42">
        <v>1</v>
      </c>
      <c r="G6" s="42">
        <v>-0.15279999999999999</v>
      </c>
      <c r="H6" s="42">
        <v>1.2800000000000001E-2</v>
      </c>
      <c r="I6" s="42">
        <v>141.53739999999999</v>
      </c>
      <c r="J6" s="42" t="s">
        <v>562</v>
      </c>
      <c r="K6" s="41" t="s">
        <v>713</v>
      </c>
      <c r="L6" s="41" t="s">
        <v>560</v>
      </c>
      <c r="M6" s="42">
        <v>0.85799999999999998</v>
      </c>
      <c r="N6" s="42">
        <v>0.83699999999999997</v>
      </c>
      <c r="O6" s="42">
        <v>0.88</v>
      </c>
      <c r="P6" s="42">
        <v>-1.5966000000000001E-2</v>
      </c>
      <c r="Q6" s="54" t="s">
        <v>802</v>
      </c>
    </row>
    <row r="7" spans="2:19" x14ac:dyDescent="0.2">
      <c r="D7" s="42">
        <v>4</v>
      </c>
      <c r="E7" s="41" t="s">
        <v>671</v>
      </c>
      <c r="F7" s="42">
        <v>1</v>
      </c>
      <c r="G7" s="42">
        <v>0.2417</v>
      </c>
      <c r="H7" s="42">
        <v>3.3899999999999998E-3</v>
      </c>
      <c r="I7" s="42">
        <v>5087.2026999999998</v>
      </c>
      <c r="J7" s="42" t="s">
        <v>562</v>
      </c>
      <c r="K7" s="41" t="s">
        <v>714</v>
      </c>
      <c r="L7" s="41" t="s">
        <v>560</v>
      </c>
      <c r="M7" s="42">
        <v>1.2729999999999999</v>
      </c>
      <c r="N7" s="42">
        <v>1.2649999999999999</v>
      </c>
      <c r="O7" s="42">
        <v>1.282</v>
      </c>
      <c r="P7" s="42">
        <v>6.9997000000000004E-2</v>
      </c>
      <c r="Q7" s="54" t="s">
        <v>803</v>
      </c>
    </row>
    <row r="8" spans="2:19" x14ac:dyDescent="0.2">
      <c r="D8" s="42">
        <v>5</v>
      </c>
      <c r="E8" s="41" t="s">
        <v>512</v>
      </c>
      <c r="F8" s="42">
        <v>1</v>
      </c>
      <c r="G8" s="42">
        <v>-3.3300000000000003E-2</v>
      </c>
      <c r="H8" s="42">
        <v>4.1700000000000001E-3</v>
      </c>
      <c r="I8" s="42">
        <v>63.807699999999997</v>
      </c>
      <c r="J8" s="42" t="s">
        <v>562</v>
      </c>
      <c r="K8" s="41" t="s">
        <v>565</v>
      </c>
      <c r="L8" s="41" t="s">
        <v>560</v>
      </c>
      <c r="M8" s="42">
        <v>0.96699999999999997</v>
      </c>
      <c r="N8" s="42">
        <v>0.95899999999999996</v>
      </c>
      <c r="O8" s="42">
        <v>0.97499999999999998</v>
      </c>
      <c r="P8" s="42">
        <v>-5.6946999999999998E-2</v>
      </c>
      <c r="Q8" s="54" t="s">
        <v>777</v>
      </c>
    </row>
    <row r="9" spans="2:19" x14ac:dyDescent="0.2">
      <c r="D9" s="42">
        <v>6</v>
      </c>
      <c r="E9" s="41" t="s">
        <v>664</v>
      </c>
      <c r="F9" s="42">
        <v>1</v>
      </c>
      <c r="G9" s="42">
        <v>0.1719</v>
      </c>
      <c r="H9" s="42">
        <v>4.8799999999999998E-3</v>
      </c>
      <c r="I9" s="42">
        <v>1239.9960000000001</v>
      </c>
      <c r="J9" s="42" t="s">
        <v>562</v>
      </c>
      <c r="K9" s="41" t="s">
        <v>715</v>
      </c>
      <c r="L9" s="41" t="s">
        <v>560</v>
      </c>
      <c r="M9" s="42">
        <v>1.1879999999999999</v>
      </c>
      <c r="N9" s="42">
        <v>1.1759999999999999</v>
      </c>
      <c r="O9" s="42">
        <v>1.1990000000000001</v>
      </c>
      <c r="P9" s="42">
        <v>3.2563000000000002E-2</v>
      </c>
      <c r="Q9" s="54" t="s">
        <v>804</v>
      </c>
    </row>
    <row r="10" spans="2:19" x14ac:dyDescent="0.2">
      <c r="D10" s="42">
        <v>7</v>
      </c>
      <c r="E10" s="41" t="s">
        <v>665</v>
      </c>
      <c r="F10" s="42">
        <v>1</v>
      </c>
      <c r="G10" s="42">
        <v>0.33910000000000001</v>
      </c>
      <c r="H10" s="42">
        <v>4.6499999999999996E-3</v>
      </c>
      <c r="I10" s="42">
        <v>5327.8814000000002</v>
      </c>
      <c r="J10" s="42" t="s">
        <v>562</v>
      </c>
      <c r="K10" s="41" t="s">
        <v>716</v>
      </c>
      <c r="L10" s="41" t="s">
        <v>560</v>
      </c>
      <c r="M10" s="42">
        <v>1.4039999999999999</v>
      </c>
      <c r="N10" s="42">
        <v>1.391</v>
      </c>
      <c r="O10" s="42">
        <v>1.417</v>
      </c>
      <c r="P10" s="42">
        <v>7.3400000000000007E-2</v>
      </c>
      <c r="Q10" s="54" t="s">
        <v>809</v>
      </c>
    </row>
    <row r="11" spans="2:19" x14ac:dyDescent="0.2">
      <c r="D11" s="42">
        <v>8</v>
      </c>
      <c r="E11" s="41" t="s">
        <v>668</v>
      </c>
      <c r="F11" s="42">
        <v>1</v>
      </c>
      <c r="G11" s="42">
        <v>6.2300000000000001E-2</v>
      </c>
      <c r="H11" s="42">
        <v>4.7299999999999998E-3</v>
      </c>
      <c r="I11" s="42">
        <v>173.54660000000001</v>
      </c>
      <c r="J11" s="42" t="s">
        <v>562</v>
      </c>
      <c r="K11" s="41" t="s">
        <v>717</v>
      </c>
      <c r="L11" s="41" t="s">
        <v>560</v>
      </c>
      <c r="M11" s="42">
        <v>1.0640000000000001</v>
      </c>
      <c r="N11" s="42">
        <v>1.054</v>
      </c>
      <c r="O11" s="42">
        <v>1.0740000000000001</v>
      </c>
      <c r="P11" s="42">
        <v>1.6462999999999998E-2</v>
      </c>
      <c r="Q11" s="54" t="s">
        <v>808</v>
      </c>
    </row>
    <row r="12" spans="2:19" x14ac:dyDescent="0.2">
      <c r="D12" s="42">
        <v>9</v>
      </c>
      <c r="E12" s="41" t="s">
        <v>666</v>
      </c>
      <c r="F12" s="42">
        <v>1</v>
      </c>
      <c r="G12" s="42">
        <v>-0.13189999999999999</v>
      </c>
      <c r="H12" s="42">
        <v>4.62E-3</v>
      </c>
      <c r="I12" s="42">
        <v>816.7097</v>
      </c>
      <c r="J12" s="42" t="s">
        <v>562</v>
      </c>
      <c r="K12" s="41" t="s">
        <v>718</v>
      </c>
      <c r="L12" s="41" t="s">
        <v>560</v>
      </c>
      <c r="M12" s="42">
        <v>0.876</v>
      </c>
      <c r="N12" s="42">
        <v>0.86899999999999999</v>
      </c>
      <c r="O12" s="42">
        <v>0.88400000000000001</v>
      </c>
      <c r="P12" s="42">
        <v>-4.1893E-2</v>
      </c>
      <c r="Q12" s="54" t="s">
        <v>810</v>
      </c>
    </row>
    <row r="13" spans="2:19" x14ac:dyDescent="0.2">
      <c r="D13" s="42">
        <v>10</v>
      </c>
      <c r="E13" s="41" t="s">
        <v>667</v>
      </c>
      <c r="F13" s="42">
        <v>1</v>
      </c>
      <c r="G13" s="42">
        <v>6.1499999999999999E-2</v>
      </c>
      <c r="H13" s="42">
        <v>7.1500000000000001E-3</v>
      </c>
      <c r="I13" s="42">
        <v>73.959900000000005</v>
      </c>
      <c r="J13" s="42" t="s">
        <v>562</v>
      </c>
      <c r="K13" s="41" t="s">
        <v>719</v>
      </c>
      <c r="L13" s="41" t="s">
        <v>560</v>
      </c>
      <c r="M13" s="42">
        <v>1.0629999999999999</v>
      </c>
      <c r="N13" s="42">
        <v>1.0489999999999999</v>
      </c>
      <c r="O13" s="42">
        <v>1.0780000000000001</v>
      </c>
      <c r="P13" s="42">
        <v>3.2037000000000003E-2</v>
      </c>
      <c r="Q13" s="54" t="s">
        <v>811</v>
      </c>
    </row>
    <row r="14" spans="2:19" x14ac:dyDescent="0.2">
      <c r="D14" s="42">
        <v>11</v>
      </c>
      <c r="E14" s="41" t="s">
        <v>670</v>
      </c>
      <c r="F14" s="42">
        <v>1</v>
      </c>
      <c r="G14" s="42">
        <v>3.5099999999999999E-2</v>
      </c>
      <c r="H14" s="42">
        <v>4.7999999999999996E-3</v>
      </c>
      <c r="I14" s="42">
        <v>53.670999999999999</v>
      </c>
      <c r="J14" s="42" t="s">
        <v>562</v>
      </c>
      <c r="K14" s="41" t="s">
        <v>720</v>
      </c>
      <c r="L14" s="41" t="s">
        <v>560</v>
      </c>
      <c r="M14" s="42">
        <v>1.036</v>
      </c>
      <c r="N14" s="42">
        <v>1.026</v>
      </c>
      <c r="O14" s="42">
        <v>1.046</v>
      </c>
      <c r="P14" s="42">
        <v>3.0155999999999999E-2</v>
      </c>
      <c r="Q14" s="54" t="s">
        <v>778</v>
      </c>
    </row>
    <row r="15" spans="2:19" x14ac:dyDescent="0.2">
      <c r="D15" s="42">
        <v>12</v>
      </c>
      <c r="E15" s="41" t="s">
        <v>669</v>
      </c>
      <c r="F15" s="42">
        <v>1</v>
      </c>
      <c r="G15" s="42">
        <v>-0.2278</v>
      </c>
      <c r="H15" s="42">
        <v>1.2E-2</v>
      </c>
      <c r="I15" s="42">
        <v>361.26</v>
      </c>
      <c r="J15" s="42" t="s">
        <v>562</v>
      </c>
      <c r="K15" s="41" t="s">
        <v>721</v>
      </c>
      <c r="L15" s="41" t="s">
        <v>560</v>
      </c>
      <c r="M15" s="42">
        <v>0.79600000000000004</v>
      </c>
      <c r="N15" s="42">
        <v>0.77800000000000002</v>
      </c>
      <c r="O15" s="42">
        <v>0.81499999999999995</v>
      </c>
      <c r="P15" s="42">
        <v>-2.3441E-2</v>
      </c>
      <c r="Q15" s="54" t="s">
        <v>812</v>
      </c>
    </row>
    <row r="16" spans="2:19" x14ac:dyDescent="0.2">
      <c r="D16" s="42">
        <v>13</v>
      </c>
      <c r="E16" s="41" t="s">
        <v>527</v>
      </c>
      <c r="F16" s="42">
        <v>1</v>
      </c>
      <c r="G16" s="42">
        <v>0.27450000000000002</v>
      </c>
      <c r="H16" s="42">
        <v>4.1000000000000003E-3</v>
      </c>
      <c r="I16" s="42">
        <v>4482.1124</v>
      </c>
      <c r="J16" s="42" t="s">
        <v>562</v>
      </c>
      <c r="K16" s="41" t="s">
        <v>722</v>
      </c>
      <c r="L16" s="41" t="s">
        <v>560</v>
      </c>
      <c r="M16" s="42">
        <v>1.3160000000000001</v>
      </c>
      <c r="N16" s="42">
        <v>1.3049999999999999</v>
      </c>
      <c r="O16" s="42">
        <v>1.3260000000000001</v>
      </c>
      <c r="P16" s="42">
        <v>3.2072000000000003E-2</v>
      </c>
      <c r="Q16" s="54" t="s">
        <v>783</v>
      </c>
    </row>
    <row r="17" spans="2:19" x14ac:dyDescent="0.2">
      <c r="D17" s="42">
        <v>14</v>
      </c>
      <c r="E17" s="41" t="s">
        <v>554</v>
      </c>
      <c r="F17" s="42">
        <v>1</v>
      </c>
      <c r="G17" s="42">
        <v>0.25209999999999999</v>
      </c>
      <c r="H17" s="42">
        <v>3.96E-3</v>
      </c>
      <c r="I17" s="42">
        <v>4053.7377000000001</v>
      </c>
      <c r="J17" s="42" t="s">
        <v>562</v>
      </c>
      <c r="K17" s="41" t="s">
        <v>723</v>
      </c>
      <c r="L17" s="41" t="s">
        <v>560</v>
      </c>
      <c r="M17" s="42">
        <v>1.2869999999999999</v>
      </c>
      <c r="N17" s="42">
        <v>1.2769999999999999</v>
      </c>
      <c r="O17" s="42">
        <v>1.2969999999999999</v>
      </c>
      <c r="P17" s="42">
        <v>3.8448999999999997E-2</v>
      </c>
      <c r="Q17" s="54" t="s">
        <v>784</v>
      </c>
    </row>
    <row r="18" spans="2:19" x14ac:dyDescent="0.2">
      <c r="D18" s="42">
        <v>15</v>
      </c>
      <c r="E18" s="41" t="s">
        <v>673</v>
      </c>
      <c r="F18" s="42">
        <v>1</v>
      </c>
      <c r="G18" s="42">
        <v>0.25490000000000002</v>
      </c>
      <c r="H18" s="42">
        <v>2.63E-2</v>
      </c>
      <c r="I18" s="42">
        <v>94.242900000000006</v>
      </c>
      <c r="J18" s="42" t="s">
        <v>562</v>
      </c>
      <c r="K18" s="41" t="s">
        <v>724</v>
      </c>
      <c r="L18" s="41" t="s">
        <v>560</v>
      </c>
      <c r="M18" s="42">
        <v>1.29</v>
      </c>
      <c r="N18" s="42">
        <v>1.226</v>
      </c>
      <c r="O18" s="42">
        <v>1.3580000000000001</v>
      </c>
      <c r="P18" s="42">
        <v>3.8140000000000001E-3</v>
      </c>
      <c r="Q18" s="54" t="s">
        <v>813</v>
      </c>
    </row>
    <row r="19" spans="2:19" x14ac:dyDescent="0.2">
      <c r="D19" s="42">
        <v>16</v>
      </c>
      <c r="E19" s="41" t="s">
        <v>672</v>
      </c>
      <c r="F19" s="42">
        <v>1</v>
      </c>
      <c r="G19" s="42">
        <v>-1.0750999999999999</v>
      </c>
      <c r="H19" s="42">
        <v>1.01E-2</v>
      </c>
      <c r="I19" s="42">
        <v>11409.724</v>
      </c>
      <c r="J19" s="42" t="s">
        <v>562</v>
      </c>
      <c r="K19" s="41" t="s">
        <v>725</v>
      </c>
      <c r="L19" s="41" t="s">
        <v>560</v>
      </c>
      <c r="M19" s="42">
        <v>0.34100000000000003</v>
      </c>
      <c r="N19" s="42">
        <v>0.33500000000000002</v>
      </c>
      <c r="O19" s="42">
        <v>0.34799999999999998</v>
      </c>
      <c r="P19" s="42">
        <v>-8.3604999999999999E-2</v>
      </c>
      <c r="Q19" s="54" t="s">
        <v>814</v>
      </c>
    </row>
    <row r="20" spans="2:19" x14ac:dyDescent="0.2">
      <c r="D20" s="42">
        <v>17</v>
      </c>
      <c r="E20" s="41" t="s">
        <v>521</v>
      </c>
      <c r="F20" s="42">
        <v>1</v>
      </c>
      <c r="G20" s="42">
        <v>0.15540000000000001</v>
      </c>
      <c r="H20" s="42">
        <v>4.0299999999999997E-3</v>
      </c>
      <c r="I20" s="42">
        <v>1489.8426999999999</v>
      </c>
      <c r="J20" s="42" t="s">
        <v>562</v>
      </c>
      <c r="K20" s="41" t="s">
        <v>726</v>
      </c>
      <c r="L20" s="41" t="s">
        <v>560</v>
      </c>
      <c r="M20" s="42">
        <v>1.1679999999999999</v>
      </c>
      <c r="N20" s="42">
        <v>1.159</v>
      </c>
      <c r="O20" s="42">
        <v>1.177</v>
      </c>
      <c r="P20" s="42">
        <v>4.6197000000000002E-2</v>
      </c>
      <c r="Q20" s="54" t="s">
        <v>816</v>
      </c>
    </row>
    <row r="21" spans="2:19" x14ac:dyDescent="0.2">
      <c r="D21" s="42">
        <v>18</v>
      </c>
      <c r="E21" s="41" t="s">
        <v>515</v>
      </c>
      <c r="F21" s="42">
        <v>1</v>
      </c>
      <c r="G21" s="42">
        <v>0.10100000000000001</v>
      </c>
      <c r="H21" s="42">
        <v>7.8799999999999999E-3</v>
      </c>
      <c r="I21" s="42">
        <v>164.1995</v>
      </c>
      <c r="J21" s="42" t="s">
        <v>562</v>
      </c>
      <c r="K21" s="41" t="s">
        <v>727</v>
      </c>
      <c r="L21" s="41" t="s">
        <v>560</v>
      </c>
      <c r="M21" s="42">
        <v>1.1060000000000001</v>
      </c>
      <c r="N21" s="42">
        <v>1.089</v>
      </c>
      <c r="O21" s="42">
        <v>1.123</v>
      </c>
      <c r="P21" s="42">
        <v>1.4461E-2</v>
      </c>
      <c r="Q21" s="54" t="s">
        <v>786</v>
      </c>
    </row>
    <row r="22" spans="2:19" x14ac:dyDescent="0.2">
      <c r="D22" s="42">
        <v>19</v>
      </c>
      <c r="E22" s="41" t="s">
        <v>539</v>
      </c>
      <c r="F22" s="42">
        <v>1</v>
      </c>
      <c r="G22" s="42">
        <v>0.18099999999999999</v>
      </c>
      <c r="H22" s="42">
        <v>6.4000000000000003E-3</v>
      </c>
      <c r="I22" s="42">
        <v>800.9239</v>
      </c>
      <c r="J22" s="42" t="s">
        <v>562</v>
      </c>
      <c r="K22" s="41" t="s">
        <v>728</v>
      </c>
      <c r="L22" s="41" t="s">
        <v>560</v>
      </c>
      <c r="M22" s="42">
        <v>1.198</v>
      </c>
      <c r="N22" s="42">
        <v>1.1839999999999999</v>
      </c>
      <c r="O22" s="42">
        <v>1.214</v>
      </c>
      <c r="P22" s="42">
        <v>2.7431000000000001E-2</v>
      </c>
      <c r="Q22" s="54" t="s">
        <v>787</v>
      </c>
    </row>
    <row r="23" spans="2:19" x14ac:dyDescent="0.2">
      <c r="D23" s="42">
        <v>20</v>
      </c>
      <c r="E23" s="41" t="s">
        <v>540</v>
      </c>
      <c r="F23" s="42">
        <v>1</v>
      </c>
      <c r="G23" s="42">
        <v>9.5699999999999993E-2</v>
      </c>
      <c r="H23" s="42">
        <v>7.4900000000000001E-3</v>
      </c>
      <c r="I23" s="42">
        <v>162.9496</v>
      </c>
      <c r="J23" s="42" t="s">
        <v>562</v>
      </c>
      <c r="K23" s="41" t="s">
        <v>729</v>
      </c>
      <c r="L23" s="41" t="s">
        <v>560</v>
      </c>
      <c r="M23" s="42">
        <v>1.1000000000000001</v>
      </c>
      <c r="N23" s="42">
        <v>1.0840000000000001</v>
      </c>
      <c r="O23" s="42">
        <v>1.117</v>
      </c>
      <c r="P23" s="42">
        <v>1.3551000000000001E-2</v>
      </c>
      <c r="Q23" s="54" t="s">
        <v>788</v>
      </c>
    </row>
    <row r="26" spans="2:19" ht="14.1" customHeight="1" x14ac:dyDescent="0.2">
      <c r="B26" s="129" t="s">
        <v>732</v>
      </c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</row>
    <row r="28" spans="2:19" x14ac:dyDescent="0.2">
      <c r="B28" s="43" t="s">
        <v>380</v>
      </c>
      <c r="C28" s="44" t="s">
        <v>608</v>
      </c>
      <c r="D28" s="44" t="s">
        <v>609</v>
      </c>
      <c r="E28" s="43" t="s">
        <v>494</v>
      </c>
      <c r="F28" s="43" t="s">
        <v>495</v>
      </c>
      <c r="G28" s="43" t="s">
        <v>610</v>
      </c>
      <c r="H28" s="43" t="s">
        <v>611</v>
      </c>
      <c r="I28" s="43" t="s">
        <v>612</v>
      </c>
      <c r="J28" s="43" t="s">
        <v>613</v>
      </c>
      <c r="K28" s="43" t="s">
        <v>614</v>
      </c>
      <c r="L28" s="43" t="s">
        <v>615</v>
      </c>
      <c r="M28" s="43" t="s">
        <v>616</v>
      </c>
      <c r="N28" s="43" t="s">
        <v>617</v>
      </c>
      <c r="O28" s="43" t="s">
        <v>618</v>
      </c>
      <c r="P28" s="43" t="s">
        <v>619</v>
      </c>
      <c r="Q28" s="43" t="s">
        <v>620</v>
      </c>
      <c r="R28" s="43" t="s">
        <v>621</v>
      </c>
      <c r="S28" s="43" t="s">
        <v>622</v>
      </c>
    </row>
    <row r="29" spans="2:19" x14ac:dyDescent="0.2">
      <c r="B29" s="42">
        <v>23</v>
      </c>
      <c r="C29" s="41" t="s">
        <v>623</v>
      </c>
      <c r="D29" s="41">
        <v>1</v>
      </c>
      <c r="E29" s="48">
        <v>0.35729615710000001</v>
      </c>
      <c r="F29" s="48">
        <v>0.52325026630000004</v>
      </c>
      <c r="G29" s="45">
        <v>143487</v>
      </c>
      <c r="H29" s="46">
        <v>4.9859580000000001E-2</v>
      </c>
      <c r="I29" s="46">
        <v>4.9859580000000001E-2</v>
      </c>
      <c r="J29" s="45">
        <v>53532</v>
      </c>
      <c r="K29" s="46">
        <v>7.6674850000000003E-2</v>
      </c>
      <c r="L29" s="46">
        <v>7.6674850000000003E-2</v>
      </c>
      <c r="M29" s="45">
        <v>89955</v>
      </c>
      <c r="N29" s="46">
        <v>4.1270330000000001E-2</v>
      </c>
      <c r="O29" s="46">
        <v>4.1270330000000001E-2</v>
      </c>
      <c r="P29" s="46">
        <v>0.37307909</v>
      </c>
      <c r="Q29" s="46">
        <v>0.37307909</v>
      </c>
      <c r="R29" s="49">
        <v>154</v>
      </c>
      <c r="S29" s="46">
        <v>3.5404999999999999E-2</v>
      </c>
    </row>
    <row r="30" spans="2:19" x14ac:dyDescent="0.2">
      <c r="B30" s="42">
        <v>24</v>
      </c>
      <c r="C30" s="41" t="s">
        <v>623</v>
      </c>
      <c r="D30" s="41">
        <v>2</v>
      </c>
      <c r="E30" s="48">
        <v>0.3273455146</v>
      </c>
      <c r="F30" s="48">
        <v>0.35729318719999997</v>
      </c>
      <c r="G30" s="45">
        <v>144366</v>
      </c>
      <c r="H30" s="46">
        <v>5.0165019999999998E-2</v>
      </c>
      <c r="I30" s="46">
        <v>0.10002460000000001</v>
      </c>
      <c r="J30" s="45">
        <v>48582</v>
      </c>
      <c r="K30" s="46">
        <v>6.9584869999999993E-2</v>
      </c>
      <c r="L30" s="46">
        <v>0.14625972000000001</v>
      </c>
      <c r="M30" s="45">
        <v>95784</v>
      </c>
      <c r="N30" s="46">
        <v>4.3944610000000002E-2</v>
      </c>
      <c r="O30" s="46">
        <v>8.5214940000000003E-2</v>
      </c>
      <c r="P30" s="46">
        <v>0.33651967999999999</v>
      </c>
      <c r="Q30" s="46">
        <v>0.35474357000000001</v>
      </c>
      <c r="R30" s="49">
        <v>139</v>
      </c>
      <c r="S30" s="46">
        <v>6.1045000000000002E-2</v>
      </c>
    </row>
    <row r="31" spans="2:19" x14ac:dyDescent="0.2">
      <c r="B31" s="42">
        <v>25</v>
      </c>
      <c r="C31" s="41" t="s">
        <v>623</v>
      </c>
      <c r="D31" s="41">
        <v>3</v>
      </c>
      <c r="E31" s="48">
        <v>0.3098227925</v>
      </c>
      <c r="F31" s="48">
        <v>0.32721722739999998</v>
      </c>
      <c r="G31" s="45">
        <v>142761</v>
      </c>
      <c r="H31" s="46">
        <v>4.9607310000000002E-2</v>
      </c>
      <c r="I31" s="46">
        <v>0.14963191000000001</v>
      </c>
      <c r="J31" s="45">
        <v>46566</v>
      </c>
      <c r="K31" s="46">
        <v>6.6697320000000004E-2</v>
      </c>
      <c r="L31" s="46">
        <v>0.21295702999999999</v>
      </c>
      <c r="M31" s="45">
        <v>96195</v>
      </c>
      <c r="N31" s="46">
        <v>4.4133169999999999E-2</v>
      </c>
      <c r="O31" s="46">
        <v>0.12934810999999999</v>
      </c>
      <c r="P31" s="46">
        <v>0.32618152</v>
      </c>
      <c r="Q31" s="46">
        <v>0.34527442000000003</v>
      </c>
      <c r="R31" s="49">
        <v>134</v>
      </c>
      <c r="S31" s="46">
        <v>8.3609000000000003E-2</v>
      </c>
    </row>
    <row r="32" spans="2:19" x14ac:dyDescent="0.2">
      <c r="B32" s="42">
        <v>26</v>
      </c>
      <c r="C32" s="41" t="s">
        <v>623</v>
      </c>
      <c r="D32" s="41">
        <v>4</v>
      </c>
      <c r="E32" s="48">
        <v>0.29456968010000001</v>
      </c>
      <c r="F32" s="48">
        <v>0.30982068039999999</v>
      </c>
      <c r="G32" s="45">
        <v>126225</v>
      </c>
      <c r="H32" s="46">
        <v>4.3861299999999999E-2</v>
      </c>
      <c r="I32" s="46">
        <v>0.1934932</v>
      </c>
      <c r="J32" s="45">
        <v>38641</v>
      </c>
      <c r="K32" s="46">
        <v>5.5346199999999998E-2</v>
      </c>
      <c r="L32" s="46">
        <v>0.26830323</v>
      </c>
      <c r="M32" s="45">
        <v>87584</v>
      </c>
      <c r="N32" s="46">
        <v>4.0182540000000003E-2</v>
      </c>
      <c r="O32" s="46">
        <v>0.16953065</v>
      </c>
      <c r="P32" s="46">
        <v>0.30612794999999998</v>
      </c>
      <c r="Q32" s="46">
        <v>0.33640065000000002</v>
      </c>
      <c r="R32" s="49">
        <v>126</v>
      </c>
      <c r="S32" s="46">
        <v>9.8773E-2</v>
      </c>
    </row>
    <row r="33" spans="2:19" x14ac:dyDescent="0.2">
      <c r="B33" s="42">
        <v>27</v>
      </c>
      <c r="C33" s="41" t="s">
        <v>623</v>
      </c>
      <c r="D33" s="41">
        <v>5</v>
      </c>
      <c r="E33" s="48">
        <v>0.28373177900000002</v>
      </c>
      <c r="F33" s="48">
        <v>0.29456952679999998</v>
      </c>
      <c r="G33" s="45">
        <v>168251</v>
      </c>
      <c r="H33" s="46">
        <v>5.8464700000000001E-2</v>
      </c>
      <c r="I33" s="46">
        <v>0.25195790000000001</v>
      </c>
      <c r="J33" s="45">
        <v>48190</v>
      </c>
      <c r="K33" s="46">
        <v>6.9023399999999999E-2</v>
      </c>
      <c r="L33" s="46">
        <v>0.33732664000000001</v>
      </c>
      <c r="M33" s="45">
        <v>120061</v>
      </c>
      <c r="N33" s="46">
        <v>5.5082619999999999E-2</v>
      </c>
      <c r="O33" s="46">
        <v>0.22461328</v>
      </c>
      <c r="P33" s="46">
        <v>0.28641731999999998</v>
      </c>
      <c r="Q33" s="46">
        <v>0.32480244000000003</v>
      </c>
      <c r="R33" s="49">
        <v>118</v>
      </c>
      <c r="S33" s="46">
        <v>0.11271299999999999</v>
      </c>
    </row>
    <row r="34" spans="2:19" x14ac:dyDescent="0.2">
      <c r="B34" s="42">
        <v>28</v>
      </c>
      <c r="C34" s="41" t="s">
        <v>623</v>
      </c>
      <c r="D34" s="41">
        <v>6</v>
      </c>
      <c r="E34" s="48">
        <v>0.27371113339999997</v>
      </c>
      <c r="F34" s="48">
        <v>0.28370840619999999</v>
      </c>
      <c r="G34" s="45">
        <v>130441</v>
      </c>
      <c r="H34" s="46">
        <v>4.5326289999999998E-2</v>
      </c>
      <c r="I34" s="46">
        <v>0.2972842</v>
      </c>
      <c r="J34" s="45">
        <v>37283</v>
      </c>
      <c r="K34" s="46">
        <v>5.3401110000000002E-2</v>
      </c>
      <c r="L34" s="46">
        <v>0.39072774999999998</v>
      </c>
      <c r="M34" s="45">
        <v>93158</v>
      </c>
      <c r="N34" s="46">
        <v>4.2739829999999999E-2</v>
      </c>
      <c r="O34" s="46">
        <v>0.26735311</v>
      </c>
      <c r="P34" s="46">
        <v>0.28582270999999998</v>
      </c>
      <c r="Q34" s="46">
        <v>0.31885928000000002</v>
      </c>
      <c r="R34" s="49">
        <v>118</v>
      </c>
      <c r="S34" s="46">
        <v>0.123375</v>
      </c>
    </row>
    <row r="35" spans="2:19" x14ac:dyDescent="0.2">
      <c r="B35" s="42">
        <v>29</v>
      </c>
      <c r="C35" s="41" t="s">
        <v>623</v>
      </c>
      <c r="D35" s="41">
        <v>7</v>
      </c>
      <c r="E35" s="48">
        <v>0.26584415290000002</v>
      </c>
      <c r="F35" s="48">
        <v>0.27369875360000001</v>
      </c>
      <c r="G35" s="45">
        <v>144722</v>
      </c>
      <c r="H35" s="46">
        <v>5.0288729999999997E-2</v>
      </c>
      <c r="I35" s="46">
        <v>0.34757292000000001</v>
      </c>
      <c r="J35" s="45">
        <v>40746</v>
      </c>
      <c r="K35" s="46">
        <v>5.836123E-2</v>
      </c>
      <c r="L35" s="46">
        <v>0.44908896999999998</v>
      </c>
      <c r="M35" s="45">
        <v>103976</v>
      </c>
      <c r="N35" s="46">
        <v>4.7703009999999997E-2</v>
      </c>
      <c r="O35" s="46">
        <v>0.31505611</v>
      </c>
      <c r="P35" s="46">
        <v>0.28154668999999999</v>
      </c>
      <c r="Q35" s="46">
        <v>0.31346068999999999</v>
      </c>
      <c r="R35" s="49">
        <v>116</v>
      </c>
      <c r="S35" s="46">
        <v>0.13403300000000001</v>
      </c>
    </row>
    <row r="36" spans="2:19" x14ac:dyDescent="0.2">
      <c r="B36" s="42">
        <v>30</v>
      </c>
      <c r="C36" s="41" t="s">
        <v>623</v>
      </c>
      <c r="D36" s="41">
        <v>8</v>
      </c>
      <c r="E36" s="48">
        <v>0.25359045899999999</v>
      </c>
      <c r="F36" s="48">
        <v>0.2658305816</v>
      </c>
      <c r="G36" s="45">
        <v>151256</v>
      </c>
      <c r="H36" s="46">
        <v>5.2559189999999999E-2</v>
      </c>
      <c r="I36" s="46">
        <v>0.40013210999999999</v>
      </c>
      <c r="J36" s="45">
        <v>40277</v>
      </c>
      <c r="K36" s="46">
        <v>5.768947E-2</v>
      </c>
      <c r="L36" s="46">
        <v>0.50677844000000005</v>
      </c>
      <c r="M36" s="45">
        <v>110979</v>
      </c>
      <c r="N36" s="46">
        <v>5.09159E-2</v>
      </c>
      <c r="O36" s="46">
        <v>0.36597201000000001</v>
      </c>
      <c r="P36" s="46">
        <v>0.26628364999999998</v>
      </c>
      <c r="Q36" s="46">
        <v>0.30726376999999999</v>
      </c>
      <c r="R36" s="49">
        <v>110</v>
      </c>
      <c r="S36" s="46">
        <v>0.14080599999999999</v>
      </c>
    </row>
    <row r="37" spans="2:19" x14ac:dyDescent="0.2">
      <c r="B37" s="42">
        <v>31</v>
      </c>
      <c r="C37" s="41" t="s">
        <v>623</v>
      </c>
      <c r="D37" s="41">
        <v>9</v>
      </c>
      <c r="E37" s="48">
        <v>0.2452795944</v>
      </c>
      <c r="F37" s="48">
        <v>0.2535836628</v>
      </c>
      <c r="G37" s="45">
        <v>143575</v>
      </c>
      <c r="H37" s="46">
        <v>4.9890160000000003E-2</v>
      </c>
      <c r="I37" s="46">
        <v>0.45002227</v>
      </c>
      <c r="J37" s="45">
        <v>36406</v>
      </c>
      <c r="K37" s="46">
        <v>5.2144969999999999E-2</v>
      </c>
      <c r="L37" s="46">
        <v>0.55892341000000001</v>
      </c>
      <c r="M37" s="45">
        <v>107169</v>
      </c>
      <c r="N37" s="46">
        <v>4.9167919999999997E-2</v>
      </c>
      <c r="O37" s="46">
        <v>0.41513992999999999</v>
      </c>
      <c r="P37" s="46">
        <v>0.25356782</v>
      </c>
      <c r="Q37" s="46">
        <v>0.30131096000000002</v>
      </c>
      <c r="R37" s="49">
        <v>105</v>
      </c>
      <c r="S37" s="46">
        <v>0.14378299999999999</v>
      </c>
    </row>
    <row r="38" spans="2:19" x14ac:dyDescent="0.2">
      <c r="B38" s="42">
        <v>32</v>
      </c>
      <c r="C38" s="41" t="s">
        <v>623</v>
      </c>
      <c r="D38" s="41">
        <v>10</v>
      </c>
      <c r="E38" s="48">
        <v>0.24090509869999999</v>
      </c>
      <c r="F38" s="48">
        <v>0.2452161028</v>
      </c>
      <c r="G38" s="45">
        <v>100637</v>
      </c>
      <c r="H38" s="46">
        <v>3.4969849999999997E-2</v>
      </c>
      <c r="I38" s="46">
        <v>0.48499212000000003</v>
      </c>
      <c r="J38" s="45">
        <v>25115</v>
      </c>
      <c r="K38" s="46">
        <v>3.5972669999999998E-2</v>
      </c>
      <c r="L38" s="46">
        <v>0.59489608000000005</v>
      </c>
      <c r="M38" s="45">
        <v>75522</v>
      </c>
      <c r="N38" s="46">
        <v>3.464863E-2</v>
      </c>
      <c r="O38" s="46">
        <v>0.44978857</v>
      </c>
      <c r="P38" s="46">
        <v>0.24956030000000001</v>
      </c>
      <c r="Q38" s="46">
        <v>0.29757952999999998</v>
      </c>
      <c r="R38" s="49">
        <v>103</v>
      </c>
      <c r="S38" s="46">
        <v>0.14510799999999999</v>
      </c>
    </row>
    <row r="39" spans="2:19" x14ac:dyDescent="0.2">
      <c r="B39" s="42">
        <v>33</v>
      </c>
      <c r="C39" s="41" t="s">
        <v>623</v>
      </c>
      <c r="D39" s="41">
        <v>11</v>
      </c>
      <c r="E39" s="48">
        <v>0.2353881206</v>
      </c>
      <c r="F39" s="48">
        <v>0.2408923828</v>
      </c>
      <c r="G39" s="45">
        <v>192386</v>
      </c>
      <c r="H39" s="46">
        <v>6.6851250000000001E-2</v>
      </c>
      <c r="I39" s="46">
        <v>0.55184337000000006</v>
      </c>
      <c r="J39" s="45">
        <v>45707</v>
      </c>
      <c r="K39" s="46">
        <v>6.5466960000000005E-2</v>
      </c>
      <c r="L39" s="46">
        <v>0.66036304000000001</v>
      </c>
      <c r="M39" s="45">
        <v>146679</v>
      </c>
      <c r="N39" s="46">
        <v>6.7294660000000006E-2</v>
      </c>
      <c r="O39" s="46">
        <v>0.51708321999999995</v>
      </c>
      <c r="P39" s="46">
        <v>0.23757966</v>
      </c>
      <c r="Q39" s="46">
        <v>0.29031104000000002</v>
      </c>
      <c r="R39" s="49">
        <v>98</v>
      </c>
      <c r="S39" s="46">
        <v>0.14327999999999999</v>
      </c>
    </row>
    <row r="40" spans="2:19" x14ac:dyDescent="0.2">
      <c r="B40" s="42">
        <v>34</v>
      </c>
      <c r="C40" s="41" t="s">
        <v>623</v>
      </c>
      <c r="D40" s="41">
        <v>12</v>
      </c>
      <c r="E40" s="48">
        <v>0.22512589259999999</v>
      </c>
      <c r="F40" s="48">
        <v>0.2353396462</v>
      </c>
      <c r="G40" s="45">
        <v>137525</v>
      </c>
      <c r="H40" s="46">
        <v>4.7787879999999998E-2</v>
      </c>
      <c r="I40" s="46">
        <v>0.59963124999999995</v>
      </c>
      <c r="J40" s="45">
        <v>32441</v>
      </c>
      <c r="K40" s="46">
        <v>4.646583E-2</v>
      </c>
      <c r="L40" s="46">
        <v>0.70682886</v>
      </c>
      <c r="M40" s="45">
        <v>105084</v>
      </c>
      <c r="N40" s="46">
        <v>4.8211339999999998E-2</v>
      </c>
      <c r="O40" s="46">
        <v>0.56529457000000005</v>
      </c>
      <c r="P40" s="46">
        <v>0.23589166</v>
      </c>
      <c r="Q40" s="46">
        <v>0.28597407000000002</v>
      </c>
      <c r="R40" s="49">
        <v>97</v>
      </c>
      <c r="S40" s="46">
        <v>0.14153399999999999</v>
      </c>
    </row>
    <row r="41" spans="2:19" x14ac:dyDescent="0.2">
      <c r="B41" s="42">
        <v>35</v>
      </c>
      <c r="C41" s="41" t="s">
        <v>623</v>
      </c>
      <c r="D41" s="41">
        <v>13</v>
      </c>
      <c r="E41" s="48">
        <v>0.21409889870000001</v>
      </c>
      <c r="F41" s="48">
        <v>0.22512311539999999</v>
      </c>
      <c r="G41" s="45">
        <v>107523</v>
      </c>
      <c r="H41" s="46">
        <v>3.7362630000000001E-2</v>
      </c>
      <c r="I41" s="46">
        <v>0.63699388000000001</v>
      </c>
      <c r="J41" s="45">
        <v>24077</v>
      </c>
      <c r="K41" s="46">
        <v>3.4485920000000003E-2</v>
      </c>
      <c r="L41" s="46">
        <v>0.74131477999999995</v>
      </c>
      <c r="M41" s="45">
        <v>83446</v>
      </c>
      <c r="N41" s="46">
        <v>3.8284079999999998E-2</v>
      </c>
      <c r="O41" s="46">
        <v>0.60357864000000006</v>
      </c>
      <c r="P41" s="46">
        <v>0.22392418</v>
      </c>
      <c r="Q41" s="46">
        <v>0.28233455000000002</v>
      </c>
      <c r="R41" s="49">
        <v>92</v>
      </c>
      <c r="S41" s="46">
        <v>0.137736</v>
      </c>
    </row>
    <row r="42" spans="2:19" x14ac:dyDescent="0.2">
      <c r="B42" s="42">
        <v>36</v>
      </c>
      <c r="C42" s="41" t="s">
        <v>623</v>
      </c>
      <c r="D42" s="41">
        <v>14</v>
      </c>
      <c r="E42" s="48">
        <v>0.20868264110000001</v>
      </c>
      <c r="F42" s="48">
        <v>0.21405382000000001</v>
      </c>
      <c r="G42" s="45">
        <v>160743</v>
      </c>
      <c r="H42" s="46">
        <v>5.5855780000000001E-2</v>
      </c>
      <c r="I42" s="46">
        <v>0.69284966000000003</v>
      </c>
      <c r="J42" s="45">
        <v>32658</v>
      </c>
      <c r="K42" s="46">
        <v>4.6776640000000001E-2</v>
      </c>
      <c r="L42" s="46">
        <v>0.78809141999999999</v>
      </c>
      <c r="M42" s="45">
        <v>128085</v>
      </c>
      <c r="N42" s="46">
        <v>5.8763940000000001E-2</v>
      </c>
      <c r="O42" s="46">
        <v>0.66234258000000001</v>
      </c>
      <c r="P42" s="46">
        <v>0.20316903</v>
      </c>
      <c r="Q42" s="46">
        <v>0.27595243000000003</v>
      </c>
      <c r="R42" s="49">
        <v>84</v>
      </c>
      <c r="S42" s="46">
        <v>0.125749</v>
      </c>
    </row>
    <row r="43" spans="2:19" x14ac:dyDescent="0.2">
      <c r="B43" s="42">
        <v>37</v>
      </c>
      <c r="C43" s="41" t="s">
        <v>623</v>
      </c>
      <c r="D43" s="41">
        <v>15</v>
      </c>
      <c r="E43" s="48">
        <v>0.20484855809999999</v>
      </c>
      <c r="F43" s="48">
        <v>0.20858094830000001</v>
      </c>
      <c r="G43" s="45">
        <v>152730</v>
      </c>
      <c r="H43" s="46">
        <v>5.3071390000000003E-2</v>
      </c>
      <c r="I43" s="46">
        <v>0.74592104999999997</v>
      </c>
      <c r="J43" s="45">
        <v>31803</v>
      </c>
      <c r="K43" s="46">
        <v>4.5552009999999997E-2</v>
      </c>
      <c r="L43" s="46">
        <v>0.83364342999999996</v>
      </c>
      <c r="M43" s="45">
        <v>120927</v>
      </c>
      <c r="N43" s="46">
        <v>5.5479929999999997E-2</v>
      </c>
      <c r="O43" s="46">
        <v>0.71782252000000002</v>
      </c>
      <c r="P43" s="46">
        <v>0.20823021</v>
      </c>
      <c r="Q43" s="46">
        <v>0.27113408</v>
      </c>
      <c r="R43" s="49">
        <v>86</v>
      </c>
      <c r="S43" s="46">
        <v>0.11582099999999999</v>
      </c>
    </row>
    <row r="44" spans="2:19" x14ac:dyDescent="0.2">
      <c r="B44" s="42">
        <v>38</v>
      </c>
      <c r="C44" s="41" t="s">
        <v>623</v>
      </c>
      <c r="D44" s="41">
        <v>16</v>
      </c>
      <c r="E44" s="48">
        <v>0.19740907529999999</v>
      </c>
      <c r="F44" s="48">
        <v>0.20482805230000001</v>
      </c>
      <c r="G44" s="45">
        <v>141423</v>
      </c>
      <c r="H44" s="46">
        <v>4.9142369999999998E-2</v>
      </c>
      <c r="I44" s="46">
        <v>0.79506341999999997</v>
      </c>
      <c r="J44" s="45">
        <v>27995</v>
      </c>
      <c r="K44" s="46">
        <v>4.009774E-2</v>
      </c>
      <c r="L44" s="46">
        <v>0.87374116999999996</v>
      </c>
      <c r="M44" s="45">
        <v>113428</v>
      </c>
      <c r="N44" s="46">
        <v>5.2039479999999999E-2</v>
      </c>
      <c r="O44" s="46">
        <v>0.76986199</v>
      </c>
      <c r="P44" s="46">
        <v>0.19795224</v>
      </c>
      <c r="Q44" s="46">
        <v>0.26661075000000001</v>
      </c>
      <c r="R44" s="49">
        <v>82</v>
      </c>
      <c r="S44" s="46">
        <v>0.103879</v>
      </c>
    </row>
    <row r="45" spans="2:19" x14ac:dyDescent="0.2">
      <c r="B45" s="42">
        <v>39</v>
      </c>
      <c r="C45" s="41" t="s">
        <v>623</v>
      </c>
      <c r="D45" s="41">
        <v>17</v>
      </c>
      <c r="E45" s="48">
        <v>0.17653182710000001</v>
      </c>
      <c r="F45" s="48">
        <v>0.19729226280000001</v>
      </c>
      <c r="G45" s="45">
        <v>159078</v>
      </c>
      <c r="H45" s="46">
        <v>5.5277220000000002E-2</v>
      </c>
      <c r="I45" s="46">
        <v>0.85034063999999998</v>
      </c>
      <c r="J45" s="45">
        <v>29721</v>
      </c>
      <c r="K45" s="46">
        <v>4.2569919999999997E-2</v>
      </c>
      <c r="L45" s="46">
        <v>0.91631108999999999</v>
      </c>
      <c r="M45" s="45">
        <v>129357</v>
      </c>
      <c r="N45" s="46">
        <v>5.9347520000000001E-2</v>
      </c>
      <c r="O45" s="46">
        <v>0.82920950999999998</v>
      </c>
      <c r="P45" s="46">
        <v>0.18683287000000001</v>
      </c>
      <c r="Q45" s="46">
        <v>0.26142471</v>
      </c>
      <c r="R45" s="49">
        <v>77</v>
      </c>
      <c r="S45" s="46">
        <v>8.7101999999999999E-2</v>
      </c>
    </row>
    <row r="46" spans="2:19" x14ac:dyDescent="0.2">
      <c r="B46" s="42">
        <v>40</v>
      </c>
      <c r="C46" s="41" t="s">
        <v>623</v>
      </c>
      <c r="D46" s="41">
        <v>18</v>
      </c>
      <c r="E46" s="48">
        <v>0.1715866995</v>
      </c>
      <c r="F46" s="48">
        <v>0.1765112362</v>
      </c>
      <c r="G46" s="45">
        <v>19011</v>
      </c>
      <c r="H46" s="46">
        <v>6.6060399999999997E-3</v>
      </c>
      <c r="I46" s="46">
        <v>0.85694667999999996</v>
      </c>
      <c r="J46" s="45">
        <v>3375</v>
      </c>
      <c r="K46" s="46">
        <v>4.8340700000000002E-3</v>
      </c>
      <c r="L46" s="46">
        <v>0.92114516999999996</v>
      </c>
      <c r="M46" s="45">
        <v>15636</v>
      </c>
      <c r="N46" s="46">
        <v>7.1736200000000003E-3</v>
      </c>
      <c r="O46" s="46">
        <v>0.83638312999999997</v>
      </c>
      <c r="P46" s="46">
        <v>0.17752879999999999</v>
      </c>
      <c r="Q46" s="46">
        <v>0.26077798000000002</v>
      </c>
      <c r="R46" s="49">
        <v>73</v>
      </c>
      <c r="S46" s="46">
        <v>8.4762000000000004E-2</v>
      </c>
    </row>
    <row r="47" spans="2:19" x14ac:dyDescent="0.2">
      <c r="B47" s="42">
        <v>41</v>
      </c>
      <c r="C47" s="41" t="s">
        <v>623</v>
      </c>
      <c r="D47" s="41">
        <v>19</v>
      </c>
      <c r="E47" s="48">
        <v>0.12612794790000001</v>
      </c>
      <c r="F47" s="48">
        <v>0.1714819021</v>
      </c>
      <c r="G47" s="45">
        <v>267791</v>
      </c>
      <c r="H47" s="46">
        <v>9.3053360000000002E-2</v>
      </c>
      <c r="I47" s="46">
        <v>0.95000003</v>
      </c>
      <c r="J47" s="45">
        <v>41606</v>
      </c>
      <c r="K47" s="46">
        <v>5.9593019999999997E-2</v>
      </c>
      <c r="L47" s="46">
        <v>0.98073818999999995</v>
      </c>
      <c r="M47" s="45">
        <v>226185</v>
      </c>
      <c r="N47" s="46">
        <v>0.10377110000000001</v>
      </c>
      <c r="O47" s="46">
        <v>0.94015424000000003</v>
      </c>
      <c r="P47" s="46">
        <v>0.15536743</v>
      </c>
      <c r="Q47" s="46">
        <v>0.25045292000000002</v>
      </c>
      <c r="R47" s="49">
        <v>64</v>
      </c>
      <c r="S47" s="46">
        <v>4.0584000000000002E-2</v>
      </c>
    </row>
    <row r="48" spans="2:19" x14ac:dyDescent="0.2">
      <c r="B48" s="42">
        <v>42</v>
      </c>
      <c r="C48" s="41" t="s">
        <v>623</v>
      </c>
      <c r="D48" s="41">
        <v>20</v>
      </c>
      <c r="E48" s="48">
        <v>4.4607041299999997E-2</v>
      </c>
      <c r="F48" s="48">
        <v>0.12607743360000001</v>
      </c>
      <c r="G48" s="45">
        <v>143891</v>
      </c>
      <c r="H48" s="46">
        <v>4.9999969999999998E-2</v>
      </c>
      <c r="I48" s="46">
        <v>1</v>
      </c>
      <c r="J48" s="45">
        <v>13448</v>
      </c>
      <c r="K48" s="46">
        <v>1.9261810000000001E-2</v>
      </c>
      <c r="L48" s="46">
        <v>1</v>
      </c>
      <c r="M48" s="45">
        <v>130443</v>
      </c>
      <c r="N48" s="46">
        <v>5.9845759999999998E-2</v>
      </c>
      <c r="O48" s="46">
        <v>1</v>
      </c>
      <c r="P48" s="46">
        <v>9.3459630000000002E-2</v>
      </c>
      <c r="Q48" s="46">
        <v>0.24260325999999999</v>
      </c>
      <c r="R48" s="49">
        <v>39</v>
      </c>
      <c r="S48" s="46">
        <v>0</v>
      </c>
    </row>
    <row r="49" spans="2:19" x14ac:dyDescent="0.2">
      <c r="B49" s="42">
        <v>43</v>
      </c>
      <c r="C49" s="41" t="s">
        <v>623</v>
      </c>
      <c r="D49" s="41" t="s">
        <v>624</v>
      </c>
      <c r="E49" s="48" t="s">
        <v>303</v>
      </c>
      <c r="F49" s="48" t="s">
        <v>303</v>
      </c>
      <c r="G49" s="45">
        <v>2877822</v>
      </c>
      <c r="H49" s="42" t="s">
        <v>303</v>
      </c>
      <c r="I49" s="42" t="s">
        <v>303</v>
      </c>
      <c r="J49" s="45">
        <v>698169</v>
      </c>
      <c r="K49" s="42" t="s">
        <v>303</v>
      </c>
      <c r="L49" s="42" t="s">
        <v>303</v>
      </c>
      <c r="M49" s="45">
        <v>2179653</v>
      </c>
      <c r="N49" s="42" t="s">
        <v>303</v>
      </c>
      <c r="O49" s="42" t="s">
        <v>303</v>
      </c>
      <c r="P49" s="46">
        <v>0.24260325999999999</v>
      </c>
      <c r="Q49" s="42" t="s">
        <v>303</v>
      </c>
      <c r="R49" s="49" t="s">
        <v>303</v>
      </c>
      <c r="S49" s="46">
        <v>0.14510799999999999</v>
      </c>
    </row>
    <row r="50" spans="2:19" x14ac:dyDescent="0.2">
      <c r="B50" s="42">
        <v>45</v>
      </c>
      <c r="C50" s="41" t="s">
        <v>625</v>
      </c>
      <c r="D50" s="41">
        <v>1</v>
      </c>
      <c r="E50" s="48">
        <v>0.35729615710000001</v>
      </c>
      <c r="F50" s="48">
        <v>0.52325026630000004</v>
      </c>
      <c r="G50" s="45">
        <v>114725</v>
      </c>
      <c r="H50" s="46">
        <v>4.9857199999999997E-2</v>
      </c>
      <c r="I50" s="46">
        <v>4.9857199999999997E-2</v>
      </c>
      <c r="J50" s="45">
        <v>42813</v>
      </c>
      <c r="K50" s="46">
        <v>7.6671939999999994E-2</v>
      </c>
      <c r="L50" s="46">
        <v>7.6671939999999994E-2</v>
      </c>
      <c r="M50" s="45">
        <v>71912</v>
      </c>
      <c r="N50" s="46">
        <v>4.1265179999999999E-2</v>
      </c>
      <c r="O50" s="46">
        <v>4.1265179999999999E-2</v>
      </c>
      <c r="P50" s="46">
        <v>0.37317934000000003</v>
      </c>
      <c r="Q50" s="46">
        <v>0.37317934000000003</v>
      </c>
      <c r="R50" s="49">
        <v>154</v>
      </c>
      <c r="S50" s="46">
        <v>3.5407000000000001E-2</v>
      </c>
    </row>
    <row r="51" spans="2:19" x14ac:dyDescent="0.2">
      <c r="B51" s="42">
        <v>46</v>
      </c>
      <c r="C51" s="41" t="s">
        <v>625</v>
      </c>
      <c r="D51" s="41">
        <v>2</v>
      </c>
      <c r="E51" s="48">
        <v>0.3273455146</v>
      </c>
      <c r="F51" s="48">
        <v>0.35729318719999997</v>
      </c>
      <c r="G51" s="45">
        <v>115426</v>
      </c>
      <c r="H51" s="46">
        <v>5.0161839999999999E-2</v>
      </c>
      <c r="I51" s="46">
        <v>0.10001902999999999</v>
      </c>
      <c r="J51" s="45">
        <v>38998</v>
      </c>
      <c r="K51" s="46">
        <v>6.9839830000000006E-2</v>
      </c>
      <c r="L51" s="46">
        <v>0.14651177000000001</v>
      </c>
      <c r="M51" s="45">
        <v>76428</v>
      </c>
      <c r="N51" s="46">
        <v>4.3856590000000001E-2</v>
      </c>
      <c r="O51" s="46">
        <v>8.5121769999999999E-2</v>
      </c>
      <c r="P51" s="46">
        <v>0.33786148999999999</v>
      </c>
      <c r="Q51" s="46">
        <v>0.35546663000000001</v>
      </c>
      <c r="R51" s="49">
        <v>139</v>
      </c>
      <c r="S51" s="46">
        <v>6.139E-2</v>
      </c>
    </row>
    <row r="52" spans="2:19" x14ac:dyDescent="0.2">
      <c r="B52" s="42">
        <v>47</v>
      </c>
      <c r="C52" s="41" t="s">
        <v>625</v>
      </c>
      <c r="D52" s="41">
        <v>3</v>
      </c>
      <c r="E52" s="48">
        <v>0.3098227925</v>
      </c>
      <c r="F52" s="48">
        <v>0.32721722739999998</v>
      </c>
      <c r="G52" s="45">
        <v>114159</v>
      </c>
      <c r="H52" s="46">
        <v>4.9611219999999998E-2</v>
      </c>
      <c r="I52" s="46">
        <v>0.14963025999999999</v>
      </c>
      <c r="J52" s="45">
        <v>37332</v>
      </c>
      <c r="K52" s="46">
        <v>6.6856260000000001E-2</v>
      </c>
      <c r="L52" s="46">
        <v>0.21336802999999999</v>
      </c>
      <c r="M52" s="45">
        <v>76827</v>
      </c>
      <c r="N52" s="46">
        <v>4.4085550000000001E-2</v>
      </c>
      <c r="O52" s="46">
        <v>0.12920730999999999</v>
      </c>
      <c r="P52" s="46">
        <v>0.32701757999999997</v>
      </c>
      <c r="Q52" s="46">
        <v>0.34603410000000001</v>
      </c>
      <c r="R52" s="49">
        <v>135</v>
      </c>
      <c r="S52" s="46">
        <v>8.4161E-2</v>
      </c>
    </row>
    <row r="53" spans="2:19" x14ac:dyDescent="0.2">
      <c r="B53" s="42">
        <v>48</v>
      </c>
      <c r="C53" s="41" t="s">
        <v>625</v>
      </c>
      <c r="D53" s="41">
        <v>4</v>
      </c>
      <c r="E53" s="48">
        <v>0.29456968010000001</v>
      </c>
      <c r="F53" s="48">
        <v>0.30982068039999999</v>
      </c>
      <c r="G53" s="45">
        <v>100968</v>
      </c>
      <c r="H53" s="46">
        <v>4.3878680000000003E-2</v>
      </c>
      <c r="I53" s="46">
        <v>0.19350893999999999</v>
      </c>
      <c r="J53" s="45">
        <v>30794</v>
      </c>
      <c r="K53" s="46">
        <v>5.5147639999999998E-2</v>
      </c>
      <c r="L53" s="46">
        <v>0.26851566999999998</v>
      </c>
      <c r="M53" s="45">
        <v>70174</v>
      </c>
      <c r="N53" s="46">
        <v>4.0267860000000003E-2</v>
      </c>
      <c r="O53" s="46">
        <v>0.16947518</v>
      </c>
      <c r="P53" s="46">
        <v>0.30498772000000002</v>
      </c>
      <c r="Q53" s="46">
        <v>0.33672671999999998</v>
      </c>
      <c r="R53" s="49">
        <v>126</v>
      </c>
      <c r="S53" s="46">
        <v>9.9040000000000003E-2</v>
      </c>
    </row>
    <row r="54" spans="2:19" x14ac:dyDescent="0.2">
      <c r="B54" s="42">
        <v>49</v>
      </c>
      <c r="C54" s="41" t="s">
        <v>625</v>
      </c>
      <c r="D54" s="41">
        <v>5</v>
      </c>
      <c r="E54" s="48">
        <v>0.28388241469999997</v>
      </c>
      <c r="F54" s="48">
        <v>0.29456952679999998</v>
      </c>
      <c r="G54" s="45">
        <v>129751</v>
      </c>
      <c r="H54" s="46">
        <v>5.6387199999999998E-2</v>
      </c>
      <c r="I54" s="46">
        <v>0.24989613999999999</v>
      </c>
      <c r="J54" s="45">
        <v>36987</v>
      </c>
      <c r="K54" s="46">
        <v>6.6238409999999998E-2</v>
      </c>
      <c r="L54" s="46">
        <v>0.33475408000000001</v>
      </c>
      <c r="M54" s="45">
        <v>92764</v>
      </c>
      <c r="N54" s="46">
        <v>5.3230659999999999E-2</v>
      </c>
      <c r="O54" s="46">
        <v>0.22270582999999999</v>
      </c>
      <c r="P54" s="46">
        <v>0.28506139000000003</v>
      </c>
      <c r="Q54" s="46">
        <v>0.32506881999999998</v>
      </c>
      <c r="R54" s="49">
        <v>117</v>
      </c>
      <c r="S54" s="46">
        <v>0.11204799999999999</v>
      </c>
    </row>
    <row r="55" spans="2:19" x14ac:dyDescent="0.2">
      <c r="B55" s="42">
        <v>50</v>
      </c>
      <c r="C55" s="41" t="s">
        <v>625</v>
      </c>
      <c r="D55" s="41">
        <v>6</v>
      </c>
      <c r="E55" s="48">
        <v>0.27371113339999997</v>
      </c>
      <c r="F55" s="48">
        <v>0.28385769129999999</v>
      </c>
      <c r="G55" s="45">
        <v>109052</v>
      </c>
      <c r="H55" s="46">
        <v>4.7391820000000001E-2</v>
      </c>
      <c r="I55" s="46">
        <v>0.29728796000000002</v>
      </c>
      <c r="J55" s="45">
        <v>31251</v>
      </c>
      <c r="K55" s="46">
        <v>5.5966059999999998E-2</v>
      </c>
      <c r="L55" s="46">
        <v>0.39072013999999999</v>
      </c>
      <c r="M55" s="45">
        <v>77801</v>
      </c>
      <c r="N55" s="46">
        <v>4.4644459999999997E-2</v>
      </c>
      <c r="O55" s="46">
        <v>0.26735028999999999</v>
      </c>
      <c r="P55" s="46">
        <v>0.28656970999999998</v>
      </c>
      <c r="Q55" s="46">
        <v>0.31893153000000002</v>
      </c>
      <c r="R55" s="49">
        <v>118</v>
      </c>
      <c r="S55" s="46">
        <v>0.12336999999999999</v>
      </c>
    </row>
    <row r="56" spans="2:19" x14ac:dyDescent="0.2">
      <c r="B56" s="42">
        <v>51</v>
      </c>
      <c r="C56" s="41" t="s">
        <v>625</v>
      </c>
      <c r="D56" s="41">
        <v>7</v>
      </c>
      <c r="E56" s="48">
        <v>0.26584415290000002</v>
      </c>
      <c r="F56" s="48">
        <v>0.27369875360000001</v>
      </c>
      <c r="G56" s="45">
        <v>115871</v>
      </c>
      <c r="H56" s="46">
        <v>5.0355230000000001E-2</v>
      </c>
      <c r="I56" s="46">
        <v>0.34764318999999999</v>
      </c>
      <c r="J56" s="45">
        <v>32759</v>
      </c>
      <c r="K56" s="46">
        <v>5.8666669999999997E-2</v>
      </c>
      <c r="L56" s="46">
        <v>0.44938681000000003</v>
      </c>
      <c r="M56" s="45">
        <v>83112</v>
      </c>
      <c r="N56" s="46">
        <v>4.7692060000000001E-2</v>
      </c>
      <c r="O56" s="46">
        <v>0.31504235000000003</v>
      </c>
      <c r="P56" s="46">
        <v>0.28271958000000003</v>
      </c>
      <c r="Q56" s="46">
        <v>0.31368632000000002</v>
      </c>
      <c r="R56" s="49">
        <v>117</v>
      </c>
      <c r="S56" s="46">
        <v>0.13434399999999999</v>
      </c>
    </row>
    <row r="57" spans="2:19" x14ac:dyDescent="0.2">
      <c r="B57" s="42">
        <v>52</v>
      </c>
      <c r="C57" s="41" t="s">
        <v>625</v>
      </c>
      <c r="D57" s="41">
        <v>8</v>
      </c>
      <c r="E57" s="48">
        <v>0.25359045899999999</v>
      </c>
      <c r="F57" s="48">
        <v>0.2658305816</v>
      </c>
      <c r="G57" s="45">
        <v>120738</v>
      </c>
      <c r="H57" s="46">
        <v>5.2470330000000003E-2</v>
      </c>
      <c r="I57" s="46">
        <v>0.40011351000000001</v>
      </c>
      <c r="J57" s="45">
        <v>32091</v>
      </c>
      <c r="K57" s="46">
        <v>5.7470380000000001E-2</v>
      </c>
      <c r="L57" s="46">
        <v>0.50685718999999996</v>
      </c>
      <c r="M57" s="45">
        <v>88647</v>
      </c>
      <c r="N57" s="46">
        <v>5.0868200000000002E-2</v>
      </c>
      <c r="O57" s="46">
        <v>0.36591055</v>
      </c>
      <c r="P57" s="46">
        <v>0.26579038999999999</v>
      </c>
      <c r="Q57" s="46">
        <v>0.30740531999999998</v>
      </c>
      <c r="R57" s="49">
        <v>110</v>
      </c>
      <c r="S57" s="46">
        <v>0.14094699999999999</v>
      </c>
    </row>
    <row r="58" spans="2:19" x14ac:dyDescent="0.2">
      <c r="B58" s="42">
        <v>53</v>
      </c>
      <c r="C58" s="41" t="s">
        <v>625</v>
      </c>
      <c r="D58" s="41">
        <v>9</v>
      </c>
      <c r="E58" s="48">
        <v>0.2451576412</v>
      </c>
      <c r="F58" s="48">
        <v>0.2535836628</v>
      </c>
      <c r="G58" s="45">
        <v>114785</v>
      </c>
      <c r="H58" s="46">
        <v>4.988327E-2</v>
      </c>
      <c r="I58" s="46">
        <v>0.44999677999999999</v>
      </c>
      <c r="J58" s="45">
        <v>29022</v>
      </c>
      <c r="K58" s="46">
        <v>5.1974239999999998E-2</v>
      </c>
      <c r="L58" s="46">
        <v>0.55883143000000002</v>
      </c>
      <c r="M58" s="45">
        <v>85763</v>
      </c>
      <c r="N58" s="46">
        <v>4.9213279999999998E-2</v>
      </c>
      <c r="O58" s="46">
        <v>0.41512383000000003</v>
      </c>
      <c r="P58" s="46">
        <v>0.25283791</v>
      </c>
      <c r="Q58" s="46">
        <v>0.30135637999999998</v>
      </c>
      <c r="R58" s="49">
        <v>104</v>
      </c>
      <c r="S58" s="46">
        <v>0.143708</v>
      </c>
    </row>
    <row r="59" spans="2:19" x14ac:dyDescent="0.2">
      <c r="B59" s="42">
        <v>54</v>
      </c>
      <c r="C59" s="41" t="s">
        <v>625</v>
      </c>
      <c r="D59" s="41">
        <v>10</v>
      </c>
      <c r="E59" s="48">
        <v>0.24090509869999999</v>
      </c>
      <c r="F59" s="48">
        <v>0.2451505689</v>
      </c>
      <c r="G59" s="45">
        <v>80288</v>
      </c>
      <c r="H59" s="46">
        <v>3.4891560000000002E-2</v>
      </c>
      <c r="I59" s="46">
        <v>0.48488835000000002</v>
      </c>
      <c r="J59" s="45">
        <v>19970</v>
      </c>
      <c r="K59" s="46">
        <v>3.5763410000000002E-2</v>
      </c>
      <c r="L59" s="46">
        <v>0.59459483999999996</v>
      </c>
      <c r="M59" s="45">
        <v>60318</v>
      </c>
      <c r="N59" s="46">
        <v>3.4612209999999997E-2</v>
      </c>
      <c r="O59" s="46">
        <v>0.44973604</v>
      </c>
      <c r="P59" s="46">
        <v>0.24872957000000001</v>
      </c>
      <c r="Q59" s="46">
        <v>0.29756947</v>
      </c>
      <c r="R59" s="49">
        <v>102</v>
      </c>
      <c r="S59" s="46">
        <v>0.14485899999999999</v>
      </c>
    </row>
    <row r="60" spans="2:19" x14ac:dyDescent="0.2">
      <c r="B60" s="42">
        <v>55</v>
      </c>
      <c r="C60" s="41" t="s">
        <v>625</v>
      </c>
      <c r="D60" s="41">
        <v>11</v>
      </c>
      <c r="E60" s="48">
        <v>0.2353881206</v>
      </c>
      <c r="F60" s="48">
        <v>0.2408923828</v>
      </c>
      <c r="G60" s="45">
        <v>153761</v>
      </c>
      <c r="H60" s="46">
        <v>6.6821459999999999E-2</v>
      </c>
      <c r="I60" s="46">
        <v>0.55170980999999997</v>
      </c>
      <c r="J60" s="45">
        <v>36471</v>
      </c>
      <c r="K60" s="46">
        <v>6.5314330000000004E-2</v>
      </c>
      <c r="L60" s="46">
        <v>0.65990917000000004</v>
      </c>
      <c r="M60" s="45">
        <v>117290</v>
      </c>
      <c r="N60" s="46">
        <v>6.7304379999999997E-2</v>
      </c>
      <c r="O60" s="46">
        <v>0.51704041999999995</v>
      </c>
      <c r="P60" s="46">
        <v>0.23719278999999999</v>
      </c>
      <c r="Q60" s="46">
        <v>0.29025682000000003</v>
      </c>
      <c r="R60" s="49">
        <v>98</v>
      </c>
      <c r="S60" s="46">
        <v>0.142869</v>
      </c>
    </row>
    <row r="61" spans="2:19" x14ac:dyDescent="0.2">
      <c r="B61" s="42">
        <v>56</v>
      </c>
      <c r="C61" s="41" t="s">
        <v>625</v>
      </c>
      <c r="D61" s="41">
        <v>12</v>
      </c>
      <c r="E61" s="48">
        <v>0.22512589259999999</v>
      </c>
      <c r="F61" s="48">
        <v>0.2353396462</v>
      </c>
      <c r="G61" s="45">
        <v>110010</v>
      </c>
      <c r="H61" s="46">
        <v>4.7808150000000001E-2</v>
      </c>
      <c r="I61" s="46">
        <v>0.59951796000000002</v>
      </c>
      <c r="J61" s="45">
        <v>25942</v>
      </c>
      <c r="K61" s="46">
        <v>4.6458399999999997E-2</v>
      </c>
      <c r="L61" s="46">
        <v>0.70636756999999994</v>
      </c>
      <c r="M61" s="45">
        <v>84068</v>
      </c>
      <c r="N61" s="46">
        <v>4.8240640000000001E-2</v>
      </c>
      <c r="O61" s="46">
        <v>0.56528106</v>
      </c>
      <c r="P61" s="46">
        <v>0.23581493000000001</v>
      </c>
      <c r="Q61" s="46">
        <v>0.28591538999999999</v>
      </c>
      <c r="R61" s="49">
        <v>97</v>
      </c>
      <c r="S61" s="46">
        <v>0.14108699999999999</v>
      </c>
    </row>
    <row r="62" spans="2:19" x14ac:dyDescent="0.2">
      <c r="B62" s="42">
        <v>57</v>
      </c>
      <c r="C62" s="41" t="s">
        <v>625</v>
      </c>
      <c r="D62" s="41">
        <v>13</v>
      </c>
      <c r="E62" s="48">
        <v>0.21409889870000001</v>
      </c>
      <c r="F62" s="48">
        <v>0.22512311539999999</v>
      </c>
      <c r="G62" s="45">
        <v>86029</v>
      </c>
      <c r="H62" s="46">
        <v>3.7386490000000001E-2</v>
      </c>
      <c r="I62" s="46">
        <v>0.63690444999999996</v>
      </c>
      <c r="J62" s="45">
        <v>19366</v>
      </c>
      <c r="K62" s="46">
        <v>3.4681730000000001E-2</v>
      </c>
      <c r="L62" s="46">
        <v>0.74104930000000002</v>
      </c>
      <c r="M62" s="45">
        <v>66663</v>
      </c>
      <c r="N62" s="46">
        <v>3.825315E-2</v>
      </c>
      <c r="O62" s="46">
        <v>0.60353420999999996</v>
      </c>
      <c r="P62" s="46">
        <v>0.22511013999999999</v>
      </c>
      <c r="Q62" s="46">
        <v>0.28234609999999999</v>
      </c>
      <c r="R62" s="49">
        <v>93</v>
      </c>
      <c r="S62" s="46">
        <v>0.137515</v>
      </c>
    </row>
    <row r="63" spans="2:19" x14ac:dyDescent="0.2">
      <c r="B63" s="42">
        <v>58</v>
      </c>
      <c r="C63" s="41" t="s">
        <v>625</v>
      </c>
      <c r="D63" s="41">
        <v>14</v>
      </c>
      <c r="E63" s="48">
        <v>0.20868264110000001</v>
      </c>
      <c r="F63" s="48">
        <v>0.21405382000000001</v>
      </c>
      <c r="G63" s="45">
        <v>128696</v>
      </c>
      <c r="H63" s="46">
        <v>5.592871E-2</v>
      </c>
      <c r="I63" s="46">
        <v>0.69283317</v>
      </c>
      <c r="J63" s="45">
        <v>26036</v>
      </c>
      <c r="K63" s="46">
        <v>4.662674E-2</v>
      </c>
      <c r="L63" s="46">
        <v>0.78767604000000002</v>
      </c>
      <c r="M63" s="45">
        <v>102660</v>
      </c>
      <c r="N63" s="46">
        <v>5.890927E-2</v>
      </c>
      <c r="O63" s="46">
        <v>0.66244347999999997</v>
      </c>
      <c r="P63" s="46">
        <v>0.20230620999999999</v>
      </c>
      <c r="Q63" s="46">
        <v>0.27588490999999998</v>
      </c>
      <c r="R63" s="49">
        <v>83</v>
      </c>
      <c r="S63" s="46">
        <v>0.12523300000000001</v>
      </c>
    </row>
    <row r="64" spans="2:19" x14ac:dyDescent="0.2">
      <c r="B64" s="42">
        <v>59</v>
      </c>
      <c r="C64" s="41" t="s">
        <v>625</v>
      </c>
      <c r="D64" s="41">
        <v>15</v>
      </c>
      <c r="E64" s="48">
        <v>0.20484855809999999</v>
      </c>
      <c r="F64" s="48">
        <v>0.20858094830000001</v>
      </c>
      <c r="G64" s="45">
        <v>122174</v>
      </c>
      <c r="H64" s="46">
        <v>5.3094379999999997E-2</v>
      </c>
      <c r="I64" s="46">
        <v>0.74592754999999999</v>
      </c>
      <c r="J64" s="45">
        <v>25587</v>
      </c>
      <c r="K64" s="46">
        <v>4.5822649999999999E-2</v>
      </c>
      <c r="L64" s="46">
        <v>0.83349868999999999</v>
      </c>
      <c r="M64" s="45">
        <v>96587</v>
      </c>
      <c r="N64" s="46">
        <v>5.5424399999999999E-2</v>
      </c>
      <c r="O64" s="46">
        <v>0.71786788000000001</v>
      </c>
      <c r="P64" s="46">
        <v>0.20943081</v>
      </c>
      <c r="Q64" s="46">
        <v>0.27115476999999999</v>
      </c>
      <c r="R64" s="49">
        <v>86</v>
      </c>
      <c r="S64" s="46">
        <v>0.115631</v>
      </c>
    </row>
    <row r="65" spans="2:19" x14ac:dyDescent="0.2">
      <c r="B65" s="42">
        <v>60</v>
      </c>
      <c r="C65" s="41" t="s">
        <v>625</v>
      </c>
      <c r="D65" s="41">
        <v>16</v>
      </c>
      <c r="E65" s="48">
        <v>0.19740907529999999</v>
      </c>
      <c r="F65" s="48">
        <v>0.20482805230000001</v>
      </c>
      <c r="G65" s="45">
        <v>113151</v>
      </c>
      <c r="H65" s="46">
        <v>4.9173170000000002E-2</v>
      </c>
      <c r="I65" s="46">
        <v>0.79510071999999998</v>
      </c>
      <c r="J65" s="45">
        <v>22445</v>
      </c>
      <c r="K65" s="46">
        <v>4.019578E-2</v>
      </c>
      <c r="L65" s="46">
        <v>0.87369447</v>
      </c>
      <c r="M65" s="45">
        <v>90706</v>
      </c>
      <c r="N65" s="46">
        <v>5.2049720000000001E-2</v>
      </c>
      <c r="O65" s="46">
        <v>0.76991759999999998</v>
      </c>
      <c r="P65" s="46">
        <v>0.19836324999999999</v>
      </c>
      <c r="Q65" s="46">
        <v>0.26665296999999999</v>
      </c>
      <c r="R65" s="49">
        <v>82</v>
      </c>
      <c r="S65" s="46">
        <v>0.10377699999999999</v>
      </c>
    </row>
    <row r="66" spans="2:19" x14ac:dyDescent="0.2">
      <c r="B66" s="42">
        <v>61</v>
      </c>
      <c r="C66" s="41" t="s">
        <v>625</v>
      </c>
      <c r="D66" s="41">
        <v>17</v>
      </c>
      <c r="E66" s="48">
        <v>0.17653182710000001</v>
      </c>
      <c r="F66" s="48">
        <v>0.19729226280000001</v>
      </c>
      <c r="G66" s="45">
        <v>127187</v>
      </c>
      <c r="H66" s="46">
        <v>5.5272929999999998E-2</v>
      </c>
      <c r="I66" s="46">
        <v>0.85037364999999998</v>
      </c>
      <c r="J66" s="45">
        <v>23857</v>
      </c>
      <c r="K66" s="46">
        <v>4.2724470000000001E-2</v>
      </c>
      <c r="L66" s="46">
        <v>0.91641892999999996</v>
      </c>
      <c r="M66" s="45">
        <v>103330</v>
      </c>
      <c r="N66" s="46">
        <v>5.9293730000000003E-2</v>
      </c>
      <c r="O66" s="46">
        <v>0.82921133000000002</v>
      </c>
      <c r="P66" s="46">
        <v>0.1875742</v>
      </c>
      <c r="Q66" s="46">
        <v>0.26151297000000001</v>
      </c>
      <c r="R66" s="49">
        <v>77</v>
      </c>
      <c r="S66" s="46">
        <v>8.7207999999999994E-2</v>
      </c>
    </row>
    <row r="67" spans="2:19" x14ac:dyDescent="0.2">
      <c r="B67" s="42">
        <v>62</v>
      </c>
      <c r="C67" s="41" t="s">
        <v>625</v>
      </c>
      <c r="D67" s="41">
        <v>18</v>
      </c>
      <c r="E67" s="48">
        <v>0.1715866995</v>
      </c>
      <c r="F67" s="48">
        <v>0.1765112362</v>
      </c>
      <c r="G67" s="45">
        <v>15164</v>
      </c>
      <c r="H67" s="46">
        <v>6.5899699999999997E-3</v>
      </c>
      <c r="I67" s="46">
        <v>0.85696362000000004</v>
      </c>
      <c r="J67" s="45">
        <v>2700</v>
      </c>
      <c r="K67" s="46">
        <v>4.8353099999999998E-3</v>
      </c>
      <c r="L67" s="46">
        <v>0.92125424</v>
      </c>
      <c r="M67" s="45">
        <v>12464</v>
      </c>
      <c r="N67" s="46">
        <v>7.1522000000000001E-3</v>
      </c>
      <c r="O67" s="46">
        <v>0.83636352999999997</v>
      </c>
      <c r="P67" s="46">
        <v>0.17805328000000001</v>
      </c>
      <c r="Q67" s="46">
        <v>0.26087116999999999</v>
      </c>
      <c r="R67" s="49">
        <v>73</v>
      </c>
      <c r="S67" s="46">
        <v>8.4890999999999994E-2</v>
      </c>
    </row>
    <row r="68" spans="2:19" x14ac:dyDescent="0.2">
      <c r="B68" s="42">
        <v>63</v>
      </c>
      <c r="C68" s="41" t="s">
        <v>625</v>
      </c>
      <c r="D68" s="41">
        <v>19</v>
      </c>
      <c r="E68" s="48">
        <v>0.1261786278</v>
      </c>
      <c r="F68" s="48">
        <v>0.1714819021</v>
      </c>
      <c r="G68" s="45">
        <v>213985</v>
      </c>
      <c r="H68" s="46">
        <v>9.2993610000000004E-2</v>
      </c>
      <c r="I68" s="46">
        <v>0.94995724000000004</v>
      </c>
      <c r="J68" s="45">
        <v>33196</v>
      </c>
      <c r="K68" s="46">
        <v>5.944928E-2</v>
      </c>
      <c r="L68" s="46">
        <v>0.98070352000000005</v>
      </c>
      <c r="M68" s="45">
        <v>180789</v>
      </c>
      <c r="N68" s="46">
        <v>0.10374194</v>
      </c>
      <c r="O68" s="46">
        <v>0.94010547</v>
      </c>
      <c r="P68" s="46">
        <v>0.15513236999999999</v>
      </c>
      <c r="Q68" s="46">
        <v>0.25052015</v>
      </c>
      <c r="R68" s="49">
        <v>64</v>
      </c>
      <c r="S68" s="46">
        <v>4.0598000000000002E-2</v>
      </c>
    </row>
    <row r="69" spans="2:19" x14ac:dyDescent="0.2">
      <c r="B69" s="42">
        <v>64</v>
      </c>
      <c r="C69" s="41" t="s">
        <v>625</v>
      </c>
      <c r="D69" s="41">
        <v>20</v>
      </c>
      <c r="E69" s="48">
        <v>4.4607041299999997E-2</v>
      </c>
      <c r="F69" s="48">
        <v>0.1261319055</v>
      </c>
      <c r="G69" s="45">
        <v>115152</v>
      </c>
      <c r="H69" s="46">
        <v>5.0042759999999999E-2</v>
      </c>
      <c r="I69" s="46">
        <v>1</v>
      </c>
      <c r="J69" s="45">
        <v>10775</v>
      </c>
      <c r="K69" s="46">
        <v>1.9296480000000001E-2</v>
      </c>
      <c r="L69" s="46">
        <v>1</v>
      </c>
      <c r="M69" s="45">
        <v>104377</v>
      </c>
      <c r="N69" s="46">
        <v>5.9894530000000001E-2</v>
      </c>
      <c r="O69" s="46">
        <v>1</v>
      </c>
      <c r="P69" s="46">
        <v>9.3571970000000004E-2</v>
      </c>
      <c r="Q69" s="46">
        <v>0.24266603</v>
      </c>
      <c r="R69" s="49">
        <v>39</v>
      </c>
      <c r="S69" s="46">
        <v>0</v>
      </c>
    </row>
    <row r="70" spans="2:19" x14ac:dyDescent="0.2">
      <c r="B70" s="42">
        <v>65</v>
      </c>
      <c r="C70" s="41" t="s">
        <v>625</v>
      </c>
      <c r="D70" s="41" t="s">
        <v>624</v>
      </c>
      <c r="E70" s="48" t="s">
        <v>303</v>
      </c>
      <c r="F70" s="48" t="s">
        <v>303</v>
      </c>
      <c r="G70" s="45">
        <v>2301072</v>
      </c>
      <c r="H70" s="42" t="s">
        <v>303</v>
      </c>
      <c r="I70" s="42" t="s">
        <v>303</v>
      </c>
      <c r="J70" s="45">
        <v>558392</v>
      </c>
      <c r="K70" s="42" t="s">
        <v>303</v>
      </c>
      <c r="L70" s="42" t="s">
        <v>303</v>
      </c>
      <c r="M70" s="45">
        <v>1742680</v>
      </c>
      <c r="N70" s="42" t="s">
        <v>303</v>
      </c>
      <c r="O70" s="42" t="s">
        <v>303</v>
      </c>
      <c r="P70" s="46">
        <v>0.24266603</v>
      </c>
      <c r="Q70" s="42" t="s">
        <v>303</v>
      </c>
      <c r="R70" s="49" t="s">
        <v>303</v>
      </c>
      <c r="S70" s="46">
        <v>0.14485899999999999</v>
      </c>
    </row>
    <row r="71" spans="2:19" x14ac:dyDescent="0.2">
      <c r="B71" s="42">
        <v>67</v>
      </c>
      <c r="C71" s="41" t="s">
        <v>626</v>
      </c>
      <c r="D71" s="41">
        <v>1</v>
      </c>
      <c r="E71" s="48">
        <v>0.35716174439999998</v>
      </c>
      <c r="F71" s="48">
        <v>0.52325026630000004</v>
      </c>
      <c r="G71" s="45">
        <v>28852</v>
      </c>
      <c r="H71" s="46">
        <v>5.0025140000000003E-2</v>
      </c>
      <c r="I71" s="46">
        <v>5.0025140000000003E-2</v>
      </c>
      <c r="J71" s="45">
        <v>10751</v>
      </c>
      <c r="K71" s="46">
        <v>7.6915369999999997E-2</v>
      </c>
      <c r="L71" s="46">
        <v>7.6915369999999997E-2</v>
      </c>
      <c r="M71" s="45">
        <v>18101</v>
      </c>
      <c r="N71" s="46">
        <v>4.142361E-2</v>
      </c>
      <c r="O71" s="46">
        <v>4.142361E-2</v>
      </c>
      <c r="P71" s="46">
        <v>0.37262581</v>
      </c>
      <c r="Q71" s="46">
        <v>0.37262581</v>
      </c>
      <c r="R71" s="49">
        <v>154</v>
      </c>
      <c r="S71" s="46">
        <v>3.5492000000000003E-2</v>
      </c>
    </row>
    <row r="72" spans="2:19" x14ac:dyDescent="0.2">
      <c r="B72" s="42">
        <v>68</v>
      </c>
      <c r="C72" s="41" t="s">
        <v>626</v>
      </c>
      <c r="D72" s="41">
        <v>2</v>
      </c>
      <c r="E72" s="48">
        <v>0.3273455146</v>
      </c>
      <c r="F72" s="48">
        <v>0.35715350070000002</v>
      </c>
      <c r="G72" s="45">
        <v>28850</v>
      </c>
      <c r="H72" s="46">
        <v>5.0021669999999997E-2</v>
      </c>
      <c r="I72" s="46">
        <v>0.10004681</v>
      </c>
      <c r="J72" s="45">
        <v>9552</v>
      </c>
      <c r="K72" s="46">
        <v>6.8337419999999996E-2</v>
      </c>
      <c r="L72" s="46">
        <v>0.14525279999999999</v>
      </c>
      <c r="M72" s="45">
        <v>19298</v>
      </c>
      <c r="N72" s="46">
        <v>4.416291E-2</v>
      </c>
      <c r="O72" s="46">
        <v>8.5586519999999999E-2</v>
      </c>
      <c r="P72" s="46">
        <v>0.33109185000000002</v>
      </c>
      <c r="Q72" s="46">
        <v>0.35185955000000002</v>
      </c>
      <c r="R72" s="49">
        <v>137</v>
      </c>
      <c r="S72" s="46">
        <v>5.9665999999999997E-2</v>
      </c>
    </row>
    <row r="73" spans="2:19" x14ac:dyDescent="0.2">
      <c r="B73" s="42">
        <v>69</v>
      </c>
      <c r="C73" s="41" t="s">
        <v>626</v>
      </c>
      <c r="D73" s="41">
        <v>3</v>
      </c>
      <c r="E73" s="48">
        <v>0.3098227925</v>
      </c>
      <c r="F73" s="48">
        <v>0.32721722739999998</v>
      </c>
      <c r="G73" s="45">
        <v>28602</v>
      </c>
      <c r="H73" s="46">
        <v>4.9591679999999999E-2</v>
      </c>
      <c r="I73" s="46">
        <v>0.14963849000000001</v>
      </c>
      <c r="J73" s="45">
        <v>9234</v>
      </c>
      <c r="K73" s="46">
        <v>6.6062369999999995E-2</v>
      </c>
      <c r="L73" s="46">
        <v>0.21131517</v>
      </c>
      <c r="M73" s="45">
        <v>19368</v>
      </c>
      <c r="N73" s="46">
        <v>4.4323099999999997E-2</v>
      </c>
      <c r="O73" s="46">
        <v>0.12990963</v>
      </c>
      <c r="P73" s="46">
        <v>0.32284456</v>
      </c>
      <c r="Q73" s="46">
        <v>0.34224369999999998</v>
      </c>
      <c r="R73" s="49">
        <v>133</v>
      </c>
      <c r="S73" s="46">
        <v>8.1406000000000006E-2</v>
      </c>
    </row>
    <row r="74" spans="2:19" x14ac:dyDescent="0.2">
      <c r="B74" s="42">
        <v>70</v>
      </c>
      <c r="C74" s="41" t="s">
        <v>626</v>
      </c>
      <c r="D74" s="41">
        <v>4</v>
      </c>
      <c r="E74" s="48">
        <v>0.29461316949999999</v>
      </c>
      <c r="F74" s="48">
        <v>0.30982068039999999</v>
      </c>
      <c r="G74" s="45">
        <v>25257</v>
      </c>
      <c r="H74" s="46">
        <v>4.3791940000000001E-2</v>
      </c>
      <c r="I74" s="46">
        <v>0.19343042999999999</v>
      </c>
      <c r="J74" s="45">
        <v>7847</v>
      </c>
      <c r="K74" s="46">
        <v>5.6139420000000002E-2</v>
      </c>
      <c r="L74" s="46">
        <v>0.26745458999999999</v>
      </c>
      <c r="M74" s="45">
        <v>17410</v>
      </c>
      <c r="N74" s="46">
        <v>3.9842280000000001E-2</v>
      </c>
      <c r="O74" s="46">
        <v>0.16975191000000001</v>
      </c>
      <c r="P74" s="46">
        <v>0.31068614999999999</v>
      </c>
      <c r="Q74" s="46">
        <v>0.33509918</v>
      </c>
      <c r="R74" s="49">
        <v>128</v>
      </c>
      <c r="S74" s="46">
        <v>9.7702999999999998E-2</v>
      </c>
    </row>
    <row r="75" spans="2:19" x14ac:dyDescent="0.2">
      <c r="B75" s="42">
        <v>71</v>
      </c>
      <c r="C75" s="41" t="s">
        <v>626</v>
      </c>
      <c r="D75" s="41">
        <v>5</v>
      </c>
      <c r="E75" s="48">
        <v>0.28373177900000002</v>
      </c>
      <c r="F75" s="48">
        <v>0.29456952679999998</v>
      </c>
      <c r="G75" s="45">
        <v>33722</v>
      </c>
      <c r="H75" s="46">
        <v>5.8469010000000002E-2</v>
      </c>
      <c r="I75" s="46">
        <v>0.25189943999999997</v>
      </c>
      <c r="J75" s="45">
        <v>9838</v>
      </c>
      <c r="K75" s="46">
        <v>7.0383539999999994E-2</v>
      </c>
      <c r="L75" s="46">
        <v>0.33783813000000001</v>
      </c>
      <c r="M75" s="45">
        <v>23884</v>
      </c>
      <c r="N75" s="46">
        <v>5.4657839999999999E-2</v>
      </c>
      <c r="O75" s="46">
        <v>0.22440974999999999</v>
      </c>
      <c r="P75" s="46">
        <v>0.29173832999999999</v>
      </c>
      <c r="Q75" s="46">
        <v>0.32503459000000001</v>
      </c>
      <c r="R75" s="49">
        <v>120</v>
      </c>
      <c r="S75" s="46">
        <v>0.113428</v>
      </c>
    </row>
    <row r="76" spans="2:19" x14ac:dyDescent="0.2">
      <c r="B76" s="42">
        <v>72</v>
      </c>
      <c r="C76" s="41" t="s">
        <v>626</v>
      </c>
      <c r="D76" s="41">
        <v>6</v>
      </c>
      <c r="E76" s="48">
        <v>0.27384537149999999</v>
      </c>
      <c r="F76" s="48">
        <v>0.28370840619999999</v>
      </c>
      <c r="G76" s="45">
        <v>26167</v>
      </c>
      <c r="H76" s="46">
        <v>4.5369739999999999E-2</v>
      </c>
      <c r="I76" s="46">
        <v>0.29726918000000002</v>
      </c>
      <c r="J76" s="45">
        <v>7397</v>
      </c>
      <c r="K76" s="46">
        <v>5.2920010000000003E-2</v>
      </c>
      <c r="L76" s="46">
        <v>0.39075813999999998</v>
      </c>
      <c r="M76" s="45">
        <v>18770</v>
      </c>
      <c r="N76" s="46">
        <v>4.2954600000000003E-2</v>
      </c>
      <c r="O76" s="46">
        <v>0.26736434999999997</v>
      </c>
      <c r="P76" s="46">
        <v>0.2826843</v>
      </c>
      <c r="Q76" s="46">
        <v>0.31857100999999999</v>
      </c>
      <c r="R76" s="49">
        <v>117</v>
      </c>
      <c r="S76" s="46">
        <v>0.123394</v>
      </c>
    </row>
    <row r="77" spans="2:19" x14ac:dyDescent="0.2">
      <c r="B77" s="42">
        <v>73</v>
      </c>
      <c r="C77" s="41" t="s">
        <v>626</v>
      </c>
      <c r="D77" s="41">
        <v>7</v>
      </c>
      <c r="E77" s="48">
        <v>0.26573412670000002</v>
      </c>
      <c r="F77" s="48">
        <v>0.27369875360000001</v>
      </c>
      <c r="G77" s="45">
        <v>30387</v>
      </c>
      <c r="H77" s="46">
        <v>5.2686610000000002E-2</v>
      </c>
      <c r="I77" s="46">
        <v>0.34995578999999999</v>
      </c>
      <c r="J77" s="45">
        <v>8425</v>
      </c>
      <c r="K77" s="46">
        <v>6.0274580000000001E-2</v>
      </c>
      <c r="L77" s="46">
        <v>0.45103272</v>
      </c>
      <c r="M77" s="45">
        <v>21962</v>
      </c>
      <c r="N77" s="46">
        <v>5.0259400000000003E-2</v>
      </c>
      <c r="O77" s="46">
        <v>0.31762373999999999</v>
      </c>
      <c r="P77" s="46">
        <v>0.27725672000000001</v>
      </c>
      <c r="Q77" s="46">
        <v>0.31235106000000001</v>
      </c>
      <c r="R77" s="49">
        <v>114</v>
      </c>
      <c r="S77" s="46">
        <v>0.133409</v>
      </c>
    </row>
    <row r="78" spans="2:19" x14ac:dyDescent="0.2">
      <c r="B78" s="42">
        <v>74</v>
      </c>
      <c r="C78" s="41" t="s">
        <v>626</v>
      </c>
      <c r="D78" s="41">
        <v>8</v>
      </c>
      <c r="E78" s="48">
        <v>0.25359045899999999</v>
      </c>
      <c r="F78" s="48">
        <v>0.26573412480000003</v>
      </c>
      <c r="G78" s="45">
        <v>28982</v>
      </c>
      <c r="H78" s="46">
        <v>5.0250540000000003E-2</v>
      </c>
      <c r="I78" s="46">
        <v>0.40020633</v>
      </c>
      <c r="J78" s="45">
        <v>7748</v>
      </c>
      <c r="K78" s="46">
        <v>5.5431149999999998E-2</v>
      </c>
      <c r="L78" s="46">
        <v>0.50646387000000004</v>
      </c>
      <c r="M78" s="45">
        <v>21234</v>
      </c>
      <c r="N78" s="46">
        <v>4.859339E-2</v>
      </c>
      <c r="O78" s="46">
        <v>0.36621713</v>
      </c>
      <c r="P78" s="46">
        <v>0.26733835</v>
      </c>
      <c r="Q78" s="46">
        <v>0.30669919000000001</v>
      </c>
      <c r="R78" s="49">
        <v>110</v>
      </c>
      <c r="S78" s="46">
        <v>0.14024700000000001</v>
      </c>
    </row>
    <row r="79" spans="2:19" x14ac:dyDescent="0.2">
      <c r="B79" s="42">
        <v>75</v>
      </c>
      <c r="C79" s="41" t="s">
        <v>626</v>
      </c>
      <c r="D79" s="41">
        <v>9</v>
      </c>
      <c r="E79" s="48">
        <v>0.24565139720000001</v>
      </c>
      <c r="F79" s="48">
        <v>0.2535836628</v>
      </c>
      <c r="G79" s="45">
        <v>28727</v>
      </c>
      <c r="H79" s="46">
        <v>4.9808409999999997E-2</v>
      </c>
      <c r="I79" s="46">
        <v>0.45001474000000002</v>
      </c>
      <c r="J79" s="45">
        <v>7358</v>
      </c>
      <c r="K79" s="46">
        <v>5.2640989999999999E-2</v>
      </c>
      <c r="L79" s="46">
        <v>0.55910486000000004</v>
      </c>
      <c r="M79" s="45">
        <v>21369</v>
      </c>
      <c r="N79" s="46">
        <v>4.8902330000000001E-2</v>
      </c>
      <c r="O79" s="46">
        <v>0.41511946999999999</v>
      </c>
      <c r="P79" s="46">
        <v>0.25613533999999999</v>
      </c>
      <c r="Q79" s="46">
        <v>0.30110269000000001</v>
      </c>
      <c r="R79" s="49">
        <v>106</v>
      </c>
      <c r="S79" s="46">
        <v>0.143985</v>
      </c>
    </row>
    <row r="80" spans="2:19" x14ac:dyDescent="0.2">
      <c r="B80" s="42">
        <v>76</v>
      </c>
      <c r="C80" s="41" t="s">
        <v>626</v>
      </c>
      <c r="D80" s="41">
        <v>10</v>
      </c>
      <c r="E80" s="48">
        <v>0.24090509869999999</v>
      </c>
      <c r="F80" s="48">
        <v>0.2454915204</v>
      </c>
      <c r="G80" s="45">
        <v>20412</v>
      </c>
      <c r="H80" s="46">
        <v>3.539142E-2</v>
      </c>
      <c r="I80" s="46">
        <v>0.48540615999999998</v>
      </c>
      <c r="J80" s="45">
        <v>5171</v>
      </c>
      <c r="K80" s="46">
        <v>3.6994640000000002E-2</v>
      </c>
      <c r="L80" s="46">
        <v>0.5960995</v>
      </c>
      <c r="M80" s="45">
        <v>15241</v>
      </c>
      <c r="N80" s="46">
        <v>3.4878590000000001E-2</v>
      </c>
      <c r="O80" s="46">
        <v>0.44999804999999998</v>
      </c>
      <c r="P80" s="46">
        <v>0.25333137</v>
      </c>
      <c r="Q80" s="46">
        <v>0.29761964000000002</v>
      </c>
      <c r="R80" s="49">
        <v>105</v>
      </c>
      <c r="S80" s="46">
        <v>0.14610100000000001</v>
      </c>
    </row>
    <row r="81" spans="2:19" x14ac:dyDescent="0.2">
      <c r="B81" s="42">
        <v>77</v>
      </c>
      <c r="C81" s="41" t="s">
        <v>626</v>
      </c>
      <c r="D81" s="41">
        <v>11</v>
      </c>
      <c r="E81" s="48">
        <v>0.2353881206</v>
      </c>
      <c r="F81" s="48">
        <v>0.2408923828</v>
      </c>
      <c r="G81" s="45">
        <v>38625</v>
      </c>
      <c r="H81" s="46">
        <v>6.6970089999999996E-2</v>
      </c>
      <c r="I81" s="46">
        <v>0.55237625000000001</v>
      </c>
      <c r="J81" s="45">
        <v>9236</v>
      </c>
      <c r="K81" s="46">
        <v>6.6076679999999999E-2</v>
      </c>
      <c r="L81" s="46">
        <v>0.66217618</v>
      </c>
      <c r="M81" s="45">
        <v>29389</v>
      </c>
      <c r="N81" s="46">
        <v>6.7255869999999995E-2</v>
      </c>
      <c r="O81" s="46">
        <v>0.51725392999999997</v>
      </c>
      <c r="P81" s="46">
        <v>0.23911974</v>
      </c>
      <c r="Q81" s="46">
        <v>0.29052712000000003</v>
      </c>
      <c r="R81" s="49">
        <v>99</v>
      </c>
      <c r="S81" s="46">
        <v>0.144922</v>
      </c>
    </row>
    <row r="82" spans="2:19" x14ac:dyDescent="0.2">
      <c r="B82" s="42">
        <v>78</v>
      </c>
      <c r="C82" s="41" t="s">
        <v>626</v>
      </c>
      <c r="D82" s="41">
        <v>12</v>
      </c>
      <c r="E82" s="48">
        <v>0.2253211919</v>
      </c>
      <c r="F82" s="48">
        <v>0.2353396462</v>
      </c>
      <c r="G82" s="45">
        <v>27484</v>
      </c>
      <c r="H82" s="46">
        <v>4.7653229999999998E-2</v>
      </c>
      <c r="I82" s="46">
        <v>0.60002948</v>
      </c>
      <c r="J82" s="45">
        <v>6492</v>
      </c>
      <c r="K82" s="46">
        <v>4.6445409999999999E-2</v>
      </c>
      <c r="L82" s="46">
        <v>0.70862159000000002</v>
      </c>
      <c r="M82" s="45">
        <v>20992</v>
      </c>
      <c r="N82" s="46">
        <v>4.8039579999999998E-2</v>
      </c>
      <c r="O82" s="46">
        <v>0.56529351000000005</v>
      </c>
      <c r="P82" s="46">
        <v>0.23621016</v>
      </c>
      <c r="Q82" s="46">
        <v>0.28621335999999997</v>
      </c>
      <c r="R82" s="49">
        <v>97</v>
      </c>
      <c r="S82" s="46">
        <v>0.14332800000000001</v>
      </c>
    </row>
    <row r="83" spans="2:19" x14ac:dyDescent="0.2">
      <c r="B83" s="42">
        <v>79</v>
      </c>
      <c r="C83" s="41" t="s">
        <v>626</v>
      </c>
      <c r="D83" s="41">
        <v>13</v>
      </c>
      <c r="E83" s="48">
        <v>0.21409889870000001</v>
      </c>
      <c r="F83" s="48">
        <v>0.2252575775</v>
      </c>
      <c r="G83" s="45">
        <v>21525</v>
      </c>
      <c r="H83" s="46">
        <v>3.7321199999999999E-2</v>
      </c>
      <c r="I83" s="46">
        <v>0.63735067000000001</v>
      </c>
      <c r="J83" s="45">
        <v>4718</v>
      </c>
      <c r="K83" s="46">
        <v>3.3753760000000001E-2</v>
      </c>
      <c r="L83" s="46">
        <v>0.74237536000000004</v>
      </c>
      <c r="M83" s="45">
        <v>16807</v>
      </c>
      <c r="N83" s="46">
        <v>3.8462330000000003E-2</v>
      </c>
      <c r="O83" s="46">
        <v>0.60375584000000004</v>
      </c>
      <c r="P83" s="46">
        <v>0.21918699</v>
      </c>
      <c r="Q83" s="46">
        <v>0.28228851999999999</v>
      </c>
      <c r="R83" s="49">
        <v>90</v>
      </c>
      <c r="S83" s="46">
        <v>0.13861999999999999</v>
      </c>
    </row>
    <row r="84" spans="2:19" x14ac:dyDescent="0.2">
      <c r="B84" s="42">
        <v>80</v>
      </c>
      <c r="C84" s="41" t="s">
        <v>626</v>
      </c>
      <c r="D84" s="41">
        <v>14</v>
      </c>
      <c r="E84" s="48">
        <v>0.2087027068</v>
      </c>
      <c r="F84" s="48">
        <v>0.21405382000000001</v>
      </c>
      <c r="G84" s="45">
        <v>32047</v>
      </c>
      <c r="H84" s="46">
        <v>5.5564799999999998E-2</v>
      </c>
      <c r="I84" s="46">
        <v>0.69291546999999998</v>
      </c>
      <c r="J84" s="45">
        <v>6622</v>
      </c>
      <c r="K84" s="46">
        <v>4.7375460000000001E-2</v>
      </c>
      <c r="L84" s="46">
        <v>0.78975081999999996</v>
      </c>
      <c r="M84" s="45">
        <v>25425</v>
      </c>
      <c r="N84" s="46">
        <v>5.8184369999999999E-2</v>
      </c>
      <c r="O84" s="46">
        <v>0.66194021000000003</v>
      </c>
      <c r="P84" s="46">
        <v>0.20663401000000001</v>
      </c>
      <c r="Q84" s="46">
        <v>0.27622179000000002</v>
      </c>
      <c r="R84" s="49">
        <v>85</v>
      </c>
      <c r="S84" s="46">
        <v>0.12781100000000001</v>
      </c>
    </row>
    <row r="85" spans="2:19" x14ac:dyDescent="0.2">
      <c r="B85" s="42">
        <v>81</v>
      </c>
      <c r="C85" s="41" t="s">
        <v>626</v>
      </c>
      <c r="D85" s="41">
        <v>15</v>
      </c>
      <c r="E85" s="48">
        <v>0.20488296</v>
      </c>
      <c r="F85" s="48">
        <v>0.20858094830000001</v>
      </c>
      <c r="G85" s="45">
        <v>30556</v>
      </c>
      <c r="H85" s="46">
        <v>5.297963E-2</v>
      </c>
      <c r="I85" s="46">
        <v>0.74589510000000003</v>
      </c>
      <c r="J85" s="45">
        <v>6216</v>
      </c>
      <c r="K85" s="46">
        <v>4.4470839999999998E-2</v>
      </c>
      <c r="L85" s="46">
        <v>0.83422165000000004</v>
      </c>
      <c r="M85" s="45">
        <v>24340</v>
      </c>
      <c r="N85" s="46">
        <v>5.5701380000000002E-2</v>
      </c>
      <c r="O85" s="46">
        <v>0.71764159000000005</v>
      </c>
      <c r="P85" s="46">
        <v>0.20342977000000001</v>
      </c>
      <c r="Q85" s="46">
        <v>0.2710515</v>
      </c>
      <c r="R85" s="49">
        <v>84</v>
      </c>
      <c r="S85" s="46">
        <v>0.11658</v>
      </c>
    </row>
    <row r="86" spans="2:19" x14ac:dyDescent="0.2">
      <c r="B86" s="42">
        <v>82</v>
      </c>
      <c r="C86" s="41" t="s">
        <v>626</v>
      </c>
      <c r="D86" s="41">
        <v>16</v>
      </c>
      <c r="E86" s="48">
        <v>0.19756042069999999</v>
      </c>
      <c r="F86" s="48">
        <v>0.20482805230000001</v>
      </c>
      <c r="G86" s="45">
        <v>28272</v>
      </c>
      <c r="H86" s="46">
        <v>4.9019510000000002E-2</v>
      </c>
      <c r="I86" s="46">
        <v>0.79491460999999997</v>
      </c>
      <c r="J86" s="45">
        <v>5550</v>
      </c>
      <c r="K86" s="46">
        <v>3.9706100000000001E-2</v>
      </c>
      <c r="L86" s="46">
        <v>0.87392776000000005</v>
      </c>
      <c r="M86" s="45">
        <v>22722</v>
      </c>
      <c r="N86" s="46">
        <v>5.1998639999999999E-2</v>
      </c>
      <c r="O86" s="46">
        <v>0.76964023000000004</v>
      </c>
      <c r="P86" s="46">
        <v>0.19630729999999999</v>
      </c>
      <c r="Q86" s="46">
        <v>0.26644230000000002</v>
      </c>
      <c r="R86" s="49">
        <v>81</v>
      </c>
      <c r="S86" s="46">
        <v>0.10428800000000001</v>
      </c>
    </row>
    <row r="87" spans="2:19" x14ac:dyDescent="0.2">
      <c r="B87" s="42">
        <v>83</v>
      </c>
      <c r="C87" s="41" t="s">
        <v>626</v>
      </c>
      <c r="D87" s="41">
        <v>17</v>
      </c>
      <c r="E87" s="48">
        <v>0.17653182710000001</v>
      </c>
      <c r="F87" s="48">
        <v>0.19729226280000001</v>
      </c>
      <c r="G87" s="45">
        <v>31891</v>
      </c>
      <c r="H87" s="46">
        <v>5.5294320000000001E-2</v>
      </c>
      <c r="I87" s="46">
        <v>0.85020892999999997</v>
      </c>
      <c r="J87" s="45">
        <v>5864</v>
      </c>
      <c r="K87" s="46">
        <v>4.1952540000000003E-2</v>
      </c>
      <c r="L87" s="46">
        <v>0.91588029999999998</v>
      </c>
      <c r="M87" s="45">
        <v>26027</v>
      </c>
      <c r="N87" s="46">
        <v>5.9562030000000002E-2</v>
      </c>
      <c r="O87" s="46">
        <v>0.82920225999999997</v>
      </c>
      <c r="P87" s="46">
        <v>0.18387633</v>
      </c>
      <c r="Q87" s="46">
        <v>0.26107251999999997</v>
      </c>
      <c r="R87" s="49">
        <v>76</v>
      </c>
      <c r="S87" s="46">
        <v>8.6678000000000005E-2</v>
      </c>
    </row>
    <row r="88" spans="2:19" x14ac:dyDescent="0.2">
      <c r="B88" s="42">
        <v>84</v>
      </c>
      <c r="C88" s="41" t="s">
        <v>626</v>
      </c>
      <c r="D88" s="41">
        <v>18</v>
      </c>
      <c r="E88" s="48">
        <v>0.1715866995</v>
      </c>
      <c r="F88" s="48">
        <v>0.17636300050000001</v>
      </c>
      <c r="G88" s="45">
        <v>3847</v>
      </c>
      <c r="H88" s="46">
        <v>6.6701299999999998E-3</v>
      </c>
      <c r="I88" s="46">
        <v>0.85687906000000003</v>
      </c>
      <c r="J88" s="42">
        <v>675</v>
      </c>
      <c r="K88" s="46">
        <v>4.8291200000000001E-3</v>
      </c>
      <c r="L88" s="46">
        <v>0.92070942</v>
      </c>
      <c r="M88" s="45">
        <v>3172</v>
      </c>
      <c r="N88" s="46">
        <v>7.2590299999999996E-3</v>
      </c>
      <c r="O88" s="46">
        <v>0.83646129000000002</v>
      </c>
      <c r="P88" s="46">
        <v>0.17546139999999999</v>
      </c>
      <c r="Q88" s="46">
        <v>0.26040611000000002</v>
      </c>
      <c r="R88" s="49">
        <v>72</v>
      </c>
      <c r="S88" s="46">
        <v>8.4248000000000003E-2</v>
      </c>
    </row>
    <row r="89" spans="2:19" x14ac:dyDescent="0.2">
      <c r="B89" s="42">
        <v>85</v>
      </c>
      <c r="C89" s="41" t="s">
        <v>626</v>
      </c>
      <c r="D89" s="41">
        <v>19</v>
      </c>
      <c r="E89" s="48">
        <v>0.12566393640000001</v>
      </c>
      <c r="F89" s="48">
        <v>0.1714819021</v>
      </c>
      <c r="G89" s="45">
        <v>53703</v>
      </c>
      <c r="H89" s="46">
        <v>9.3113130000000002E-2</v>
      </c>
      <c r="I89" s="46">
        <v>0.94999219999999995</v>
      </c>
      <c r="J89" s="45">
        <v>8406</v>
      </c>
      <c r="K89" s="46">
        <v>6.0138650000000002E-2</v>
      </c>
      <c r="L89" s="46">
        <v>0.98084806999999996</v>
      </c>
      <c r="M89" s="45">
        <v>45297</v>
      </c>
      <c r="N89" s="46">
        <v>0.10366087</v>
      </c>
      <c r="O89" s="46">
        <v>0.94012216000000004</v>
      </c>
      <c r="P89" s="46">
        <v>0.15652757</v>
      </c>
      <c r="Q89" s="46">
        <v>0.25022449000000002</v>
      </c>
      <c r="R89" s="49">
        <v>65</v>
      </c>
      <c r="S89" s="46">
        <v>4.0725999999999998E-2</v>
      </c>
    </row>
    <row r="90" spans="2:19" x14ac:dyDescent="0.2">
      <c r="B90" s="42">
        <v>86</v>
      </c>
      <c r="C90" s="41" t="s">
        <v>626</v>
      </c>
      <c r="D90" s="41">
        <v>20</v>
      </c>
      <c r="E90" s="48">
        <v>4.4607041299999997E-2</v>
      </c>
      <c r="F90" s="48">
        <v>0.12565959330000001</v>
      </c>
      <c r="G90" s="45">
        <v>28842</v>
      </c>
      <c r="H90" s="46">
        <v>5.0007799999999998E-2</v>
      </c>
      <c r="I90" s="46">
        <v>1</v>
      </c>
      <c r="J90" s="45">
        <v>2677</v>
      </c>
      <c r="K90" s="46">
        <v>1.9151930000000001E-2</v>
      </c>
      <c r="L90" s="46">
        <v>1</v>
      </c>
      <c r="M90" s="45">
        <v>26165</v>
      </c>
      <c r="N90" s="46">
        <v>5.9877840000000002E-2</v>
      </c>
      <c r="O90" s="46">
        <v>1</v>
      </c>
      <c r="P90" s="46">
        <v>9.2816029999999994E-2</v>
      </c>
      <c r="Q90" s="46">
        <v>0.24235284000000001</v>
      </c>
      <c r="R90" s="49">
        <v>38</v>
      </c>
      <c r="S90" s="46">
        <v>0</v>
      </c>
    </row>
    <row r="91" spans="2:19" x14ac:dyDescent="0.2">
      <c r="B91" s="42">
        <v>87</v>
      </c>
      <c r="C91" s="41" t="s">
        <v>626</v>
      </c>
      <c r="D91" s="41" t="s">
        <v>624</v>
      </c>
      <c r="E91" s="48" t="s">
        <v>303</v>
      </c>
      <c r="F91" s="48" t="s">
        <v>303</v>
      </c>
      <c r="G91" s="45">
        <v>576750</v>
      </c>
      <c r="H91" s="42" t="s">
        <v>303</v>
      </c>
      <c r="I91" s="42" t="s">
        <v>303</v>
      </c>
      <c r="J91" s="45">
        <v>139777</v>
      </c>
      <c r="K91" s="42" t="s">
        <v>303</v>
      </c>
      <c r="L91" s="42" t="s">
        <v>303</v>
      </c>
      <c r="M91" s="45">
        <v>436973</v>
      </c>
      <c r="N91" s="42" t="s">
        <v>303</v>
      </c>
      <c r="O91" s="42" t="s">
        <v>303</v>
      </c>
      <c r="P91" s="46">
        <v>0.24235284000000001</v>
      </c>
      <c r="Q91" s="42" t="s">
        <v>303</v>
      </c>
      <c r="R91" s="49" t="s">
        <v>303</v>
      </c>
      <c r="S91" s="46">
        <v>0.14610100000000001</v>
      </c>
    </row>
    <row r="93" spans="2:19" ht="14.1" customHeight="1" x14ac:dyDescent="0.2">
      <c r="B93" s="129" t="s">
        <v>674</v>
      </c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</row>
  </sheetData>
  <mergeCells count="3">
    <mergeCell ref="B1:S1"/>
    <mergeCell ref="B93:S93"/>
    <mergeCell ref="B26:S26"/>
  </mergeCells>
  <conditionalFormatting sqref="R29:R91">
    <cfRule type="cellIs" dxfId="10" priority="4" operator="lessThan">
      <formula>80</formula>
    </cfRule>
    <cfRule type="cellIs" dxfId="9" priority="5" operator="greaterThan">
      <formula>120</formula>
    </cfRule>
  </conditionalFormatting>
  <conditionalFormatting sqref="S38">
    <cfRule type="top10" dxfId="8" priority="3" rank="1"/>
  </conditionalFormatting>
  <conditionalFormatting sqref="S59">
    <cfRule type="top10" dxfId="7" priority="2" rank="1"/>
  </conditionalFormatting>
  <conditionalFormatting sqref="S80">
    <cfRule type="top10" dxfId="6" priority="1" rank="1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80" zoomScaleNormal="80" workbookViewId="0">
      <selection activeCell="B2" sqref="B2:B23"/>
    </sheetView>
  </sheetViews>
  <sheetFormatPr defaultRowHeight="12.75" x14ac:dyDescent="0.2"/>
  <cols>
    <col min="1" max="1" width="63.42578125" bestFit="1" customWidth="1"/>
    <col min="2" max="2" width="54.140625" bestFit="1" customWidth="1"/>
  </cols>
  <sheetData>
    <row r="2" spans="1:2" ht="13.5" x14ac:dyDescent="0.25">
      <c r="A2" s="50"/>
      <c r="B2" s="50" t="s">
        <v>773</v>
      </c>
    </row>
    <row r="3" spans="1:2" ht="13.5" x14ac:dyDescent="0.25">
      <c r="A3" s="50"/>
      <c r="B3" s="52">
        <v>-1.4432483035021613</v>
      </c>
    </row>
    <row r="4" spans="1:2" ht="13.5" x14ac:dyDescent="0.25">
      <c r="A4" s="50" t="s">
        <v>675</v>
      </c>
      <c r="B4" s="52" t="s">
        <v>750</v>
      </c>
    </row>
    <row r="5" spans="1:2" ht="13.5" x14ac:dyDescent="0.25">
      <c r="A5" s="50" t="s">
        <v>733</v>
      </c>
      <c r="B5" s="52" t="s">
        <v>751</v>
      </c>
    </row>
    <row r="6" spans="1:2" ht="13.5" x14ac:dyDescent="0.25">
      <c r="A6" s="50" t="s">
        <v>734</v>
      </c>
      <c r="B6" s="52" t="s">
        <v>752</v>
      </c>
    </row>
    <row r="7" spans="1:2" ht="13.5" x14ac:dyDescent="0.25">
      <c r="A7" s="50" t="s">
        <v>735</v>
      </c>
      <c r="B7" s="52" t="s">
        <v>753</v>
      </c>
    </row>
    <row r="8" spans="1:2" ht="13.5" x14ac:dyDescent="0.25">
      <c r="A8" s="50" t="s">
        <v>736</v>
      </c>
      <c r="B8" s="52" t="s">
        <v>754</v>
      </c>
    </row>
    <row r="9" spans="1:2" ht="13.5" x14ac:dyDescent="0.25">
      <c r="A9" s="50" t="s">
        <v>737</v>
      </c>
      <c r="B9" s="52" t="s">
        <v>755</v>
      </c>
    </row>
    <row r="10" spans="1:2" ht="13.5" x14ac:dyDescent="0.25">
      <c r="A10" s="50" t="s">
        <v>738</v>
      </c>
      <c r="B10" s="52" t="s">
        <v>756</v>
      </c>
    </row>
    <row r="11" spans="1:2" ht="13.5" x14ac:dyDescent="0.25">
      <c r="A11" s="50" t="s">
        <v>696</v>
      </c>
      <c r="B11" s="52" t="s">
        <v>757</v>
      </c>
    </row>
    <row r="12" spans="1:2" ht="13.5" x14ac:dyDescent="0.25">
      <c r="A12" s="50" t="s">
        <v>739</v>
      </c>
      <c r="B12" s="52" t="s">
        <v>758</v>
      </c>
    </row>
    <row r="13" spans="1:2" ht="13.5" x14ac:dyDescent="0.25">
      <c r="A13" s="50" t="s">
        <v>740</v>
      </c>
      <c r="B13" s="52" t="s">
        <v>759</v>
      </c>
    </row>
    <row r="14" spans="1:2" ht="13.5" x14ac:dyDescent="0.25">
      <c r="A14" s="50" t="s">
        <v>741</v>
      </c>
      <c r="B14" s="52" t="s">
        <v>760</v>
      </c>
    </row>
    <row r="15" spans="1:2" ht="13.5" x14ac:dyDescent="0.25">
      <c r="A15" s="50" t="s">
        <v>742</v>
      </c>
      <c r="B15" s="52" t="s">
        <v>761</v>
      </c>
    </row>
    <row r="16" spans="1:2" ht="13.5" x14ac:dyDescent="0.25">
      <c r="A16" s="50" t="s">
        <v>743</v>
      </c>
      <c r="B16" s="52" t="s">
        <v>762</v>
      </c>
    </row>
    <row r="17" spans="1:2" ht="13.5" x14ac:dyDescent="0.25">
      <c r="A17" s="50" t="s">
        <v>744</v>
      </c>
      <c r="B17" s="52" t="s">
        <v>763</v>
      </c>
    </row>
    <row r="18" spans="1:2" ht="13.5" x14ac:dyDescent="0.25">
      <c r="A18" s="50" t="s">
        <v>745</v>
      </c>
      <c r="B18" s="52" t="s">
        <v>764</v>
      </c>
    </row>
    <row r="19" spans="1:2" ht="13.5" x14ac:dyDescent="0.25">
      <c r="A19" s="50" t="s">
        <v>746</v>
      </c>
      <c r="B19" s="52" t="s">
        <v>765</v>
      </c>
    </row>
    <row r="20" spans="1:2" ht="13.5" x14ac:dyDescent="0.25">
      <c r="A20" s="50" t="s">
        <v>747</v>
      </c>
      <c r="B20" s="52" t="s">
        <v>766</v>
      </c>
    </row>
    <row r="21" spans="1:2" ht="13.5" x14ac:dyDescent="0.25">
      <c r="A21" s="50" t="s">
        <v>748</v>
      </c>
      <c r="B21" s="52" t="s">
        <v>767</v>
      </c>
    </row>
    <row r="22" spans="1:2" ht="13.5" x14ac:dyDescent="0.25">
      <c r="A22" s="50" t="s">
        <v>749</v>
      </c>
      <c r="B22" s="52" t="s">
        <v>768</v>
      </c>
    </row>
    <row r="23" spans="1:2" ht="13.5" x14ac:dyDescent="0.25">
      <c r="A23" s="50"/>
      <c r="B23" s="52" t="s">
        <v>769</v>
      </c>
    </row>
    <row r="24" spans="1:2" ht="13.5" x14ac:dyDescent="0.25">
      <c r="A24" s="50"/>
      <c r="B24" s="50"/>
    </row>
    <row r="25" spans="1:2" ht="13.5" x14ac:dyDescent="0.25">
      <c r="A25" s="50"/>
      <c r="B25" s="50"/>
    </row>
    <row r="26" spans="1:2" ht="13.5" x14ac:dyDescent="0.25">
      <c r="A26" s="50"/>
      <c r="B26" s="50"/>
    </row>
    <row r="27" spans="1:2" ht="13.5" x14ac:dyDescent="0.25">
      <c r="A27" s="50"/>
      <c r="B27" s="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G194"/>
  <sheetViews>
    <sheetView tabSelected="1" zoomScale="80" zoomScaleNormal="80" workbookViewId="0">
      <pane xSplit="3" ySplit="30" topLeftCell="P31" activePane="bottomRight" state="frozen"/>
      <selection pane="topRight" activeCell="D1" sqref="D1"/>
      <selection pane="bottomLeft" activeCell="A8" sqref="A8"/>
      <selection pane="bottomRight" activeCell="X29" sqref="X29"/>
    </sheetView>
  </sheetViews>
  <sheetFormatPr defaultRowHeight="12.75" x14ac:dyDescent="0.2"/>
  <cols>
    <col min="1" max="1" width="4.85546875" style="47" bestFit="1" customWidth="1"/>
    <col min="2" max="2" width="18.140625" bestFit="1" customWidth="1"/>
    <col min="3" max="3" width="58.28515625" style="12" customWidth="1"/>
    <col min="4" max="4" width="15.42578125" style="12" customWidth="1"/>
    <col min="5" max="10" width="15.42578125" customWidth="1"/>
    <col min="11" max="11" width="15.42578125" style="47" customWidth="1"/>
    <col min="12" max="12" width="15.42578125" customWidth="1"/>
    <col min="13" max="13" width="15.42578125" style="47" customWidth="1"/>
    <col min="14" max="15" width="11.140625" customWidth="1"/>
    <col min="16" max="19" width="11.140625" style="65" customWidth="1"/>
    <col min="20" max="33" width="11.140625" customWidth="1"/>
  </cols>
  <sheetData>
    <row r="1" spans="1:25" s="47" customFormat="1" x14ac:dyDescent="0.2">
      <c r="A1" s="83" t="s">
        <v>879</v>
      </c>
      <c r="B1" s="81"/>
      <c r="C1" s="82"/>
      <c r="F1" s="102"/>
      <c r="G1" s="102"/>
      <c r="H1" s="102"/>
      <c r="I1" s="102"/>
      <c r="L1" s="65"/>
      <c r="M1" s="65"/>
      <c r="N1" s="65"/>
      <c r="O1" s="65"/>
    </row>
    <row r="2" spans="1:25" s="47" customFormat="1" x14ac:dyDescent="0.2">
      <c r="A2" s="81"/>
      <c r="B2" s="109" t="s">
        <v>904</v>
      </c>
      <c r="C2" s="82"/>
      <c r="F2" s="102"/>
      <c r="G2" s="102"/>
      <c r="H2" s="102"/>
      <c r="I2" s="102"/>
      <c r="L2" s="65"/>
      <c r="M2" s="65"/>
      <c r="N2" s="65"/>
      <c r="O2" s="65"/>
    </row>
    <row r="3" spans="1:25" s="47" customFormat="1" x14ac:dyDescent="0.2">
      <c r="A3" s="81"/>
      <c r="B3" s="108" t="s">
        <v>905</v>
      </c>
      <c r="C3" s="82"/>
      <c r="F3" s="102"/>
      <c r="G3" s="102"/>
      <c r="H3" s="102"/>
      <c r="I3" s="102"/>
      <c r="L3" s="65"/>
      <c r="M3" s="65"/>
      <c r="N3" s="65"/>
      <c r="O3" s="65"/>
    </row>
    <row r="4" spans="1:25" s="47" customFormat="1" x14ac:dyDescent="0.2">
      <c r="A4" s="81"/>
      <c r="B4" s="110" t="s">
        <v>906</v>
      </c>
      <c r="C4" s="82"/>
      <c r="F4" s="102"/>
      <c r="G4" s="102"/>
      <c r="H4" s="102"/>
      <c r="I4" s="102"/>
      <c r="L4" s="65"/>
      <c r="M4" s="65"/>
      <c r="N4" s="65"/>
      <c r="O4" s="65"/>
    </row>
    <row r="5" spans="1:25" s="47" customFormat="1" x14ac:dyDescent="0.2">
      <c r="A5" s="81"/>
      <c r="B5" s="110" t="s">
        <v>907</v>
      </c>
      <c r="C5" s="82"/>
      <c r="F5" s="102"/>
      <c r="G5" s="102"/>
      <c r="H5" s="102"/>
      <c r="I5" s="102"/>
      <c r="L5" s="65"/>
      <c r="M5" s="65"/>
      <c r="N5" s="65"/>
      <c r="O5" s="65"/>
    </row>
    <row r="6" spans="1:25" s="47" customFormat="1" x14ac:dyDescent="0.2">
      <c r="A6" s="81"/>
      <c r="B6" s="110" t="s">
        <v>908</v>
      </c>
      <c r="C6" s="82"/>
      <c r="F6" s="102"/>
      <c r="G6" s="102"/>
      <c r="H6" s="102"/>
      <c r="I6" s="102"/>
      <c r="L6" s="65"/>
      <c r="M6" s="65"/>
      <c r="N6" s="65"/>
      <c r="O6" s="65"/>
    </row>
    <row r="7" spans="1:25" s="47" customFormat="1" x14ac:dyDescent="0.2">
      <c r="A7" s="81"/>
      <c r="B7" s="108" t="s">
        <v>909</v>
      </c>
      <c r="C7" s="82"/>
      <c r="F7" s="102"/>
      <c r="G7" s="102"/>
      <c r="H7" s="102"/>
      <c r="I7" s="102"/>
      <c r="L7" s="65"/>
      <c r="M7" s="65"/>
      <c r="N7" s="65"/>
      <c r="O7" s="65"/>
    </row>
    <row r="8" spans="1:25" s="47" customFormat="1" x14ac:dyDescent="0.2">
      <c r="A8" s="81"/>
      <c r="B8" s="110" t="s">
        <v>910</v>
      </c>
      <c r="C8" s="82"/>
      <c r="F8" s="102"/>
      <c r="G8" s="102"/>
      <c r="H8" s="102"/>
      <c r="I8" s="102"/>
      <c r="L8" s="65"/>
      <c r="M8" s="65"/>
      <c r="N8" s="65"/>
      <c r="O8" s="65"/>
    </row>
    <row r="9" spans="1:25" s="47" customFormat="1" x14ac:dyDescent="0.2">
      <c r="A9" s="81"/>
      <c r="B9" s="110" t="s">
        <v>911</v>
      </c>
      <c r="C9" s="82"/>
      <c r="F9" s="102"/>
      <c r="G9" s="102"/>
      <c r="H9" s="102"/>
      <c r="I9" s="102"/>
      <c r="L9" s="65"/>
      <c r="M9" s="65"/>
      <c r="N9" s="65"/>
      <c r="O9" s="65"/>
    </row>
    <row r="10" spans="1:25" s="47" customFormat="1" x14ac:dyDescent="0.2">
      <c r="A10" s="81"/>
      <c r="B10" s="110" t="s">
        <v>912</v>
      </c>
      <c r="C10" s="82"/>
      <c r="F10" s="102"/>
      <c r="G10" s="102"/>
      <c r="H10" s="102"/>
      <c r="I10" s="102"/>
      <c r="L10" s="65"/>
      <c r="M10" s="65"/>
      <c r="N10" s="65"/>
      <c r="O10" s="65"/>
    </row>
    <row r="11" spans="1:25" s="47" customFormat="1" x14ac:dyDescent="0.2">
      <c r="A11" s="81"/>
      <c r="B11" s="110" t="s">
        <v>913</v>
      </c>
      <c r="C11" s="82"/>
      <c r="F11" s="102"/>
      <c r="G11" s="102"/>
      <c r="H11" s="102"/>
      <c r="I11" s="102"/>
      <c r="L11" s="65"/>
      <c r="M11" s="65"/>
      <c r="N11" s="65"/>
      <c r="O11" s="65"/>
    </row>
    <row r="12" spans="1:25" s="47" customFormat="1" x14ac:dyDescent="0.2">
      <c r="A12" s="81"/>
      <c r="B12" s="108" t="s">
        <v>914</v>
      </c>
      <c r="C12" s="82"/>
      <c r="F12" s="102"/>
      <c r="G12" s="102"/>
      <c r="H12" s="102"/>
      <c r="I12" s="102"/>
      <c r="L12" s="65"/>
      <c r="M12" s="65"/>
      <c r="N12" s="65"/>
      <c r="O12" s="65"/>
    </row>
    <row r="13" spans="1:25" s="47" customFormat="1" x14ac:dyDescent="0.2">
      <c r="A13" s="81"/>
      <c r="B13" s="110" t="s">
        <v>915</v>
      </c>
      <c r="C13" s="82"/>
      <c r="F13" s="102"/>
      <c r="G13" s="102"/>
      <c r="H13" s="102"/>
      <c r="I13" s="102"/>
      <c r="L13" s="65"/>
      <c r="M13" s="65"/>
      <c r="N13" s="65"/>
      <c r="O13" s="65"/>
      <c r="X13" s="32"/>
      <c r="Y13" s="39"/>
    </row>
    <row r="14" spans="1:25" s="47" customFormat="1" x14ac:dyDescent="0.2">
      <c r="A14" s="81"/>
      <c r="B14" s="110" t="s">
        <v>917</v>
      </c>
      <c r="C14" s="82"/>
      <c r="F14" s="102"/>
      <c r="G14" s="102"/>
      <c r="H14" s="102"/>
      <c r="I14" s="102"/>
      <c r="L14" s="65"/>
      <c r="M14" s="65"/>
      <c r="N14" s="65"/>
      <c r="O14" s="65"/>
      <c r="X14" s="39"/>
    </row>
    <row r="15" spans="1:25" s="47" customFormat="1" x14ac:dyDescent="0.2">
      <c r="A15" s="81"/>
      <c r="B15" s="110" t="s">
        <v>916</v>
      </c>
      <c r="C15" s="82"/>
      <c r="F15" s="102"/>
      <c r="G15" s="102"/>
      <c r="H15" s="102"/>
      <c r="I15" s="102"/>
      <c r="L15" s="65"/>
      <c r="M15" s="65"/>
      <c r="N15" s="65"/>
      <c r="O15" s="65"/>
    </row>
    <row r="16" spans="1:25" s="47" customFormat="1" x14ac:dyDescent="0.2">
      <c r="A16" s="81"/>
      <c r="B16" s="108" t="s">
        <v>918</v>
      </c>
      <c r="C16" s="82"/>
      <c r="F16" s="102"/>
      <c r="G16" s="102"/>
      <c r="H16" s="102"/>
      <c r="I16" s="102"/>
      <c r="L16" s="65"/>
      <c r="M16" s="65"/>
      <c r="N16" s="65"/>
      <c r="O16" s="65"/>
    </row>
    <row r="17" spans="1:33" s="47" customFormat="1" x14ac:dyDescent="0.2">
      <c r="A17" s="81"/>
      <c r="B17" s="110" t="s">
        <v>919</v>
      </c>
      <c r="C17" s="82"/>
      <c r="F17" s="102"/>
      <c r="G17" s="102"/>
      <c r="H17" s="102"/>
      <c r="I17" s="102"/>
      <c r="L17" s="65"/>
      <c r="M17" s="65"/>
      <c r="N17" s="65"/>
      <c r="O17" s="65"/>
    </row>
    <row r="18" spans="1:33" s="47" customFormat="1" x14ac:dyDescent="0.2">
      <c r="A18" s="81"/>
      <c r="B18" s="108" t="s">
        <v>920</v>
      </c>
      <c r="C18" s="82"/>
      <c r="F18" s="102"/>
      <c r="G18" s="102"/>
      <c r="H18" s="102"/>
      <c r="I18" s="102"/>
      <c r="L18" s="65"/>
      <c r="M18" s="65"/>
      <c r="N18" s="65"/>
      <c r="O18" s="65"/>
    </row>
    <row r="19" spans="1:33" s="47" customFormat="1" x14ac:dyDescent="0.2">
      <c r="A19" s="81"/>
      <c r="B19" s="110" t="s">
        <v>921</v>
      </c>
      <c r="C19" s="82"/>
      <c r="F19" s="102"/>
      <c r="G19" s="102"/>
      <c r="H19" s="102"/>
      <c r="I19" s="102"/>
      <c r="L19" s="65"/>
      <c r="M19" s="65"/>
      <c r="N19" s="65"/>
      <c r="O19" s="65"/>
    </row>
    <row r="20" spans="1:33" s="47" customFormat="1" x14ac:dyDescent="0.2">
      <c r="A20" s="81"/>
      <c r="B20" s="110" t="s">
        <v>922</v>
      </c>
      <c r="C20" s="82"/>
      <c r="F20" s="102"/>
      <c r="G20" s="102"/>
      <c r="H20" s="102"/>
      <c r="I20" s="102"/>
      <c r="L20" s="65"/>
      <c r="M20" s="65"/>
      <c r="N20" s="65"/>
      <c r="O20" s="65"/>
    </row>
    <row r="21" spans="1:33" s="47" customFormat="1" x14ac:dyDescent="0.2">
      <c r="A21" s="81"/>
      <c r="B21" s="108" t="s">
        <v>923</v>
      </c>
      <c r="C21" s="82"/>
      <c r="F21" s="102"/>
      <c r="G21" s="102"/>
      <c r="H21" s="102"/>
      <c r="I21" s="102"/>
      <c r="L21" s="65"/>
      <c r="M21" s="65"/>
      <c r="N21" s="65"/>
      <c r="O21" s="65"/>
    </row>
    <row r="22" spans="1:33" s="47" customFormat="1" x14ac:dyDescent="0.2">
      <c r="A22" s="81"/>
      <c r="B22" s="110" t="s">
        <v>924</v>
      </c>
      <c r="C22" s="82"/>
      <c r="F22" s="102"/>
      <c r="G22" s="102"/>
      <c r="H22" s="102"/>
      <c r="I22" s="102"/>
      <c r="L22" s="65"/>
      <c r="M22" s="65"/>
      <c r="N22" s="65"/>
      <c r="O22" s="65"/>
    </row>
    <row r="23" spans="1:33" s="47" customFormat="1" x14ac:dyDescent="0.2">
      <c r="A23" s="81"/>
      <c r="B23" s="110" t="s">
        <v>926</v>
      </c>
      <c r="C23" s="82"/>
      <c r="F23" s="102"/>
      <c r="G23" s="102"/>
      <c r="H23" s="102"/>
      <c r="I23" s="102"/>
      <c r="L23" s="65"/>
      <c r="M23" s="65"/>
      <c r="N23" s="65"/>
      <c r="O23" s="65"/>
    </row>
    <row r="24" spans="1:33" s="47" customFormat="1" x14ac:dyDescent="0.2">
      <c r="A24" s="81"/>
      <c r="B24" s="110" t="s">
        <v>925</v>
      </c>
      <c r="C24" s="82"/>
      <c r="F24" s="102"/>
      <c r="G24" s="102"/>
      <c r="H24" s="102"/>
      <c r="I24" s="102"/>
      <c r="L24" s="65"/>
      <c r="M24" s="65"/>
      <c r="N24" s="65"/>
      <c r="O24" s="65"/>
    </row>
    <row r="25" spans="1:33" s="47" customFormat="1" x14ac:dyDescent="0.2">
      <c r="A25" s="81"/>
      <c r="B25" s="108" t="s">
        <v>927</v>
      </c>
      <c r="C25" s="82"/>
      <c r="F25" s="102"/>
      <c r="G25" s="102"/>
      <c r="H25" s="102"/>
      <c r="I25" s="102"/>
      <c r="L25" s="65"/>
      <c r="M25" s="65"/>
      <c r="N25" s="65"/>
      <c r="O25" s="65"/>
    </row>
    <row r="26" spans="1:33" s="47" customFormat="1" x14ac:dyDescent="0.2">
      <c r="A26" s="81"/>
      <c r="B26" s="110" t="s">
        <v>928</v>
      </c>
      <c r="C26" s="82"/>
      <c r="F26" s="102"/>
      <c r="G26" s="102"/>
      <c r="H26" s="102"/>
      <c r="I26" s="102"/>
      <c r="L26" s="65"/>
      <c r="M26" s="65"/>
      <c r="N26" s="65"/>
      <c r="O26" s="65"/>
    </row>
    <row r="27" spans="1:33" s="47" customFormat="1" x14ac:dyDescent="0.2">
      <c r="A27" s="81"/>
      <c r="B27" s="110"/>
      <c r="C27" s="82"/>
      <c r="F27" s="102"/>
      <c r="G27" s="102"/>
      <c r="H27" s="102"/>
      <c r="I27" s="102"/>
      <c r="L27" s="65"/>
      <c r="M27" s="65"/>
      <c r="N27" s="65"/>
      <c r="O27" s="65"/>
    </row>
    <row r="28" spans="1:33" s="47" customFormat="1" x14ac:dyDescent="0.2">
      <c r="C28" s="12"/>
      <c r="D28" s="12"/>
      <c r="P28" s="65"/>
      <c r="Q28" s="65"/>
      <c r="R28" s="65"/>
      <c r="S28" s="65"/>
    </row>
    <row r="29" spans="1:33" x14ac:dyDescent="0.2">
      <c r="C29" s="59" t="s">
        <v>868</v>
      </c>
      <c r="D29" s="60">
        <v>29705346</v>
      </c>
      <c r="E29" s="60">
        <v>698169</v>
      </c>
      <c r="F29" s="60">
        <v>2877822</v>
      </c>
      <c r="G29" s="60">
        <v>8678542</v>
      </c>
      <c r="H29" s="60">
        <v>13632532</v>
      </c>
      <c r="I29" s="60">
        <v>4516450</v>
      </c>
      <c r="J29" s="60">
        <v>1674056</v>
      </c>
      <c r="K29" s="60">
        <v>1505162</v>
      </c>
      <c r="L29" s="60">
        <v>3327821</v>
      </c>
      <c r="M29" s="60">
        <v>3013164</v>
      </c>
      <c r="N29" s="60">
        <v>29705346</v>
      </c>
      <c r="O29" s="60">
        <v>698169</v>
      </c>
      <c r="P29" s="60">
        <v>2877822</v>
      </c>
      <c r="Q29" s="60">
        <v>8678542</v>
      </c>
      <c r="R29" s="60">
        <v>13632532</v>
      </c>
      <c r="S29" s="60">
        <v>4516450</v>
      </c>
      <c r="T29" s="60">
        <v>1674056</v>
      </c>
      <c r="U29" s="60">
        <v>1505162</v>
      </c>
      <c r="V29" s="60">
        <v>3327821</v>
      </c>
      <c r="W29" s="60">
        <v>3013164</v>
      </c>
      <c r="X29" s="60">
        <v>29705346</v>
      </c>
      <c r="Y29" s="60">
        <v>698169</v>
      </c>
      <c r="Z29" s="60">
        <v>2877822</v>
      </c>
      <c r="AA29" s="60">
        <v>8678542</v>
      </c>
      <c r="AB29" s="60">
        <v>13632532</v>
      </c>
      <c r="AC29" s="60">
        <v>4516450</v>
      </c>
      <c r="AD29" s="60">
        <v>1674056</v>
      </c>
      <c r="AE29" s="60">
        <v>1505162</v>
      </c>
      <c r="AF29" s="60">
        <v>3327821</v>
      </c>
      <c r="AG29" s="60">
        <v>3013164</v>
      </c>
    </row>
    <row r="30" spans="1:33" s="80" customFormat="1" ht="25.5" x14ac:dyDescent="0.2">
      <c r="A30" s="80" t="s">
        <v>380</v>
      </c>
      <c r="B30" s="95" t="s">
        <v>825</v>
      </c>
      <c r="C30" s="96" t="s">
        <v>824</v>
      </c>
      <c r="D30" s="97" t="s">
        <v>855</v>
      </c>
      <c r="E30" s="94" t="s">
        <v>850</v>
      </c>
      <c r="F30" s="98" t="s">
        <v>851</v>
      </c>
      <c r="G30" s="98" t="s">
        <v>852</v>
      </c>
      <c r="H30" s="98" t="s">
        <v>853</v>
      </c>
      <c r="I30" s="98" t="s">
        <v>867</v>
      </c>
      <c r="J30" s="94" t="s">
        <v>854</v>
      </c>
      <c r="K30" s="94" t="s">
        <v>864</v>
      </c>
      <c r="L30" s="94" t="s">
        <v>866</v>
      </c>
      <c r="M30" s="94" t="s">
        <v>865</v>
      </c>
      <c r="N30" s="97" t="s">
        <v>855</v>
      </c>
      <c r="O30" s="94" t="s">
        <v>857</v>
      </c>
      <c r="P30" s="98" t="s">
        <v>858</v>
      </c>
      <c r="Q30" s="98" t="s">
        <v>859</v>
      </c>
      <c r="R30" s="98" t="s">
        <v>870</v>
      </c>
      <c r="S30" s="98" t="s">
        <v>94</v>
      </c>
      <c r="T30" s="94" t="s">
        <v>871</v>
      </c>
      <c r="U30" s="94" t="s">
        <v>860</v>
      </c>
      <c r="V30" s="94" t="s">
        <v>861</v>
      </c>
      <c r="W30" s="94" t="s">
        <v>862</v>
      </c>
      <c r="X30" s="97" t="s">
        <v>855</v>
      </c>
      <c r="Y30" s="94" t="s">
        <v>857</v>
      </c>
      <c r="Z30" s="98" t="s">
        <v>858</v>
      </c>
      <c r="AA30" s="98" t="s">
        <v>859</v>
      </c>
      <c r="AB30" s="98" t="s">
        <v>870</v>
      </c>
      <c r="AC30" s="98" t="s">
        <v>94</v>
      </c>
      <c r="AD30" s="94" t="s">
        <v>871</v>
      </c>
      <c r="AE30" s="94" t="s">
        <v>860</v>
      </c>
      <c r="AF30" s="94" t="s">
        <v>861</v>
      </c>
      <c r="AG30" s="94" t="s">
        <v>862</v>
      </c>
    </row>
    <row r="31" spans="1:33" x14ac:dyDescent="0.2">
      <c r="A31" s="47">
        <v>1</v>
      </c>
      <c r="B31" t="s">
        <v>818</v>
      </c>
      <c r="C31" s="10" t="s">
        <v>886</v>
      </c>
      <c r="D31" s="56">
        <v>17671935</v>
      </c>
      <c r="E31" s="56">
        <v>440150</v>
      </c>
      <c r="F31" s="64">
        <v>1636945</v>
      </c>
      <c r="G31" s="64">
        <v>4398658</v>
      </c>
      <c r="H31" s="64">
        <v>8118065</v>
      </c>
      <c r="I31" s="64">
        <v>3518267</v>
      </c>
      <c r="J31" s="56">
        <v>1034280</v>
      </c>
      <c r="K31" s="56">
        <v>935917</v>
      </c>
      <c r="L31" s="56">
        <v>1951462</v>
      </c>
      <c r="M31" s="56">
        <v>1775085</v>
      </c>
      <c r="N31" s="99">
        <f t="shared" ref="N31:N62" si="0">D31/N$29</f>
        <v>0.59490756310328785</v>
      </c>
      <c r="O31" s="99">
        <f t="shared" ref="O31:O62" si="1">E31/O$29</f>
        <v>0.63043475147134864</v>
      </c>
      <c r="P31" s="100">
        <f t="shared" ref="P31:P62" si="2">F31/P$29</f>
        <v>0.56881384602661322</v>
      </c>
      <c r="Q31" s="100">
        <f t="shared" ref="Q31:Q62" si="3">G31/Q$29</f>
        <v>0.5068429697062018</v>
      </c>
      <c r="R31" s="100">
        <f t="shared" ref="R31:R62" si="4">H31/R$29</f>
        <v>0.59549209200462538</v>
      </c>
      <c r="S31" s="100">
        <f t="shared" ref="S31:S62" si="5">I31/S$29</f>
        <v>0.77898947181968137</v>
      </c>
      <c r="T31" s="99">
        <f t="shared" ref="T31:W46" si="6">J31/T$29</f>
        <v>0.6178287942577787</v>
      </c>
      <c r="U31" s="99">
        <f t="shared" si="6"/>
        <v>0.62180482898186373</v>
      </c>
      <c r="V31" s="99">
        <f t="shared" si="6"/>
        <v>0.58640834347760895</v>
      </c>
      <c r="W31" s="99">
        <f t="shared" si="6"/>
        <v>0.58910998538413439</v>
      </c>
      <c r="X31" s="38">
        <f>N31/$N31*100</f>
        <v>100</v>
      </c>
      <c r="Y31" s="38">
        <f t="shared" ref="Y31:Y94" si="7">O31/$N31*100</f>
        <v>105.97188379699463</v>
      </c>
      <c r="Z31" s="38">
        <f t="shared" ref="Z31:Z94" si="8">P31/$N31*100</f>
        <v>95.613819911692019</v>
      </c>
      <c r="AA31" s="38">
        <f t="shared" ref="AA31:AA94" si="9">Q31/$N31*100</f>
        <v>85.196928252566821</v>
      </c>
      <c r="AB31" s="38">
        <f t="shared" ref="AB31:AB94" si="10">R31/$N31*100</f>
        <v>100.09825541606638</v>
      </c>
      <c r="AC31" s="38">
        <f t="shared" ref="AC31:AC94" si="11">S31/$N31*100</f>
        <v>130.94294309457842</v>
      </c>
      <c r="AD31" s="38">
        <f t="shared" ref="AD31:AD94" si="12">T31/$N31*100</f>
        <v>103.85290632966979</v>
      </c>
      <c r="AE31" s="38">
        <f t="shared" ref="AE31:AE94" si="13">U31/$N31*100</f>
        <v>104.52125129125413</v>
      </c>
      <c r="AF31" s="38">
        <f t="shared" ref="AF31:AF94" si="14">V31/$N31*100</f>
        <v>98.571337775343892</v>
      </c>
      <c r="AG31" s="38">
        <f t="shared" ref="AG31:AG94" si="15">W31/$N31*100</f>
        <v>99.025465790195895</v>
      </c>
    </row>
    <row r="32" spans="1:33" x14ac:dyDescent="0.2">
      <c r="A32" s="47">
        <v>2</v>
      </c>
      <c r="B32" s="47" t="s">
        <v>818</v>
      </c>
      <c r="C32" s="10" t="s">
        <v>887</v>
      </c>
      <c r="D32" s="56">
        <v>10110665</v>
      </c>
      <c r="E32" s="56">
        <v>229092</v>
      </c>
      <c r="F32" s="64">
        <v>1097275</v>
      </c>
      <c r="G32" s="64">
        <v>3634345</v>
      </c>
      <c r="H32" s="64">
        <v>4470055</v>
      </c>
      <c r="I32" s="64">
        <v>908990</v>
      </c>
      <c r="J32" s="56">
        <v>544486</v>
      </c>
      <c r="K32" s="56">
        <v>481578</v>
      </c>
      <c r="L32" s="56">
        <v>1146996</v>
      </c>
      <c r="M32" s="56">
        <v>1025606</v>
      </c>
      <c r="N32" s="99">
        <f t="shared" si="0"/>
        <v>0.34036516524668659</v>
      </c>
      <c r="O32" s="99">
        <f t="shared" si="1"/>
        <v>0.32813258680921092</v>
      </c>
      <c r="P32" s="100">
        <f t="shared" si="2"/>
        <v>0.38128661188913004</v>
      </c>
      <c r="Q32" s="100">
        <f t="shared" si="3"/>
        <v>0.41877368341364252</v>
      </c>
      <c r="R32" s="100">
        <f t="shared" si="4"/>
        <v>0.3278961677845319</v>
      </c>
      <c r="S32" s="100">
        <f t="shared" si="5"/>
        <v>0.20126205316122175</v>
      </c>
      <c r="T32" s="99">
        <f t="shared" si="6"/>
        <v>0.32524957349097045</v>
      </c>
      <c r="U32" s="99">
        <f t="shared" si="6"/>
        <v>0.31995094215772124</v>
      </c>
      <c r="V32" s="99">
        <f t="shared" si="6"/>
        <v>0.34466877875943447</v>
      </c>
      <c r="W32" s="99">
        <f t="shared" si="6"/>
        <v>0.34037510072468674</v>
      </c>
      <c r="X32" s="38">
        <f t="shared" ref="X32:X95" si="16">N32/$N32*100</f>
        <v>100</v>
      </c>
      <c r="Y32" s="38">
        <f t="shared" si="7"/>
        <v>96.406042778023462</v>
      </c>
      <c r="Z32" s="38">
        <f t="shared" si="8"/>
        <v>112.02280692055686</v>
      </c>
      <c r="AA32" s="38">
        <f t="shared" si="9"/>
        <v>123.03658722246966</v>
      </c>
      <c r="AB32" s="38">
        <f t="shared" si="10"/>
        <v>96.336582372312535</v>
      </c>
      <c r="AC32" s="38">
        <f t="shared" si="11"/>
        <v>59.131213682032644</v>
      </c>
      <c r="AD32" s="38">
        <f t="shared" si="12"/>
        <v>95.559007413475811</v>
      </c>
      <c r="AE32" s="38">
        <f t="shared" si="13"/>
        <v>94.002258405565769</v>
      </c>
      <c r="AF32" s="38">
        <f t="shared" si="14"/>
        <v>101.26441068363408</v>
      </c>
      <c r="AG32" s="38">
        <f t="shared" si="15"/>
        <v>100.0029190642917</v>
      </c>
    </row>
    <row r="33" spans="1:33" x14ac:dyDescent="0.2">
      <c r="A33" s="47">
        <v>3</v>
      </c>
      <c r="B33" s="47" t="s">
        <v>818</v>
      </c>
      <c r="C33" s="10" t="s">
        <v>892</v>
      </c>
      <c r="D33" s="56">
        <v>843536</v>
      </c>
      <c r="E33" s="56">
        <v>9760</v>
      </c>
      <c r="F33" s="64">
        <v>53575</v>
      </c>
      <c r="G33" s="64">
        <v>294502</v>
      </c>
      <c r="H33" s="64">
        <v>470638</v>
      </c>
      <c r="I33" s="64">
        <v>24821</v>
      </c>
      <c r="J33" s="56">
        <v>40428</v>
      </c>
      <c r="K33" s="56">
        <v>37656</v>
      </c>
      <c r="L33" s="56">
        <v>103567</v>
      </c>
      <c r="M33" s="56">
        <v>97036</v>
      </c>
      <c r="N33" s="99">
        <f t="shared" si="0"/>
        <v>2.8396774102547064E-2</v>
      </c>
      <c r="O33" s="99">
        <f t="shared" si="1"/>
        <v>1.3979423320141685E-2</v>
      </c>
      <c r="P33" s="100">
        <f t="shared" si="2"/>
        <v>1.8616509290706653E-2</v>
      </c>
      <c r="Q33" s="100">
        <f t="shared" si="3"/>
        <v>3.3934501901356239E-2</v>
      </c>
      <c r="R33" s="100">
        <f t="shared" si="4"/>
        <v>3.452315387926469E-2</v>
      </c>
      <c r="S33" s="100">
        <f t="shared" si="5"/>
        <v>5.4956879850324922E-3</v>
      </c>
      <c r="T33" s="99">
        <f t="shared" si="6"/>
        <v>2.4149729758144292E-2</v>
      </c>
      <c r="U33" s="99">
        <f t="shared" si="6"/>
        <v>2.501790504942325E-2</v>
      </c>
      <c r="V33" s="99">
        <f t="shared" si="6"/>
        <v>3.112156573325308E-2</v>
      </c>
      <c r="W33" s="99">
        <f t="shared" si="6"/>
        <v>3.2204022084426867E-2</v>
      </c>
      <c r="X33" s="38">
        <f t="shared" si="16"/>
        <v>100</v>
      </c>
      <c r="Y33" s="38">
        <f t="shared" si="7"/>
        <v>49.228913360577089</v>
      </c>
      <c r="Z33" s="38">
        <f t="shared" si="8"/>
        <v>65.558535710705385</v>
      </c>
      <c r="AA33" s="38">
        <f t="shared" si="9"/>
        <v>119.50125665264375</v>
      </c>
      <c r="AB33" s="38">
        <f t="shared" si="10"/>
        <v>121.57421034725249</v>
      </c>
      <c r="AC33" s="38">
        <f t="shared" si="11"/>
        <v>19.353212323295391</v>
      </c>
      <c r="AD33" s="38">
        <f t="shared" si="12"/>
        <v>85.043919675292173</v>
      </c>
      <c r="AE33" s="38">
        <f t="shared" si="13"/>
        <v>88.101222198965388</v>
      </c>
      <c r="AF33" s="38">
        <f t="shared" si="14"/>
        <v>109.59542665257042</v>
      </c>
      <c r="AG33" s="38">
        <f t="shared" si="15"/>
        <v>113.40732566358061</v>
      </c>
    </row>
    <row r="34" spans="1:33" x14ac:dyDescent="0.2">
      <c r="A34" s="47">
        <v>4</v>
      </c>
      <c r="B34" s="47" t="s">
        <v>818</v>
      </c>
      <c r="C34" s="10" t="s">
        <v>891</v>
      </c>
      <c r="D34" s="56">
        <v>500408</v>
      </c>
      <c r="E34" s="56">
        <v>5120</v>
      </c>
      <c r="F34" s="64">
        <v>22835</v>
      </c>
      <c r="G34" s="64">
        <v>122140</v>
      </c>
      <c r="H34" s="64">
        <v>336496</v>
      </c>
      <c r="I34" s="64">
        <v>18937</v>
      </c>
      <c r="J34" s="56">
        <v>23982</v>
      </c>
      <c r="K34" s="56">
        <v>22856</v>
      </c>
      <c r="L34" s="56">
        <v>59978</v>
      </c>
      <c r="M34" s="56">
        <v>57266</v>
      </c>
      <c r="N34" s="99">
        <f t="shared" si="0"/>
        <v>1.6845721978798026E-2</v>
      </c>
      <c r="O34" s="99">
        <f t="shared" si="1"/>
        <v>7.3334679712218674E-3</v>
      </c>
      <c r="P34" s="100">
        <f t="shared" si="2"/>
        <v>7.9348201521845345E-3</v>
      </c>
      <c r="Q34" s="100">
        <f t="shared" si="3"/>
        <v>1.4073792579444796E-2</v>
      </c>
      <c r="R34" s="100">
        <f t="shared" si="4"/>
        <v>2.4683309014055497E-2</v>
      </c>
      <c r="S34" s="100">
        <f t="shared" si="5"/>
        <v>4.192894862115157E-3</v>
      </c>
      <c r="T34" s="99">
        <f t="shared" si="6"/>
        <v>1.4325685640145849E-2</v>
      </c>
      <c r="U34" s="99">
        <f t="shared" si="6"/>
        <v>1.5185076423667353E-2</v>
      </c>
      <c r="V34" s="99">
        <f t="shared" si="6"/>
        <v>1.8023204974065614E-2</v>
      </c>
      <c r="W34" s="99">
        <f t="shared" si="6"/>
        <v>1.9005271535170339E-2</v>
      </c>
      <c r="X34" s="38">
        <f t="shared" si="16"/>
        <v>100</v>
      </c>
      <c r="Y34" s="38">
        <f t="shared" si="7"/>
        <v>43.533117668994819</v>
      </c>
      <c r="Z34" s="38">
        <f t="shared" si="8"/>
        <v>47.102879663877125</v>
      </c>
      <c r="AA34" s="38">
        <f t="shared" si="9"/>
        <v>83.545202735495863</v>
      </c>
      <c r="AB34" s="38">
        <f t="shared" si="10"/>
        <v>146.52568198099098</v>
      </c>
      <c r="AC34" s="38">
        <f t="shared" si="11"/>
        <v>24.889968310009635</v>
      </c>
      <c r="AD34" s="38">
        <f t="shared" si="12"/>
        <v>85.040496680261697</v>
      </c>
      <c r="AE34" s="38">
        <f t="shared" si="13"/>
        <v>90.142033940600726</v>
      </c>
      <c r="AF34" s="38">
        <f t="shared" si="14"/>
        <v>106.98980427641844</v>
      </c>
      <c r="AG34" s="38">
        <f t="shared" si="15"/>
        <v>112.81957258400865</v>
      </c>
    </row>
    <row r="35" spans="1:33" x14ac:dyDescent="0.2">
      <c r="A35" s="47">
        <v>5</v>
      </c>
      <c r="B35" s="47" t="s">
        <v>818</v>
      </c>
      <c r="C35" s="10" t="s">
        <v>888</v>
      </c>
      <c r="D35" s="56">
        <v>310508</v>
      </c>
      <c r="E35" s="56">
        <v>7461</v>
      </c>
      <c r="F35" s="64">
        <v>38909</v>
      </c>
      <c r="G35" s="64">
        <v>134006</v>
      </c>
      <c r="H35" s="64">
        <v>115374</v>
      </c>
      <c r="I35" s="64">
        <v>22219</v>
      </c>
      <c r="J35" s="56">
        <v>16603</v>
      </c>
      <c r="K35" s="56">
        <v>14493</v>
      </c>
      <c r="L35" s="56">
        <v>35183</v>
      </c>
      <c r="M35" s="56">
        <v>30779</v>
      </c>
      <c r="N35" s="99">
        <f t="shared" si="0"/>
        <v>1.0452933286823186E-2</v>
      </c>
      <c r="O35" s="99">
        <f t="shared" si="1"/>
        <v>1.0686524322907492E-2</v>
      </c>
      <c r="P35" s="100">
        <f t="shared" si="2"/>
        <v>1.3520294166908168E-2</v>
      </c>
      <c r="Q35" s="100">
        <f t="shared" si="3"/>
        <v>1.5441072935983947E-2</v>
      </c>
      <c r="R35" s="100">
        <f t="shared" si="4"/>
        <v>8.4631380289442934E-3</v>
      </c>
      <c r="S35" s="100">
        <f t="shared" si="5"/>
        <v>4.9195717875765259E-3</v>
      </c>
      <c r="T35" s="99">
        <f t="shared" si="6"/>
        <v>9.9178283163765136E-3</v>
      </c>
      <c r="U35" s="99">
        <f t="shared" si="6"/>
        <v>9.6288638698027191E-3</v>
      </c>
      <c r="V35" s="99">
        <f t="shared" si="6"/>
        <v>1.0572383550677756E-2</v>
      </c>
      <c r="W35" s="99">
        <f t="shared" si="6"/>
        <v>1.0214843931495266E-2</v>
      </c>
      <c r="X35" s="38">
        <f t="shared" si="16"/>
        <v>100</v>
      </c>
      <c r="Y35" s="38">
        <f t="shared" si="7"/>
        <v>102.23469364698583</v>
      </c>
      <c r="Z35" s="38">
        <f t="shared" si="8"/>
        <v>129.3444987729105</v>
      </c>
      <c r="AA35" s="38">
        <f t="shared" si="9"/>
        <v>147.71999889685259</v>
      </c>
      <c r="AB35" s="38">
        <f t="shared" si="10"/>
        <v>80.964240340200007</v>
      </c>
      <c r="AC35" s="38">
        <f t="shared" si="11"/>
        <v>47.064031239710161</v>
      </c>
      <c r="AD35" s="38">
        <f t="shared" si="12"/>
        <v>94.880815214603757</v>
      </c>
      <c r="AE35" s="38">
        <f t="shared" si="13"/>
        <v>92.116381168726321</v>
      </c>
      <c r="AF35" s="38">
        <f t="shared" si="14"/>
        <v>101.1427439607325</v>
      </c>
      <c r="AG35" s="38">
        <f t="shared" si="15"/>
        <v>97.722272315388707</v>
      </c>
    </row>
    <row r="36" spans="1:33" x14ac:dyDescent="0.2">
      <c r="A36" s="47">
        <v>6</v>
      </c>
      <c r="B36" s="47" t="s">
        <v>818</v>
      </c>
      <c r="C36" s="10" t="s">
        <v>889</v>
      </c>
      <c r="D36" s="56">
        <v>207383</v>
      </c>
      <c r="E36" s="56">
        <v>5756</v>
      </c>
      <c r="F36" s="64">
        <v>23837</v>
      </c>
      <c r="G36" s="64">
        <v>72191</v>
      </c>
      <c r="H36" s="64">
        <v>89953</v>
      </c>
      <c r="I36" s="64">
        <v>21402</v>
      </c>
      <c r="J36" s="56">
        <v>11387</v>
      </c>
      <c r="K36" s="56">
        <v>10004</v>
      </c>
      <c r="L36" s="56">
        <v>23349</v>
      </c>
      <c r="M36" s="56">
        <v>20593</v>
      </c>
      <c r="N36" s="99">
        <f t="shared" si="0"/>
        <v>6.9813359521212108E-3</v>
      </c>
      <c r="O36" s="99">
        <f t="shared" si="1"/>
        <v>8.2444221957720838E-3</v>
      </c>
      <c r="P36" s="100">
        <f t="shared" si="2"/>
        <v>8.2830001299593926E-3</v>
      </c>
      <c r="Q36" s="100">
        <f t="shared" si="3"/>
        <v>8.3183327337702576E-3</v>
      </c>
      <c r="R36" s="100">
        <f t="shared" si="4"/>
        <v>6.5984073978333588E-3</v>
      </c>
      <c r="S36" s="100">
        <f t="shared" si="5"/>
        <v>4.7386775011347406E-3</v>
      </c>
      <c r="T36" s="99">
        <f t="shared" si="6"/>
        <v>6.8020424645292635E-3</v>
      </c>
      <c r="U36" s="99">
        <f t="shared" si="6"/>
        <v>6.6464606467609467E-3</v>
      </c>
      <c r="V36" s="99">
        <f t="shared" si="6"/>
        <v>7.0163028600396474E-3</v>
      </c>
      <c r="W36" s="99">
        <f t="shared" si="6"/>
        <v>6.8343442308483708E-3</v>
      </c>
      <c r="X36" s="38">
        <f t="shared" si="16"/>
        <v>100</v>
      </c>
      <c r="Y36" s="38">
        <f t="shared" si="7"/>
        <v>118.09232863614159</v>
      </c>
      <c r="Z36" s="38">
        <f t="shared" si="8"/>
        <v>118.6449153394872</v>
      </c>
      <c r="AA36" s="38">
        <f t="shared" si="9"/>
        <v>119.15101623555036</v>
      </c>
      <c r="AB36" s="38">
        <f t="shared" si="10"/>
        <v>94.514967379968269</v>
      </c>
      <c r="AC36" s="38">
        <f t="shared" si="11"/>
        <v>67.87637113631439</v>
      </c>
      <c r="AD36" s="38">
        <f t="shared" si="12"/>
        <v>97.43181693558995</v>
      </c>
      <c r="AE36" s="38">
        <f t="shared" si="13"/>
        <v>95.203277601065523</v>
      </c>
      <c r="AF36" s="38">
        <f t="shared" si="14"/>
        <v>100.50086270247189</v>
      </c>
      <c r="AG36" s="38">
        <f t="shared" si="15"/>
        <v>97.894504400290643</v>
      </c>
    </row>
    <row r="37" spans="1:33" x14ac:dyDescent="0.2">
      <c r="A37" s="47">
        <v>7</v>
      </c>
      <c r="B37" s="47" t="s">
        <v>818</v>
      </c>
      <c r="C37" s="10" t="s">
        <v>890</v>
      </c>
      <c r="D37" s="56">
        <v>42847</v>
      </c>
      <c r="E37" s="56">
        <v>574</v>
      </c>
      <c r="F37" s="64">
        <v>3431</v>
      </c>
      <c r="G37" s="64">
        <v>17354</v>
      </c>
      <c r="H37" s="64">
        <v>20899</v>
      </c>
      <c r="I37" s="64">
        <v>1163</v>
      </c>
      <c r="J37" s="56">
        <v>2004</v>
      </c>
      <c r="K37" s="56">
        <v>1826</v>
      </c>
      <c r="L37" s="56">
        <v>5101</v>
      </c>
      <c r="M37" s="56">
        <v>4731</v>
      </c>
      <c r="N37" s="99">
        <f t="shared" si="0"/>
        <v>1.4424003006058236E-3</v>
      </c>
      <c r="O37" s="99">
        <f t="shared" si="1"/>
        <v>8.2215051083620158E-4</v>
      </c>
      <c r="P37" s="100">
        <f t="shared" si="2"/>
        <v>1.1922210616222963E-3</v>
      </c>
      <c r="Q37" s="100">
        <f t="shared" si="3"/>
        <v>1.9996446407703045E-3</v>
      </c>
      <c r="R37" s="100">
        <f t="shared" si="4"/>
        <v>1.5330240926630504E-3</v>
      </c>
      <c r="S37" s="100">
        <f t="shared" si="5"/>
        <v>2.5750312745629863E-4</v>
      </c>
      <c r="T37" s="99">
        <f t="shared" si="6"/>
        <v>1.1970925703799634E-3</v>
      </c>
      <c r="U37" s="99">
        <f t="shared" si="6"/>
        <v>1.2131584507182615E-3</v>
      </c>
      <c r="V37" s="99">
        <f t="shared" si="6"/>
        <v>1.5328348489897744E-3</v>
      </c>
      <c r="W37" s="99">
        <f t="shared" si="6"/>
        <v>1.5701103557589299E-3</v>
      </c>
      <c r="X37" s="38">
        <f t="shared" si="16"/>
        <v>100</v>
      </c>
      <c r="Y37" s="38">
        <f t="shared" si="7"/>
        <v>56.998775616650207</v>
      </c>
      <c r="Z37" s="38">
        <f t="shared" si="8"/>
        <v>82.655353102848821</v>
      </c>
      <c r="AA37" s="38">
        <f t="shared" si="9"/>
        <v>138.63312701269075</v>
      </c>
      <c r="AB37" s="38">
        <f t="shared" si="10"/>
        <v>106.2828461710084</v>
      </c>
      <c r="AC37" s="38">
        <f t="shared" si="11"/>
        <v>17.852403895655357</v>
      </c>
      <c r="AD37" s="38">
        <f t="shared" si="12"/>
        <v>82.993089357869081</v>
      </c>
      <c r="AE37" s="38">
        <f t="shared" si="13"/>
        <v>84.106918877424107</v>
      </c>
      <c r="AF37" s="38">
        <f t="shared" si="14"/>
        <v>106.26972611874577</v>
      </c>
      <c r="AG37" s="38">
        <f t="shared" si="15"/>
        <v>108.85399532289799</v>
      </c>
    </row>
    <row r="38" spans="1:33" x14ac:dyDescent="0.2">
      <c r="A38" s="47">
        <v>8</v>
      </c>
      <c r="B38" s="47" t="s">
        <v>818</v>
      </c>
      <c r="C38" s="10" t="s">
        <v>893</v>
      </c>
      <c r="D38" s="56">
        <v>18064</v>
      </c>
      <c r="E38" s="56">
        <v>256</v>
      </c>
      <c r="F38" s="64">
        <v>1015</v>
      </c>
      <c r="G38" s="64">
        <v>5346</v>
      </c>
      <c r="H38" s="64">
        <v>11052</v>
      </c>
      <c r="I38" s="64">
        <v>651</v>
      </c>
      <c r="J38" s="56">
        <v>886</v>
      </c>
      <c r="K38" s="56">
        <v>832</v>
      </c>
      <c r="L38" s="56">
        <v>2185</v>
      </c>
      <c r="M38" s="56">
        <v>2068</v>
      </c>
      <c r="N38" s="99">
        <f t="shared" si="0"/>
        <v>6.0810602913024473E-4</v>
      </c>
      <c r="O38" s="99">
        <f t="shared" si="1"/>
        <v>3.6667339856109339E-4</v>
      </c>
      <c r="P38" s="100">
        <f t="shared" si="2"/>
        <v>3.5269728287573034E-4</v>
      </c>
      <c r="Q38" s="100">
        <f t="shared" si="3"/>
        <v>6.1600208883012841E-4</v>
      </c>
      <c r="R38" s="100">
        <f t="shared" si="4"/>
        <v>8.1070779808182364E-4</v>
      </c>
      <c r="S38" s="100">
        <f t="shared" si="5"/>
        <v>1.4413975578164267E-4</v>
      </c>
      <c r="T38" s="99">
        <f t="shared" si="6"/>
        <v>5.2925350167497384E-4</v>
      </c>
      <c r="U38" s="99">
        <f t="shared" si="6"/>
        <v>5.5276442004249381E-4</v>
      </c>
      <c r="V38" s="99">
        <f t="shared" si="6"/>
        <v>6.5658579593073061E-4</v>
      </c>
      <c r="W38" s="99">
        <f t="shared" si="6"/>
        <v>6.8632175347906716E-4</v>
      </c>
      <c r="X38" s="38">
        <f t="shared" si="16"/>
        <v>100</v>
      </c>
      <c r="Y38" s="38">
        <f t="shared" si="7"/>
        <v>60.297609462207603</v>
      </c>
      <c r="Z38" s="38">
        <f t="shared" si="8"/>
        <v>57.999307025484079</v>
      </c>
      <c r="AA38" s="38">
        <f t="shared" si="9"/>
        <v>101.29846758980125</v>
      </c>
      <c r="AB38" s="38">
        <f t="shared" si="10"/>
        <v>133.31684924113546</v>
      </c>
      <c r="AC38" s="38">
        <f t="shared" si="11"/>
        <v>23.703063097039394</v>
      </c>
      <c r="AD38" s="38">
        <f t="shared" si="12"/>
        <v>87.033095598796933</v>
      </c>
      <c r="AE38" s="38">
        <f t="shared" si="13"/>
        <v>90.899348725927894</v>
      </c>
      <c r="AF38" s="38">
        <f t="shared" si="14"/>
        <v>107.97225557355927</v>
      </c>
      <c r="AG38" s="38">
        <f t="shared" si="15"/>
        <v>112.86218531013283</v>
      </c>
    </row>
    <row r="39" spans="1:33" x14ac:dyDescent="0.2">
      <c r="A39" s="47">
        <v>9</v>
      </c>
      <c r="B39" s="47" t="s">
        <v>826</v>
      </c>
      <c r="C39" s="10" t="s">
        <v>863</v>
      </c>
      <c r="D39" s="56">
        <v>3002866</v>
      </c>
      <c r="E39" s="56">
        <v>2323</v>
      </c>
      <c r="F39" s="64">
        <v>9143</v>
      </c>
      <c r="G39" s="64">
        <v>44894</v>
      </c>
      <c r="H39" s="64">
        <v>1667170</v>
      </c>
      <c r="I39" s="64">
        <v>1281659</v>
      </c>
      <c r="J39" s="56">
        <v>186489</v>
      </c>
      <c r="K39" s="56">
        <v>186009</v>
      </c>
      <c r="L39" s="56">
        <v>321222</v>
      </c>
      <c r="M39" s="56">
        <v>320135</v>
      </c>
      <c r="N39" s="99">
        <f t="shared" si="0"/>
        <v>0.10108840341398481</v>
      </c>
      <c r="O39" s="99">
        <f t="shared" si="1"/>
        <v>3.3272746283492965E-3</v>
      </c>
      <c r="P39" s="100">
        <f t="shared" si="2"/>
        <v>3.1770554259436478E-3</v>
      </c>
      <c r="Q39" s="100">
        <f t="shared" si="3"/>
        <v>5.1729887347436929E-3</v>
      </c>
      <c r="R39" s="100">
        <f t="shared" si="4"/>
        <v>0.12229349617517861</v>
      </c>
      <c r="S39" s="100">
        <f t="shared" si="5"/>
        <v>0.28377575308040609</v>
      </c>
      <c r="T39" s="99">
        <f t="shared" si="6"/>
        <v>0.11139949918043363</v>
      </c>
      <c r="U39" s="99">
        <f t="shared" si="6"/>
        <v>0.12358071755731277</v>
      </c>
      <c r="V39" s="99">
        <f t="shared" si="6"/>
        <v>9.6526225418975362E-2</v>
      </c>
      <c r="W39" s="99">
        <f t="shared" si="6"/>
        <v>0.10624546158124815</v>
      </c>
      <c r="X39" s="38">
        <f t="shared" si="16"/>
        <v>100</v>
      </c>
      <c r="Y39" s="38">
        <f t="shared" si="7"/>
        <v>3.2914503701509576</v>
      </c>
      <c r="Z39" s="38">
        <f t="shared" si="8"/>
        <v>3.1428485549749281</v>
      </c>
      <c r="AA39" s="38">
        <f t="shared" si="9"/>
        <v>5.1172919544083424</v>
      </c>
      <c r="AB39" s="38">
        <f t="shared" si="10"/>
        <v>120.97678076322278</v>
      </c>
      <c r="AC39" s="38">
        <f t="shared" si="11"/>
        <v>280.72038284971848</v>
      </c>
      <c r="AD39" s="38">
        <f t="shared" si="12"/>
        <v>110.20007777175196</v>
      </c>
      <c r="AE39" s="38">
        <f t="shared" si="13"/>
        <v>122.25014282915889</v>
      </c>
      <c r="AF39" s="38">
        <f t="shared" si="14"/>
        <v>95.486942279297779</v>
      </c>
      <c r="AG39" s="38">
        <f t="shared" si="15"/>
        <v>105.10153290891712</v>
      </c>
    </row>
    <row r="40" spans="1:33" x14ac:dyDescent="0.2">
      <c r="A40" s="47">
        <v>10</v>
      </c>
      <c r="B40" t="s">
        <v>826</v>
      </c>
      <c r="C40" s="10" t="s">
        <v>838</v>
      </c>
      <c r="D40" s="56">
        <v>800069</v>
      </c>
      <c r="E40" s="56">
        <v>4771</v>
      </c>
      <c r="F40" s="64">
        <v>25522</v>
      </c>
      <c r="G40" s="64">
        <v>117851</v>
      </c>
      <c r="H40" s="64">
        <v>284094</v>
      </c>
      <c r="I40" s="64">
        <v>372602</v>
      </c>
      <c r="J40" s="56">
        <v>54146</v>
      </c>
      <c r="K40" s="56">
        <v>52298</v>
      </c>
      <c r="L40" s="56">
        <v>86139</v>
      </c>
      <c r="M40" s="56">
        <v>83411</v>
      </c>
      <c r="N40" s="99">
        <f t="shared" si="0"/>
        <v>2.6933502137965335E-2</v>
      </c>
      <c r="O40" s="99">
        <f t="shared" si="1"/>
        <v>6.8335890020897521E-3</v>
      </c>
      <c r="P40" s="100">
        <f t="shared" si="2"/>
        <v>8.8685123680338814E-3</v>
      </c>
      <c r="Q40" s="100">
        <f t="shared" si="3"/>
        <v>1.3579585142296943E-2</v>
      </c>
      <c r="R40" s="100">
        <f t="shared" si="4"/>
        <v>2.0839415597924141E-2</v>
      </c>
      <c r="S40" s="100">
        <f t="shared" si="5"/>
        <v>8.2498865259219081E-2</v>
      </c>
      <c r="T40" s="99">
        <f t="shared" si="6"/>
        <v>3.2344198760375996E-2</v>
      </c>
      <c r="U40" s="99">
        <f t="shared" si="6"/>
        <v>3.4745761585796078E-2</v>
      </c>
      <c r="V40" s="99">
        <f t="shared" si="6"/>
        <v>2.5884505206259591E-2</v>
      </c>
      <c r="W40" s="99">
        <f t="shared" si="6"/>
        <v>2.7682197185417055E-2</v>
      </c>
      <c r="X40" s="38">
        <f t="shared" si="16"/>
        <v>100</v>
      </c>
      <c r="Y40" s="38">
        <f t="shared" si="7"/>
        <v>25.372077374435303</v>
      </c>
      <c r="Z40" s="38">
        <f t="shared" si="8"/>
        <v>32.927438558140082</v>
      </c>
      <c r="AA40" s="38">
        <f t="shared" si="9"/>
        <v>50.418935765338979</v>
      </c>
      <c r="AB40" s="38">
        <f t="shared" si="10"/>
        <v>77.373582875243699</v>
      </c>
      <c r="AC40" s="38">
        <f t="shared" si="11"/>
        <v>306.30574827077197</v>
      </c>
      <c r="AD40" s="38">
        <f t="shared" si="12"/>
        <v>120.08909422434067</v>
      </c>
      <c r="AE40" s="38">
        <f t="shared" si="13"/>
        <v>129.00573199806283</v>
      </c>
      <c r="AF40" s="38">
        <f t="shared" si="14"/>
        <v>96.105233822425632</v>
      </c>
      <c r="AG40" s="38">
        <f t="shared" si="15"/>
        <v>102.77979092216295</v>
      </c>
    </row>
    <row r="41" spans="1:33" x14ac:dyDescent="0.2">
      <c r="A41" s="47">
        <v>11</v>
      </c>
      <c r="B41" s="47" t="s">
        <v>826</v>
      </c>
      <c r="C41" s="10" t="s">
        <v>839</v>
      </c>
      <c r="D41" s="56">
        <v>4468629</v>
      </c>
      <c r="E41" s="56">
        <v>235450</v>
      </c>
      <c r="F41" s="64">
        <v>855243</v>
      </c>
      <c r="G41" s="64">
        <v>1699903</v>
      </c>
      <c r="H41" s="64">
        <v>1093491</v>
      </c>
      <c r="I41" s="64">
        <v>819992</v>
      </c>
      <c r="J41" s="56">
        <v>281512</v>
      </c>
      <c r="K41" s="56">
        <v>228331</v>
      </c>
      <c r="L41" s="56">
        <v>473379</v>
      </c>
      <c r="M41" s="56">
        <v>382675</v>
      </c>
      <c r="N41" s="99">
        <f t="shared" si="0"/>
        <v>0.15043181116287957</v>
      </c>
      <c r="O41" s="99">
        <f t="shared" si="1"/>
        <v>0.33723926441878688</v>
      </c>
      <c r="P41" s="100">
        <f t="shared" si="2"/>
        <v>0.29718412049112142</v>
      </c>
      <c r="Q41" s="100">
        <f t="shared" si="3"/>
        <v>0.19587426090695881</v>
      </c>
      <c r="R41" s="100">
        <f t="shared" si="4"/>
        <v>8.0211878468357894E-2</v>
      </c>
      <c r="S41" s="100">
        <f t="shared" si="5"/>
        <v>0.18155675364500881</v>
      </c>
      <c r="T41" s="99">
        <f t="shared" si="6"/>
        <v>0.16816163855928357</v>
      </c>
      <c r="U41" s="99">
        <f t="shared" si="6"/>
        <v>0.15169862114509933</v>
      </c>
      <c r="V41" s="99">
        <f t="shared" si="6"/>
        <v>0.14224893706722808</v>
      </c>
      <c r="W41" s="99">
        <f t="shared" si="6"/>
        <v>0.1270010527140242</v>
      </c>
      <c r="X41" s="38">
        <f t="shared" si="16"/>
        <v>100</v>
      </c>
      <c r="Y41" s="38">
        <f t="shared" si="7"/>
        <v>224.18081774847619</v>
      </c>
      <c r="Z41" s="38">
        <f t="shared" si="8"/>
        <v>197.55404006227528</v>
      </c>
      <c r="AA41" s="38">
        <f t="shared" si="9"/>
        <v>130.20800546958554</v>
      </c>
      <c r="AB41" s="38">
        <f t="shared" si="10"/>
        <v>53.32108803869199</v>
      </c>
      <c r="AC41" s="38">
        <f t="shared" si="11"/>
        <v>120.69039935205514</v>
      </c>
      <c r="AD41" s="38">
        <f t="shared" si="12"/>
        <v>111.785956214545</v>
      </c>
      <c r="AE41" s="38">
        <f t="shared" si="13"/>
        <v>100.84211575492374</v>
      </c>
      <c r="AF41" s="38">
        <f t="shared" si="14"/>
        <v>94.560409774770633</v>
      </c>
      <c r="AG41" s="38">
        <f t="shared" si="15"/>
        <v>84.424332680881051</v>
      </c>
    </row>
    <row r="42" spans="1:33" x14ac:dyDescent="0.2">
      <c r="A42" s="47">
        <v>12</v>
      </c>
      <c r="B42" s="47" t="s">
        <v>826</v>
      </c>
      <c r="C42" s="10" t="s">
        <v>840</v>
      </c>
      <c r="D42" s="56">
        <v>5495920</v>
      </c>
      <c r="E42" s="56">
        <v>230108</v>
      </c>
      <c r="F42" s="64">
        <v>1012048</v>
      </c>
      <c r="G42" s="64">
        <v>2475033</v>
      </c>
      <c r="H42" s="64">
        <v>1338821</v>
      </c>
      <c r="I42" s="64">
        <v>670018</v>
      </c>
      <c r="J42" s="56">
        <v>330785</v>
      </c>
      <c r="K42" s="56">
        <v>269965</v>
      </c>
      <c r="L42" s="56">
        <v>593225</v>
      </c>
      <c r="M42" s="56">
        <v>483419</v>
      </c>
      <c r="N42" s="99">
        <f t="shared" si="0"/>
        <v>0.18501450883622092</v>
      </c>
      <c r="O42" s="99">
        <f t="shared" si="1"/>
        <v>0.32958782185975027</v>
      </c>
      <c r="P42" s="100">
        <f t="shared" si="2"/>
        <v>0.35167150713282475</v>
      </c>
      <c r="Q42" s="100">
        <f t="shared" si="3"/>
        <v>0.28518995471820036</v>
      </c>
      <c r="R42" s="100">
        <f t="shared" si="4"/>
        <v>9.8207801749520929E-2</v>
      </c>
      <c r="S42" s="100">
        <f t="shared" si="5"/>
        <v>0.14835058508341728</v>
      </c>
      <c r="T42" s="99">
        <f t="shared" si="6"/>
        <v>0.1975949430604472</v>
      </c>
      <c r="U42" s="99">
        <f t="shared" si="6"/>
        <v>0.17935943107785077</v>
      </c>
      <c r="V42" s="99">
        <f t="shared" si="6"/>
        <v>0.17826229235286392</v>
      </c>
      <c r="W42" s="99">
        <f t="shared" si="6"/>
        <v>0.16043567492509536</v>
      </c>
      <c r="X42" s="38">
        <f t="shared" si="16"/>
        <v>100</v>
      </c>
      <c r="Y42" s="38">
        <f t="shared" si="7"/>
        <v>178.14160842461763</v>
      </c>
      <c r="Z42" s="38">
        <f t="shared" si="8"/>
        <v>190.07779948984023</v>
      </c>
      <c r="AA42" s="38">
        <f t="shared" si="9"/>
        <v>154.14464331046437</v>
      </c>
      <c r="AB42" s="38">
        <f t="shared" si="10"/>
        <v>53.08113529434425</v>
      </c>
      <c r="AC42" s="38">
        <f t="shared" si="11"/>
        <v>80.183216990155415</v>
      </c>
      <c r="AD42" s="38">
        <f t="shared" si="12"/>
        <v>106.79970144144899</v>
      </c>
      <c r="AE42" s="38">
        <f t="shared" si="13"/>
        <v>96.943440925826991</v>
      </c>
      <c r="AF42" s="38">
        <f t="shared" si="14"/>
        <v>96.350439473190605</v>
      </c>
      <c r="AG42" s="38">
        <f t="shared" si="15"/>
        <v>86.715185708552568</v>
      </c>
    </row>
    <row r="43" spans="1:33" x14ac:dyDescent="0.2">
      <c r="A43" s="47">
        <v>13</v>
      </c>
      <c r="B43" s="47" t="s">
        <v>826</v>
      </c>
      <c r="C43" s="10" t="s">
        <v>841</v>
      </c>
      <c r="D43" s="56">
        <v>6009438</v>
      </c>
      <c r="E43" s="56">
        <v>147588</v>
      </c>
      <c r="F43" s="64">
        <v>630389</v>
      </c>
      <c r="G43" s="64">
        <v>2227502</v>
      </c>
      <c r="H43" s="64">
        <v>2544742</v>
      </c>
      <c r="I43" s="64">
        <v>606805</v>
      </c>
      <c r="J43" s="56">
        <v>324202</v>
      </c>
      <c r="K43" s="56">
        <v>289477</v>
      </c>
      <c r="L43" s="56">
        <v>663372</v>
      </c>
      <c r="M43" s="56">
        <v>593306</v>
      </c>
      <c r="N43" s="99">
        <f t="shared" si="0"/>
        <v>0.20230156551618689</v>
      </c>
      <c r="O43" s="99">
        <f t="shared" si="1"/>
        <v>0.21139294354232285</v>
      </c>
      <c r="P43" s="100">
        <f t="shared" si="2"/>
        <v>0.21905072655640273</v>
      </c>
      <c r="Q43" s="100">
        <f t="shared" si="3"/>
        <v>0.25666776746600983</v>
      </c>
      <c r="R43" s="100">
        <f t="shared" si="4"/>
        <v>0.18666686423329137</v>
      </c>
      <c r="S43" s="100">
        <f t="shared" si="5"/>
        <v>0.13435441552546801</v>
      </c>
      <c r="T43" s="99">
        <f t="shared" si="6"/>
        <v>0.1936625775959705</v>
      </c>
      <c r="U43" s="99">
        <f t="shared" si="6"/>
        <v>0.19232281973634732</v>
      </c>
      <c r="V43" s="99">
        <f t="shared" si="6"/>
        <v>0.19934125062616048</v>
      </c>
      <c r="W43" s="99">
        <f t="shared" si="6"/>
        <v>0.1969046490665626</v>
      </c>
      <c r="X43" s="38">
        <f t="shared" si="16"/>
        <v>100</v>
      </c>
      <c r="Y43" s="38">
        <f t="shared" si="7"/>
        <v>104.49397314496241</v>
      </c>
      <c r="Z43" s="38">
        <f t="shared" si="8"/>
        <v>108.27930372040333</v>
      </c>
      <c r="AA43" s="38">
        <f t="shared" si="9"/>
        <v>126.87384144116913</v>
      </c>
      <c r="AB43" s="38">
        <f t="shared" si="10"/>
        <v>92.27158660734905</v>
      </c>
      <c r="AC43" s="38">
        <f t="shared" si="11"/>
        <v>66.412939110309466</v>
      </c>
      <c r="AD43" s="38">
        <f t="shared" si="12"/>
        <v>95.729648508565219</v>
      </c>
      <c r="AE43" s="38">
        <f t="shared" si="13"/>
        <v>95.067390727116674</v>
      </c>
      <c r="AF43" s="38">
        <f t="shared" si="14"/>
        <v>98.53668216433573</v>
      </c>
      <c r="AG43" s="38">
        <f t="shared" si="15"/>
        <v>97.332241875709826</v>
      </c>
    </row>
    <row r="44" spans="1:33" x14ac:dyDescent="0.2">
      <c r="A44" s="47">
        <v>14</v>
      </c>
      <c r="B44" s="47" t="s">
        <v>826</v>
      </c>
      <c r="C44" s="10" t="s">
        <v>843</v>
      </c>
      <c r="D44" s="56">
        <v>5657752</v>
      </c>
      <c r="E44" s="56">
        <v>68082</v>
      </c>
      <c r="F44" s="64">
        <v>294172</v>
      </c>
      <c r="G44" s="64">
        <v>1542307</v>
      </c>
      <c r="H44" s="64">
        <v>3368001</v>
      </c>
      <c r="I44" s="64">
        <v>453272</v>
      </c>
      <c r="J44" s="56">
        <v>284655</v>
      </c>
      <c r="K44" s="56">
        <v>269379</v>
      </c>
      <c r="L44" s="56">
        <v>661279</v>
      </c>
      <c r="M44" s="56">
        <v>627249</v>
      </c>
      <c r="N44" s="99">
        <f t="shared" si="0"/>
        <v>0.19046241710162204</v>
      </c>
      <c r="O44" s="99">
        <f t="shared" si="1"/>
        <v>9.7515071565767025E-2</v>
      </c>
      <c r="P44" s="100">
        <f t="shared" si="2"/>
        <v>0.10222035970258063</v>
      </c>
      <c r="Q44" s="100">
        <f t="shared" si="3"/>
        <v>0.17771498945329758</v>
      </c>
      <c r="R44" s="100">
        <f t="shared" si="4"/>
        <v>0.24705615948673365</v>
      </c>
      <c r="S44" s="100">
        <f t="shared" si="5"/>
        <v>0.10036023868303645</v>
      </c>
      <c r="T44" s="99">
        <f t="shared" si="6"/>
        <v>0.17003911458159104</v>
      </c>
      <c r="U44" s="99">
        <f t="shared" si="6"/>
        <v>0.17897010421469584</v>
      </c>
      <c r="V44" s="99">
        <f t="shared" si="6"/>
        <v>0.19871231054795316</v>
      </c>
      <c r="W44" s="99">
        <f t="shared" si="6"/>
        <v>0.20816955200579856</v>
      </c>
      <c r="X44" s="38">
        <f t="shared" si="16"/>
        <v>100</v>
      </c>
      <c r="Y44" s="38">
        <f t="shared" si="7"/>
        <v>51.199114791102041</v>
      </c>
      <c r="Z44" s="38">
        <f t="shared" si="8"/>
        <v>53.66956970205861</v>
      </c>
      <c r="AA44" s="38">
        <f t="shared" si="9"/>
        <v>93.307116520776376</v>
      </c>
      <c r="AB44" s="38">
        <f t="shared" si="10"/>
        <v>129.71386336807632</v>
      </c>
      <c r="AC44" s="38">
        <f t="shared" si="11"/>
        <v>52.692935546170673</v>
      </c>
      <c r="AD44" s="38">
        <f t="shared" si="12"/>
        <v>89.276990793866673</v>
      </c>
      <c r="AE44" s="38">
        <f t="shared" si="13"/>
        <v>93.966099421706687</v>
      </c>
      <c r="AF44" s="38">
        <f t="shared" si="14"/>
        <v>104.33150727155234</v>
      </c>
      <c r="AG44" s="38">
        <f t="shared" si="15"/>
        <v>109.29691808685217</v>
      </c>
    </row>
    <row r="45" spans="1:33" x14ac:dyDescent="0.2">
      <c r="A45" s="47">
        <v>15</v>
      </c>
      <c r="B45" s="47" t="s">
        <v>826</v>
      </c>
      <c r="C45" s="10" t="s">
        <v>842</v>
      </c>
      <c r="D45" s="56">
        <v>4270672</v>
      </c>
      <c r="E45" s="56">
        <v>9847</v>
      </c>
      <c r="F45" s="64">
        <v>51305</v>
      </c>
      <c r="G45" s="64">
        <v>571052</v>
      </c>
      <c r="H45" s="64">
        <v>3336213</v>
      </c>
      <c r="I45" s="64">
        <v>312102</v>
      </c>
      <c r="J45" s="56">
        <v>212267</v>
      </c>
      <c r="K45" s="56">
        <v>209703</v>
      </c>
      <c r="L45" s="56">
        <v>529205</v>
      </c>
      <c r="M45" s="56">
        <v>522969</v>
      </c>
      <c r="N45" s="99">
        <f t="shared" si="0"/>
        <v>0.14376779183114044</v>
      </c>
      <c r="O45" s="99">
        <f t="shared" si="1"/>
        <v>1.4104034982933932E-2</v>
      </c>
      <c r="P45" s="100">
        <f t="shared" si="2"/>
        <v>1.7827718323092951E-2</v>
      </c>
      <c r="Q45" s="100">
        <f t="shared" si="3"/>
        <v>6.580045357849279E-2</v>
      </c>
      <c r="R45" s="100">
        <f t="shared" si="4"/>
        <v>0.24472438428899343</v>
      </c>
      <c r="S45" s="100">
        <f t="shared" si="5"/>
        <v>6.9103388723444292E-2</v>
      </c>
      <c r="T45" s="99">
        <f t="shared" si="6"/>
        <v>0.12679802826189804</v>
      </c>
      <c r="U45" s="99">
        <f t="shared" si="6"/>
        <v>0.13932254468289793</v>
      </c>
      <c r="V45" s="99">
        <f t="shared" si="6"/>
        <v>0.15902447878055942</v>
      </c>
      <c r="W45" s="99">
        <f t="shared" si="6"/>
        <v>0.17356141252185411</v>
      </c>
      <c r="X45" s="38">
        <f t="shared" si="16"/>
        <v>100</v>
      </c>
      <c r="Y45" s="38">
        <f t="shared" si="7"/>
        <v>9.8102883846887909</v>
      </c>
      <c r="Z45" s="38">
        <f t="shared" si="8"/>
        <v>12.40035622445404</v>
      </c>
      <c r="AA45" s="38">
        <f t="shared" si="9"/>
        <v>45.768563835060768</v>
      </c>
      <c r="AB45" s="38">
        <f t="shared" si="10"/>
        <v>170.22198169144139</v>
      </c>
      <c r="AC45" s="38">
        <f t="shared" si="11"/>
        <v>48.065973500245654</v>
      </c>
      <c r="AD45" s="38">
        <f t="shared" si="12"/>
        <v>88.19640800411409</v>
      </c>
      <c r="AE45" s="38">
        <f t="shared" si="13"/>
        <v>96.908036847735971</v>
      </c>
      <c r="AF45" s="38">
        <f t="shared" si="14"/>
        <v>110.61203399947772</v>
      </c>
      <c r="AG45" s="38">
        <f t="shared" si="15"/>
        <v>120.72343207838037</v>
      </c>
    </row>
    <row r="46" spans="1:33" x14ac:dyDescent="0.2">
      <c r="A46" s="47">
        <v>16</v>
      </c>
      <c r="B46" t="s">
        <v>827</v>
      </c>
      <c r="C46" s="10" t="s">
        <v>844</v>
      </c>
      <c r="D46" s="56">
        <v>2534402</v>
      </c>
      <c r="E46" s="56">
        <v>846</v>
      </c>
      <c r="F46" s="64">
        <v>3201</v>
      </c>
      <c r="G46" s="64">
        <v>24211</v>
      </c>
      <c r="H46" s="64">
        <v>1588211</v>
      </c>
      <c r="I46" s="64">
        <v>918779</v>
      </c>
      <c r="J46" s="56">
        <v>154091</v>
      </c>
      <c r="K46" s="56">
        <v>153927</v>
      </c>
      <c r="L46" s="56">
        <v>266523</v>
      </c>
      <c r="M46" s="56">
        <v>266167</v>
      </c>
      <c r="N46" s="99">
        <f t="shared" si="0"/>
        <v>8.5318043425584064E-2</v>
      </c>
      <c r="O46" s="99">
        <f t="shared" si="1"/>
        <v>1.2117409968073632E-3</v>
      </c>
      <c r="P46" s="100">
        <f t="shared" si="2"/>
        <v>1.112299509837648E-3</v>
      </c>
      <c r="Q46" s="100">
        <f t="shared" si="3"/>
        <v>2.7897543158747172E-3</v>
      </c>
      <c r="R46" s="100">
        <f t="shared" si="4"/>
        <v>0.11650154204662788</v>
      </c>
      <c r="S46" s="100">
        <f t="shared" si="5"/>
        <v>0.20342946340599363</v>
      </c>
      <c r="T46" s="99">
        <f t="shared" si="6"/>
        <v>9.2046502625957552E-2</v>
      </c>
      <c r="U46" s="99">
        <f t="shared" si="6"/>
        <v>0.1022660683700492</v>
      </c>
      <c r="V46" s="99">
        <f t="shared" si="6"/>
        <v>8.008934374775567E-2</v>
      </c>
      <c r="W46" s="99">
        <f t="shared" si="6"/>
        <v>8.8334720579430787E-2</v>
      </c>
      <c r="X46" s="38">
        <f t="shared" si="16"/>
        <v>100</v>
      </c>
      <c r="Y46" s="38">
        <f t="shared" si="7"/>
        <v>1.4202634614614265</v>
      </c>
      <c r="Z46" s="38">
        <f t="shared" si="8"/>
        <v>1.3037095849576246</v>
      </c>
      <c r="AA46" s="38">
        <f t="shared" si="9"/>
        <v>3.2698292223590322</v>
      </c>
      <c r="AB46" s="38">
        <f t="shared" si="10"/>
        <v>136.54971137288518</v>
      </c>
      <c r="AC46" s="38">
        <f t="shared" si="11"/>
        <v>238.43662517112043</v>
      </c>
      <c r="AD46" s="38">
        <f t="shared" si="12"/>
        <v>107.88632618637367</v>
      </c>
      <c r="AE46" s="38">
        <f t="shared" si="13"/>
        <v>119.86452602988665</v>
      </c>
      <c r="AF46" s="38">
        <f t="shared" si="14"/>
        <v>93.871519472444348</v>
      </c>
      <c r="AG46" s="38">
        <f t="shared" si="15"/>
        <v>103.53580207975341</v>
      </c>
    </row>
    <row r="47" spans="1:33" x14ac:dyDescent="0.2">
      <c r="A47" s="47">
        <v>17</v>
      </c>
      <c r="B47" s="47" t="s">
        <v>827</v>
      </c>
      <c r="C47" s="10" t="s">
        <v>845</v>
      </c>
      <c r="D47" s="56">
        <v>6430223</v>
      </c>
      <c r="E47" s="56">
        <v>212414</v>
      </c>
      <c r="F47" s="64">
        <v>770877</v>
      </c>
      <c r="G47" s="64">
        <v>1885553</v>
      </c>
      <c r="H47" s="64">
        <v>2655367</v>
      </c>
      <c r="I47" s="64">
        <v>1118426</v>
      </c>
      <c r="J47" s="56">
        <v>380679</v>
      </c>
      <c r="K47" s="56">
        <v>334047</v>
      </c>
      <c r="L47" s="56">
        <v>708064</v>
      </c>
      <c r="M47" s="56">
        <v>625354</v>
      </c>
      <c r="N47" s="99">
        <f t="shared" si="0"/>
        <v>0.21646686088086636</v>
      </c>
      <c r="O47" s="99">
        <f t="shared" si="1"/>
        <v>0.30424438782014096</v>
      </c>
      <c r="P47" s="100">
        <f t="shared" si="2"/>
        <v>0.26786820032649689</v>
      </c>
      <c r="Q47" s="100">
        <f t="shared" si="3"/>
        <v>0.21726610299287599</v>
      </c>
      <c r="R47" s="100">
        <f t="shared" si="4"/>
        <v>0.19478164437831505</v>
      </c>
      <c r="S47" s="100">
        <f t="shared" si="5"/>
        <v>0.24763387173554452</v>
      </c>
      <c r="T47" s="99">
        <f t="shared" ref="T47:T110" si="17">J47/T$29</f>
        <v>0.22739920289404894</v>
      </c>
      <c r="U47" s="99">
        <f t="shared" ref="U47:U110" si="18">K47/U$29</f>
        <v>0.22193425026674871</v>
      </c>
      <c r="V47" s="99">
        <f t="shared" ref="V47:V110" si="19">L47/V$29</f>
        <v>0.21277105950109695</v>
      </c>
      <c r="W47" s="99">
        <f t="shared" ref="W47:W110" si="20">M47/W$29</f>
        <v>0.20754064498314728</v>
      </c>
      <c r="X47" s="38">
        <f t="shared" si="16"/>
        <v>100</v>
      </c>
      <c r="Y47" s="38">
        <f t="shared" si="7"/>
        <v>140.55009925403013</v>
      </c>
      <c r="Z47" s="38">
        <f t="shared" si="8"/>
        <v>123.74559285262583</v>
      </c>
      <c r="AA47" s="38">
        <f t="shared" si="9"/>
        <v>100.36922146362602</v>
      </c>
      <c r="AB47" s="38">
        <f t="shared" si="10"/>
        <v>89.982200317264315</v>
      </c>
      <c r="AC47" s="38">
        <f t="shared" si="11"/>
        <v>114.39805184398691</v>
      </c>
      <c r="AD47" s="38">
        <f t="shared" si="12"/>
        <v>105.05035365168401</v>
      </c>
      <c r="AE47" s="38">
        <f t="shared" si="13"/>
        <v>102.525739673793</v>
      </c>
      <c r="AF47" s="38">
        <f t="shared" si="14"/>
        <v>98.29267105148098</v>
      </c>
      <c r="AG47" s="38">
        <f t="shared" si="15"/>
        <v>95.876405348423447</v>
      </c>
    </row>
    <row r="48" spans="1:33" x14ac:dyDescent="0.2">
      <c r="A48" s="47">
        <v>18</v>
      </c>
      <c r="B48" s="47" t="s">
        <v>827</v>
      </c>
      <c r="C48" s="10" t="s">
        <v>846</v>
      </c>
      <c r="D48" s="56">
        <v>13877787</v>
      </c>
      <c r="E48" s="56">
        <v>366433</v>
      </c>
      <c r="F48" s="64">
        <v>1528219</v>
      </c>
      <c r="G48" s="64">
        <v>4432430</v>
      </c>
      <c r="H48" s="64">
        <v>6233351</v>
      </c>
      <c r="I48" s="64">
        <v>1683787</v>
      </c>
      <c r="J48" s="56">
        <v>772116</v>
      </c>
      <c r="K48" s="56">
        <v>683270</v>
      </c>
      <c r="L48" s="56">
        <v>1581717</v>
      </c>
      <c r="M48" s="56">
        <v>1414386</v>
      </c>
      <c r="N48" s="99">
        <f t="shared" si="0"/>
        <v>0.46718146289223494</v>
      </c>
      <c r="O48" s="99">
        <f t="shared" si="1"/>
        <v>0.52484856818334813</v>
      </c>
      <c r="P48" s="100">
        <f t="shared" si="2"/>
        <v>0.5310331910729712</v>
      </c>
      <c r="Q48" s="100">
        <f t="shared" si="3"/>
        <v>0.51073440677016946</v>
      </c>
      <c r="R48" s="100">
        <f t="shared" si="4"/>
        <v>0.45724088525887929</v>
      </c>
      <c r="S48" s="100">
        <f t="shared" si="5"/>
        <v>0.37281205371475384</v>
      </c>
      <c r="T48" s="99">
        <f t="shared" si="17"/>
        <v>0.46122471410753285</v>
      </c>
      <c r="U48" s="99">
        <f t="shared" si="18"/>
        <v>0.45395113615677252</v>
      </c>
      <c r="V48" s="99">
        <f t="shared" si="19"/>
        <v>0.47530110543806292</v>
      </c>
      <c r="W48" s="99">
        <f t="shared" si="20"/>
        <v>0.46940226287052417</v>
      </c>
      <c r="X48" s="38">
        <f t="shared" si="16"/>
        <v>100</v>
      </c>
      <c r="Y48" s="38">
        <f t="shared" si="7"/>
        <v>112.34362017150823</v>
      </c>
      <c r="Z48" s="38">
        <f t="shared" si="8"/>
        <v>113.66743615755684</v>
      </c>
      <c r="AA48" s="38">
        <f t="shared" si="9"/>
        <v>109.32248972557818</v>
      </c>
      <c r="AB48" s="38">
        <f t="shared" si="10"/>
        <v>97.872223445721644</v>
      </c>
      <c r="AC48" s="38">
        <f t="shared" si="11"/>
        <v>79.80026677572836</v>
      </c>
      <c r="AD48" s="38">
        <f t="shared" si="12"/>
        <v>98.724960372394705</v>
      </c>
      <c r="AE48" s="38">
        <f t="shared" si="13"/>
        <v>97.168054003351102</v>
      </c>
      <c r="AF48" s="38">
        <f t="shared" si="14"/>
        <v>101.73800614766706</v>
      </c>
      <c r="AG48" s="38">
        <f t="shared" si="15"/>
        <v>100.4753613220312</v>
      </c>
    </row>
    <row r="49" spans="1:33" x14ac:dyDescent="0.2">
      <c r="A49" s="47">
        <v>19</v>
      </c>
      <c r="B49" s="47" t="s">
        <v>827</v>
      </c>
      <c r="C49" s="10" t="s">
        <v>848</v>
      </c>
      <c r="D49" s="56">
        <v>5731464</v>
      </c>
      <c r="E49" s="56">
        <v>106539</v>
      </c>
      <c r="F49" s="64">
        <v>511917</v>
      </c>
      <c r="G49" s="64">
        <v>2024022</v>
      </c>
      <c r="H49" s="64">
        <v>2565354</v>
      </c>
      <c r="I49" s="64">
        <v>630171</v>
      </c>
      <c r="J49" s="56">
        <v>308524</v>
      </c>
      <c r="K49" s="56">
        <v>278800</v>
      </c>
      <c r="L49" s="56">
        <v>641602</v>
      </c>
      <c r="M49" s="56">
        <v>584511</v>
      </c>
      <c r="N49" s="99">
        <f t="shared" si="0"/>
        <v>0.19294385596451225</v>
      </c>
      <c r="O49" s="99">
        <f t="shared" si="1"/>
        <v>0.15259772347382941</v>
      </c>
      <c r="P49" s="100">
        <f t="shared" si="2"/>
        <v>0.17788348271713816</v>
      </c>
      <c r="Q49" s="100">
        <f t="shared" si="3"/>
        <v>0.23322143281671046</v>
      </c>
      <c r="R49" s="100">
        <f t="shared" si="4"/>
        <v>0.18817883574379285</v>
      </c>
      <c r="S49" s="100">
        <f t="shared" si="5"/>
        <v>0.139527947835136</v>
      </c>
      <c r="T49" s="99">
        <f t="shared" si="17"/>
        <v>0.18429729949296797</v>
      </c>
      <c r="U49" s="99">
        <f t="shared" si="18"/>
        <v>0.1852292311392395</v>
      </c>
      <c r="V49" s="99">
        <f t="shared" si="19"/>
        <v>0.19279943242139527</v>
      </c>
      <c r="W49" s="99">
        <f t="shared" si="20"/>
        <v>0.19398579035193569</v>
      </c>
      <c r="X49" s="38">
        <f t="shared" si="16"/>
        <v>100</v>
      </c>
      <c r="Y49" s="38">
        <f t="shared" si="7"/>
        <v>79.08918514715306</v>
      </c>
      <c r="Z49" s="38">
        <f t="shared" si="8"/>
        <v>92.194427144576139</v>
      </c>
      <c r="AA49" s="38">
        <f t="shared" si="9"/>
        <v>120.87528346049351</v>
      </c>
      <c r="AB49" s="38">
        <f t="shared" si="10"/>
        <v>97.5303591830383</v>
      </c>
      <c r="AC49" s="38">
        <f t="shared" si="11"/>
        <v>72.315310139131398</v>
      </c>
      <c r="AD49" s="38">
        <f t="shared" si="12"/>
        <v>95.518615284057233</v>
      </c>
      <c r="AE49" s="38">
        <f t="shared" si="13"/>
        <v>96.001621929494519</v>
      </c>
      <c r="AF49" s="38">
        <f t="shared" si="14"/>
        <v>99.925147373885011</v>
      </c>
      <c r="AG49" s="38">
        <f t="shared" si="15"/>
        <v>100.54001946950572</v>
      </c>
    </row>
    <row r="50" spans="1:33" x14ac:dyDescent="0.2">
      <c r="A50" s="47">
        <v>20</v>
      </c>
      <c r="B50" s="47" t="s">
        <v>827</v>
      </c>
      <c r="C50" s="10" t="s">
        <v>849</v>
      </c>
      <c r="D50" s="56">
        <v>1131470</v>
      </c>
      <c r="E50" s="56">
        <v>11937</v>
      </c>
      <c r="F50" s="64">
        <v>63608</v>
      </c>
      <c r="G50" s="64">
        <v>312326</v>
      </c>
      <c r="H50" s="64">
        <v>590249</v>
      </c>
      <c r="I50" s="64">
        <v>165287</v>
      </c>
      <c r="J50" s="56">
        <v>58646</v>
      </c>
      <c r="K50" s="56">
        <v>55118</v>
      </c>
      <c r="L50" s="56">
        <v>129915</v>
      </c>
      <c r="M50" s="56">
        <v>122746</v>
      </c>
      <c r="N50" s="99">
        <f t="shared" si="0"/>
        <v>3.8089776836802369E-2</v>
      </c>
      <c r="O50" s="99">
        <f t="shared" si="1"/>
        <v>1.7097579525874106E-2</v>
      </c>
      <c r="P50" s="100">
        <f t="shared" si="2"/>
        <v>2.2102826373556112E-2</v>
      </c>
      <c r="Q50" s="100">
        <f t="shared" si="3"/>
        <v>3.5988303104369374E-2</v>
      </c>
      <c r="R50" s="100">
        <f t="shared" si="4"/>
        <v>4.329709257238494E-2</v>
      </c>
      <c r="S50" s="100">
        <f t="shared" si="5"/>
        <v>3.6596663308571996E-2</v>
      </c>
      <c r="T50" s="99">
        <f t="shared" si="17"/>
        <v>3.5032280879492679E-2</v>
      </c>
      <c r="U50" s="99">
        <f t="shared" si="18"/>
        <v>3.6619314067190108E-2</v>
      </c>
      <c r="V50" s="99">
        <f t="shared" si="19"/>
        <v>3.9039058891689189E-2</v>
      </c>
      <c r="W50" s="99">
        <f t="shared" si="20"/>
        <v>4.0736581214962077E-2</v>
      </c>
      <c r="X50" s="38">
        <f t="shared" si="16"/>
        <v>100</v>
      </c>
      <c r="Y50" s="38">
        <f t="shared" si="7"/>
        <v>44.88758125081587</v>
      </c>
      <c r="Z50" s="38">
        <f t="shared" si="8"/>
        <v>58.028238044703762</v>
      </c>
      <c r="AA50" s="38">
        <f t="shared" si="9"/>
        <v>94.482840523227878</v>
      </c>
      <c r="AB50" s="38">
        <f t="shared" si="10"/>
        <v>113.67116367705063</v>
      </c>
      <c r="AC50" s="38">
        <f t="shared" si="11"/>
        <v>96.08001502705649</v>
      </c>
      <c r="AD50" s="38">
        <f t="shared" si="12"/>
        <v>91.972922365994179</v>
      </c>
      <c r="AE50" s="38">
        <f t="shared" si="13"/>
        <v>96.139481793467738</v>
      </c>
      <c r="AF50" s="38">
        <f t="shared" si="14"/>
        <v>102.49222267422063</v>
      </c>
      <c r="AG50" s="38">
        <f t="shared" si="15"/>
        <v>106.94885766724252</v>
      </c>
    </row>
    <row r="51" spans="1:33" x14ac:dyDescent="0.2">
      <c r="A51" s="47">
        <v>21</v>
      </c>
      <c r="B51" t="s">
        <v>832</v>
      </c>
      <c r="C51" s="10" t="s">
        <v>73</v>
      </c>
      <c r="D51" s="56">
        <v>28736597</v>
      </c>
      <c r="E51" s="56">
        <v>686998</v>
      </c>
      <c r="F51" s="64">
        <v>2814213</v>
      </c>
      <c r="G51" s="64">
        <v>8331886</v>
      </c>
      <c r="H51" s="64">
        <v>13243348</v>
      </c>
      <c r="I51" s="64">
        <v>4347150</v>
      </c>
      <c r="J51" s="56">
        <v>1616665</v>
      </c>
      <c r="K51" s="56">
        <v>1451754</v>
      </c>
      <c r="L51" s="56">
        <v>3219041</v>
      </c>
      <c r="M51" s="56">
        <v>2911284</v>
      </c>
      <c r="N51" s="99">
        <f t="shared" si="0"/>
        <v>0.96738805870162226</v>
      </c>
      <c r="O51" s="99">
        <f t="shared" si="1"/>
        <v>0.98399957603388288</v>
      </c>
      <c r="P51" s="100">
        <f t="shared" si="2"/>
        <v>0.97789682614143614</v>
      </c>
      <c r="Q51" s="100">
        <f t="shared" si="3"/>
        <v>0.96005596331734067</v>
      </c>
      <c r="R51" s="100">
        <f t="shared" si="4"/>
        <v>0.97145181834159644</v>
      </c>
      <c r="S51" s="100">
        <f t="shared" si="5"/>
        <v>0.96251480698336078</v>
      </c>
      <c r="T51" s="99">
        <f t="shared" si="17"/>
        <v>0.96571739535594991</v>
      </c>
      <c r="U51" s="99">
        <f t="shared" si="18"/>
        <v>0.96451677626727228</v>
      </c>
      <c r="V51" s="99">
        <f t="shared" si="19"/>
        <v>0.96731194376139817</v>
      </c>
      <c r="W51" s="99">
        <f t="shared" si="20"/>
        <v>0.96618836545239484</v>
      </c>
      <c r="X51" s="38">
        <f t="shared" si="16"/>
        <v>100</v>
      </c>
      <c r="Y51" s="38">
        <f t="shared" si="7"/>
        <v>101.71715137300285</v>
      </c>
      <c r="Z51" s="38">
        <f t="shared" si="8"/>
        <v>101.08630320017782</v>
      </c>
      <c r="AA51" s="38">
        <f t="shared" si="9"/>
        <v>99.242072990427204</v>
      </c>
      <c r="AB51" s="38">
        <f t="shared" si="10"/>
        <v>100.42007543957368</v>
      </c>
      <c r="AC51" s="38">
        <f t="shared" si="11"/>
        <v>99.496246446870344</v>
      </c>
      <c r="AD51" s="38">
        <f t="shared" si="12"/>
        <v>99.827301636541321</v>
      </c>
      <c r="AE51" s="38">
        <f t="shared" si="13"/>
        <v>99.703192280644473</v>
      </c>
      <c r="AF51" s="38">
        <f t="shared" si="14"/>
        <v>99.992131912365522</v>
      </c>
      <c r="AG51" s="38">
        <f t="shared" si="15"/>
        <v>99.875986349176401</v>
      </c>
    </row>
    <row r="52" spans="1:33" x14ac:dyDescent="0.2">
      <c r="A52" s="47">
        <v>22</v>
      </c>
      <c r="B52" s="47" t="s">
        <v>832</v>
      </c>
      <c r="C52" s="10" t="s">
        <v>108</v>
      </c>
      <c r="D52" s="56">
        <v>968749</v>
      </c>
      <c r="E52" s="56">
        <v>11171</v>
      </c>
      <c r="F52" s="64">
        <v>63609</v>
      </c>
      <c r="G52" s="64">
        <v>346656</v>
      </c>
      <c r="H52" s="64">
        <v>389184</v>
      </c>
      <c r="I52" s="64">
        <v>169300</v>
      </c>
      <c r="J52" s="56">
        <v>57391</v>
      </c>
      <c r="K52" s="56">
        <v>53408</v>
      </c>
      <c r="L52" s="56">
        <v>108780</v>
      </c>
      <c r="M52" s="56">
        <v>101880</v>
      </c>
      <c r="N52" s="99">
        <f t="shared" si="0"/>
        <v>3.2611941298377738E-2</v>
      </c>
      <c r="O52" s="99">
        <f t="shared" si="1"/>
        <v>1.6000423966117085E-2</v>
      </c>
      <c r="P52" s="100">
        <f t="shared" si="2"/>
        <v>2.2103173858563873E-2</v>
      </c>
      <c r="Q52" s="100">
        <f t="shared" si="3"/>
        <v>3.9944036682659369E-2</v>
      </c>
      <c r="R52" s="100">
        <f t="shared" si="4"/>
        <v>2.8548181658403591E-2</v>
      </c>
      <c r="S52" s="100">
        <f t="shared" si="5"/>
        <v>3.7485193016639176E-2</v>
      </c>
      <c r="T52" s="99">
        <f t="shared" si="17"/>
        <v>3.4282604644050141E-2</v>
      </c>
      <c r="U52" s="99">
        <f t="shared" si="18"/>
        <v>3.5483223732727776E-2</v>
      </c>
      <c r="V52" s="99">
        <f t="shared" si="19"/>
        <v>3.2688056238601777E-2</v>
      </c>
      <c r="W52" s="99">
        <f t="shared" si="20"/>
        <v>3.3811634547605107E-2</v>
      </c>
      <c r="X52" s="38">
        <f t="shared" si="16"/>
        <v>100</v>
      </c>
      <c r="Y52" s="38">
        <f t="shared" si="7"/>
        <v>49.06308342617131</v>
      </c>
      <c r="Z52" s="38">
        <f t="shared" si="8"/>
        <v>67.776320508903225</v>
      </c>
      <c r="AA52" s="38">
        <f t="shared" si="9"/>
        <v>122.48285472243985</v>
      </c>
      <c r="AB52" s="38">
        <f t="shared" si="10"/>
        <v>87.539044048946892</v>
      </c>
      <c r="AC52" s="38">
        <f t="shared" si="11"/>
        <v>114.94315126374846</v>
      </c>
      <c r="AD52" s="38">
        <f t="shared" si="12"/>
        <v>105.12285769923028</v>
      </c>
      <c r="AE52" s="38">
        <f t="shared" si="13"/>
        <v>108.80438980335363</v>
      </c>
      <c r="AF52" s="38">
        <f t="shared" si="14"/>
        <v>100.23339591938927</v>
      </c>
      <c r="AG52" s="38">
        <f t="shared" si="15"/>
        <v>103.67869314571301</v>
      </c>
    </row>
    <row r="53" spans="1:33" x14ac:dyDescent="0.2">
      <c r="A53" s="47">
        <v>23</v>
      </c>
      <c r="B53" t="s">
        <v>869</v>
      </c>
      <c r="C53" s="10" t="s">
        <v>62</v>
      </c>
      <c r="D53" s="56">
        <v>9208484</v>
      </c>
      <c r="E53" s="56">
        <v>14656</v>
      </c>
      <c r="F53" s="64">
        <v>156953</v>
      </c>
      <c r="G53" s="64">
        <v>1649017</v>
      </c>
      <c r="H53" s="64">
        <v>5166159</v>
      </c>
      <c r="I53" s="64">
        <v>2236355</v>
      </c>
      <c r="J53" s="56">
        <v>527200</v>
      </c>
      <c r="K53" s="56">
        <v>517675</v>
      </c>
      <c r="L53" s="56">
        <v>1000522</v>
      </c>
      <c r="M53" s="56">
        <v>983843</v>
      </c>
      <c r="N53" s="99">
        <f t="shared" si="0"/>
        <v>0.30999416737983798</v>
      </c>
      <c r="O53" s="99">
        <f t="shared" si="1"/>
        <v>2.0992052067622596E-2</v>
      </c>
      <c r="P53" s="100">
        <f t="shared" si="2"/>
        <v>5.4538814422851724E-2</v>
      </c>
      <c r="Q53" s="100">
        <f t="shared" si="3"/>
        <v>0.19001083361698312</v>
      </c>
      <c r="R53" s="100">
        <f t="shared" si="4"/>
        <v>0.37895814218517881</v>
      </c>
      <c r="S53" s="100">
        <f t="shared" si="5"/>
        <v>0.49515770129194392</v>
      </c>
      <c r="T53" s="99">
        <f t="shared" si="17"/>
        <v>0.31492375404407019</v>
      </c>
      <c r="U53" s="99">
        <f t="shared" si="18"/>
        <v>0.34393307829987735</v>
      </c>
      <c r="V53" s="99">
        <f t="shared" si="19"/>
        <v>0.30065379117446522</v>
      </c>
      <c r="W53" s="99">
        <f t="shared" si="20"/>
        <v>0.32651491920121173</v>
      </c>
      <c r="X53" s="38">
        <f t="shared" si="16"/>
        <v>100</v>
      </c>
      <c r="Y53" s="38">
        <f t="shared" si="7"/>
        <v>6.771757109191312</v>
      </c>
      <c r="Z53" s="38">
        <f t="shared" si="8"/>
        <v>17.593496962807347</v>
      </c>
      <c r="AA53" s="38">
        <f t="shared" si="9"/>
        <v>61.294970554772256</v>
      </c>
      <c r="AB53" s="38">
        <f t="shared" si="10"/>
        <v>122.24686205816215</v>
      </c>
      <c r="AC53" s="38">
        <f t="shared" si="11"/>
        <v>159.73129606829787</v>
      </c>
      <c r="AD53" s="38">
        <f t="shared" si="12"/>
        <v>101.59021916634707</v>
      </c>
      <c r="AE53" s="38">
        <f t="shared" si="13"/>
        <v>110.94824177077298</v>
      </c>
      <c r="AF53" s="38">
        <f t="shared" si="14"/>
        <v>96.98691872678755</v>
      </c>
      <c r="AG53" s="38">
        <f t="shared" si="15"/>
        <v>105.32937505276696</v>
      </c>
    </row>
    <row r="54" spans="1:33" x14ac:dyDescent="0.2">
      <c r="A54" s="47">
        <v>24</v>
      </c>
      <c r="B54" s="47" t="s">
        <v>869</v>
      </c>
      <c r="C54" s="10" t="s">
        <v>61</v>
      </c>
      <c r="D54" s="56">
        <v>20496862</v>
      </c>
      <c r="E54" s="56">
        <v>683513</v>
      </c>
      <c r="F54" s="64">
        <v>2720869</v>
      </c>
      <c r="G54" s="64">
        <v>7029525</v>
      </c>
      <c r="H54" s="64">
        <v>8466373</v>
      </c>
      <c r="I54" s="64">
        <v>2280095</v>
      </c>
      <c r="J54" s="56">
        <v>1146856</v>
      </c>
      <c r="K54" s="56">
        <v>987487</v>
      </c>
      <c r="L54" s="56">
        <v>2327299</v>
      </c>
      <c r="M54" s="56">
        <v>2029321</v>
      </c>
      <c r="N54" s="99">
        <f t="shared" si="0"/>
        <v>0.69000583262016202</v>
      </c>
      <c r="O54" s="99">
        <f t="shared" si="1"/>
        <v>0.97900794793237744</v>
      </c>
      <c r="P54" s="100">
        <f t="shared" si="2"/>
        <v>0.94546118557714831</v>
      </c>
      <c r="Q54" s="100">
        <f t="shared" si="3"/>
        <v>0.80998916638301688</v>
      </c>
      <c r="R54" s="100">
        <f t="shared" si="4"/>
        <v>0.62104185781482124</v>
      </c>
      <c r="S54" s="100">
        <f t="shared" si="5"/>
        <v>0.50484229870805608</v>
      </c>
      <c r="T54" s="99">
        <f t="shared" si="17"/>
        <v>0.68507624595592975</v>
      </c>
      <c r="U54" s="99">
        <f t="shared" si="18"/>
        <v>0.6560669217001226</v>
      </c>
      <c r="V54" s="99">
        <f t="shared" si="19"/>
        <v>0.69934620882553478</v>
      </c>
      <c r="W54" s="99">
        <f t="shared" si="20"/>
        <v>0.67348508079878822</v>
      </c>
      <c r="X54" s="38">
        <f t="shared" si="16"/>
        <v>100</v>
      </c>
      <c r="Y54" s="38">
        <f t="shared" si="7"/>
        <v>141.88401048941665</v>
      </c>
      <c r="Z54" s="38">
        <f t="shared" si="8"/>
        <v>137.02220196993764</v>
      </c>
      <c r="AA54" s="38">
        <f t="shared" si="9"/>
        <v>117.38874196283844</v>
      </c>
      <c r="AB54" s="38">
        <f t="shared" si="10"/>
        <v>90.005305528583207</v>
      </c>
      <c r="AC54" s="38">
        <f t="shared" si="11"/>
        <v>73.164932068909678</v>
      </c>
      <c r="AD54" s="38">
        <f t="shared" si="12"/>
        <v>99.285573189213039</v>
      </c>
      <c r="AE54" s="38">
        <f t="shared" si="13"/>
        <v>95.081358835596646</v>
      </c>
      <c r="AF54" s="38">
        <f t="shared" si="14"/>
        <v>101.35366626828421</v>
      </c>
      <c r="AG54" s="38">
        <f t="shared" si="15"/>
        <v>97.605708380951</v>
      </c>
    </row>
    <row r="55" spans="1:33" x14ac:dyDescent="0.2">
      <c r="A55" s="47">
        <v>25</v>
      </c>
      <c r="B55" t="s">
        <v>833</v>
      </c>
      <c r="C55" s="10" t="s">
        <v>819</v>
      </c>
      <c r="D55" s="56">
        <v>11</v>
      </c>
      <c r="E55" s="56">
        <v>0</v>
      </c>
      <c r="F55" s="64">
        <v>0</v>
      </c>
      <c r="G55" s="64">
        <v>0</v>
      </c>
      <c r="H55" s="64">
        <v>11</v>
      </c>
      <c r="I55" s="64">
        <v>0</v>
      </c>
      <c r="J55" s="56">
        <v>0</v>
      </c>
      <c r="K55" s="56">
        <v>0</v>
      </c>
      <c r="L55" s="56">
        <v>0</v>
      </c>
      <c r="M55" s="56">
        <v>0</v>
      </c>
      <c r="N55" s="99">
        <f t="shared" si="0"/>
        <v>3.7030371570154408E-7</v>
      </c>
      <c r="O55" s="99">
        <f t="shared" si="1"/>
        <v>0</v>
      </c>
      <c r="P55" s="100">
        <f t="shared" si="2"/>
        <v>0</v>
      </c>
      <c r="Q55" s="100">
        <f t="shared" si="3"/>
        <v>0</v>
      </c>
      <c r="R55" s="100">
        <f t="shared" si="4"/>
        <v>8.0689339295150749E-7</v>
      </c>
      <c r="S55" s="100">
        <f t="shared" si="5"/>
        <v>0</v>
      </c>
      <c r="T55" s="99">
        <f t="shared" si="17"/>
        <v>0</v>
      </c>
      <c r="U55" s="99">
        <f t="shared" si="18"/>
        <v>0</v>
      </c>
      <c r="V55" s="99">
        <f t="shared" si="19"/>
        <v>0</v>
      </c>
      <c r="W55" s="99">
        <f t="shared" si="20"/>
        <v>0</v>
      </c>
      <c r="X55" s="38">
        <f t="shared" si="16"/>
        <v>100</v>
      </c>
      <c r="Y55" s="38">
        <f t="shared" si="7"/>
        <v>0</v>
      </c>
      <c r="Z55" s="38">
        <f t="shared" si="8"/>
        <v>0</v>
      </c>
      <c r="AA55" s="38">
        <f t="shared" si="9"/>
        <v>0</v>
      </c>
      <c r="AB55" s="38">
        <f t="shared" si="10"/>
        <v>217.90043111580445</v>
      </c>
      <c r="AC55" s="38">
        <f t="shared" si="11"/>
        <v>0</v>
      </c>
      <c r="AD55" s="38">
        <f t="shared" si="12"/>
        <v>0</v>
      </c>
      <c r="AE55" s="38">
        <f t="shared" si="13"/>
        <v>0</v>
      </c>
      <c r="AF55" s="38">
        <f t="shared" si="14"/>
        <v>0</v>
      </c>
      <c r="AG55" s="38">
        <f t="shared" si="15"/>
        <v>0</v>
      </c>
    </row>
    <row r="56" spans="1:33" x14ac:dyDescent="0.2">
      <c r="A56" s="47">
        <v>26</v>
      </c>
      <c r="B56" s="47" t="s">
        <v>833</v>
      </c>
      <c r="C56" s="10" t="s">
        <v>394</v>
      </c>
      <c r="D56" s="56">
        <v>1243086</v>
      </c>
      <c r="E56" s="56">
        <v>24143</v>
      </c>
      <c r="F56" s="64">
        <v>95536</v>
      </c>
      <c r="G56" s="64">
        <v>235945</v>
      </c>
      <c r="H56" s="64">
        <v>242913</v>
      </c>
      <c r="I56" s="64">
        <v>668692</v>
      </c>
      <c r="J56" s="56">
        <v>86896</v>
      </c>
      <c r="K56" s="56">
        <v>80313</v>
      </c>
      <c r="L56" s="56">
        <v>131431</v>
      </c>
      <c r="M56" s="56">
        <v>121287</v>
      </c>
      <c r="N56" s="99">
        <f t="shared" si="0"/>
        <v>4.1847214976051789E-2</v>
      </c>
      <c r="O56" s="99">
        <f t="shared" si="1"/>
        <v>3.4580452583829989E-2</v>
      </c>
      <c r="P56" s="100">
        <f t="shared" si="2"/>
        <v>3.3197327701296325E-2</v>
      </c>
      <c r="Q56" s="100">
        <f t="shared" si="3"/>
        <v>2.7187170379540711E-2</v>
      </c>
      <c r="R56" s="100">
        <f t="shared" si="4"/>
        <v>1.7818626796548141E-2</v>
      </c>
      <c r="S56" s="100">
        <f t="shared" si="5"/>
        <v>0.14805699166380676</v>
      </c>
      <c r="T56" s="99">
        <f t="shared" si="17"/>
        <v>5.1907463071725196E-2</v>
      </c>
      <c r="U56" s="99">
        <f t="shared" si="18"/>
        <v>5.3358376041914422E-2</v>
      </c>
      <c r="V56" s="99">
        <f t="shared" si="19"/>
        <v>3.9494612240261719E-2</v>
      </c>
      <c r="W56" s="99">
        <f t="shared" si="20"/>
        <v>4.025237258907912E-2</v>
      </c>
      <c r="X56" s="38">
        <f t="shared" si="16"/>
        <v>100</v>
      </c>
      <c r="Y56" s="38">
        <f t="shared" si="7"/>
        <v>82.635015504901816</v>
      </c>
      <c r="Z56" s="38">
        <f t="shared" si="8"/>
        <v>79.329837649397703</v>
      </c>
      <c r="AA56" s="38">
        <f t="shared" si="9"/>
        <v>64.967693537310225</v>
      </c>
      <c r="AB56" s="38">
        <f t="shared" si="10"/>
        <v>42.580197527470673</v>
      </c>
      <c r="AC56" s="38">
        <f t="shared" si="11"/>
        <v>353.80369218963892</v>
      </c>
      <c r="AD56" s="38">
        <f t="shared" si="12"/>
        <v>124.04042443787635</v>
      </c>
      <c r="AE56" s="38">
        <f t="shared" si="13"/>
        <v>127.50759177749393</v>
      </c>
      <c r="AF56" s="38">
        <f t="shared" si="14"/>
        <v>94.378113962574545</v>
      </c>
      <c r="AG56" s="38">
        <f t="shared" si="15"/>
        <v>96.188892408048275</v>
      </c>
    </row>
    <row r="57" spans="1:33" x14ac:dyDescent="0.2">
      <c r="A57" s="47">
        <v>27</v>
      </c>
      <c r="B57" s="47" t="s">
        <v>833</v>
      </c>
      <c r="C57" s="10" t="s">
        <v>395</v>
      </c>
      <c r="D57" s="56">
        <v>1025423</v>
      </c>
      <c r="E57" s="56">
        <v>30338</v>
      </c>
      <c r="F57" s="64">
        <v>110883</v>
      </c>
      <c r="G57" s="64">
        <v>283611</v>
      </c>
      <c r="H57" s="64">
        <v>193039</v>
      </c>
      <c r="I57" s="64">
        <v>437890</v>
      </c>
      <c r="J57" s="56">
        <v>77831</v>
      </c>
      <c r="K57" s="56">
        <v>69354</v>
      </c>
      <c r="L57" s="56">
        <v>115443</v>
      </c>
      <c r="M57" s="56">
        <v>102918</v>
      </c>
      <c r="N57" s="99">
        <f t="shared" si="0"/>
        <v>3.4519813369620407E-2</v>
      </c>
      <c r="O57" s="99">
        <f t="shared" si="1"/>
        <v>4.3453662365415827E-2</v>
      </c>
      <c r="P57" s="100">
        <f t="shared" si="2"/>
        <v>3.8530180115378919E-2</v>
      </c>
      <c r="Q57" s="100">
        <f t="shared" si="3"/>
        <v>3.2679567604788913E-2</v>
      </c>
      <c r="R57" s="100">
        <f t="shared" si="4"/>
        <v>1.4160172152906004E-2</v>
      </c>
      <c r="S57" s="100">
        <f t="shared" si="5"/>
        <v>9.6954466450420135E-2</v>
      </c>
      <c r="T57" s="99">
        <f t="shared" si="17"/>
        <v>4.6492470980660144E-2</v>
      </c>
      <c r="U57" s="99">
        <f t="shared" si="18"/>
        <v>4.6077432196667205E-2</v>
      </c>
      <c r="V57" s="99">
        <f t="shared" si="19"/>
        <v>3.4690267295025785E-2</v>
      </c>
      <c r="W57" s="99">
        <f t="shared" si="20"/>
        <v>3.4156122932571878E-2</v>
      </c>
      <c r="X57" s="38">
        <f t="shared" si="16"/>
        <v>100</v>
      </c>
      <c r="Y57" s="38">
        <f t="shared" si="7"/>
        <v>125.88035138005051</v>
      </c>
      <c r="Z57" s="38">
        <f t="shared" si="8"/>
        <v>111.61757945449347</v>
      </c>
      <c r="AA57" s="38">
        <f t="shared" si="9"/>
        <v>94.669015892041216</v>
      </c>
      <c r="AB57" s="38">
        <f t="shared" si="10"/>
        <v>41.020419204722124</v>
      </c>
      <c r="AC57" s="38">
        <f t="shared" si="11"/>
        <v>280.86613740428305</v>
      </c>
      <c r="AD57" s="38">
        <f t="shared" si="12"/>
        <v>134.68343667690982</v>
      </c>
      <c r="AE57" s="38">
        <f t="shared" si="13"/>
        <v>133.48111620214675</v>
      </c>
      <c r="AF57" s="38">
        <f t="shared" si="14"/>
        <v>100.49378576755397</v>
      </c>
      <c r="AG57" s="38">
        <f t="shared" si="15"/>
        <v>98.946429886064806</v>
      </c>
    </row>
    <row r="58" spans="1:33" x14ac:dyDescent="0.2">
      <c r="A58" s="47">
        <v>28</v>
      </c>
      <c r="B58" s="47" t="s">
        <v>833</v>
      </c>
      <c r="C58" s="10" t="s">
        <v>396</v>
      </c>
      <c r="D58" s="56">
        <v>1457651</v>
      </c>
      <c r="E58" s="56">
        <v>49810</v>
      </c>
      <c r="F58" s="64">
        <v>171927</v>
      </c>
      <c r="G58" s="64">
        <v>393985</v>
      </c>
      <c r="H58" s="64">
        <v>248891</v>
      </c>
      <c r="I58" s="64">
        <v>642848</v>
      </c>
      <c r="J58" s="56">
        <v>106637</v>
      </c>
      <c r="K58" s="56">
        <v>94453</v>
      </c>
      <c r="L58" s="56">
        <v>149119</v>
      </c>
      <c r="M58" s="56">
        <v>132210</v>
      </c>
      <c r="N58" s="99">
        <f t="shared" si="0"/>
        <v>4.9070325590551953E-2</v>
      </c>
      <c r="O58" s="99">
        <f t="shared" si="1"/>
        <v>7.1343757743468988E-2</v>
      </c>
      <c r="P58" s="100">
        <f t="shared" si="2"/>
        <v>5.9742054929040084E-2</v>
      </c>
      <c r="Q58" s="100">
        <f t="shared" si="3"/>
        <v>4.5397602500512182E-2</v>
      </c>
      <c r="R58" s="100">
        <f t="shared" si="4"/>
        <v>1.8257136678644877E-2</v>
      </c>
      <c r="S58" s="100">
        <f t="shared" si="5"/>
        <v>0.14233479834826024</v>
      </c>
      <c r="T58" s="99">
        <f t="shared" si="17"/>
        <v>6.369978065249908E-2</v>
      </c>
      <c r="U58" s="99">
        <f t="shared" si="18"/>
        <v>6.2752713661386614E-2</v>
      </c>
      <c r="V58" s="99">
        <f t="shared" si="19"/>
        <v>4.4809801969516991E-2</v>
      </c>
      <c r="W58" s="99">
        <f t="shared" si="20"/>
        <v>4.3877465680593558E-2</v>
      </c>
      <c r="X58" s="38">
        <f t="shared" si="16"/>
        <v>100</v>
      </c>
      <c r="Y58" s="38">
        <f t="shared" si="7"/>
        <v>145.39083832206236</v>
      </c>
      <c r="Z58" s="38">
        <f t="shared" si="8"/>
        <v>121.74782663464308</v>
      </c>
      <c r="AA58" s="38">
        <f t="shared" si="9"/>
        <v>92.515388789784353</v>
      </c>
      <c r="AB58" s="38">
        <f t="shared" si="10"/>
        <v>37.206063866346391</v>
      </c>
      <c r="AC58" s="38">
        <f t="shared" si="11"/>
        <v>290.06287738116316</v>
      </c>
      <c r="AD58" s="38">
        <f t="shared" si="12"/>
        <v>129.81324229233135</v>
      </c>
      <c r="AE58" s="38">
        <f t="shared" si="13"/>
        <v>127.88322251008069</v>
      </c>
      <c r="AF58" s="38">
        <f t="shared" si="14"/>
        <v>91.317515077064655</v>
      </c>
      <c r="AG58" s="38">
        <f t="shared" si="15"/>
        <v>89.417514867767196</v>
      </c>
    </row>
    <row r="59" spans="1:33" x14ac:dyDescent="0.2">
      <c r="A59" s="47">
        <v>29</v>
      </c>
      <c r="B59" s="47" t="s">
        <v>833</v>
      </c>
      <c r="C59" s="10" t="s">
        <v>397</v>
      </c>
      <c r="D59" s="56">
        <v>1104091</v>
      </c>
      <c r="E59" s="56">
        <v>33331</v>
      </c>
      <c r="F59" s="64">
        <v>123859</v>
      </c>
      <c r="G59" s="64">
        <v>308927</v>
      </c>
      <c r="H59" s="64">
        <v>226727</v>
      </c>
      <c r="I59" s="64">
        <v>444578</v>
      </c>
      <c r="J59" s="56">
        <v>76594</v>
      </c>
      <c r="K59" s="56">
        <v>68245</v>
      </c>
      <c r="L59" s="56">
        <v>123232</v>
      </c>
      <c r="M59" s="56">
        <v>109554</v>
      </c>
      <c r="N59" s="99">
        <f t="shared" si="0"/>
        <v>3.7168090888421226E-2</v>
      </c>
      <c r="O59" s="99">
        <f t="shared" si="1"/>
        <v>4.7740590029061732E-2</v>
      </c>
      <c r="P59" s="100">
        <f t="shared" si="2"/>
        <v>4.3039145576064121E-2</v>
      </c>
      <c r="Q59" s="100">
        <f t="shared" si="3"/>
        <v>3.5596647455298364E-2</v>
      </c>
      <c r="R59" s="100">
        <f t="shared" si="4"/>
        <v>1.6631319845792403E-2</v>
      </c>
      <c r="S59" s="100">
        <f t="shared" si="5"/>
        <v>9.8435275492920318E-2</v>
      </c>
      <c r="T59" s="99">
        <f t="shared" si="17"/>
        <v>4.575354707369407E-2</v>
      </c>
      <c r="U59" s="99">
        <f t="shared" si="18"/>
        <v>4.5340634430048064E-2</v>
      </c>
      <c r="V59" s="99">
        <f t="shared" si="19"/>
        <v>3.7030837896629656E-2</v>
      </c>
      <c r="W59" s="99">
        <f t="shared" si="20"/>
        <v>3.6358459081550158E-2</v>
      </c>
      <c r="X59" s="38">
        <f t="shared" si="16"/>
        <v>100</v>
      </c>
      <c r="Y59" s="38">
        <f t="shared" si="7"/>
        <v>128.44509601630924</v>
      </c>
      <c r="Z59" s="38">
        <f t="shared" si="8"/>
        <v>115.79595439880899</v>
      </c>
      <c r="AA59" s="38">
        <f t="shared" si="9"/>
        <v>95.77206309078305</v>
      </c>
      <c r="AB59" s="38">
        <f t="shared" si="10"/>
        <v>44.746231103770434</v>
      </c>
      <c r="AC59" s="38">
        <f t="shared" si="11"/>
        <v>264.83812630684594</v>
      </c>
      <c r="AD59" s="38">
        <f t="shared" si="12"/>
        <v>123.098996962331</v>
      </c>
      <c r="AE59" s="38">
        <f t="shared" si="13"/>
        <v>121.98806381032819</v>
      </c>
      <c r="AF59" s="38">
        <f t="shared" si="14"/>
        <v>99.630723589749053</v>
      </c>
      <c r="AG59" s="38">
        <f t="shared" si="15"/>
        <v>97.821701928943341</v>
      </c>
    </row>
    <row r="60" spans="1:33" x14ac:dyDescent="0.2">
      <c r="A60" s="47">
        <v>30</v>
      </c>
      <c r="B60" s="47" t="s">
        <v>833</v>
      </c>
      <c r="C60" s="10" t="s">
        <v>398</v>
      </c>
      <c r="D60" s="56">
        <v>1220088</v>
      </c>
      <c r="E60" s="56">
        <v>44438</v>
      </c>
      <c r="F60" s="64">
        <v>158053</v>
      </c>
      <c r="G60" s="64">
        <v>375950</v>
      </c>
      <c r="H60" s="64">
        <v>220329</v>
      </c>
      <c r="I60" s="64">
        <v>465756</v>
      </c>
      <c r="J60" s="56">
        <v>88067</v>
      </c>
      <c r="K60" s="56">
        <v>76808</v>
      </c>
      <c r="L60" s="56">
        <v>139566</v>
      </c>
      <c r="M60" s="56">
        <v>121952</v>
      </c>
      <c r="N60" s="99">
        <f t="shared" si="0"/>
        <v>4.1073010898442321E-2</v>
      </c>
      <c r="O60" s="99">
        <f t="shared" si="1"/>
        <v>6.3649345645538549E-2</v>
      </c>
      <c r="P60" s="100">
        <f t="shared" si="2"/>
        <v>5.4921047931387003E-2</v>
      </c>
      <c r="Q60" s="100">
        <f t="shared" si="3"/>
        <v>4.3319488457853862E-2</v>
      </c>
      <c r="R60" s="100">
        <f t="shared" si="4"/>
        <v>1.6162001306873879E-2</v>
      </c>
      <c r="S60" s="100">
        <f t="shared" si="5"/>
        <v>0.1031243565189474</v>
      </c>
      <c r="T60" s="99">
        <f t="shared" si="17"/>
        <v>5.2606961774277566E-2</v>
      </c>
      <c r="U60" s="99">
        <f t="shared" si="18"/>
        <v>5.1029723046422913E-2</v>
      </c>
      <c r="V60" s="99">
        <f t="shared" si="19"/>
        <v>4.1939154780260113E-2</v>
      </c>
      <c r="W60" s="99">
        <f t="shared" si="20"/>
        <v>4.0473070831856479E-2</v>
      </c>
      <c r="X60" s="38">
        <f t="shared" si="16"/>
        <v>100</v>
      </c>
      <c r="Y60" s="38">
        <f t="shared" si="7"/>
        <v>154.96634956448355</v>
      </c>
      <c r="Z60" s="38">
        <f t="shared" si="8"/>
        <v>133.71566079532255</v>
      </c>
      <c r="AA60" s="38">
        <f t="shared" si="9"/>
        <v>105.46947377431425</v>
      </c>
      <c r="AB60" s="38">
        <f t="shared" si="10"/>
        <v>39.349443718251528</v>
      </c>
      <c r="AC60" s="38">
        <f t="shared" si="11"/>
        <v>251.07571678622261</v>
      </c>
      <c r="AD60" s="38">
        <f t="shared" si="12"/>
        <v>128.08158112477864</v>
      </c>
      <c r="AE60" s="38">
        <f t="shared" si="13"/>
        <v>124.24149564442619</v>
      </c>
      <c r="AF60" s="38">
        <f t="shared" si="14"/>
        <v>102.10879081633297</v>
      </c>
      <c r="AG60" s="38">
        <f t="shared" si="15"/>
        <v>98.539332633613682</v>
      </c>
    </row>
    <row r="61" spans="1:33" x14ac:dyDescent="0.2">
      <c r="A61" s="47">
        <v>31</v>
      </c>
      <c r="B61" s="47" t="s">
        <v>833</v>
      </c>
      <c r="C61" s="10" t="s">
        <v>399</v>
      </c>
      <c r="D61" s="56">
        <v>2210296</v>
      </c>
      <c r="E61" s="56">
        <v>72120</v>
      </c>
      <c r="F61" s="64">
        <v>272625</v>
      </c>
      <c r="G61" s="64">
        <v>697890</v>
      </c>
      <c r="H61" s="64">
        <v>855820</v>
      </c>
      <c r="I61" s="64">
        <v>383961</v>
      </c>
      <c r="J61" s="56">
        <v>122623</v>
      </c>
      <c r="K61" s="56">
        <v>107553</v>
      </c>
      <c r="L61" s="56">
        <v>223861</v>
      </c>
      <c r="M61" s="56">
        <v>196171</v>
      </c>
      <c r="N61" s="99">
        <f t="shared" si="0"/>
        <v>7.4407347418205469E-2</v>
      </c>
      <c r="O61" s="99">
        <f t="shared" si="1"/>
        <v>0.10329877150088303</v>
      </c>
      <c r="P61" s="100">
        <f t="shared" si="2"/>
        <v>9.4733100240390125E-2</v>
      </c>
      <c r="Q61" s="100">
        <f t="shared" si="3"/>
        <v>8.0415581326909513E-2</v>
      </c>
      <c r="R61" s="100">
        <f t="shared" si="4"/>
        <v>6.2777773050523553E-2</v>
      </c>
      <c r="S61" s="100">
        <f t="shared" si="5"/>
        <v>8.5013893655415201E-2</v>
      </c>
      <c r="T61" s="99">
        <f t="shared" si="17"/>
        <v>7.3249043042765596E-2</v>
      </c>
      <c r="U61" s="99">
        <f t="shared" si="18"/>
        <v>7.1456095755805693E-2</v>
      </c>
      <c r="V61" s="99">
        <f t="shared" si="19"/>
        <v>6.7269543644324623E-2</v>
      </c>
      <c r="W61" s="99">
        <f t="shared" si="20"/>
        <v>6.5104654111093854E-2</v>
      </c>
      <c r="X61" s="38">
        <f t="shared" si="16"/>
        <v>100</v>
      </c>
      <c r="Y61" s="38">
        <f t="shared" si="7"/>
        <v>138.8287246960891</v>
      </c>
      <c r="Z61" s="38">
        <f t="shared" si="8"/>
        <v>127.31686255114572</v>
      </c>
      <c r="AA61" s="38">
        <f t="shared" si="9"/>
        <v>108.07478578013922</v>
      </c>
      <c r="AB61" s="38">
        <f t="shared" si="10"/>
        <v>84.370395167673351</v>
      </c>
      <c r="AC61" s="38">
        <f t="shared" si="11"/>
        <v>114.2547028018561</v>
      </c>
      <c r="AD61" s="38">
        <f t="shared" si="12"/>
        <v>98.443293013887939</v>
      </c>
      <c r="AE61" s="38">
        <f t="shared" si="13"/>
        <v>96.033655593429089</v>
      </c>
      <c r="AF61" s="38">
        <f t="shared" si="14"/>
        <v>90.40712507359936</v>
      </c>
      <c r="AG61" s="38">
        <f t="shared" si="15"/>
        <v>87.497614644389941</v>
      </c>
    </row>
    <row r="62" spans="1:33" x14ac:dyDescent="0.2">
      <c r="A62" s="47">
        <v>32</v>
      </c>
      <c r="B62" s="47" t="s">
        <v>833</v>
      </c>
      <c r="C62" s="10" t="s">
        <v>400</v>
      </c>
      <c r="D62" s="56">
        <v>1024537</v>
      </c>
      <c r="E62" s="56">
        <v>29986</v>
      </c>
      <c r="F62" s="64">
        <v>117015</v>
      </c>
      <c r="G62" s="64">
        <v>326919</v>
      </c>
      <c r="H62" s="64">
        <v>460552</v>
      </c>
      <c r="I62" s="64">
        <v>120051</v>
      </c>
      <c r="J62" s="56">
        <v>56157</v>
      </c>
      <c r="K62" s="56">
        <v>49625</v>
      </c>
      <c r="L62" s="56">
        <v>105562</v>
      </c>
      <c r="M62" s="56">
        <v>93509</v>
      </c>
      <c r="N62" s="99">
        <f t="shared" si="0"/>
        <v>3.4489987088519351E-2</v>
      </c>
      <c r="O62" s="99">
        <f t="shared" si="1"/>
        <v>4.2949486442394318E-2</v>
      </c>
      <c r="P62" s="100">
        <f t="shared" si="2"/>
        <v>4.0660958182959193E-2</v>
      </c>
      <c r="Q62" s="100">
        <f t="shared" si="3"/>
        <v>3.7669806748645104E-2</v>
      </c>
      <c r="R62" s="100">
        <f t="shared" si="4"/>
        <v>3.3783305991872972E-2</v>
      </c>
      <c r="S62" s="100">
        <f t="shared" si="5"/>
        <v>2.65808322908479E-2</v>
      </c>
      <c r="T62" s="99">
        <f t="shared" si="17"/>
        <v>3.3545472791830143E-2</v>
      </c>
      <c r="U62" s="99">
        <f t="shared" si="18"/>
        <v>3.296987301034706E-2</v>
      </c>
      <c r="V62" s="99">
        <f t="shared" si="19"/>
        <v>3.1721057112146359E-2</v>
      </c>
      <c r="W62" s="99">
        <f t="shared" si="20"/>
        <v>3.1033491705064843E-2</v>
      </c>
      <c r="X62" s="38">
        <f t="shared" si="16"/>
        <v>100</v>
      </c>
      <c r="Y62" s="38">
        <f t="shared" si="7"/>
        <v>124.52740655472982</v>
      </c>
      <c r="Z62" s="38">
        <f t="shared" si="8"/>
        <v>117.89206553949091</v>
      </c>
      <c r="AA62" s="38">
        <f t="shared" si="9"/>
        <v>109.21954436214972</v>
      </c>
      <c r="AB62" s="38">
        <f t="shared" si="10"/>
        <v>97.951054331123217</v>
      </c>
      <c r="AC62" s="38">
        <f t="shared" si="11"/>
        <v>77.068258166138421</v>
      </c>
      <c r="AD62" s="38">
        <f t="shared" si="12"/>
        <v>97.26148260286358</v>
      </c>
      <c r="AE62" s="38">
        <f t="shared" si="13"/>
        <v>95.592593078475545</v>
      </c>
      <c r="AF62" s="38">
        <f t="shared" si="14"/>
        <v>91.971785987433194</v>
      </c>
      <c r="AG62" s="38">
        <f t="shared" si="15"/>
        <v>89.97826420003193</v>
      </c>
    </row>
    <row r="63" spans="1:33" x14ac:dyDescent="0.2">
      <c r="A63" s="47">
        <v>33</v>
      </c>
      <c r="B63" s="47" t="s">
        <v>833</v>
      </c>
      <c r="C63" s="10" t="s">
        <v>401</v>
      </c>
      <c r="D63" s="56">
        <v>1124622</v>
      </c>
      <c r="E63" s="56">
        <v>36624</v>
      </c>
      <c r="F63" s="64">
        <v>143994</v>
      </c>
      <c r="G63" s="64">
        <v>408036</v>
      </c>
      <c r="H63" s="64">
        <v>497483</v>
      </c>
      <c r="I63" s="64">
        <v>75109</v>
      </c>
      <c r="J63" s="56">
        <v>62902</v>
      </c>
      <c r="K63" s="56">
        <v>54513</v>
      </c>
      <c r="L63" s="56">
        <v>110657</v>
      </c>
      <c r="M63" s="56">
        <v>96557</v>
      </c>
      <c r="N63" s="99">
        <f t="shared" ref="N63:N94" si="21">D63/N$29</f>
        <v>3.7859245941791082E-2</v>
      </c>
      <c r="O63" s="99">
        <f t="shared" ref="O63:O94" si="22">E63/O$29</f>
        <v>5.2457213081646421E-2</v>
      </c>
      <c r="P63" s="100">
        <f t="shared" ref="P63:P94" si="23">F63/P$29</f>
        <v>5.0035756207298436E-2</v>
      </c>
      <c r="Q63" s="100">
        <f t="shared" ref="Q63:Q94" si="24">G63/Q$29</f>
        <v>4.7016653258116395E-2</v>
      </c>
      <c r="R63" s="100">
        <f t="shared" ref="R63:R94" si="25">H63/R$29</f>
        <v>3.6492340527790434E-2</v>
      </c>
      <c r="S63" s="100">
        <f t="shared" ref="S63:S94" si="26">I63/S$29</f>
        <v>1.6630096646702609E-2</v>
      </c>
      <c r="T63" s="99">
        <f t="shared" si="17"/>
        <v>3.7574609212595041E-2</v>
      </c>
      <c r="U63" s="99">
        <f t="shared" si="18"/>
        <v>3.621736397809671E-2</v>
      </c>
      <c r="V63" s="99">
        <f t="shared" si="19"/>
        <v>3.3252088979545472E-2</v>
      </c>
      <c r="W63" s="99">
        <f t="shared" si="20"/>
        <v>3.204505297421581E-2</v>
      </c>
      <c r="X63" s="38">
        <f t="shared" si="16"/>
        <v>100</v>
      </c>
      <c r="Y63" s="38">
        <f t="shared" si="7"/>
        <v>138.55852586789456</v>
      </c>
      <c r="Z63" s="38">
        <f t="shared" si="8"/>
        <v>132.16258000549942</v>
      </c>
      <c r="AA63" s="38">
        <f t="shared" si="9"/>
        <v>124.18803409451129</v>
      </c>
      <c r="AB63" s="38">
        <f t="shared" si="10"/>
        <v>96.389507027946948</v>
      </c>
      <c r="AC63" s="38">
        <f t="shared" si="11"/>
        <v>43.92611694451476</v>
      </c>
      <c r="AD63" s="38">
        <f t="shared" si="12"/>
        <v>99.248171161058849</v>
      </c>
      <c r="AE63" s="38">
        <f t="shared" si="13"/>
        <v>95.663194226797913</v>
      </c>
      <c r="AF63" s="38">
        <f t="shared" si="14"/>
        <v>87.830827456708576</v>
      </c>
      <c r="AG63" s="38">
        <f t="shared" si="15"/>
        <v>84.642607577249038</v>
      </c>
    </row>
    <row r="64" spans="1:33" x14ac:dyDescent="0.2">
      <c r="A64" s="47">
        <v>34</v>
      </c>
      <c r="B64" s="47" t="s">
        <v>833</v>
      </c>
      <c r="C64" s="10" t="s">
        <v>402</v>
      </c>
      <c r="D64" s="56">
        <v>2069943</v>
      </c>
      <c r="E64" s="56">
        <v>62225</v>
      </c>
      <c r="F64" s="64">
        <v>249732</v>
      </c>
      <c r="G64" s="64">
        <v>663957</v>
      </c>
      <c r="H64" s="64">
        <v>1007782</v>
      </c>
      <c r="I64" s="64">
        <v>148472</v>
      </c>
      <c r="J64" s="56">
        <v>118287</v>
      </c>
      <c r="K64" s="56">
        <v>103583</v>
      </c>
      <c r="L64" s="56">
        <v>221136</v>
      </c>
      <c r="M64" s="56">
        <v>194223</v>
      </c>
      <c r="N64" s="99">
        <f t="shared" si="21"/>
        <v>6.9682507653672843E-2</v>
      </c>
      <c r="O64" s="99">
        <f t="shared" si="22"/>
        <v>8.9125985255718881E-2</v>
      </c>
      <c r="P64" s="100">
        <f t="shared" si="23"/>
        <v>8.6778125957755553E-2</v>
      </c>
      <c r="Q64" s="100">
        <f t="shared" si="24"/>
        <v>7.650559275970549E-2</v>
      </c>
      <c r="R64" s="100">
        <f t="shared" si="25"/>
        <v>7.3924785212314187E-2</v>
      </c>
      <c r="S64" s="100">
        <f t="shared" si="26"/>
        <v>3.2873606482967818E-2</v>
      </c>
      <c r="T64" s="99">
        <f t="shared" si="17"/>
        <v>7.0658926583101161E-2</v>
      </c>
      <c r="U64" s="99">
        <f t="shared" si="18"/>
        <v>6.8818505914977929E-2</v>
      </c>
      <c r="V64" s="99">
        <f t="shared" si="19"/>
        <v>6.6450689505234806E-2</v>
      </c>
      <c r="W64" s="99">
        <f t="shared" si="20"/>
        <v>6.4458157604431757E-2</v>
      </c>
      <c r="X64" s="38">
        <f t="shared" si="16"/>
        <v>100</v>
      </c>
      <c r="Y64" s="38">
        <f t="shared" si="7"/>
        <v>127.9029533476056</v>
      </c>
      <c r="Z64" s="38">
        <f t="shared" si="8"/>
        <v>124.53358651937324</v>
      </c>
      <c r="AA64" s="38">
        <f t="shared" si="9"/>
        <v>109.7916756095287</v>
      </c>
      <c r="AB64" s="38">
        <f t="shared" si="10"/>
        <v>106.08800931752596</v>
      </c>
      <c r="AC64" s="38">
        <f t="shared" si="11"/>
        <v>47.176267889714943</v>
      </c>
      <c r="AD64" s="38">
        <f t="shared" si="12"/>
        <v>101.40123965440679</v>
      </c>
      <c r="AE64" s="38">
        <f t="shared" si="13"/>
        <v>98.760088051094456</v>
      </c>
      <c r="AF64" s="38">
        <f t="shared" si="14"/>
        <v>95.362081163180278</v>
      </c>
      <c r="AG64" s="38">
        <f t="shared" si="15"/>
        <v>92.50263771331754</v>
      </c>
    </row>
    <row r="65" spans="1:33" x14ac:dyDescent="0.2">
      <c r="A65" s="47">
        <v>35</v>
      </c>
      <c r="B65" s="47" t="s">
        <v>833</v>
      </c>
      <c r="C65" s="10" t="s">
        <v>403</v>
      </c>
      <c r="D65" s="56">
        <v>2022828</v>
      </c>
      <c r="E65" s="56">
        <v>58201</v>
      </c>
      <c r="F65" s="64">
        <v>239083</v>
      </c>
      <c r="G65" s="64">
        <v>649065</v>
      </c>
      <c r="H65" s="64">
        <v>993439</v>
      </c>
      <c r="I65" s="64">
        <v>141241</v>
      </c>
      <c r="J65" s="56">
        <v>109364</v>
      </c>
      <c r="K65" s="56">
        <v>96016</v>
      </c>
      <c r="L65" s="56">
        <v>218314</v>
      </c>
      <c r="M65" s="56">
        <v>192352</v>
      </c>
      <c r="N65" s="99">
        <f t="shared" si="21"/>
        <v>6.8096429511374817E-2</v>
      </c>
      <c r="O65" s="99">
        <f t="shared" si="22"/>
        <v>8.3362337772086695E-2</v>
      </c>
      <c r="P65" s="100">
        <f t="shared" si="23"/>
        <v>8.307775811012634E-2</v>
      </c>
      <c r="Q65" s="100">
        <f t="shared" si="24"/>
        <v>7.4789636323705069E-2</v>
      </c>
      <c r="R65" s="100">
        <f t="shared" si="25"/>
        <v>7.2872669581850236E-2</v>
      </c>
      <c r="S65" s="100">
        <f t="shared" si="26"/>
        <v>3.1272570270898602E-2</v>
      </c>
      <c r="T65" s="99">
        <f t="shared" si="17"/>
        <v>6.5328758416683785E-2</v>
      </c>
      <c r="U65" s="99">
        <f t="shared" si="18"/>
        <v>6.3791140089903942E-2</v>
      </c>
      <c r="V65" s="99">
        <f t="shared" si="19"/>
        <v>6.5602687163762718E-2</v>
      </c>
      <c r="W65" s="99">
        <f t="shared" si="20"/>
        <v>6.3837215631143876E-2</v>
      </c>
      <c r="X65" s="38">
        <f t="shared" si="16"/>
        <v>100</v>
      </c>
      <c r="Y65" s="38">
        <f t="shared" si="7"/>
        <v>122.41807444274573</v>
      </c>
      <c r="Z65" s="38">
        <f t="shared" si="8"/>
        <v>122.00016756568573</v>
      </c>
      <c r="AA65" s="38">
        <f t="shared" si="9"/>
        <v>109.82901285773319</v>
      </c>
      <c r="AB65" s="38">
        <f t="shared" si="10"/>
        <v>107.01393612667694</v>
      </c>
      <c r="AC65" s="38">
        <f t="shared" si="11"/>
        <v>45.923950044509802</v>
      </c>
      <c r="AD65" s="38">
        <f t="shared" si="12"/>
        <v>95.93565901391537</v>
      </c>
      <c r="AE65" s="38">
        <f t="shared" si="13"/>
        <v>93.677657621165409</v>
      </c>
      <c r="AF65" s="38">
        <f t="shared" si="14"/>
        <v>96.337924960962098</v>
      </c>
      <c r="AG65" s="38">
        <f t="shared" si="15"/>
        <v>93.745319819566333</v>
      </c>
    </row>
    <row r="66" spans="1:33" x14ac:dyDescent="0.2">
      <c r="A66" s="47">
        <v>36</v>
      </c>
      <c r="B66" s="47" t="s">
        <v>833</v>
      </c>
      <c r="C66" s="10" t="s">
        <v>404</v>
      </c>
      <c r="D66" s="56">
        <v>1984570</v>
      </c>
      <c r="E66" s="56">
        <v>55107</v>
      </c>
      <c r="F66" s="64">
        <v>230695</v>
      </c>
      <c r="G66" s="64">
        <v>639678</v>
      </c>
      <c r="H66" s="64">
        <v>979209</v>
      </c>
      <c r="I66" s="64">
        <v>134988</v>
      </c>
      <c r="J66" s="56">
        <v>102742</v>
      </c>
      <c r="K66" s="56">
        <v>90330</v>
      </c>
      <c r="L66" s="56">
        <v>217944</v>
      </c>
      <c r="M66" s="56">
        <v>192527</v>
      </c>
      <c r="N66" s="99">
        <f t="shared" si="21"/>
        <v>6.6808513188164845E-2</v>
      </c>
      <c r="O66" s="99">
        <f t="shared" si="22"/>
        <v>7.8930745994164733E-2</v>
      </c>
      <c r="P66" s="100">
        <f t="shared" si="23"/>
        <v>8.0163053865040995E-2</v>
      </c>
      <c r="Q66" s="100">
        <f t="shared" si="24"/>
        <v>7.3708003026314792E-2</v>
      </c>
      <c r="R66" s="100">
        <f t="shared" si="25"/>
        <v>7.1828842947150237E-2</v>
      </c>
      <c r="S66" s="100">
        <f t="shared" si="26"/>
        <v>2.9888075811754806E-2</v>
      </c>
      <c r="T66" s="99">
        <f t="shared" si="17"/>
        <v>6.1373096240508081E-2</v>
      </c>
      <c r="U66" s="99">
        <f t="shared" si="18"/>
        <v>6.0013473632738533E-2</v>
      </c>
      <c r="V66" s="99">
        <f t="shared" si="19"/>
        <v>6.5491503299005563E-2</v>
      </c>
      <c r="W66" s="99">
        <f t="shared" si="20"/>
        <v>6.3895294116085286E-2</v>
      </c>
      <c r="X66" s="38">
        <f t="shared" si="16"/>
        <v>100</v>
      </c>
      <c r="Y66" s="38">
        <f t="shared" si="7"/>
        <v>118.14474267951131</v>
      </c>
      <c r="Z66" s="38">
        <f t="shared" si="8"/>
        <v>119.98927986806613</v>
      </c>
      <c r="AA66" s="38">
        <f t="shared" si="9"/>
        <v>110.32726146549268</v>
      </c>
      <c r="AB66" s="38">
        <f t="shared" si="10"/>
        <v>107.5145060403391</v>
      </c>
      <c r="AC66" s="38">
        <f t="shared" si="11"/>
        <v>44.736927055352417</v>
      </c>
      <c r="AD66" s="38">
        <f t="shared" si="12"/>
        <v>91.864185134089098</v>
      </c>
      <c r="AE66" s="38">
        <f t="shared" si="13"/>
        <v>89.829081308413166</v>
      </c>
      <c r="AF66" s="38">
        <f t="shared" si="14"/>
        <v>98.028679540510126</v>
      </c>
      <c r="AG66" s="38">
        <f t="shared" si="15"/>
        <v>95.63944932605439</v>
      </c>
    </row>
    <row r="67" spans="1:33" x14ac:dyDescent="0.2">
      <c r="A67" s="47">
        <v>37</v>
      </c>
      <c r="B67" s="47" t="s">
        <v>833</v>
      </c>
      <c r="C67" s="10" t="s">
        <v>405</v>
      </c>
      <c r="D67" s="56">
        <v>1515402</v>
      </c>
      <c r="E67" s="56">
        <v>37436</v>
      </c>
      <c r="F67" s="64">
        <v>163447</v>
      </c>
      <c r="G67" s="64">
        <v>475386</v>
      </c>
      <c r="H67" s="64">
        <v>770592</v>
      </c>
      <c r="I67" s="64">
        <v>105977</v>
      </c>
      <c r="J67" s="56">
        <v>77817</v>
      </c>
      <c r="K67" s="56">
        <v>69002</v>
      </c>
      <c r="L67" s="56">
        <v>169405</v>
      </c>
      <c r="M67" s="56">
        <v>151118</v>
      </c>
      <c r="N67" s="99">
        <f t="shared" si="21"/>
        <v>5.1014453761959212E-2</v>
      </c>
      <c r="O67" s="99">
        <f t="shared" si="22"/>
        <v>5.362025526770739E-2</v>
      </c>
      <c r="P67" s="100">
        <f t="shared" si="23"/>
        <v>5.6795382063240883E-2</v>
      </c>
      <c r="Q67" s="100">
        <f t="shared" si="24"/>
        <v>5.4777173400785521E-2</v>
      </c>
      <c r="R67" s="100">
        <f t="shared" si="25"/>
        <v>5.6525963041935273E-2</v>
      </c>
      <c r="S67" s="100">
        <f t="shared" si="26"/>
        <v>2.3464668046806674E-2</v>
      </c>
      <c r="T67" s="99">
        <f t="shared" si="17"/>
        <v>4.6484108058511782E-2</v>
      </c>
      <c r="U67" s="99">
        <f t="shared" si="18"/>
        <v>4.5843570326649222E-2</v>
      </c>
      <c r="V67" s="99">
        <f t="shared" si="19"/>
        <v>5.0905682727526512E-2</v>
      </c>
      <c r="W67" s="99">
        <f t="shared" si="20"/>
        <v>5.0152597070720346E-2</v>
      </c>
      <c r="X67" s="38">
        <f t="shared" si="16"/>
        <v>100</v>
      </c>
      <c r="Y67" s="38">
        <f t="shared" si="7"/>
        <v>105.10796708302949</v>
      </c>
      <c r="Z67" s="38">
        <f t="shared" si="8"/>
        <v>111.33194197914244</v>
      </c>
      <c r="AA67" s="38">
        <f t="shared" si="9"/>
        <v>107.37579129315723</v>
      </c>
      <c r="AB67" s="38">
        <f t="shared" si="10"/>
        <v>110.80381906213003</v>
      </c>
      <c r="AC67" s="38">
        <f t="shared" si="11"/>
        <v>45.996117406835708</v>
      </c>
      <c r="AD67" s="38">
        <f t="shared" si="12"/>
        <v>91.119486009618612</v>
      </c>
      <c r="AE67" s="38">
        <f t="shared" si="13"/>
        <v>89.86388551872362</v>
      </c>
      <c r="AF67" s="38">
        <f t="shared" si="14"/>
        <v>99.786783888855808</v>
      </c>
      <c r="AG67" s="38">
        <f t="shared" si="15"/>
        <v>98.310563717372318</v>
      </c>
    </row>
    <row r="68" spans="1:33" x14ac:dyDescent="0.2">
      <c r="A68" s="47">
        <v>38</v>
      </c>
      <c r="B68" s="47" t="s">
        <v>833</v>
      </c>
      <c r="C68" s="10" t="s">
        <v>406</v>
      </c>
      <c r="D68" s="56">
        <v>1334472</v>
      </c>
      <c r="E68" s="56">
        <v>31112</v>
      </c>
      <c r="F68" s="64">
        <v>139321</v>
      </c>
      <c r="G68" s="64">
        <v>429063</v>
      </c>
      <c r="H68" s="64">
        <v>672481</v>
      </c>
      <c r="I68" s="64">
        <v>93607</v>
      </c>
      <c r="J68" s="56">
        <v>68611</v>
      </c>
      <c r="K68" s="56">
        <v>61095</v>
      </c>
      <c r="L68" s="56">
        <v>146277</v>
      </c>
      <c r="M68" s="56">
        <v>131073</v>
      </c>
      <c r="N68" s="99">
        <f t="shared" si="21"/>
        <v>4.4923630918151908E-2</v>
      </c>
      <c r="O68" s="99">
        <f t="shared" si="22"/>
        <v>4.4562276468877879E-2</v>
      </c>
      <c r="P68" s="100">
        <f t="shared" si="23"/>
        <v>4.8411958766039043E-2</v>
      </c>
      <c r="Q68" s="100">
        <f t="shared" si="24"/>
        <v>4.9439525671477996E-2</v>
      </c>
      <c r="R68" s="100">
        <f t="shared" si="25"/>
        <v>4.9329134162311154E-2</v>
      </c>
      <c r="S68" s="100">
        <f t="shared" si="26"/>
        <v>2.0725791274120161E-2</v>
      </c>
      <c r="T68" s="99">
        <f t="shared" si="17"/>
        <v>4.0984889394381073E-2</v>
      </c>
      <c r="U68" s="99">
        <f t="shared" si="18"/>
        <v>4.0590315195307883E-2</v>
      </c>
      <c r="V68" s="99">
        <f t="shared" si="19"/>
        <v>4.3955789689409379E-2</v>
      </c>
      <c r="W68" s="99">
        <f t="shared" si="20"/>
        <v>4.3500121467002793E-2</v>
      </c>
      <c r="X68" s="38">
        <f t="shared" si="16"/>
        <v>100</v>
      </c>
      <c r="Y68" s="38">
        <f t="shared" si="7"/>
        <v>99.195625015412503</v>
      </c>
      <c r="Z68" s="38">
        <f t="shared" si="8"/>
        <v>107.76501760118779</v>
      </c>
      <c r="AA68" s="38">
        <f t="shared" si="9"/>
        <v>110.05238147725362</v>
      </c>
      <c r="AB68" s="38">
        <f t="shared" si="10"/>
        <v>109.80664998380429</v>
      </c>
      <c r="AC68" s="38">
        <f t="shared" si="11"/>
        <v>46.135610257953715</v>
      </c>
      <c r="AD68" s="38">
        <f t="shared" si="12"/>
        <v>91.232361580596674</v>
      </c>
      <c r="AE68" s="38">
        <f t="shared" si="13"/>
        <v>90.354039434748586</v>
      </c>
      <c r="AF68" s="38">
        <f t="shared" si="14"/>
        <v>97.845585477037972</v>
      </c>
      <c r="AG68" s="38">
        <f t="shared" si="15"/>
        <v>96.831268038545986</v>
      </c>
    </row>
    <row r="69" spans="1:33" x14ac:dyDescent="0.2">
      <c r="A69" s="47">
        <v>39</v>
      </c>
      <c r="B69" s="47" t="s">
        <v>833</v>
      </c>
      <c r="C69" s="10" t="s">
        <v>407</v>
      </c>
      <c r="D69" s="56">
        <v>2365762</v>
      </c>
      <c r="E69" s="56">
        <v>49090</v>
      </c>
      <c r="F69" s="64">
        <v>230486</v>
      </c>
      <c r="G69" s="64">
        <v>764407</v>
      </c>
      <c r="H69" s="64">
        <v>1212577</v>
      </c>
      <c r="I69" s="64">
        <v>158292</v>
      </c>
      <c r="J69" s="56">
        <v>120432</v>
      </c>
      <c r="K69" s="56">
        <v>107973</v>
      </c>
      <c r="L69" s="56">
        <v>262841</v>
      </c>
      <c r="M69" s="56">
        <v>237148</v>
      </c>
      <c r="N69" s="99">
        <f t="shared" si="21"/>
        <v>7.9640950824137857E-2</v>
      </c>
      <c r="O69" s="99">
        <f t="shared" si="22"/>
        <v>7.0312488810015908E-2</v>
      </c>
      <c r="P69" s="100">
        <f t="shared" si="23"/>
        <v>8.0090429498419297E-2</v>
      </c>
      <c r="Q69" s="100">
        <f t="shared" si="24"/>
        <v>8.8080117605007849E-2</v>
      </c>
      <c r="R69" s="100">
        <f t="shared" si="25"/>
        <v>8.8947306340450921E-2</v>
      </c>
      <c r="S69" s="100">
        <f t="shared" si="26"/>
        <v>3.5047880525634074E-2</v>
      </c>
      <c r="T69" s="99">
        <f t="shared" si="17"/>
        <v>7.1940245726546781E-2</v>
      </c>
      <c r="U69" s="99">
        <f t="shared" si="18"/>
        <v>7.1735135487077134E-2</v>
      </c>
      <c r="V69" s="99">
        <f t="shared" si="19"/>
        <v>7.8982914044956137E-2</v>
      </c>
      <c r="W69" s="99">
        <f t="shared" si="20"/>
        <v>7.8703980267917709E-2</v>
      </c>
      <c r="X69" s="38">
        <f t="shared" si="16"/>
        <v>100</v>
      </c>
      <c r="Y69" s="38">
        <f t="shared" si="7"/>
        <v>88.286852533038001</v>
      </c>
      <c r="Z69" s="38">
        <f t="shared" si="8"/>
        <v>100.56438135108905</v>
      </c>
      <c r="AA69" s="38">
        <f t="shared" si="9"/>
        <v>110.5965168591536</v>
      </c>
      <c r="AB69" s="38">
        <f t="shared" si="10"/>
        <v>111.6853897649505</v>
      </c>
      <c r="AC69" s="38">
        <f t="shared" si="11"/>
        <v>44.007360739610405</v>
      </c>
      <c r="AD69" s="38">
        <f t="shared" si="12"/>
        <v>90.330721798392801</v>
      </c>
      <c r="AE69" s="38">
        <f t="shared" si="13"/>
        <v>90.073178113457928</v>
      </c>
      <c r="AF69" s="38">
        <f t="shared" si="14"/>
        <v>99.173745701963327</v>
      </c>
      <c r="AG69" s="38">
        <f t="shared" si="15"/>
        <v>98.823506567256885</v>
      </c>
    </row>
    <row r="70" spans="1:33" x14ac:dyDescent="0.2">
      <c r="A70" s="47">
        <v>40</v>
      </c>
      <c r="B70" s="47" t="s">
        <v>833</v>
      </c>
      <c r="C70" s="10" t="s">
        <v>408</v>
      </c>
      <c r="D70" s="56">
        <v>913519</v>
      </c>
      <c r="E70" s="56">
        <v>16218</v>
      </c>
      <c r="F70" s="64">
        <v>79744</v>
      </c>
      <c r="G70" s="64">
        <v>286751</v>
      </c>
      <c r="H70" s="64">
        <v>489068</v>
      </c>
      <c r="I70" s="64">
        <v>57956</v>
      </c>
      <c r="J70" s="56">
        <v>46202</v>
      </c>
      <c r="K70" s="56">
        <v>41951</v>
      </c>
      <c r="L70" s="56">
        <v>101032</v>
      </c>
      <c r="M70" s="56">
        <v>92182</v>
      </c>
      <c r="N70" s="99">
        <f t="shared" si="21"/>
        <v>3.075268000581444E-2</v>
      </c>
      <c r="O70" s="99">
        <f t="shared" si="22"/>
        <v>2.3229332726030515E-2</v>
      </c>
      <c r="P70" s="100">
        <f t="shared" si="23"/>
        <v>2.7709844458760825E-2</v>
      </c>
      <c r="Q70" s="100">
        <f t="shared" si="24"/>
        <v>3.304137953126228E-2</v>
      </c>
      <c r="R70" s="100">
        <f t="shared" si="25"/>
        <v>3.5875067082182535E-2</v>
      </c>
      <c r="S70" s="100">
        <f t="shared" si="26"/>
        <v>1.2832202282766332E-2</v>
      </c>
      <c r="T70" s="99">
        <f t="shared" si="17"/>
        <v>2.759883779276201E-2</v>
      </c>
      <c r="U70" s="99">
        <f t="shared" si="18"/>
        <v>2.7871418491830117E-2</v>
      </c>
      <c r="V70" s="99">
        <f t="shared" si="19"/>
        <v>3.0359806011200724E-2</v>
      </c>
      <c r="W70" s="99">
        <f t="shared" si="20"/>
        <v>3.0593090850680547E-2</v>
      </c>
      <c r="X70" s="38">
        <f t="shared" si="16"/>
        <v>100</v>
      </c>
      <c r="Y70" s="38">
        <f t="shared" si="7"/>
        <v>75.535962139359953</v>
      </c>
      <c r="Z70" s="38">
        <f t="shared" si="8"/>
        <v>90.105462202064004</v>
      </c>
      <c r="AA70" s="38">
        <f t="shared" si="9"/>
        <v>107.44227665691287</v>
      </c>
      <c r="AB70" s="38">
        <f t="shared" si="10"/>
        <v>116.65671764346912</v>
      </c>
      <c r="AC70" s="38">
        <f t="shared" si="11"/>
        <v>41.727102419496887</v>
      </c>
      <c r="AD70" s="38">
        <f t="shared" si="12"/>
        <v>89.744496374117205</v>
      </c>
      <c r="AE70" s="38">
        <f t="shared" si="13"/>
        <v>90.630860421141961</v>
      </c>
      <c r="AF70" s="38">
        <f t="shared" si="14"/>
        <v>98.72247233561616</v>
      </c>
      <c r="AG70" s="38">
        <f t="shared" si="15"/>
        <v>99.481056105992323</v>
      </c>
    </row>
    <row r="71" spans="1:33" x14ac:dyDescent="0.2">
      <c r="A71" s="47">
        <v>41</v>
      </c>
      <c r="B71" s="47" t="s">
        <v>833</v>
      </c>
      <c r="C71" s="10" t="s">
        <v>409</v>
      </c>
      <c r="D71" s="56">
        <v>1495708</v>
      </c>
      <c r="E71" s="56">
        <v>22957</v>
      </c>
      <c r="F71" s="64">
        <v>115591</v>
      </c>
      <c r="G71" s="64">
        <v>457674</v>
      </c>
      <c r="H71" s="64">
        <v>828190</v>
      </c>
      <c r="I71" s="64">
        <v>94253</v>
      </c>
      <c r="J71" s="56">
        <v>72468</v>
      </c>
      <c r="K71" s="56">
        <v>66449</v>
      </c>
      <c r="L71" s="56">
        <v>164563</v>
      </c>
      <c r="M71" s="56">
        <v>151894</v>
      </c>
      <c r="N71" s="99">
        <f t="shared" si="21"/>
        <v>5.0351475454956829E-2</v>
      </c>
      <c r="O71" s="99">
        <f t="shared" si="22"/>
        <v>3.2881723479558672E-2</v>
      </c>
      <c r="P71" s="100">
        <f t="shared" si="23"/>
        <v>4.0166139531909895E-2</v>
      </c>
      <c r="Q71" s="100">
        <f t="shared" si="24"/>
        <v>5.273627759132813E-2</v>
      </c>
      <c r="R71" s="100">
        <f t="shared" si="25"/>
        <v>6.0751003555318997E-2</v>
      </c>
      <c r="S71" s="100">
        <f t="shared" si="26"/>
        <v>2.0868823965725293E-2</v>
      </c>
      <c r="T71" s="99">
        <f t="shared" si="17"/>
        <v>4.3288874446255086E-2</v>
      </c>
      <c r="U71" s="99">
        <f t="shared" si="18"/>
        <v>4.4147407388706331E-2</v>
      </c>
      <c r="V71" s="99">
        <f t="shared" si="19"/>
        <v>4.9450676583866739E-2</v>
      </c>
      <c r="W71" s="99">
        <f t="shared" si="20"/>
        <v>5.04101336668034E-2</v>
      </c>
      <c r="X71" s="38">
        <f t="shared" si="16"/>
        <v>100</v>
      </c>
      <c r="Y71" s="38">
        <f t="shared" si="7"/>
        <v>65.30438916129448</v>
      </c>
      <c r="Z71" s="38">
        <f t="shared" si="8"/>
        <v>79.771524407147751</v>
      </c>
      <c r="AA71" s="38">
        <f t="shared" si="9"/>
        <v>104.73631033613839</v>
      </c>
      <c r="AB71" s="38">
        <f t="shared" si="10"/>
        <v>120.65386963618441</v>
      </c>
      <c r="AC71" s="38">
        <f t="shared" si="11"/>
        <v>41.446300782971143</v>
      </c>
      <c r="AD71" s="38">
        <f t="shared" si="12"/>
        <v>85.973398108224714</v>
      </c>
      <c r="AE71" s="38">
        <f t="shared" si="13"/>
        <v>87.678478117685941</v>
      </c>
      <c r="AF71" s="38">
        <f t="shared" si="14"/>
        <v>98.210978202821636</v>
      </c>
      <c r="AG71" s="38">
        <f t="shared" si="15"/>
        <v>100.11649750343274</v>
      </c>
    </row>
    <row r="72" spans="1:33" x14ac:dyDescent="0.2">
      <c r="A72" s="47">
        <v>42</v>
      </c>
      <c r="B72" s="47" t="s">
        <v>833</v>
      </c>
      <c r="C72" s="10" t="s">
        <v>410</v>
      </c>
      <c r="D72" s="56">
        <v>1488972</v>
      </c>
      <c r="E72" s="56">
        <v>18328</v>
      </c>
      <c r="F72" s="64">
        <v>95864</v>
      </c>
      <c r="G72" s="64">
        <v>435313</v>
      </c>
      <c r="H72" s="64">
        <v>861420</v>
      </c>
      <c r="I72" s="64">
        <v>96375</v>
      </c>
      <c r="J72" s="56">
        <v>70700</v>
      </c>
      <c r="K72" s="56">
        <v>65879</v>
      </c>
      <c r="L72" s="56">
        <v>164502</v>
      </c>
      <c r="M72" s="56">
        <v>153737</v>
      </c>
      <c r="N72" s="99">
        <f t="shared" si="21"/>
        <v>5.0124714925050863E-2</v>
      </c>
      <c r="O72" s="99">
        <f t="shared" si="22"/>
        <v>2.625152362823328E-2</v>
      </c>
      <c r="P72" s="100">
        <f t="shared" si="23"/>
        <v>3.3311302783841389E-2</v>
      </c>
      <c r="Q72" s="100">
        <f t="shared" si="24"/>
        <v>5.015969272257944E-2</v>
      </c>
      <c r="R72" s="100">
        <f t="shared" si="25"/>
        <v>6.3188555141480682E-2</v>
      </c>
      <c r="S72" s="100">
        <f t="shared" si="26"/>
        <v>2.1338662002236268E-2</v>
      </c>
      <c r="T72" s="99">
        <f t="shared" si="17"/>
        <v>4.2232756849233243E-2</v>
      </c>
      <c r="U72" s="99">
        <f t="shared" si="18"/>
        <v>4.3768710610552222E-2</v>
      </c>
      <c r="V72" s="99">
        <f t="shared" si="19"/>
        <v>4.9432346271028403E-2</v>
      </c>
      <c r="W72" s="99">
        <f t="shared" si="20"/>
        <v>5.1021783082500653E-2</v>
      </c>
      <c r="X72" s="38">
        <f t="shared" si="16"/>
        <v>100</v>
      </c>
      <c r="Y72" s="38">
        <f t="shared" si="7"/>
        <v>52.372414820684675</v>
      </c>
      <c r="Z72" s="38">
        <f t="shared" si="8"/>
        <v>66.456842365388439</v>
      </c>
      <c r="AA72" s="38">
        <f t="shared" si="9"/>
        <v>100.06978153906884</v>
      </c>
      <c r="AB72" s="38">
        <f t="shared" si="10"/>
        <v>126.0626723482888</v>
      </c>
      <c r="AC72" s="38">
        <f t="shared" si="11"/>
        <v>42.571138876586069</v>
      </c>
      <c r="AD72" s="38">
        <f t="shared" si="12"/>
        <v>84.255355691063599</v>
      </c>
      <c r="AE72" s="38">
        <f t="shared" si="13"/>
        <v>87.319620023769758</v>
      </c>
      <c r="AF72" s="38">
        <f t="shared" si="14"/>
        <v>98.618708046404407</v>
      </c>
      <c r="AG72" s="38">
        <f t="shared" si="15"/>
        <v>101.78967233786993</v>
      </c>
    </row>
    <row r="73" spans="1:33" x14ac:dyDescent="0.2">
      <c r="A73" s="47">
        <v>43</v>
      </c>
      <c r="B73" s="47" t="s">
        <v>833</v>
      </c>
      <c r="C73" s="10" t="s">
        <v>411</v>
      </c>
      <c r="D73" s="56">
        <v>1082654</v>
      </c>
      <c r="E73" s="56">
        <v>10792</v>
      </c>
      <c r="F73" s="64">
        <v>56615</v>
      </c>
      <c r="G73" s="64">
        <v>288565</v>
      </c>
      <c r="H73" s="64">
        <v>674849</v>
      </c>
      <c r="I73" s="64">
        <v>62625</v>
      </c>
      <c r="J73" s="56">
        <v>54326</v>
      </c>
      <c r="K73" s="56">
        <v>51223</v>
      </c>
      <c r="L73" s="56">
        <v>136644</v>
      </c>
      <c r="M73" s="56">
        <v>128990</v>
      </c>
      <c r="N73" s="99">
        <f t="shared" si="21"/>
        <v>3.6446436274467225E-2</v>
      </c>
      <c r="O73" s="99">
        <f t="shared" si="22"/>
        <v>1.5457575458091092E-2</v>
      </c>
      <c r="P73" s="100">
        <f t="shared" si="23"/>
        <v>1.9672863714295045E-2</v>
      </c>
      <c r="Q73" s="100">
        <f t="shared" si="24"/>
        <v>3.3250400816173961E-2</v>
      </c>
      <c r="R73" s="100">
        <f t="shared" si="25"/>
        <v>4.9502836303630171E-2</v>
      </c>
      <c r="S73" s="100">
        <f t="shared" si="26"/>
        <v>1.3865978810791662E-2</v>
      </c>
      <c r="T73" s="99">
        <f t="shared" si="17"/>
        <v>3.2451722045140664E-2</v>
      </c>
      <c r="U73" s="99">
        <f t="shared" si="18"/>
        <v>3.4031552749803677E-2</v>
      </c>
      <c r="V73" s="99">
        <f t="shared" si="19"/>
        <v>4.1061102745610416E-2</v>
      </c>
      <c r="W73" s="99">
        <f t="shared" si="20"/>
        <v>4.28088215576716E-2</v>
      </c>
      <c r="X73" s="38">
        <f t="shared" si="16"/>
        <v>100</v>
      </c>
      <c r="Y73" s="38">
        <f t="shared" si="7"/>
        <v>42.411761033876424</v>
      </c>
      <c r="Z73" s="38">
        <f t="shared" si="8"/>
        <v>53.977468650554982</v>
      </c>
      <c r="AA73" s="38">
        <f t="shared" si="9"/>
        <v>91.230869777706445</v>
      </c>
      <c r="AB73" s="38">
        <f t="shared" si="10"/>
        <v>135.823529990255</v>
      </c>
      <c r="AC73" s="38">
        <f t="shared" si="11"/>
        <v>38.044813781987123</v>
      </c>
      <c r="AD73" s="38">
        <f t="shared" si="12"/>
        <v>89.039492917102891</v>
      </c>
      <c r="AE73" s="38">
        <f t="shared" si="13"/>
        <v>93.37415733467661</v>
      </c>
      <c r="AF73" s="38">
        <f t="shared" si="14"/>
        <v>112.66150258530496</v>
      </c>
      <c r="AG73" s="38">
        <f t="shared" si="15"/>
        <v>117.45681041430541</v>
      </c>
    </row>
    <row r="74" spans="1:33" x14ac:dyDescent="0.2">
      <c r="A74" s="47">
        <v>44</v>
      </c>
      <c r="B74" s="47" t="s">
        <v>833</v>
      </c>
      <c r="C74" s="10" t="s">
        <v>412</v>
      </c>
      <c r="D74" s="56">
        <v>1065839</v>
      </c>
      <c r="E74" s="56">
        <v>8353</v>
      </c>
      <c r="F74" s="64">
        <v>43159</v>
      </c>
      <c r="G74" s="64">
        <v>248710</v>
      </c>
      <c r="H74" s="64">
        <v>713277</v>
      </c>
      <c r="I74" s="64">
        <v>60693</v>
      </c>
      <c r="J74" s="56">
        <v>53959</v>
      </c>
      <c r="K74" s="56">
        <v>51524</v>
      </c>
      <c r="L74" s="56">
        <v>144303</v>
      </c>
      <c r="M74" s="56">
        <v>137875</v>
      </c>
      <c r="N74" s="99">
        <f t="shared" si="21"/>
        <v>3.5880376549056188E-2</v>
      </c>
      <c r="O74" s="99">
        <f t="shared" si="22"/>
        <v>1.1964151946018801E-2</v>
      </c>
      <c r="P74" s="100">
        <f t="shared" si="23"/>
        <v>1.4997105449885365E-2</v>
      </c>
      <c r="Q74" s="100">
        <f t="shared" si="24"/>
        <v>2.8658039564710292E-2</v>
      </c>
      <c r="R74" s="100">
        <f t="shared" si="25"/>
        <v>5.2321681694933855E-2</v>
      </c>
      <c r="S74" s="100">
        <f t="shared" si="26"/>
        <v>1.3438209212988076E-2</v>
      </c>
      <c r="T74" s="99">
        <f t="shared" si="17"/>
        <v>3.223249401453715E-2</v>
      </c>
      <c r="U74" s="99">
        <f t="shared" si="18"/>
        <v>3.4231531223881548E-2</v>
      </c>
      <c r="V74" s="99">
        <f t="shared" si="19"/>
        <v>4.33626087460834E-2</v>
      </c>
      <c r="W74" s="99">
        <f t="shared" si="20"/>
        <v>4.5757549207411215E-2</v>
      </c>
      <c r="X74" s="38">
        <f t="shared" si="16"/>
        <v>100</v>
      </c>
      <c r="Y74" s="38">
        <f t="shared" si="7"/>
        <v>33.344555148860358</v>
      </c>
      <c r="Z74" s="38">
        <f t="shared" si="8"/>
        <v>41.797514107414955</v>
      </c>
      <c r="AA74" s="38">
        <f t="shared" si="9"/>
        <v>79.871066920182926</v>
      </c>
      <c r="AB74" s="38">
        <f t="shared" si="10"/>
        <v>145.82255463065965</v>
      </c>
      <c r="AC74" s="38">
        <f t="shared" si="11"/>
        <v>37.452809879559531</v>
      </c>
      <c r="AD74" s="38">
        <f t="shared" si="12"/>
        <v>89.833210001206098</v>
      </c>
      <c r="AE74" s="38">
        <f t="shared" si="13"/>
        <v>95.404604177104119</v>
      </c>
      <c r="AF74" s="38">
        <f t="shared" si="14"/>
        <v>120.85327110989871</v>
      </c>
      <c r="AG74" s="38">
        <f t="shared" si="15"/>
        <v>127.52806299245721</v>
      </c>
    </row>
    <row r="75" spans="1:33" x14ac:dyDescent="0.2">
      <c r="A75" s="47">
        <v>45</v>
      </c>
      <c r="B75" s="47" t="s">
        <v>833</v>
      </c>
      <c r="C75" s="10" t="s">
        <v>413</v>
      </c>
      <c r="D75" s="56">
        <v>1955872</v>
      </c>
      <c r="E75" s="56">
        <v>7560</v>
      </c>
      <c r="F75" s="64">
        <v>40193</v>
      </c>
      <c r="G75" s="64">
        <v>308710</v>
      </c>
      <c r="H75" s="64">
        <v>1483883</v>
      </c>
      <c r="I75" s="64">
        <v>123086</v>
      </c>
      <c r="J75" s="56">
        <v>101441</v>
      </c>
      <c r="K75" s="56">
        <v>99273</v>
      </c>
      <c r="L75" s="56">
        <v>281989</v>
      </c>
      <c r="M75" s="56">
        <v>275887</v>
      </c>
      <c r="N75" s="99">
        <f t="shared" si="21"/>
        <v>6.584242445787368E-2</v>
      </c>
      <c r="O75" s="99">
        <f t="shared" si="22"/>
        <v>1.0828323801257289E-2</v>
      </c>
      <c r="P75" s="100">
        <f t="shared" si="23"/>
        <v>1.3966464916871162E-2</v>
      </c>
      <c r="Q75" s="100">
        <f t="shared" si="24"/>
        <v>3.5571643255284127E-2</v>
      </c>
      <c r="R75" s="100">
        <f t="shared" si="25"/>
        <v>0.10884867169209653</v>
      </c>
      <c r="S75" s="100">
        <f t="shared" si="26"/>
        <v>2.725282024598966E-2</v>
      </c>
      <c r="T75" s="99">
        <f t="shared" si="17"/>
        <v>6.0595941832292347E-2</v>
      </c>
      <c r="U75" s="99">
        <f t="shared" si="18"/>
        <v>6.5955026767882799E-2</v>
      </c>
      <c r="V75" s="99">
        <f t="shared" si="19"/>
        <v>8.4736829294604493E-2</v>
      </c>
      <c r="W75" s="99">
        <f t="shared" si="20"/>
        <v>9.1560565571605135E-2</v>
      </c>
      <c r="X75" s="38">
        <f t="shared" si="16"/>
        <v>100</v>
      </c>
      <c r="Y75" s="38">
        <f t="shared" si="7"/>
        <v>16.445815734178055</v>
      </c>
      <c r="Z75" s="38">
        <f t="shared" si="8"/>
        <v>21.211954194984084</v>
      </c>
      <c r="AA75" s="38">
        <f t="shared" si="9"/>
        <v>54.025415297462274</v>
      </c>
      <c r="AB75" s="38">
        <f t="shared" si="10"/>
        <v>165.31692535371093</v>
      </c>
      <c r="AC75" s="38">
        <f t="shared" si="11"/>
        <v>41.390973176308464</v>
      </c>
      <c r="AD75" s="38">
        <f t="shared" si="12"/>
        <v>92.031759661374466</v>
      </c>
      <c r="AE75" s="38">
        <f t="shared" si="13"/>
        <v>100.17101786718253</v>
      </c>
      <c r="AF75" s="38">
        <f t="shared" si="14"/>
        <v>128.69639900459552</v>
      </c>
      <c r="AG75" s="38">
        <f t="shared" si="15"/>
        <v>139.06013687297624</v>
      </c>
    </row>
    <row r="76" spans="1:33" x14ac:dyDescent="0.2">
      <c r="A76" s="47">
        <v>46</v>
      </c>
      <c r="B76" t="s">
        <v>834</v>
      </c>
      <c r="C76" s="10" t="s">
        <v>417</v>
      </c>
      <c r="D76" s="56">
        <v>3289787</v>
      </c>
      <c r="E76" s="56">
        <v>18498</v>
      </c>
      <c r="F76" s="64">
        <v>70451</v>
      </c>
      <c r="G76" s="64">
        <v>236524</v>
      </c>
      <c r="H76" s="64">
        <v>1890714</v>
      </c>
      <c r="I76" s="64">
        <v>1092098</v>
      </c>
      <c r="J76" s="56">
        <v>200806</v>
      </c>
      <c r="K76" s="56">
        <v>196244</v>
      </c>
      <c r="L76" s="56">
        <v>348737</v>
      </c>
      <c r="M76" s="56">
        <v>341121</v>
      </c>
      <c r="N76" s="99">
        <f t="shared" si="21"/>
        <v>0.11074730454242142</v>
      </c>
      <c r="O76" s="99">
        <f t="shared" si="22"/>
        <v>2.6495017681965254E-2</v>
      </c>
      <c r="P76" s="100">
        <f t="shared" si="23"/>
        <v>2.4480666281653279E-2</v>
      </c>
      <c r="Q76" s="100">
        <f t="shared" si="24"/>
        <v>2.7253886655154748E-2</v>
      </c>
      <c r="R76" s="100">
        <f t="shared" si="25"/>
        <v>0.13869133041462878</v>
      </c>
      <c r="S76" s="100">
        <f t="shared" si="26"/>
        <v>0.2418045146077118</v>
      </c>
      <c r="T76" s="99">
        <f t="shared" si="17"/>
        <v>0.11995178178029886</v>
      </c>
      <c r="U76" s="99">
        <f t="shared" si="18"/>
        <v>0.130380650056273</v>
      </c>
      <c r="V76" s="99">
        <f t="shared" si="19"/>
        <v>0.10479439849679414</v>
      </c>
      <c r="W76" s="99">
        <f t="shared" si="20"/>
        <v>0.11321023349542209</v>
      </c>
      <c r="X76" s="38">
        <f t="shared" si="16"/>
        <v>100</v>
      </c>
      <c r="Y76" s="38">
        <f t="shared" si="7"/>
        <v>23.923848793824519</v>
      </c>
      <c r="Z76" s="38">
        <f t="shared" si="8"/>
        <v>22.104977076237585</v>
      </c>
      <c r="AA76" s="38">
        <f t="shared" si="9"/>
        <v>24.609074476133394</v>
      </c>
      <c r="AB76" s="38">
        <f t="shared" si="10"/>
        <v>125.23224017746047</v>
      </c>
      <c r="AC76" s="38">
        <f t="shared" si="11"/>
        <v>218.3389614824344</v>
      </c>
      <c r="AD76" s="38">
        <f t="shared" si="12"/>
        <v>108.31124267620589</v>
      </c>
      <c r="AE76" s="38">
        <f t="shared" si="13"/>
        <v>117.72805721545221</v>
      </c>
      <c r="AF76" s="38">
        <f t="shared" si="14"/>
        <v>94.624784711263985</v>
      </c>
      <c r="AG76" s="38">
        <f t="shared" si="15"/>
        <v>102.22391774064104</v>
      </c>
    </row>
    <row r="77" spans="1:33" x14ac:dyDescent="0.2">
      <c r="A77" s="47">
        <v>47</v>
      </c>
      <c r="B77" s="47" t="s">
        <v>834</v>
      </c>
      <c r="C77" s="10" t="s">
        <v>418</v>
      </c>
      <c r="D77" s="56">
        <v>3780888</v>
      </c>
      <c r="E77" s="56">
        <v>124411</v>
      </c>
      <c r="F77" s="64">
        <v>456738</v>
      </c>
      <c r="G77" s="64">
        <v>1143121</v>
      </c>
      <c r="H77" s="64">
        <v>1564016</v>
      </c>
      <c r="I77" s="64">
        <v>617013</v>
      </c>
      <c r="J77" s="56">
        <v>223168</v>
      </c>
      <c r="K77" s="56">
        <v>195499</v>
      </c>
      <c r="L77" s="56">
        <v>420596</v>
      </c>
      <c r="M77" s="56">
        <v>371228</v>
      </c>
      <c r="N77" s="99">
        <f t="shared" si="21"/>
        <v>0.12727971591376178</v>
      </c>
      <c r="O77" s="99">
        <f t="shared" si="22"/>
        <v>0.17819611011087574</v>
      </c>
      <c r="P77" s="100">
        <f t="shared" si="23"/>
        <v>0.15870960747398555</v>
      </c>
      <c r="Q77" s="100">
        <f t="shared" si="24"/>
        <v>0.1317180927395408</v>
      </c>
      <c r="R77" s="100">
        <f t="shared" si="25"/>
        <v>0.11472674335185863</v>
      </c>
      <c r="S77" s="100">
        <f t="shared" si="26"/>
        <v>0.13661459774823145</v>
      </c>
      <c r="T77" s="99">
        <f t="shared" si="17"/>
        <v>0.13330975785756272</v>
      </c>
      <c r="U77" s="99">
        <f t="shared" si="18"/>
        <v>0.12988568672342246</v>
      </c>
      <c r="V77" s="99">
        <f t="shared" si="19"/>
        <v>0.12638780751729134</v>
      </c>
      <c r="W77" s="99">
        <f t="shared" si="20"/>
        <v>0.12320205604474234</v>
      </c>
      <c r="X77" s="38">
        <f t="shared" si="16"/>
        <v>100</v>
      </c>
      <c r="Y77" s="38">
        <f t="shared" si="7"/>
        <v>140.00354167321706</v>
      </c>
      <c r="Z77" s="38">
        <f t="shared" si="8"/>
        <v>124.69355885545743</v>
      </c>
      <c r="AA77" s="38">
        <f t="shared" si="9"/>
        <v>103.48710459786557</v>
      </c>
      <c r="AB77" s="38">
        <f t="shared" si="10"/>
        <v>90.137491687671272</v>
      </c>
      <c r="AC77" s="38">
        <f t="shared" si="11"/>
        <v>107.33414728926212</v>
      </c>
      <c r="AD77" s="38">
        <f t="shared" si="12"/>
        <v>104.73762995188218</v>
      </c>
      <c r="AE77" s="38">
        <f t="shared" si="13"/>
        <v>102.04743606705277</v>
      </c>
      <c r="AF77" s="38">
        <f t="shared" si="14"/>
        <v>99.299253309871659</v>
      </c>
      <c r="AG77" s="38">
        <f t="shared" si="15"/>
        <v>96.796300306183696</v>
      </c>
    </row>
    <row r="78" spans="1:33" x14ac:dyDescent="0.2">
      <c r="A78" s="47">
        <v>48</v>
      </c>
      <c r="B78" s="47" t="s">
        <v>834</v>
      </c>
      <c r="C78" s="10" t="s">
        <v>419</v>
      </c>
      <c r="D78" s="56">
        <v>2783543</v>
      </c>
      <c r="E78" s="56">
        <v>91062</v>
      </c>
      <c r="F78" s="64">
        <v>347344</v>
      </c>
      <c r="G78" s="64">
        <v>881001</v>
      </c>
      <c r="H78" s="64">
        <v>1149460</v>
      </c>
      <c r="I78" s="64">
        <v>405738</v>
      </c>
      <c r="J78" s="56">
        <v>161371</v>
      </c>
      <c r="K78" s="56">
        <v>140743</v>
      </c>
      <c r="L78" s="56">
        <v>312500</v>
      </c>
      <c r="M78" s="56">
        <v>274988</v>
      </c>
      <c r="N78" s="99">
        <f t="shared" si="21"/>
        <v>9.3705119610456647E-2</v>
      </c>
      <c r="O78" s="99">
        <f t="shared" si="22"/>
        <v>0.13042973835847768</v>
      </c>
      <c r="P78" s="100">
        <f t="shared" si="23"/>
        <v>0.12069683253516027</v>
      </c>
      <c r="Q78" s="100">
        <f t="shared" si="24"/>
        <v>0.10151486274998726</v>
      </c>
      <c r="R78" s="100">
        <f t="shared" si="25"/>
        <v>8.4317425405639981E-2</v>
      </c>
      <c r="S78" s="100">
        <f t="shared" si="26"/>
        <v>8.9835600969788224E-2</v>
      </c>
      <c r="T78" s="99">
        <f t="shared" si="17"/>
        <v>9.6395222143106321E-2</v>
      </c>
      <c r="U78" s="99">
        <f t="shared" si="18"/>
        <v>9.3506878329375848E-2</v>
      </c>
      <c r="V78" s="99">
        <f t="shared" si="19"/>
        <v>9.39052911800244E-2</v>
      </c>
      <c r="W78" s="99">
        <f t="shared" si="20"/>
        <v>9.1262208097534686E-2</v>
      </c>
      <c r="X78" s="38">
        <f t="shared" si="16"/>
        <v>100</v>
      </c>
      <c r="Y78" s="38">
        <f t="shared" si="7"/>
        <v>139.19168867260365</v>
      </c>
      <c r="Z78" s="38">
        <f t="shared" si="8"/>
        <v>128.80495007840702</v>
      </c>
      <c r="AA78" s="38">
        <f t="shared" si="9"/>
        <v>108.33438255241192</v>
      </c>
      <c r="AB78" s="38">
        <f t="shared" si="10"/>
        <v>89.981663495183156</v>
      </c>
      <c r="AC78" s="38">
        <f t="shared" si="11"/>
        <v>95.870536576064922</v>
      </c>
      <c r="AD78" s="38">
        <f t="shared" si="12"/>
        <v>102.87081703095066</v>
      </c>
      <c r="AE78" s="38">
        <f t="shared" si="13"/>
        <v>99.788441355280355</v>
      </c>
      <c r="AF78" s="38">
        <f t="shared" si="14"/>
        <v>100.21361860525859</v>
      </c>
      <c r="AG78" s="38">
        <f t="shared" si="15"/>
        <v>97.392979675947871</v>
      </c>
    </row>
    <row r="79" spans="1:33" x14ac:dyDescent="0.2">
      <c r="A79" s="47">
        <v>49</v>
      </c>
      <c r="B79" s="47" t="s">
        <v>834</v>
      </c>
      <c r="C79" s="10" t="s">
        <v>420</v>
      </c>
      <c r="D79" s="56">
        <v>2023994</v>
      </c>
      <c r="E79" s="56">
        <v>63041</v>
      </c>
      <c r="F79" s="64">
        <v>247942</v>
      </c>
      <c r="G79" s="64">
        <v>652698</v>
      </c>
      <c r="H79" s="64">
        <v>858883</v>
      </c>
      <c r="I79" s="64">
        <v>264471</v>
      </c>
      <c r="J79" s="56">
        <v>116083</v>
      </c>
      <c r="K79" s="56">
        <v>101437</v>
      </c>
      <c r="L79" s="56">
        <v>228940</v>
      </c>
      <c r="M79" s="56">
        <v>201757</v>
      </c>
      <c r="N79" s="99">
        <f t="shared" si="21"/>
        <v>6.813568170523919E-2</v>
      </c>
      <c r="O79" s="99">
        <f t="shared" si="22"/>
        <v>9.0294756713632379E-2</v>
      </c>
      <c r="P79" s="100">
        <f t="shared" si="23"/>
        <v>8.6156127793866333E-2</v>
      </c>
      <c r="Q79" s="100">
        <f t="shared" si="24"/>
        <v>7.520825502716931E-2</v>
      </c>
      <c r="R79" s="100">
        <f t="shared" si="25"/>
        <v>6.300245618348814E-2</v>
      </c>
      <c r="S79" s="100">
        <f t="shared" si="26"/>
        <v>5.8557273965171762E-2</v>
      </c>
      <c r="T79" s="99">
        <f t="shared" si="17"/>
        <v>6.9342363696316009E-2</v>
      </c>
      <c r="U79" s="99">
        <f t="shared" si="18"/>
        <v>6.7392745764243311E-2</v>
      </c>
      <c r="V79" s="99">
        <f t="shared" si="19"/>
        <v>6.8795767560815319E-2</v>
      </c>
      <c r="W79" s="99">
        <f t="shared" si="20"/>
        <v>6.695851935042367E-2</v>
      </c>
      <c r="X79" s="38">
        <f t="shared" si="16"/>
        <v>100</v>
      </c>
      <c r="Y79" s="38">
        <f t="shared" si="7"/>
        <v>132.52198327486505</v>
      </c>
      <c r="Z79" s="38">
        <f t="shared" si="8"/>
        <v>126.44788404199893</v>
      </c>
      <c r="AA79" s="38">
        <f t="shared" si="9"/>
        <v>110.38013144496988</v>
      </c>
      <c r="AB79" s="38">
        <f t="shared" si="10"/>
        <v>92.466171331553085</v>
      </c>
      <c r="AC79" s="38">
        <f t="shared" si="11"/>
        <v>85.942156150276077</v>
      </c>
      <c r="AD79" s="38">
        <f t="shared" si="12"/>
        <v>101.77099863225413</v>
      </c>
      <c r="AE79" s="38">
        <f t="shared" si="13"/>
        <v>98.909622796158587</v>
      </c>
      <c r="AF79" s="38">
        <f t="shared" si="14"/>
        <v>100.96878146524124</v>
      </c>
      <c r="AG79" s="38">
        <f t="shared" si="15"/>
        <v>98.272326150770724</v>
      </c>
    </row>
    <row r="80" spans="1:33" x14ac:dyDescent="0.2">
      <c r="A80" s="47">
        <v>50</v>
      </c>
      <c r="B80" s="47" t="s">
        <v>834</v>
      </c>
      <c r="C80" s="10" t="s">
        <v>421</v>
      </c>
      <c r="D80" s="56">
        <v>3018529</v>
      </c>
      <c r="E80" s="56">
        <v>87302</v>
      </c>
      <c r="F80" s="64">
        <v>354975</v>
      </c>
      <c r="G80" s="64">
        <v>979309</v>
      </c>
      <c r="H80" s="64">
        <v>1302467</v>
      </c>
      <c r="I80" s="64">
        <v>381778</v>
      </c>
      <c r="J80" s="56">
        <v>171143</v>
      </c>
      <c r="K80" s="56">
        <v>150170</v>
      </c>
      <c r="L80" s="56">
        <v>342519</v>
      </c>
      <c r="M80" s="56">
        <v>303681</v>
      </c>
      <c r="N80" s="99">
        <f t="shared" si="21"/>
        <v>0.10161568224116965</v>
      </c>
      <c r="O80" s="99">
        <f t="shared" si="22"/>
        <v>0.12504422281711161</v>
      </c>
      <c r="P80" s="100">
        <f t="shared" si="23"/>
        <v>0.1233484906293718</v>
      </c>
      <c r="Q80" s="100">
        <f t="shared" si="24"/>
        <v>0.11284257194353614</v>
      </c>
      <c r="R80" s="100">
        <f t="shared" si="25"/>
        <v>9.5541092439761013E-2</v>
      </c>
      <c r="S80" s="100">
        <f t="shared" si="26"/>
        <v>8.45305494359508E-2</v>
      </c>
      <c r="T80" s="99">
        <f t="shared" si="17"/>
        <v>0.10223254180266371</v>
      </c>
      <c r="U80" s="99">
        <f t="shared" si="18"/>
        <v>9.9769991535794814E-2</v>
      </c>
      <c r="V80" s="99">
        <f t="shared" si="19"/>
        <v>0.10292590857501049</v>
      </c>
      <c r="W80" s="99">
        <f t="shared" si="20"/>
        <v>0.10078475648852833</v>
      </c>
      <c r="X80" s="38">
        <f t="shared" si="16"/>
        <v>100</v>
      </c>
      <c r="Y80" s="38">
        <f t="shared" si="7"/>
        <v>123.05602841925305</v>
      </c>
      <c r="Z80" s="38">
        <f t="shared" si="8"/>
        <v>121.38725825470773</v>
      </c>
      <c r="AA80" s="38">
        <f t="shared" si="9"/>
        <v>111.04838294124832</v>
      </c>
      <c r="AB80" s="38">
        <f t="shared" si="10"/>
        <v>94.021995751608983</v>
      </c>
      <c r="AC80" s="38">
        <f t="shared" si="11"/>
        <v>83.186519611540035</v>
      </c>
      <c r="AD80" s="38">
        <f t="shared" si="12"/>
        <v>100.60705153760621</v>
      </c>
      <c r="AE80" s="38">
        <f t="shared" si="13"/>
        <v>98.183655647762748</v>
      </c>
      <c r="AF80" s="38">
        <f t="shared" si="14"/>
        <v>101.2893938267631</v>
      </c>
      <c r="AG80" s="38">
        <f t="shared" si="15"/>
        <v>99.182285908715102</v>
      </c>
    </row>
    <row r="81" spans="1:33" x14ac:dyDescent="0.2">
      <c r="A81" s="47">
        <v>51</v>
      </c>
      <c r="B81" s="47" t="s">
        <v>834</v>
      </c>
      <c r="C81" s="10" t="s">
        <v>422</v>
      </c>
      <c r="D81" s="56">
        <v>4448134</v>
      </c>
      <c r="E81" s="56">
        <v>115536</v>
      </c>
      <c r="F81" s="64">
        <v>490579</v>
      </c>
      <c r="G81" s="64">
        <v>1452477</v>
      </c>
      <c r="H81" s="64">
        <v>1973220</v>
      </c>
      <c r="I81" s="64">
        <v>531858</v>
      </c>
      <c r="J81" s="56">
        <v>247834</v>
      </c>
      <c r="K81" s="56">
        <v>219157</v>
      </c>
      <c r="L81" s="56">
        <v>507889</v>
      </c>
      <c r="M81" s="56">
        <v>453969</v>
      </c>
      <c r="N81" s="99">
        <f t="shared" si="21"/>
        <v>0.14974186801257927</v>
      </c>
      <c r="O81" s="99">
        <f t="shared" si="22"/>
        <v>0.16548428818810346</v>
      </c>
      <c r="P81" s="100">
        <f t="shared" si="23"/>
        <v>0.17046884762156936</v>
      </c>
      <c r="Q81" s="100">
        <f t="shared" si="24"/>
        <v>0.16736417246122678</v>
      </c>
      <c r="R81" s="100">
        <f t="shared" si="25"/>
        <v>0.14474347098543397</v>
      </c>
      <c r="S81" s="100">
        <f t="shared" si="26"/>
        <v>0.11776018775808433</v>
      </c>
      <c r="T81" s="99">
        <f t="shared" si="17"/>
        <v>0.14804403197981431</v>
      </c>
      <c r="U81" s="99">
        <f t="shared" si="18"/>
        <v>0.14560359615775578</v>
      </c>
      <c r="V81" s="99">
        <f t="shared" si="19"/>
        <v>0.15261908618282052</v>
      </c>
      <c r="W81" s="99">
        <f t="shared" si="20"/>
        <v>0.150661895602098</v>
      </c>
      <c r="X81" s="38">
        <f t="shared" si="16"/>
        <v>100</v>
      </c>
      <c r="Y81" s="38">
        <f t="shared" si="7"/>
        <v>110.51303846042693</v>
      </c>
      <c r="Z81" s="38">
        <f t="shared" si="8"/>
        <v>113.8418064927899</v>
      </c>
      <c r="AA81" s="38">
        <f t="shared" si="9"/>
        <v>111.76845506372814</v>
      </c>
      <c r="AB81" s="38">
        <f t="shared" si="10"/>
        <v>96.661991002592941</v>
      </c>
      <c r="AC81" s="38">
        <f t="shared" si="11"/>
        <v>78.642125493046294</v>
      </c>
      <c r="AD81" s="38">
        <f t="shared" si="12"/>
        <v>98.866158105746123</v>
      </c>
      <c r="AE81" s="38">
        <f t="shared" si="13"/>
        <v>97.236396266623402</v>
      </c>
      <c r="AF81" s="38">
        <f t="shared" si="14"/>
        <v>101.92145203504444</v>
      </c>
      <c r="AG81" s="38">
        <f t="shared" si="15"/>
        <v>100.6144090505412</v>
      </c>
    </row>
    <row r="82" spans="1:33" x14ac:dyDescent="0.2">
      <c r="A82" s="47">
        <v>52</v>
      </c>
      <c r="B82" s="47" t="s">
        <v>834</v>
      </c>
      <c r="C82" s="10" t="s">
        <v>423</v>
      </c>
      <c r="D82" s="56">
        <v>2430188</v>
      </c>
      <c r="E82" s="56">
        <v>56707</v>
      </c>
      <c r="F82" s="64">
        <v>247818</v>
      </c>
      <c r="G82" s="64">
        <v>792508</v>
      </c>
      <c r="H82" s="64">
        <v>1106406</v>
      </c>
      <c r="I82" s="64">
        <v>283456</v>
      </c>
      <c r="J82" s="56">
        <v>133699</v>
      </c>
      <c r="K82" s="56">
        <v>119428</v>
      </c>
      <c r="L82" s="56">
        <v>277641</v>
      </c>
      <c r="M82" s="56">
        <v>250288</v>
      </c>
      <c r="N82" s="99">
        <f t="shared" si="21"/>
        <v>8.1809786023027645E-2</v>
      </c>
      <c r="O82" s="99">
        <f t="shared" si="22"/>
        <v>8.1222454735171576E-2</v>
      </c>
      <c r="P82" s="100">
        <f t="shared" si="23"/>
        <v>8.6113039652904178E-2</v>
      </c>
      <c r="Q82" s="100">
        <f t="shared" si="24"/>
        <v>9.1318103893488101E-2</v>
      </c>
      <c r="R82" s="100">
        <f t="shared" si="25"/>
        <v>8.1159244665627781E-2</v>
      </c>
      <c r="S82" s="100">
        <f t="shared" si="26"/>
        <v>6.2760796643381411E-2</v>
      </c>
      <c r="T82" s="99">
        <f t="shared" si="17"/>
        <v>7.9865309165284795E-2</v>
      </c>
      <c r="U82" s="99">
        <f t="shared" si="18"/>
        <v>7.9345611967349697E-2</v>
      </c>
      <c r="V82" s="99">
        <f t="shared" si="19"/>
        <v>8.3430268635242097E-2</v>
      </c>
      <c r="W82" s="99">
        <f t="shared" si="20"/>
        <v>8.306484479437562E-2</v>
      </c>
      <c r="X82" s="38">
        <f t="shared" si="16"/>
        <v>100</v>
      </c>
      <c r="Y82" s="38">
        <f t="shared" si="7"/>
        <v>99.282076978308254</v>
      </c>
      <c r="Z82" s="38">
        <f t="shared" si="8"/>
        <v>105.26007197802139</v>
      </c>
      <c r="AA82" s="38">
        <f t="shared" si="9"/>
        <v>111.62247004017843</v>
      </c>
      <c r="AB82" s="38">
        <f t="shared" si="10"/>
        <v>99.204812298107285</v>
      </c>
      <c r="AC82" s="38">
        <f t="shared" si="11"/>
        <v>76.715512525256628</v>
      </c>
      <c r="AD82" s="38">
        <f t="shared" si="12"/>
        <v>97.623173275143969</v>
      </c>
      <c r="AE82" s="38">
        <f t="shared" si="13"/>
        <v>96.987922624581444</v>
      </c>
      <c r="AF82" s="38">
        <f t="shared" si="14"/>
        <v>101.98079311900207</v>
      </c>
      <c r="AG82" s="38">
        <f t="shared" si="15"/>
        <v>101.53411814449032</v>
      </c>
    </row>
    <row r="83" spans="1:33" x14ac:dyDescent="0.2">
      <c r="A83" s="47">
        <v>53</v>
      </c>
      <c r="B83" s="47" t="s">
        <v>834</v>
      </c>
      <c r="C83" s="10" t="s">
        <v>424</v>
      </c>
      <c r="D83" s="56">
        <v>1495973</v>
      </c>
      <c r="E83" s="56">
        <v>31890</v>
      </c>
      <c r="F83" s="64">
        <v>143413</v>
      </c>
      <c r="G83" s="64">
        <v>484902</v>
      </c>
      <c r="H83" s="64">
        <v>697020</v>
      </c>
      <c r="I83" s="64">
        <v>170638</v>
      </c>
      <c r="J83" s="56">
        <v>81371</v>
      </c>
      <c r="K83" s="56">
        <v>73233</v>
      </c>
      <c r="L83" s="56">
        <v>171177</v>
      </c>
      <c r="M83" s="56">
        <v>155446</v>
      </c>
      <c r="N83" s="99">
        <f t="shared" si="21"/>
        <v>5.036039640810782E-2</v>
      </c>
      <c r="O83" s="99">
        <f t="shared" si="22"/>
        <v>4.5676619844192454E-2</v>
      </c>
      <c r="P83" s="100">
        <f t="shared" si="23"/>
        <v>4.9833867417790258E-2</v>
      </c>
      <c r="Q83" s="100">
        <f t="shared" si="24"/>
        <v>5.587367094611053E-2</v>
      </c>
      <c r="R83" s="100">
        <f t="shared" si="25"/>
        <v>5.112916661409634E-2</v>
      </c>
      <c r="S83" s="100">
        <f t="shared" si="26"/>
        <v>3.7781443390273332E-2</v>
      </c>
      <c r="T83" s="99">
        <f t="shared" si="17"/>
        <v>4.8607095581031934E-2</v>
      </c>
      <c r="U83" s="99">
        <f t="shared" si="18"/>
        <v>4.8654563429052819E-2</v>
      </c>
      <c r="V83" s="99">
        <f t="shared" si="19"/>
        <v>5.1438163290633721E-2</v>
      </c>
      <c r="W83" s="99">
        <f t="shared" si="20"/>
        <v>5.1588960972585626E-2</v>
      </c>
      <c r="X83" s="38">
        <f t="shared" si="16"/>
        <v>100</v>
      </c>
      <c r="Y83" s="38">
        <f t="shared" si="7"/>
        <v>90.699484321054115</v>
      </c>
      <c r="Z83" s="38">
        <f t="shared" si="8"/>
        <v>98.95447806635454</v>
      </c>
      <c r="AA83" s="38">
        <f t="shared" si="9"/>
        <v>110.94763927854049</v>
      </c>
      <c r="AB83" s="38">
        <f t="shared" si="10"/>
        <v>101.52653724120557</v>
      </c>
      <c r="AC83" s="38">
        <f t="shared" si="11"/>
        <v>75.022132637920762</v>
      </c>
      <c r="AD83" s="38">
        <f t="shared" si="12"/>
        <v>96.51849279964442</v>
      </c>
      <c r="AE83" s="38">
        <f t="shared" si="13"/>
        <v>96.612749103022608</v>
      </c>
      <c r="AF83" s="38">
        <f t="shared" si="14"/>
        <v>102.14010802018308</v>
      </c>
      <c r="AG83" s="38">
        <f t="shared" si="15"/>
        <v>102.43954506339034</v>
      </c>
    </row>
    <row r="84" spans="1:33" x14ac:dyDescent="0.2">
      <c r="A84" s="47">
        <v>54</v>
      </c>
      <c r="B84" s="47" t="s">
        <v>834</v>
      </c>
      <c r="C84" s="10" t="s">
        <v>425</v>
      </c>
      <c r="D84" s="56">
        <v>3469208</v>
      </c>
      <c r="E84" s="56">
        <v>64161</v>
      </c>
      <c r="F84" s="64">
        <v>298911</v>
      </c>
      <c r="G84" s="64">
        <v>1106656</v>
      </c>
      <c r="H84" s="64">
        <v>1660647</v>
      </c>
      <c r="I84" s="64">
        <v>402994</v>
      </c>
      <c r="J84" s="56">
        <v>185181</v>
      </c>
      <c r="K84" s="56">
        <v>168148</v>
      </c>
      <c r="L84" s="56">
        <v>394769</v>
      </c>
      <c r="M84" s="56">
        <v>361472</v>
      </c>
      <c r="N84" s="99">
        <f t="shared" si="21"/>
        <v>0.1167873284492293</v>
      </c>
      <c r="O84" s="99">
        <f t="shared" si="22"/>
        <v>9.189895283233715E-2</v>
      </c>
      <c r="P84" s="100">
        <f t="shared" si="23"/>
        <v>0.10386709115435215</v>
      </c>
      <c r="Q84" s="100">
        <f t="shared" si="24"/>
        <v>0.12751635009659457</v>
      </c>
      <c r="R84" s="100">
        <f t="shared" si="25"/>
        <v>0.12181500839315837</v>
      </c>
      <c r="S84" s="100">
        <f t="shared" si="26"/>
        <v>8.9228044149719354E-2</v>
      </c>
      <c r="T84" s="99">
        <f t="shared" si="17"/>
        <v>0.11061816331114371</v>
      </c>
      <c r="U84" s="99">
        <f t="shared" si="18"/>
        <v>0.11171422079483803</v>
      </c>
      <c r="V84" s="99">
        <f t="shared" si="19"/>
        <v>0.11862687326031057</v>
      </c>
      <c r="W84" s="99">
        <f t="shared" si="20"/>
        <v>0.1199642634785229</v>
      </c>
      <c r="X84" s="38">
        <f t="shared" si="16"/>
        <v>100</v>
      </c>
      <c r="Y84" s="38">
        <f t="shared" si="7"/>
        <v>78.689147232516916</v>
      </c>
      <c r="Z84" s="38">
        <f t="shared" si="8"/>
        <v>88.936952778662175</v>
      </c>
      <c r="AA84" s="38">
        <f t="shared" si="9"/>
        <v>109.18680287479089</v>
      </c>
      <c r="AB84" s="38">
        <f t="shared" si="10"/>
        <v>104.3049875450441</v>
      </c>
      <c r="AC84" s="38">
        <f t="shared" si="11"/>
        <v>76.402162233301922</v>
      </c>
      <c r="AD84" s="38">
        <f t="shared" si="12"/>
        <v>94.717607449366824</v>
      </c>
      <c r="AE84" s="38">
        <f t="shared" si="13"/>
        <v>95.656114647235299</v>
      </c>
      <c r="AF84" s="38">
        <f t="shared" si="14"/>
        <v>101.57512363328097</v>
      </c>
      <c r="AG84" s="38">
        <f t="shared" si="15"/>
        <v>102.72027374157695</v>
      </c>
    </row>
    <row r="85" spans="1:33" x14ac:dyDescent="0.2">
      <c r="A85" s="47">
        <v>55</v>
      </c>
      <c r="B85" s="47" t="s">
        <v>834</v>
      </c>
      <c r="C85" s="10" t="s">
        <v>426</v>
      </c>
      <c r="D85" s="56">
        <v>2965102</v>
      </c>
      <c r="E85" s="56">
        <v>45561</v>
      </c>
      <c r="F85" s="64">
        <v>219651</v>
      </c>
      <c r="G85" s="64">
        <v>949346</v>
      </c>
      <c r="H85" s="64">
        <v>1429699</v>
      </c>
      <c r="I85" s="64">
        <v>366406</v>
      </c>
      <c r="J85" s="56">
        <v>153400</v>
      </c>
      <c r="K85" s="56">
        <v>141103</v>
      </c>
      <c r="L85" s="56">
        <v>323053</v>
      </c>
      <c r="M85" s="56">
        <v>299214</v>
      </c>
      <c r="N85" s="99">
        <f t="shared" si="21"/>
        <v>9.9817117094007257E-2</v>
      </c>
      <c r="O85" s="99">
        <f t="shared" si="22"/>
        <v>6.5257838718132719E-2</v>
      </c>
      <c r="P85" s="100">
        <f t="shared" si="23"/>
        <v>7.6325429439346837E-2</v>
      </c>
      <c r="Q85" s="100">
        <f t="shared" si="24"/>
        <v>0.10939003348719174</v>
      </c>
      <c r="R85" s="100">
        <f t="shared" si="25"/>
        <v>0.10487406154630703</v>
      </c>
      <c r="S85" s="100">
        <f t="shared" si="26"/>
        <v>8.1126991331687492E-2</v>
      </c>
      <c r="T85" s="99">
        <f t="shared" si="17"/>
        <v>9.1633732682777636E-2</v>
      </c>
      <c r="U85" s="99">
        <f t="shared" si="18"/>
        <v>9.3746055241894222E-2</v>
      </c>
      <c r="V85" s="99">
        <f t="shared" si="19"/>
        <v>9.7076435301057362E-2</v>
      </c>
      <c r="W85" s="99">
        <f t="shared" si="20"/>
        <v>9.9302261675766737E-2</v>
      </c>
      <c r="X85" s="38">
        <f t="shared" si="16"/>
        <v>100</v>
      </c>
      <c r="Y85" s="38">
        <f t="shared" si="7"/>
        <v>65.377402812258353</v>
      </c>
      <c r="Z85" s="38">
        <f t="shared" si="8"/>
        <v>76.465271349666338</v>
      </c>
      <c r="AA85" s="38">
        <f t="shared" si="9"/>
        <v>109.59045569726158</v>
      </c>
      <c r="AB85" s="38">
        <f t="shared" si="10"/>
        <v>105.06620968379319</v>
      </c>
      <c r="AC85" s="38">
        <f t="shared" si="11"/>
        <v>81.275630566731863</v>
      </c>
      <c r="AD85" s="38">
        <f t="shared" si="12"/>
        <v>91.801622157127071</v>
      </c>
      <c r="AE85" s="38">
        <f t="shared" si="13"/>
        <v>93.91781487097515</v>
      </c>
      <c r="AF85" s="38">
        <f t="shared" si="14"/>
        <v>97.254296785220987</v>
      </c>
      <c r="AG85" s="38">
        <f t="shared" si="15"/>
        <v>99.48420127406041</v>
      </c>
    </row>
    <row r="86" spans="1:33" x14ac:dyDescent="0.2">
      <c r="A86" s="47">
        <v>56</v>
      </c>
      <c r="B86" t="s">
        <v>836</v>
      </c>
      <c r="C86" s="10" t="s">
        <v>820</v>
      </c>
      <c r="D86" s="56">
        <v>17925045</v>
      </c>
      <c r="E86" s="56">
        <v>464106</v>
      </c>
      <c r="F86" s="64">
        <v>1951867</v>
      </c>
      <c r="G86" s="64">
        <v>5725644</v>
      </c>
      <c r="H86" s="64">
        <v>7533109</v>
      </c>
      <c r="I86" s="64">
        <v>2714425</v>
      </c>
      <c r="J86" s="56">
        <v>1022881</v>
      </c>
      <c r="K86" s="56">
        <v>907674</v>
      </c>
      <c r="L86" s="56">
        <v>1987665</v>
      </c>
      <c r="M86" s="56">
        <v>1775222</v>
      </c>
      <c r="N86" s="99">
        <f t="shared" si="21"/>
        <v>0.60342825160158042</v>
      </c>
      <c r="O86" s="99">
        <f t="shared" si="22"/>
        <v>0.66474736059607342</v>
      </c>
      <c r="P86" s="100">
        <f t="shared" si="23"/>
        <v>0.67824451964020016</v>
      </c>
      <c r="Q86" s="100">
        <f t="shared" si="24"/>
        <v>0.65974722482186521</v>
      </c>
      <c r="R86" s="100">
        <f t="shared" si="25"/>
        <v>0.5525832618621398</v>
      </c>
      <c r="S86" s="100">
        <f t="shared" si="26"/>
        <v>0.60100853546480093</v>
      </c>
      <c r="T86" s="99">
        <f t="shared" si="17"/>
        <v>0.61101958357426511</v>
      </c>
      <c r="U86" s="99">
        <f t="shared" si="18"/>
        <v>0.60304073581448381</v>
      </c>
      <c r="V86" s="99">
        <f t="shared" si="19"/>
        <v>0.59728723389869831</v>
      </c>
      <c r="W86" s="99">
        <f t="shared" si="20"/>
        <v>0.58915545254091717</v>
      </c>
      <c r="X86" s="38">
        <f t="shared" si="16"/>
        <v>100</v>
      </c>
      <c r="Y86" s="38">
        <f t="shared" si="7"/>
        <v>110.16178954693349</v>
      </c>
      <c r="Z86" s="38">
        <f t="shared" si="8"/>
        <v>112.39853583919003</v>
      </c>
      <c r="AA86" s="38">
        <f t="shared" si="9"/>
        <v>109.33316812244149</v>
      </c>
      <c r="AB86" s="38">
        <f t="shared" si="10"/>
        <v>91.573979242024024</v>
      </c>
      <c r="AC86" s="38">
        <f t="shared" si="11"/>
        <v>99.59900516252641</v>
      </c>
      <c r="AD86" s="38">
        <f t="shared" si="12"/>
        <v>101.25803390088817</v>
      </c>
      <c r="AE86" s="38">
        <f t="shared" si="13"/>
        <v>99.935780967154244</v>
      </c>
      <c r="AF86" s="38">
        <f t="shared" si="14"/>
        <v>98.982311867801513</v>
      </c>
      <c r="AG86" s="38">
        <f t="shared" si="15"/>
        <v>97.63471481111776</v>
      </c>
    </row>
    <row r="87" spans="1:33" x14ac:dyDescent="0.2">
      <c r="A87" s="47">
        <v>57</v>
      </c>
      <c r="B87" s="47" t="s">
        <v>836</v>
      </c>
      <c r="C87" s="10" t="s">
        <v>821</v>
      </c>
      <c r="D87" s="56">
        <v>8861213</v>
      </c>
      <c r="E87" s="56">
        <v>192068</v>
      </c>
      <c r="F87" s="64">
        <v>772315</v>
      </c>
      <c r="G87" s="64">
        <v>2390954</v>
      </c>
      <c r="H87" s="64">
        <v>4356936</v>
      </c>
      <c r="I87" s="64">
        <v>1341008</v>
      </c>
      <c r="J87" s="56">
        <v>492611</v>
      </c>
      <c r="K87" s="56">
        <v>447739</v>
      </c>
      <c r="L87" s="56">
        <v>1005612</v>
      </c>
      <c r="M87" s="56">
        <v>920491</v>
      </c>
      <c r="N87" s="99">
        <f t="shared" si="21"/>
        <v>0.29830364541116605</v>
      </c>
      <c r="O87" s="99">
        <f t="shared" si="22"/>
        <v>0.27510244654231281</v>
      </c>
      <c r="P87" s="100">
        <f t="shared" si="23"/>
        <v>0.26836788376765486</v>
      </c>
      <c r="Q87" s="100">
        <f t="shared" si="24"/>
        <v>0.27550180663987106</v>
      </c>
      <c r="R87" s="100">
        <f t="shared" si="25"/>
        <v>0.31959844290114264</v>
      </c>
      <c r="S87" s="100">
        <f t="shared" si="26"/>
        <v>0.29691638344274818</v>
      </c>
      <c r="T87" s="99">
        <f t="shared" si="17"/>
        <v>0.2942619601733753</v>
      </c>
      <c r="U87" s="99">
        <f t="shared" si="18"/>
        <v>0.2974689767613054</v>
      </c>
      <c r="V87" s="99">
        <f t="shared" si="19"/>
        <v>0.30218332055720543</v>
      </c>
      <c r="W87" s="99">
        <f t="shared" si="20"/>
        <v>0.30548984389830758</v>
      </c>
      <c r="X87" s="38">
        <f t="shared" si="16"/>
        <v>100</v>
      </c>
      <c r="Y87" s="38">
        <f t="shared" si="7"/>
        <v>92.222287851402569</v>
      </c>
      <c r="Z87" s="38">
        <f t="shared" si="8"/>
        <v>89.964667846331778</v>
      </c>
      <c r="AA87" s="38">
        <f t="shared" si="9"/>
        <v>92.356164893705497</v>
      </c>
      <c r="AB87" s="38">
        <f t="shared" si="10"/>
        <v>107.13863133004122</v>
      </c>
      <c r="AC87" s="38">
        <f t="shared" si="11"/>
        <v>99.534949709881772</v>
      </c>
      <c r="AD87" s="38">
        <f t="shared" si="12"/>
        <v>98.645110343113672</v>
      </c>
      <c r="AE87" s="38">
        <f t="shared" si="13"/>
        <v>99.720194954805123</v>
      </c>
      <c r="AF87" s="38">
        <f t="shared" si="14"/>
        <v>101.30057919362395</v>
      </c>
      <c r="AG87" s="38">
        <f t="shared" si="15"/>
        <v>102.40902134375074</v>
      </c>
    </row>
    <row r="88" spans="1:33" x14ac:dyDescent="0.2">
      <c r="A88" s="47">
        <v>58</v>
      </c>
      <c r="B88" s="47" t="s">
        <v>836</v>
      </c>
      <c r="C88" s="10" t="s">
        <v>823</v>
      </c>
      <c r="D88" s="56">
        <v>2549975</v>
      </c>
      <c r="E88" s="56">
        <v>38517</v>
      </c>
      <c r="F88" s="64">
        <v>142896</v>
      </c>
      <c r="G88" s="64">
        <v>519924</v>
      </c>
      <c r="H88" s="64">
        <v>1496008</v>
      </c>
      <c r="I88" s="64">
        <v>391147</v>
      </c>
      <c r="J88" s="56">
        <v>138894</v>
      </c>
      <c r="K88" s="56">
        <v>130676</v>
      </c>
      <c r="L88" s="56">
        <v>293974</v>
      </c>
      <c r="M88" s="56">
        <v>278081</v>
      </c>
      <c r="N88" s="99">
        <f t="shared" si="21"/>
        <v>8.5842292495094993E-2</v>
      </c>
      <c r="O88" s="99">
        <f t="shared" si="22"/>
        <v>5.5168590985850134E-2</v>
      </c>
      <c r="P88" s="100">
        <f t="shared" si="23"/>
        <v>4.9654217668778679E-2</v>
      </c>
      <c r="Q88" s="100">
        <f t="shared" si="24"/>
        <v>5.9909141420298476E-2</v>
      </c>
      <c r="R88" s="100">
        <f t="shared" si="25"/>
        <v>0.10973808827296352</v>
      </c>
      <c r="S88" s="100">
        <f t="shared" si="26"/>
        <v>8.6604966289895821E-2</v>
      </c>
      <c r="T88" s="99">
        <f t="shared" si="17"/>
        <v>8.2968550633909496E-2</v>
      </c>
      <c r="U88" s="99">
        <f t="shared" si="18"/>
        <v>8.6818561722924181E-2</v>
      </c>
      <c r="V88" s="99">
        <f t="shared" si="19"/>
        <v>8.8338285021940785E-2</v>
      </c>
      <c r="W88" s="99">
        <f t="shared" si="20"/>
        <v>9.2288703834242009E-2</v>
      </c>
      <c r="X88" s="38">
        <f t="shared" si="16"/>
        <v>100</v>
      </c>
      <c r="Y88" s="38">
        <f t="shared" si="7"/>
        <v>64.267378447520443</v>
      </c>
      <c r="Z88" s="38">
        <f t="shared" si="8"/>
        <v>57.843536356646005</v>
      </c>
      <c r="AA88" s="38">
        <f t="shared" si="9"/>
        <v>69.78977340769606</v>
      </c>
      <c r="AB88" s="38">
        <f t="shared" si="10"/>
        <v>127.83685649964897</v>
      </c>
      <c r="AC88" s="38">
        <f t="shared" si="11"/>
        <v>100.88845925782377</v>
      </c>
      <c r="AD88" s="38">
        <f t="shared" si="12"/>
        <v>96.652300657802556</v>
      </c>
      <c r="AE88" s="38">
        <f t="shared" si="13"/>
        <v>101.13728233421186</v>
      </c>
      <c r="AF88" s="38">
        <f t="shared" si="14"/>
        <v>102.90764896218074</v>
      </c>
      <c r="AG88" s="38">
        <f t="shared" si="15"/>
        <v>107.50959830146121</v>
      </c>
    </row>
    <row r="89" spans="1:33" x14ac:dyDescent="0.2">
      <c r="A89" s="47">
        <v>59</v>
      </c>
      <c r="B89" s="47" t="s">
        <v>836</v>
      </c>
      <c r="C89" s="10" t="s">
        <v>822</v>
      </c>
      <c r="D89" s="56">
        <v>369113</v>
      </c>
      <c r="E89" s="56">
        <v>3478</v>
      </c>
      <c r="F89" s="64">
        <v>10744</v>
      </c>
      <c r="G89" s="64">
        <v>42020</v>
      </c>
      <c r="H89" s="64">
        <v>246479</v>
      </c>
      <c r="I89" s="64">
        <v>69870</v>
      </c>
      <c r="J89" s="56">
        <v>19670</v>
      </c>
      <c r="K89" s="56">
        <v>19073</v>
      </c>
      <c r="L89" s="56">
        <v>40570</v>
      </c>
      <c r="M89" s="56">
        <v>39370</v>
      </c>
      <c r="N89" s="99">
        <f t="shared" si="21"/>
        <v>1.2425810492158549E-2</v>
      </c>
      <c r="O89" s="99">
        <f t="shared" si="22"/>
        <v>4.9816018757636044E-3</v>
      </c>
      <c r="P89" s="100">
        <f t="shared" si="23"/>
        <v>3.7333789233663516E-3</v>
      </c>
      <c r="Q89" s="100">
        <f t="shared" si="24"/>
        <v>4.841827117965207E-3</v>
      </c>
      <c r="R89" s="100">
        <f t="shared" si="25"/>
        <v>1.8080206963754054E-2</v>
      </c>
      <c r="S89" s="100">
        <f t="shared" si="26"/>
        <v>1.5470114802555104E-2</v>
      </c>
      <c r="T89" s="99">
        <f t="shared" si="17"/>
        <v>1.1749905618450039E-2</v>
      </c>
      <c r="U89" s="99">
        <f t="shared" si="18"/>
        <v>1.2671725701286638E-2</v>
      </c>
      <c r="V89" s="99">
        <f t="shared" si="19"/>
        <v>1.2191160522155488E-2</v>
      </c>
      <c r="W89" s="99">
        <f t="shared" si="20"/>
        <v>1.3065999726533306E-2</v>
      </c>
      <c r="X89" s="38">
        <f t="shared" si="16"/>
        <v>100</v>
      </c>
      <c r="Y89" s="38">
        <f t="shared" si="7"/>
        <v>40.090760107015164</v>
      </c>
      <c r="Z89" s="38">
        <f t="shared" si="8"/>
        <v>30.045355397318694</v>
      </c>
      <c r="AA89" s="38">
        <f t="shared" si="9"/>
        <v>38.965885734541807</v>
      </c>
      <c r="AB89" s="38">
        <f t="shared" si="10"/>
        <v>145.50525275726503</v>
      </c>
      <c r="AC89" s="38">
        <f t="shared" si="11"/>
        <v>124.49984499858337</v>
      </c>
      <c r="AD89" s="38">
        <f t="shared" si="12"/>
        <v>94.560476565009196</v>
      </c>
      <c r="AE89" s="38">
        <f t="shared" si="13"/>
        <v>101.97906775806116</v>
      </c>
      <c r="AF89" s="38">
        <f t="shared" si="14"/>
        <v>98.111592236569692</v>
      </c>
      <c r="AG89" s="38">
        <f t="shared" si="15"/>
        <v>105.15209237078544</v>
      </c>
    </row>
    <row r="90" spans="1:33" x14ac:dyDescent="0.2">
      <c r="A90" s="47">
        <v>60</v>
      </c>
      <c r="B90" t="s">
        <v>835</v>
      </c>
      <c r="C90" s="10" t="s">
        <v>820</v>
      </c>
      <c r="D90" s="56">
        <v>24489068</v>
      </c>
      <c r="E90" s="56">
        <v>544508</v>
      </c>
      <c r="F90" s="64">
        <v>2328121</v>
      </c>
      <c r="G90" s="64">
        <v>7267688</v>
      </c>
      <c r="H90" s="64">
        <v>11199274</v>
      </c>
      <c r="I90" s="64">
        <v>3693985</v>
      </c>
      <c r="J90" s="56">
        <v>1380348</v>
      </c>
      <c r="K90" s="56">
        <v>1243644</v>
      </c>
      <c r="L90" s="56">
        <v>2745623</v>
      </c>
      <c r="M90" s="56">
        <v>2491263</v>
      </c>
      <c r="N90" s="99">
        <f t="shared" si="21"/>
        <v>0.82439935222434368</v>
      </c>
      <c r="O90" s="99">
        <f t="shared" si="22"/>
        <v>0.77990858946759312</v>
      </c>
      <c r="P90" s="100">
        <f t="shared" si="23"/>
        <v>0.80898714374968295</v>
      </c>
      <c r="Q90" s="100">
        <f t="shared" si="24"/>
        <v>0.83743190964565251</v>
      </c>
      <c r="R90" s="100">
        <f t="shared" si="25"/>
        <v>0.82151092695032735</v>
      </c>
      <c r="S90" s="100">
        <f t="shared" si="26"/>
        <v>0.81789569241328919</v>
      </c>
      <c r="T90" s="99">
        <f t="shared" si="17"/>
        <v>0.82455306154632824</v>
      </c>
      <c r="U90" s="99">
        <f t="shared" si="18"/>
        <v>0.8262525894222682</v>
      </c>
      <c r="V90" s="99">
        <f t="shared" si="19"/>
        <v>0.82505128731383093</v>
      </c>
      <c r="W90" s="99">
        <f t="shared" si="20"/>
        <v>0.82679303217481692</v>
      </c>
      <c r="X90" s="38">
        <f t="shared" si="16"/>
        <v>100</v>
      </c>
      <c r="Y90" s="38">
        <f t="shared" si="7"/>
        <v>94.603251126203787</v>
      </c>
      <c r="Z90" s="38">
        <f t="shared" si="8"/>
        <v>98.130492408433312</v>
      </c>
      <c r="AA90" s="38">
        <f t="shared" si="9"/>
        <v>101.58085488375812</v>
      </c>
      <c r="AB90" s="38">
        <f t="shared" si="10"/>
        <v>99.649632757931826</v>
      </c>
      <c r="AC90" s="38">
        <f t="shared" si="11"/>
        <v>99.211103236131038</v>
      </c>
      <c r="AD90" s="38">
        <f t="shared" si="12"/>
        <v>100.0186450076131</v>
      </c>
      <c r="AE90" s="38">
        <f t="shared" si="13"/>
        <v>100.22479847817979</v>
      </c>
      <c r="AF90" s="38">
        <f t="shared" si="14"/>
        <v>100.0790800099161</v>
      </c>
      <c r="AG90" s="38">
        <f t="shared" si="15"/>
        <v>100.2903544191313</v>
      </c>
    </row>
    <row r="91" spans="1:33" x14ac:dyDescent="0.2">
      <c r="A91" s="47">
        <v>61</v>
      </c>
      <c r="B91" s="47" t="s">
        <v>835</v>
      </c>
      <c r="C91" s="10" t="s">
        <v>821</v>
      </c>
      <c r="D91" s="56">
        <v>3671045</v>
      </c>
      <c r="E91" s="56">
        <v>131534</v>
      </c>
      <c r="F91" s="64">
        <v>475588</v>
      </c>
      <c r="G91" s="64">
        <v>1150924</v>
      </c>
      <c r="H91" s="64">
        <v>1447355</v>
      </c>
      <c r="I91" s="64">
        <v>597178</v>
      </c>
      <c r="J91" s="56">
        <v>209998</v>
      </c>
      <c r="K91" s="56">
        <v>182090</v>
      </c>
      <c r="L91" s="56">
        <v>405334</v>
      </c>
      <c r="M91" s="56">
        <v>353187</v>
      </c>
      <c r="N91" s="99">
        <f t="shared" si="21"/>
        <v>0.12358196400068863</v>
      </c>
      <c r="O91" s="99">
        <f t="shared" si="22"/>
        <v>0.18839851096224552</v>
      </c>
      <c r="P91" s="100">
        <f t="shared" si="23"/>
        <v>0.1652596998702491</v>
      </c>
      <c r="Q91" s="100">
        <f t="shared" si="24"/>
        <v>0.13261720689949993</v>
      </c>
      <c r="R91" s="100">
        <f t="shared" si="25"/>
        <v>0.106169198795939</v>
      </c>
      <c r="S91" s="100">
        <f t="shared" si="26"/>
        <v>0.13222287416001505</v>
      </c>
      <c r="T91" s="99">
        <f t="shared" si="17"/>
        <v>0.12544263752228121</v>
      </c>
      <c r="U91" s="99">
        <f t="shared" si="18"/>
        <v>0.12097701111242511</v>
      </c>
      <c r="V91" s="99">
        <f t="shared" si="19"/>
        <v>0.12180162334452484</v>
      </c>
      <c r="W91" s="99">
        <f t="shared" si="20"/>
        <v>0.11721466206286814</v>
      </c>
      <c r="X91" s="38">
        <f t="shared" si="16"/>
        <v>100</v>
      </c>
      <c r="Y91" s="38">
        <f t="shared" si="7"/>
        <v>152.44822534232884</v>
      </c>
      <c r="Z91" s="38">
        <f t="shared" si="8"/>
        <v>133.72477222430956</v>
      </c>
      <c r="AA91" s="38">
        <f t="shared" si="9"/>
        <v>107.31113392789335</v>
      </c>
      <c r="AB91" s="38">
        <f t="shared" si="10"/>
        <v>85.909946208127423</v>
      </c>
      <c r="AC91" s="38">
        <f t="shared" si="11"/>
        <v>106.99204793288304</v>
      </c>
      <c r="AD91" s="38">
        <f t="shared" si="12"/>
        <v>101.50561899273767</v>
      </c>
      <c r="AE91" s="38">
        <f t="shared" si="13"/>
        <v>97.892125352329714</v>
      </c>
      <c r="AF91" s="38">
        <f t="shared" si="14"/>
        <v>98.559384720448463</v>
      </c>
      <c r="AG91" s="38">
        <f t="shared" si="15"/>
        <v>94.84770938113185</v>
      </c>
    </row>
    <row r="92" spans="1:33" x14ac:dyDescent="0.2">
      <c r="A92" s="47">
        <v>62</v>
      </c>
      <c r="B92" s="47" t="s">
        <v>835</v>
      </c>
      <c r="C92" s="10" t="s">
        <v>823</v>
      </c>
      <c r="D92" s="56">
        <v>905845</v>
      </c>
      <c r="E92" s="56">
        <v>19136</v>
      </c>
      <c r="F92" s="64">
        <v>62984</v>
      </c>
      <c r="G92" s="64">
        <v>180987</v>
      </c>
      <c r="H92" s="64">
        <v>525199</v>
      </c>
      <c r="I92" s="64">
        <v>136675</v>
      </c>
      <c r="J92" s="56">
        <v>49672</v>
      </c>
      <c r="K92" s="56">
        <v>46045</v>
      </c>
      <c r="L92" s="56">
        <v>102571</v>
      </c>
      <c r="M92" s="56">
        <v>95641</v>
      </c>
      <c r="N92" s="99">
        <f t="shared" si="21"/>
        <v>3.0494342668151382E-2</v>
      </c>
      <c r="O92" s="99">
        <f t="shared" si="22"/>
        <v>2.7408836542441729E-2</v>
      </c>
      <c r="P92" s="100">
        <f t="shared" si="23"/>
        <v>2.1885995728714285E-2</v>
      </c>
      <c r="Q92" s="100">
        <f t="shared" si="24"/>
        <v>2.0854539852431433E-2</v>
      </c>
      <c r="R92" s="100">
        <f t="shared" si="25"/>
        <v>3.8525418462248981E-2</v>
      </c>
      <c r="S92" s="100">
        <f t="shared" si="26"/>
        <v>3.0261599264909386E-2</v>
      </c>
      <c r="T92" s="99">
        <f t="shared" si="17"/>
        <v>2.9671647782391987E-2</v>
      </c>
      <c r="U92" s="99">
        <f t="shared" si="18"/>
        <v>3.0591391491414214E-2</v>
      </c>
      <c r="V92" s="99">
        <f t="shared" si="19"/>
        <v>3.0822270789204107E-2</v>
      </c>
      <c r="W92" s="99">
        <f t="shared" si="20"/>
        <v>3.1741053590179626E-2</v>
      </c>
      <c r="X92" s="38">
        <f t="shared" si="16"/>
        <v>100</v>
      </c>
      <c r="Y92" s="38">
        <f t="shared" si="7"/>
        <v>89.881709668947252</v>
      </c>
      <c r="Z92" s="38">
        <f t="shared" si="8"/>
        <v>71.770675521306629</v>
      </c>
      <c r="AA92" s="38">
        <f t="shared" si="9"/>
        <v>68.388225578025455</v>
      </c>
      <c r="AB92" s="38">
        <f t="shared" si="10"/>
        <v>126.33628106529196</v>
      </c>
      <c r="AC92" s="38">
        <f t="shared" si="11"/>
        <v>99.236765305044344</v>
      </c>
      <c r="AD92" s="38">
        <f t="shared" si="12"/>
        <v>97.30213930264965</v>
      </c>
      <c r="AE92" s="38">
        <f t="shared" si="13"/>
        <v>100.31825189452006</v>
      </c>
      <c r="AF92" s="38">
        <f t="shared" si="14"/>
        <v>101.07537363445194</v>
      </c>
      <c r="AG92" s="38">
        <f t="shared" si="15"/>
        <v>104.08833512365008</v>
      </c>
    </row>
    <row r="93" spans="1:33" x14ac:dyDescent="0.2">
      <c r="A93" s="47">
        <v>63</v>
      </c>
      <c r="B93" s="47" t="s">
        <v>835</v>
      </c>
      <c r="C93" s="10" t="s">
        <v>822</v>
      </c>
      <c r="D93" s="56">
        <v>639388</v>
      </c>
      <c r="E93" s="56">
        <v>2991</v>
      </c>
      <c r="F93" s="64">
        <v>11129</v>
      </c>
      <c r="G93" s="64">
        <v>78943</v>
      </c>
      <c r="H93" s="64">
        <v>460704</v>
      </c>
      <c r="I93" s="64">
        <v>88612</v>
      </c>
      <c r="J93" s="56">
        <v>34038</v>
      </c>
      <c r="K93" s="56">
        <v>33383</v>
      </c>
      <c r="L93" s="56">
        <v>74293</v>
      </c>
      <c r="M93" s="56">
        <v>73073</v>
      </c>
      <c r="N93" s="99">
        <f t="shared" si="21"/>
        <v>2.152434110681626E-2</v>
      </c>
      <c r="O93" s="99">
        <f t="shared" si="22"/>
        <v>4.2840630277196498E-3</v>
      </c>
      <c r="P93" s="100">
        <f t="shared" si="23"/>
        <v>3.8671606513536972E-3</v>
      </c>
      <c r="Q93" s="100">
        <f t="shared" si="24"/>
        <v>9.0963436024161654E-3</v>
      </c>
      <c r="R93" s="100">
        <f t="shared" si="25"/>
        <v>3.3794455791484664E-2</v>
      </c>
      <c r="S93" s="100">
        <f t="shared" si="26"/>
        <v>1.9619834161786358E-2</v>
      </c>
      <c r="T93" s="99">
        <f t="shared" si="17"/>
        <v>2.0332653148998601E-2</v>
      </c>
      <c r="U93" s="99">
        <f t="shared" si="18"/>
        <v>2.2179007973892512E-2</v>
      </c>
      <c r="V93" s="99">
        <f t="shared" si="19"/>
        <v>2.232481855244017E-2</v>
      </c>
      <c r="W93" s="99">
        <f t="shared" si="20"/>
        <v>2.4251252172135338E-2</v>
      </c>
      <c r="X93" s="38">
        <f t="shared" si="16"/>
        <v>100</v>
      </c>
      <c r="Y93" s="38">
        <f t="shared" si="7"/>
        <v>19.903341089326013</v>
      </c>
      <c r="Z93" s="38">
        <f t="shared" si="8"/>
        <v>17.966453106102549</v>
      </c>
      <c r="AA93" s="38">
        <f t="shared" si="9"/>
        <v>42.260729642198264</v>
      </c>
      <c r="AB93" s="38">
        <f t="shared" si="10"/>
        <v>157.00576209871875</v>
      </c>
      <c r="AC93" s="38">
        <f t="shared" si="11"/>
        <v>91.15184555207226</v>
      </c>
      <c r="AD93" s="38">
        <f t="shared" si="12"/>
        <v>94.463533392711938</v>
      </c>
      <c r="AE93" s="38">
        <f t="shared" si="13"/>
        <v>103.04151873373226</v>
      </c>
      <c r="AF93" s="38">
        <f t="shared" si="14"/>
        <v>103.71894053179828</v>
      </c>
      <c r="AG93" s="38">
        <f t="shared" si="15"/>
        <v>112.668964182395</v>
      </c>
    </row>
    <row r="94" spans="1:33" x14ac:dyDescent="0.2">
      <c r="A94" s="47">
        <v>64</v>
      </c>
      <c r="B94" t="s">
        <v>837</v>
      </c>
      <c r="C94" s="10" t="s">
        <v>820</v>
      </c>
      <c r="D94" s="56">
        <v>12778776</v>
      </c>
      <c r="E94" s="56">
        <v>135037</v>
      </c>
      <c r="F94" s="64">
        <v>680148</v>
      </c>
      <c r="G94" s="64">
        <v>3131539</v>
      </c>
      <c r="H94" s="64">
        <v>6704416</v>
      </c>
      <c r="I94" s="64">
        <v>2262673</v>
      </c>
      <c r="J94" s="56">
        <v>716614</v>
      </c>
      <c r="K94" s="56">
        <v>675894</v>
      </c>
      <c r="L94" s="56">
        <v>1437964</v>
      </c>
      <c r="M94" s="56">
        <v>1364242</v>
      </c>
      <c r="N94" s="99">
        <f t="shared" si="21"/>
        <v>0.43018438499251954</v>
      </c>
      <c r="O94" s="99">
        <f t="shared" si="22"/>
        <v>0.19341592078708736</v>
      </c>
      <c r="P94" s="100">
        <f t="shared" si="23"/>
        <v>0.23634123305749974</v>
      </c>
      <c r="Q94" s="100">
        <f t="shared" si="24"/>
        <v>0.36083699312626477</v>
      </c>
      <c r="R94" s="100">
        <f t="shared" si="25"/>
        <v>0.49179536127257945</v>
      </c>
      <c r="S94" s="100">
        <f t="shared" si="26"/>
        <v>0.50098484429142354</v>
      </c>
      <c r="T94" s="99">
        <f t="shared" si="17"/>
        <v>0.42807050660192969</v>
      </c>
      <c r="U94" s="99">
        <f t="shared" si="18"/>
        <v>0.44905066697139578</v>
      </c>
      <c r="V94" s="99">
        <f t="shared" si="19"/>
        <v>0.43210377000445638</v>
      </c>
      <c r="W94" s="99">
        <f t="shared" si="20"/>
        <v>0.45276061973394083</v>
      </c>
      <c r="X94" s="38">
        <f t="shared" si="16"/>
        <v>100</v>
      </c>
      <c r="Y94" s="38">
        <f t="shared" si="7"/>
        <v>44.961167242379254</v>
      </c>
      <c r="Z94" s="38">
        <f t="shared" si="8"/>
        <v>54.939519262562143</v>
      </c>
      <c r="AA94" s="38">
        <f t="shared" si="9"/>
        <v>83.879612025559538</v>
      </c>
      <c r="AB94" s="38">
        <f t="shared" si="10"/>
        <v>114.32199271508455</v>
      </c>
      <c r="AC94" s="38">
        <f t="shared" si="11"/>
        <v>116.45816579328772</v>
      </c>
      <c r="AD94" s="38">
        <f t="shared" si="12"/>
        <v>99.508611082983265</v>
      </c>
      <c r="AE94" s="38">
        <f t="shared" si="13"/>
        <v>104.38562687002326</v>
      </c>
      <c r="AF94" s="38">
        <f t="shared" si="14"/>
        <v>100.44617728557725</v>
      </c>
      <c r="AG94" s="38">
        <f t="shared" si="15"/>
        <v>105.24803677888353</v>
      </c>
    </row>
    <row r="95" spans="1:33" x14ac:dyDescent="0.2">
      <c r="A95" s="47">
        <v>65</v>
      </c>
      <c r="B95" s="47" t="s">
        <v>837</v>
      </c>
      <c r="C95" s="10" t="s">
        <v>821</v>
      </c>
      <c r="D95" s="56">
        <v>7805591</v>
      </c>
      <c r="E95" s="56">
        <v>203999</v>
      </c>
      <c r="F95" s="64">
        <v>916697</v>
      </c>
      <c r="G95" s="64">
        <v>2661567</v>
      </c>
      <c r="H95" s="64">
        <v>3160494</v>
      </c>
      <c r="I95" s="64">
        <v>1066833</v>
      </c>
      <c r="J95" s="56">
        <v>444204</v>
      </c>
      <c r="K95" s="56">
        <v>389845</v>
      </c>
      <c r="L95" s="56">
        <v>874149</v>
      </c>
      <c r="M95" s="56">
        <v>773910</v>
      </c>
      <c r="N95" s="99">
        <f t="shared" ref="N95:N126" si="27">D95/N$29</f>
        <v>0.26276721368604827</v>
      </c>
      <c r="O95" s="99">
        <f t="shared" ref="O95:O126" si="28">E95/O$29</f>
        <v>0.29219143216040816</v>
      </c>
      <c r="P95" s="100">
        <f t="shared" ref="P95:P126" si="29">F95/P$29</f>
        <v>0.31853846415796389</v>
      </c>
      <c r="Q95" s="100">
        <f t="shared" ref="Q95:Q126" si="30">G95/Q$29</f>
        <v>0.30668365723182534</v>
      </c>
      <c r="R95" s="100">
        <f t="shared" ref="R95:R126" si="31">H95/R$29</f>
        <v>0.23183470246026197</v>
      </c>
      <c r="S95" s="100">
        <f t="shared" ref="S95:S126" si="32">I95/S$29</f>
        <v>0.23621051932380521</v>
      </c>
      <c r="T95" s="99">
        <f t="shared" si="17"/>
        <v>0.26534596214224615</v>
      </c>
      <c r="U95" s="99">
        <f t="shared" si="18"/>
        <v>0.25900534294647354</v>
      </c>
      <c r="V95" s="99">
        <f t="shared" si="19"/>
        <v>0.26267909241512688</v>
      </c>
      <c r="W95" s="99">
        <f t="shared" si="20"/>
        <v>0.25684297303432541</v>
      </c>
      <c r="X95" s="38">
        <f t="shared" si="16"/>
        <v>100</v>
      </c>
      <c r="Y95" s="38">
        <f t="shared" ref="Y95:Y158" si="33">O95/$N95*100</f>
        <v>111.19782718003613</v>
      </c>
      <c r="Z95" s="38">
        <f t="shared" ref="Z95:Z158" si="34">P95/$N95*100</f>
        <v>121.22458494329152</v>
      </c>
      <c r="AA95" s="38">
        <f t="shared" ref="AA95:AA158" si="35">Q95/$N95*100</f>
        <v>116.71306055642393</v>
      </c>
      <c r="AB95" s="38">
        <f t="shared" ref="AB95:AB158" si="36">R95/$N95*100</f>
        <v>88.228169415860165</v>
      </c>
      <c r="AC95" s="38">
        <f t="shared" ref="AC95:AC158" si="37">S95/$N95*100</f>
        <v>89.893452082658712</v>
      </c>
      <c r="AD95" s="38">
        <f t="shared" ref="AD95:AD158" si="38">T95/$N95*100</f>
        <v>100.98138136033931</v>
      </c>
      <c r="AE95" s="38">
        <f t="shared" ref="AE95:AE158" si="39">U95/$N95*100</f>
        <v>98.568363728943226</v>
      </c>
      <c r="AF95" s="38">
        <f t="shared" ref="AF95:AF158" si="40">V95/$N95*100</f>
        <v>99.966464130100093</v>
      </c>
      <c r="AG95" s="38">
        <f t="shared" ref="AG95:AG158" si="41">W95/$N95*100</f>
        <v>97.745441461809961</v>
      </c>
    </row>
    <row r="96" spans="1:33" x14ac:dyDescent="0.2">
      <c r="A96" s="47">
        <v>66</v>
      </c>
      <c r="B96" s="47" t="s">
        <v>837</v>
      </c>
      <c r="C96" s="10" t="s">
        <v>823</v>
      </c>
      <c r="D96" s="56">
        <v>6580991</v>
      </c>
      <c r="E96" s="56">
        <v>240288</v>
      </c>
      <c r="F96" s="64">
        <v>914736</v>
      </c>
      <c r="G96" s="64">
        <v>2163333</v>
      </c>
      <c r="H96" s="64">
        <v>2657521</v>
      </c>
      <c r="I96" s="64">
        <v>845401</v>
      </c>
      <c r="J96" s="56">
        <v>371657</v>
      </c>
      <c r="K96" s="56">
        <v>318401</v>
      </c>
      <c r="L96" s="56">
        <v>735983</v>
      </c>
      <c r="M96" s="56">
        <v>635321</v>
      </c>
      <c r="N96" s="99">
        <f t="shared" si="27"/>
        <v>0.22154231093622004</v>
      </c>
      <c r="O96" s="99">
        <f t="shared" si="28"/>
        <v>0.34416881872440624</v>
      </c>
      <c r="P96" s="100">
        <f t="shared" si="29"/>
        <v>0.31785704605774784</v>
      </c>
      <c r="Q96" s="100">
        <f t="shared" si="30"/>
        <v>0.24927378354566931</v>
      </c>
      <c r="R96" s="100">
        <f t="shared" si="31"/>
        <v>0.19493964877544392</v>
      </c>
      <c r="S96" s="100">
        <f t="shared" si="32"/>
        <v>0.1871826323771989</v>
      </c>
      <c r="T96" s="99">
        <f t="shared" si="17"/>
        <v>0.222009896921011</v>
      </c>
      <c r="U96" s="99">
        <f t="shared" si="18"/>
        <v>0.21153935589657458</v>
      </c>
      <c r="V96" s="99">
        <f t="shared" si="19"/>
        <v>0.22116063333935329</v>
      </c>
      <c r="W96" s="99">
        <f t="shared" si="20"/>
        <v>0.21084846360835321</v>
      </c>
      <c r="X96" s="38">
        <f t="shared" ref="X96:X159" si="42">N96/$N96*100</f>
        <v>100</v>
      </c>
      <c r="Y96" s="38">
        <f t="shared" si="33"/>
        <v>155.35128132859876</v>
      </c>
      <c r="Z96" s="38">
        <f t="shared" si="34"/>
        <v>143.47464586539223</v>
      </c>
      <c r="AA96" s="38">
        <f t="shared" si="35"/>
        <v>112.51746110810991</v>
      </c>
      <c r="AB96" s="38">
        <f t="shared" si="36"/>
        <v>87.992062532725512</v>
      </c>
      <c r="AC96" s="38">
        <f t="shared" si="37"/>
        <v>84.490692358574805</v>
      </c>
      <c r="AD96" s="38">
        <f t="shared" si="38"/>
        <v>100.21105945081776</v>
      </c>
      <c r="AE96" s="38">
        <f t="shared" si="39"/>
        <v>95.48485569308464</v>
      </c>
      <c r="AF96" s="38">
        <f t="shared" si="40"/>
        <v>99.82771796716672</v>
      </c>
      <c r="AG96" s="38">
        <f t="shared" si="41"/>
        <v>95.173000009490067</v>
      </c>
    </row>
    <row r="97" spans="1:33" x14ac:dyDescent="0.2">
      <c r="A97" s="47">
        <v>67</v>
      </c>
      <c r="B97" s="47" t="s">
        <v>837</v>
      </c>
      <c r="C97" s="10" t="s">
        <v>822</v>
      </c>
      <c r="D97" s="56">
        <v>2539988</v>
      </c>
      <c r="E97" s="56">
        <v>118845</v>
      </c>
      <c r="F97" s="64">
        <v>366241</v>
      </c>
      <c r="G97" s="64">
        <v>722103</v>
      </c>
      <c r="H97" s="64">
        <v>1110101</v>
      </c>
      <c r="I97" s="64">
        <v>341543</v>
      </c>
      <c r="J97" s="56">
        <v>141581</v>
      </c>
      <c r="K97" s="56">
        <v>121022</v>
      </c>
      <c r="L97" s="56">
        <v>279725</v>
      </c>
      <c r="M97" s="56">
        <v>239691</v>
      </c>
      <c r="N97" s="99">
        <f t="shared" si="27"/>
        <v>8.5506090385212147E-2</v>
      </c>
      <c r="O97" s="99">
        <f t="shared" si="28"/>
        <v>0.17022382832809821</v>
      </c>
      <c r="P97" s="100">
        <f t="shared" si="29"/>
        <v>0.12726325672678851</v>
      </c>
      <c r="Q97" s="100">
        <f t="shared" si="30"/>
        <v>8.3205566096240594E-2</v>
      </c>
      <c r="R97" s="100">
        <f t="shared" si="31"/>
        <v>8.1430287491714673E-2</v>
      </c>
      <c r="S97" s="100">
        <f t="shared" si="32"/>
        <v>7.5622004007572324E-2</v>
      </c>
      <c r="T97" s="99">
        <f t="shared" si="17"/>
        <v>8.4573634334813172E-2</v>
      </c>
      <c r="U97" s="99">
        <f t="shared" si="18"/>
        <v>8.0404634185556101E-2</v>
      </c>
      <c r="V97" s="99">
        <f t="shared" si="19"/>
        <v>8.4056504241063451E-2</v>
      </c>
      <c r="W97" s="99">
        <f t="shared" si="20"/>
        <v>7.9547943623380607E-2</v>
      </c>
      <c r="X97" s="38">
        <f t="shared" si="42"/>
        <v>100</v>
      </c>
      <c r="Y97" s="38">
        <f t="shared" si="33"/>
        <v>199.078016035145</v>
      </c>
      <c r="Z97" s="38">
        <f t="shared" si="34"/>
        <v>148.83531237769944</v>
      </c>
      <c r="AA97" s="38">
        <f t="shared" si="35"/>
        <v>97.309519966814648</v>
      </c>
      <c r="AB97" s="38">
        <f t="shared" si="36"/>
        <v>95.233318614924812</v>
      </c>
      <c r="AC97" s="38">
        <f t="shared" si="37"/>
        <v>88.440488469170816</v>
      </c>
      <c r="AD97" s="38">
        <f t="shared" si="38"/>
        <v>98.909485808322913</v>
      </c>
      <c r="AE97" s="38">
        <f t="shared" si="39"/>
        <v>94.033809548918029</v>
      </c>
      <c r="AF97" s="38">
        <f t="shared" si="40"/>
        <v>98.304698369884306</v>
      </c>
      <c r="AG97" s="38">
        <f t="shared" si="41"/>
        <v>93.031903651553264</v>
      </c>
    </row>
    <row r="98" spans="1:33" x14ac:dyDescent="0.2">
      <c r="A98" s="47">
        <v>68</v>
      </c>
      <c r="B98" s="47" t="s">
        <v>828</v>
      </c>
      <c r="C98" s="10" t="s">
        <v>863</v>
      </c>
      <c r="D98" s="56">
        <v>7996899</v>
      </c>
      <c r="E98" s="56">
        <v>201533</v>
      </c>
      <c r="F98" s="64">
        <v>772809</v>
      </c>
      <c r="G98" s="64">
        <v>1985493</v>
      </c>
      <c r="H98" s="64">
        <v>3375195</v>
      </c>
      <c r="I98" s="64">
        <v>1863402</v>
      </c>
      <c r="J98" s="56">
        <v>472239</v>
      </c>
      <c r="K98" s="56">
        <v>426241</v>
      </c>
      <c r="L98" s="56">
        <v>859312</v>
      </c>
      <c r="M98" s="56">
        <v>777219</v>
      </c>
      <c r="N98" s="99">
        <f t="shared" si="27"/>
        <v>0.26920740125363291</v>
      </c>
      <c r="O98" s="99">
        <f t="shared" si="28"/>
        <v>0.28865933606333138</v>
      </c>
      <c r="P98" s="100">
        <f t="shared" si="29"/>
        <v>0.26853954136148794</v>
      </c>
      <c r="Q98" s="100">
        <f t="shared" si="30"/>
        <v>0.22878186220680846</v>
      </c>
      <c r="R98" s="100">
        <f t="shared" si="31"/>
        <v>0.24758386776572394</v>
      </c>
      <c r="S98" s="100">
        <f t="shared" si="32"/>
        <v>0.41258112012753378</v>
      </c>
      <c r="T98" s="99">
        <f t="shared" si="17"/>
        <v>0.28209271374434308</v>
      </c>
      <c r="U98" s="99">
        <f t="shared" si="18"/>
        <v>0.28318612880208244</v>
      </c>
      <c r="V98" s="99">
        <f t="shared" si="19"/>
        <v>0.25822061943836522</v>
      </c>
      <c r="W98" s="99">
        <f t="shared" si="20"/>
        <v>0.25794115421530323</v>
      </c>
      <c r="X98" s="38">
        <f t="shared" si="42"/>
        <v>100</v>
      </c>
      <c r="Y98" s="38">
        <f t="shared" si="33"/>
        <v>107.22563150905793</v>
      </c>
      <c r="Z98" s="38">
        <f t="shared" si="34"/>
        <v>99.751916221829376</v>
      </c>
      <c r="AA98" s="38">
        <f t="shared" si="35"/>
        <v>84.983496420019435</v>
      </c>
      <c r="AB98" s="38">
        <f t="shared" si="36"/>
        <v>91.967704681515642</v>
      </c>
      <c r="AC98" s="38">
        <f t="shared" si="37"/>
        <v>153.25771810367939</v>
      </c>
      <c r="AD98" s="38">
        <f t="shared" si="38"/>
        <v>104.78638864708267</v>
      </c>
      <c r="AE98" s="38">
        <f t="shared" si="39"/>
        <v>105.19254949282748</v>
      </c>
      <c r="AF98" s="38">
        <f t="shared" si="40"/>
        <v>95.918841100168521</v>
      </c>
      <c r="AG98" s="38">
        <f t="shared" si="41"/>
        <v>95.815030721345124</v>
      </c>
    </row>
    <row r="99" spans="1:33" x14ac:dyDescent="0.2">
      <c r="A99" s="47">
        <v>69</v>
      </c>
      <c r="B99" t="s">
        <v>828</v>
      </c>
      <c r="C99" s="10" t="s">
        <v>69</v>
      </c>
      <c r="D99" s="56">
        <v>9476369</v>
      </c>
      <c r="E99" s="56">
        <v>220547</v>
      </c>
      <c r="F99" s="64">
        <v>969301</v>
      </c>
      <c r="G99" s="64">
        <v>2991056</v>
      </c>
      <c r="H99" s="64">
        <v>4389256</v>
      </c>
      <c r="I99" s="64">
        <v>1126756</v>
      </c>
      <c r="J99" s="56">
        <v>525108</v>
      </c>
      <c r="K99" s="56">
        <v>468541</v>
      </c>
      <c r="L99" s="56">
        <v>1075450</v>
      </c>
      <c r="M99" s="56">
        <v>968259</v>
      </c>
      <c r="N99" s="99">
        <f t="shared" si="27"/>
        <v>0.31901224109626597</v>
      </c>
      <c r="O99" s="99">
        <f t="shared" si="28"/>
        <v>0.31589342981427132</v>
      </c>
      <c r="P99" s="100">
        <f t="shared" si="29"/>
        <v>0.33681756550613623</v>
      </c>
      <c r="Q99" s="100">
        <f t="shared" si="30"/>
        <v>0.34464959667188338</v>
      </c>
      <c r="R99" s="100">
        <f t="shared" si="31"/>
        <v>0.32196924239752378</v>
      </c>
      <c r="S99" s="100">
        <f t="shared" si="32"/>
        <v>0.24947824065361068</v>
      </c>
      <c r="T99" s="99">
        <f t="shared" si="17"/>
        <v>0.31367409453447198</v>
      </c>
      <c r="U99" s="99">
        <f t="shared" si="18"/>
        <v>0.31128941602299287</v>
      </c>
      <c r="V99" s="99">
        <f t="shared" si="19"/>
        <v>0.32316942527858317</v>
      </c>
      <c r="W99" s="99">
        <f t="shared" si="20"/>
        <v>0.32134294714791495</v>
      </c>
      <c r="X99" s="38">
        <f t="shared" si="42"/>
        <v>100</v>
      </c>
      <c r="Y99" s="38">
        <f t="shared" si="33"/>
        <v>99.022353728096121</v>
      </c>
      <c r="Z99" s="38">
        <f t="shared" si="34"/>
        <v>105.58139222140296</v>
      </c>
      <c r="AA99" s="38">
        <f t="shared" si="35"/>
        <v>108.03648019509102</v>
      </c>
      <c r="AB99" s="38">
        <f t="shared" si="36"/>
        <v>100.92692408639125</v>
      </c>
      <c r="AC99" s="38">
        <f t="shared" si="37"/>
        <v>78.203344108769642</v>
      </c>
      <c r="AD99" s="38">
        <f t="shared" si="38"/>
        <v>98.32666403538316</v>
      </c>
      <c r="AE99" s="38">
        <f t="shared" si="39"/>
        <v>97.579144597481871</v>
      </c>
      <c r="AF99" s="38">
        <f t="shared" si="40"/>
        <v>101.30314252770718</v>
      </c>
      <c r="AG99" s="38">
        <f t="shared" si="41"/>
        <v>100.73060082072077</v>
      </c>
    </row>
    <row r="100" spans="1:33" x14ac:dyDescent="0.2">
      <c r="A100" s="47">
        <v>70</v>
      </c>
      <c r="B100" s="47" t="s">
        <v>828</v>
      </c>
      <c r="C100" s="10" t="s">
        <v>78</v>
      </c>
      <c r="D100" s="56">
        <v>11358639</v>
      </c>
      <c r="E100" s="56">
        <v>254916</v>
      </c>
      <c r="F100" s="64">
        <v>1044768</v>
      </c>
      <c r="G100" s="64">
        <v>3410539</v>
      </c>
      <c r="H100" s="64">
        <v>5481347</v>
      </c>
      <c r="I100" s="64">
        <v>1421985</v>
      </c>
      <c r="J100" s="56">
        <v>627787</v>
      </c>
      <c r="K100" s="56">
        <v>566920</v>
      </c>
      <c r="L100" s="56">
        <v>1296241</v>
      </c>
      <c r="M100" s="56">
        <v>1180687</v>
      </c>
      <c r="N100" s="99">
        <f t="shared" si="27"/>
        <v>0.38237692972840648</v>
      </c>
      <c r="O100" s="99">
        <f t="shared" si="28"/>
        <v>0.36512076588906123</v>
      </c>
      <c r="P100" s="100">
        <f t="shared" si="29"/>
        <v>0.36304121658671035</v>
      </c>
      <c r="Q100" s="100">
        <f t="shared" si="30"/>
        <v>0.39298525028743309</v>
      </c>
      <c r="R100" s="100">
        <f t="shared" si="31"/>
        <v>0.40207842534314242</v>
      </c>
      <c r="S100" s="100">
        <f t="shared" si="32"/>
        <v>0.31484573060700327</v>
      </c>
      <c r="T100" s="99">
        <f t="shared" si="17"/>
        <v>0.37500955762531241</v>
      </c>
      <c r="U100" s="99">
        <f t="shared" si="18"/>
        <v>0.37665048679145502</v>
      </c>
      <c r="V100" s="99">
        <f t="shared" si="19"/>
        <v>0.38951644334235525</v>
      </c>
      <c r="W100" s="99">
        <f t="shared" si="20"/>
        <v>0.39184292657153741</v>
      </c>
      <c r="X100" s="38">
        <f t="shared" si="42"/>
        <v>100</v>
      </c>
      <c r="Y100" s="38">
        <f t="shared" si="33"/>
        <v>95.487132591497641</v>
      </c>
      <c r="Z100" s="38">
        <f t="shared" si="34"/>
        <v>94.943284586904909</v>
      </c>
      <c r="AA100" s="38">
        <f t="shared" si="35"/>
        <v>102.7743097802897</v>
      </c>
      <c r="AB100" s="38">
        <f t="shared" si="36"/>
        <v>105.1523755966997</v>
      </c>
      <c r="AC100" s="38">
        <f t="shared" si="37"/>
        <v>82.339102108129524</v>
      </c>
      <c r="AD100" s="38">
        <f t="shared" si="38"/>
        <v>98.073269716264804</v>
      </c>
      <c r="AE100" s="38">
        <f t="shared" si="39"/>
        <v>98.502408881984906</v>
      </c>
      <c r="AF100" s="38">
        <f t="shared" si="40"/>
        <v>101.86714026367119</v>
      </c>
      <c r="AG100" s="38">
        <f t="shared" si="41"/>
        <v>102.47556693596928</v>
      </c>
    </row>
    <row r="101" spans="1:33" x14ac:dyDescent="0.2">
      <c r="A101" s="47">
        <v>71</v>
      </c>
      <c r="B101" s="47" t="s">
        <v>828</v>
      </c>
      <c r="C101" s="10" t="s">
        <v>191</v>
      </c>
      <c r="D101" s="56">
        <v>873439</v>
      </c>
      <c r="E101" s="56">
        <v>21173</v>
      </c>
      <c r="F101" s="64">
        <v>90944</v>
      </c>
      <c r="G101" s="64">
        <v>291454</v>
      </c>
      <c r="H101" s="64">
        <v>386734</v>
      </c>
      <c r="I101" s="64">
        <v>104307</v>
      </c>
      <c r="J101" s="56">
        <v>48922</v>
      </c>
      <c r="K101" s="56">
        <v>43460</v>
      </c>
      <c r="L101" s="56">
        <v>96818</v>
      </c>
      <c r="M101" s="56">
        <v>86999</v>
      </c>
      <c r="N101" s="99">
        <f t="shared" si="27"/>
        <v>2.9403427921694633E-2</v>
      </c>
      <c r="O101" s="99">
        <f t="shared" si="28"/>
        <v>3.0326468233336054E-2</v>
      </c>
      <c r="P101" s="100">
        <f t="shared" si="29"/>
        <v>3.1601676545665439E-2</v>
      </c>
      <c r="Q101" s="100">
        <f t="shared" si="30"/>
        <v>3.3583290833875089E-2</v>
      </c>
      <c r="R101" s="100">
        <f t="shared" si="31"/>
        <v>2.8368464493609843E-2</v>
      </c>
      <c r="S101" s="100">
        <f t="shared" si="32"/>
        <v>2.3094908611852229E-2</v>
      </c>
      <c r="T101" s="99">
        <f t="shared" si="17"/>
        <v>2.9223634095872541E-2</v>
      </c>
      <c r="U101" s="99">
        <f t="shared" si="18"/>
        <v>2.8873968383469686E-2</v>
      </c>
      <c r="V101" s="99">
        <f t="shared" si="19"/>
        <v>2.9093511940696329E-2</v>
      </c>
      <c r="W101" s="99">
        <f t="shared" si="20"/>
        <v>2.8872972065244373E-2</v>
      </c>
      <c r="X101" s="38">
        <f t="shared" si="42"/>
        <v>100</v>
      </c>
      <c r="Y101" s="38">
        <f t="shared" si="33"/>
        <v>103.13922687551806</v>
      </c>
      <c r="Z101" s="38">
        <f t="shared" si="34"/>
        <v>107.47616444526483</v>
      </c>
      <c r="AA101" s="38">
        <f t="shared" si="35"/>
        <v>114.21556331225055</v>
      </c>
      <c r="AB101" s="38">
        <f t="shared" si="36"/>
        <v>96.480126634074637</v>
      </c>
      <c r="AC101" s="38">
        <f t="shared" si="37"/>
        <v>78.544952899223659</v>
      </c>
      <c r="AD101" s="38">
        <f t="shared" si="38"/>
        <v>99.388527669967914</v>
      </c>
      <c r="AE101" s="38">
        <f t="shared" si="39"/>
        <v>98.199327168128249</v>
      </c>
      <c r="AF101" s="38">
        <f t="shared" si="40"/>
        <v>98.945986903895516</v>
      </c>
      <c r="AG101" s="38">
        <f t="shared" si="41"/>
        <v>98.195938725705929</v>
      </c>
    </row>
    <row r="102" spans="1:33" x14ac:dyDescent="0.2">
      <c r="A102" s="47">
        <v>72</v>
      </c>
      <c r="B102" s="47" t="s">
        <v>829</v>
      </c>
      <c r="C102" s="10" t="s">
        <v>863</v>
      </c>
      <c r="D102" s="56">
        <v>10259619</v>
      </c>
      <c r="E102" s="56">
        <v>268971</v>
      </c>
      <c r="F102" s="64">
        <v>1034565</v>
      </c>
      <c r="G102" s="64">
        <v>2692407</v>
      </c>
      <c r="H102" s="64">
        <v>3800703</v>
      </c>
      <c r="I102" s="64">
        <v>2731944</v>
      </c>
      <c r="J102" s="56">
        <v>638686</v>
      </c>
      <c r="K102" s="56">
        <v>573173</v>
      </c>
      <c r="L102" s="56">
        <v>1093524</v>
      </c>
      <c r="M102" s="56">
        <v>984486</v>
      </c>
      <c r="N102" s="99">
        <f t="shared" si="27"/>
        <v>0.34537954885292366</v>
      </c>
      <c r="O102" s="99">
        <f t="shared" si="28"/>
        <v>0.38525199486084316</v>
      </c>
      <c r="P102" s="100">
        <f t="shared" si="29"/>
        <v>0.35949582705254179</v>
      </c>
      <c r="Q102" s="100">
        <f t="shared" si="30"/>
        <v>0.31023724952878029</v>
      </c>
      <c r="R102" s="100">
        <f t="shared" si="31"/>
        <v>0.27879655811554305</v>
      </c>
      <c r="S102" s="100">
        <f t="shared" si="32"/>
        <v>0.60488746692645767</v>
      </c>
      <c r="T102" s="99">
        <f t="shared" si="17"/>
        <v>0.38152009251781305</v>
      </c>
      <c r="U102" s="99">
        <f t="shared" si="18"/>
        <v>0.38080485688583687</v>
      </c>
      <c r="V102" s="99">
        <f t="shared" si="19"/>
        <v>0.328600606823504</v>
      </c>
      <c r="W102" s="99">
        <f t="shared" si="20"/>
        <v>0.32672831614873932</v>
      </c>
      <c r="X102" s="38">
        <f t="shared" si="42"/>
        <v>100</v>
      </c>
      <c r="Y102" s="38">
        <f t="shared" si="33"/>
        <v>111.54453010907683</v>
      </c>
      <c r="Z102" s="38">
        <f t="shared" si="34"/>
        <v>104.08717836551156</v>
      </c>
      <c r="AA102" s="38">
        <f t="shared" si="35"/>
        <v>89.825020201439784</v>
      </c>
      <c r="AB102" s="38">
        <f t="shared" si="36"/>
        <v>80.721791154538138</v>
      </c>
      <c r="AC102" s="38">
        <f t="shared" si="37"/>
        <v>175.13702503098781</v>
      </c>
      <c r="AD102" s="38">
        <f t="shared" si="38"/>
        <v>110.46400801232139</v>
      </c>
      <c r="AE102" s="38">
        <f t="shared" si="39"/>
        <v>110.2569211612465</v>
      </c>
      <c r="AF102" s="38">
        <f t="shared" si="40"/>
        <v>95.141883158645044</v>
      </c>
      <c r="AG102" s="38">
        <f t="shared" si="41"/>
        <v>94.599786592423058</v>
      </c>
    </row>
    <row r="103" spans="1:33" x14ac:dyDescent="0.2">
      <c r="A103" s="47">
        <v>73</v>
      </c>
      <c r="B103" t="s">
        <v>829</v>
      </c>
      <c r="C103" s="10" t="s">
        <v>70</v>
      </c>
      <c r="D103" s="56">
        <v>10935603</v>
      </c>
      <c r="E103" s="56">
        <v>209304</v>
      </c>
      <c r="F103" s="64">
        <v>926893</v>
      </c>
      <c r="G103" s="64">
        <v>3200575</v>
      </c>
      <c r="H103" s="64">
        <v>5872916</v>
      </c>
      <c r="I103" s="64">
        <v>935219</v>
      </c>
      <c r="J103" s="56">
        <v>573645</v>
      </c>
      <c r="K103" s="56">
        <v>522299</v>
      </c>
      <c r="L103" s="56">
        <v>1280484</v>
      </c>
      <c r="M103" s="56">
        <v>1175541</v>
      </c>
      <c r="N103" s="99">
        <f t="shared" si="27"/>
        <v>0.36813585675790478</v>
      </c>
      <c r="O103" s="99">
        <f t="shared" si="28"/>
        <v>0.29978987895480891</v>
      </c>
      <c r="P103" s="100">
        <f t="shared" si="29"/>
        <v>0.32208142129707812</v>
      </c>
      <c r="Q103" s="100">
        <f t="shared" si="30"/>
        <v>0.36879178553263903</v>
      </c>
      <c r="R103" s="100">
        <f t="shared" si="31"/>
        <v>0.43080155615992688</v>
      </c>
      <c r="S103" s="100">
        <f t="shared" si="32"/>
        <v>0.20706949041835956</v>
      </c>
      <c r="T103" s="99">
        <f t="shared" si="17"/>
        <v>0.34266774827126451</v>
      </c>
      <c r="U103" s="99">
        <f t="shared" si="18"/>
        <v>0.34700517286511351</v>
      </c>
      <c r="V103" s="99">
        <f t="shared" si="19"/>
        <v>0.38478151318835957</v>
      </c>
      <c r="W103" s="99">
        <f t="shared" si="20"/>
        <v>0.39013508723720314</v>
      </c>
      <c r="X103" s="38">
        <f t="shared" si="42"/>
        <v>100</v>
      </c>
      <c r="Y103" s="38">
        <f t="shared" si="33"/>
        <v>81.434577331041709</v>
      </c>
      <c r="Z103" s="38">
        <f t="shared" si="34"/>
        <v>87.489826210785765</v>
      </c>
      <c r="AA103" s="38">
        <f t="shared" si="35"/>
        <v>100.17817573667256</v>
      </c>
      <c r="AB103" s="38">
        <f t="shared" si="36"/>
        <v>117.02243838834548</v>
      </c>
      <c r="AC103" s="38">
        <f t="shared" si="37"/>
        <v>56.248117812260155</v>
      </c>
      <c r="AD103" s="38">
        <f t="shared" si="38"/>
        <v>93.081872352524258</v>
      </c>
      <c r="AE103" s="38">
        <f t="shared" si="39"/>
        <v>94.260085372045864</v>
      </c>
      <c r="AF103" s="38">
        <f t="shared" si="40"/>
        <v>104.52160693529002</v>
      </c>
      <c r="AG103" s="38">
        <f t="shared" si="41"/>
        <v>105.97584562205947</v>
      </c>
    </row>
    <row r="104" spans="1:33" x14ac:dyDescent="0.2">
      <c r="A104" s="47">
        <v>74</v>
      </c>
      <c r="B104" s="47" t="s">
        <v>829</v>
      </c>
      <c r="C104" s="10" t="s">
        <v>93</v>
      </c>
      <c r="D104" s="56">
        <v>8510124</v>
      </c>
      <c r="E104" s="56">
        <v>219894</v>
      </c>
      <c r="F104" s="64">
        <v>916364</v>
      </c>
      <c r="G104" s="64">
        <v>2785560</v>
      </c>
      <c r="H104" s="64">
        <v>3958913</v>
      </c>
      <c r="I104" s="64">
        <v>849287</v>
      </c>
      <c r="J104" s="56">
        <v>461725</v>
      </c>
      <c r="K104" s="56">
        <v>409690</v>
      </c>
      <c r="L104" s="56">
        <v>953813</v>
      </c>
      <c r="M104" s="56">
        <v>853137</v>
      </c>
      <c r="N104" s="99">
        <f t="shared" si="27"/>
        <v>0.28648459438917157</v>
      </c>
      <c r="O104" s="99">
        <f t="shared" si="28"/>
        <v>0.31495812618434793</v>
      </c>
      <c r="P104" s="100">
        <f t="shared" si="29"/>
        <v>0.31842275165038003</v>
      </c>
      <c r="Q104" s="100">
        <f t="shared" si="30"/>
        <v>0.32097096493858068</v>
      </c>
      <c r="R104" s="100">
        <f t="shared" si="31"/>
        <v>0.29040188572453013</v>
      </c>
      <c r="S104" s="100">
        <f t="shared" si="32"/>
        <v>0.18804304265518271</v>
      </c>
      <c r="T104" s="99">
        <f t="shared" si="17"/>
        <v>0.27581215921092245</v>
      </c>
      <c r="U104" s="99">
        <f t="shared" si="18"/>
        <v>0.27218997024904962</v>
      </c>
      <c r="V104" s="99">
        <f t="shared" si="19"/>
        <v>0.28661787998813637</v>
      </c>
      <c r="W104" s="99">
        <f t="shared" si="20"/>
        <v>0.28313659661405749</v>
      </c>
      <c r="X104" s="38">
        <f t="shared" si="42"/>
        <v>100</v>
      </c>
      <c r="Y104" s="38">
        <f t="shared" si="33"/>
        <v>109.93893994749916</v>
      </c>
      <c r="Z104" s="38">
        <f t="shared" si="34"/>
        <v>111.14829833321593</v>
      </c>
      <c r="AA104" s="38">
        <f t="shared" si="35"/>
        <v>112.03777488382552</v>
      </c>
      <c r="AB104" s="38">
        <f t="shared" si="36"/>
        <v>101.36736544026419</v>
      </c>
      <c r="AC104" s="38">
        <f t="shared" si="37"/>
        <v>65.638099338681329</v>
      </c>
      <c r="AD104" s="38">
        <f t="shared" si="38"/>
        <v>96.274691418921023</v>
      </c>
      <c r="AE104" s="38">
        <f t="shared" si="39"/>
        <v>95.010334091227406</v>
      </c>
      <c r="AF104" s="38">
        <f t="shared" si="40"/>
        <v>100.04652452577739</v>
      </c>
      <c r="AG104" s="38">
        <f t="shared" si="41"/>
        <v>98.831351548849426</v>
      </c>
    </row>
    <row r="105" spans="1:33" x14ac:dyDescent="0.2">
      <c r="A105" s="47">
        <v>75</v>
      </c>
      <c r="B105" s="47" t="s">
        <v>830</v>
      </c>
      <c r="C105" s="10" t="s">
        <v>863</v>
      </c>
      <c r="D105" s="56">
        <v>21380489</v>
      </c>
      <c r="E105" s="56">
        <v>556846</v>
      </c>
      <c r="F105" s="64">
        <v>2231703</v>
      </c>
      <c r="G105" s="64">
        <v>6314225</v>
      </c>
      <c r="H105" s="64">
        <v>8947999</v>
      </c>
      <c r="I105" s="64">
        <v>3886562</v>
      </c>
      <c r="J105" s="56">
        <v>1243425</v>
      </c>
      <c r="K105" s="56">
        <v>1110100</v>
      </c>
      <c r="L105" s="56">
        <v>2335513</v>
      </c>
      <c r="M105" s="56">
        <v>2094882</v>
      </c>
      <c r="N105" s="99">
        <f t="shared" si="27"/>
        <v>0.71975222911054459</v>
      </c>
      <c r="O105" s="99">
        <f t="shared" si="28"/>
        <v>0.79758052849668204</v>
      </c>
      <c r="P105" s="100">
        <f t="shared" si="29"/>
        <v>0.77548333427154281</v>
      </c>
      <c r="Q105" s="100">
        <f t="shared" si="30"/>
        <v>0.72756748771855917</v>
      </c>
      <c r="R105" s="100">
        <f t="shared" si="31"/>
        <v>0.65637102483969967</v>
      </c>
      <c r="S105" s="100">
        <f t="shared" si="32"/>
        <v>0.86053471199725451</v>
      </c>
      <c r="T105" s="99">
        <f t="shared" si="17"/>
        <v>0.74276189088059186</v>
      </c>
      <c r="U105" s="99">
        <f t="shared" si="18"/>
        <v>0.73752858496294749</v>
      </c>
      <c r="V105" s="99">
        <f t="shared" si="19"/>
        <v>0.70181449062314349</v>
      </c>
      <c r="W105" s="99">
        <f t="shared" si="20"/>
        <v>0.69524327252018148</v>
      </c>
      <c r="X105" s="38">
        <f t="shared" si="42"/>
        <v>100</v>
      </c>
      <c r="Y105" s="38">
        <f t="shared" si="33"/>
        <v>110.8132071341156</v>
      </c>
      <c r="Z105" s="38">
        <f t="shared" si="34"/>
        <v>107.74309587479425</v>
      </c>
      <c r="AA105" s="38">
        <f t="shared" si="35"/>
        <v>101.08582624574467</v>
      </c>
      <c r="AB105" s="38">
        <f t="shared" si="36"/>
        <v>91.194024595217968</v>
      </c>
      <c r="AC105" s="38">
        <f t="shared" si="37"/>
        <v>119.55985368196582</v>
      </c>
      <c r="AD105" s="38">
        <f t="shared" si="38"/>
        <v>103.19688648946348</v>
      </c>
      <c r="AE105" s="38">
        <f t="shared" si="39"/>
        <v>102.46978823176005</v>
      </c>
      <c r="AF105" s="38">
        <f t="shared" si="40"/>
        <v>97.507789797390672</v>
      </c>
      <c r="AG105" s="38">
        <f t="shared" si="41"/>
        <v>96.594806434896242</v>
      </c>
    </row>
    <row r="106" spans="1:33" x14ac:dyDescent="0.2">
      <c r="A106" s="47">
        <v>76</v>
      </c>
      <c r="B106" t="s">
        <v>830</v>
      </c>
      <c r="C106" s="10" t="s">
        <v>82</v>
      </c>
      <c r="D106" s="56">
        <v>757270</v>
      </c>
      <c r="E106" s="56">
        <v>12999</v>
      </c>
      <c r="F106" s="64">
        <v>62039</v>
      </c>
      <c r="G106" s="64">
        <v>229005</v>
      </c>
      <c r="H106" s="64">
        <v>412309</v>
      </c>
      <c r="I106" s="64">
        <v>53917</v>
      </c>
      <c r="J106" s="56">
        <v>38368</v>
      </c>
      <c r="K106" s="56">
        <v>35001</v>
      </c>
      <c r="L106" s="56">
        <v>90720</v>
      </c>
      <c r="M106" s="56">
        <v>83635</v>
      </c>
      <c r="N106" s="99">
        <f t="shared" si="27"/>
        <v>2.5492717708118937E-2</v>
      </c>
      <c r="O106" s="99">
        <f t="shared" si="28"/>
        <v>1.8618701202717393E-2</v>
      </c>
      <c r="P106" s="100">
        <f t="shared" si="29"/>
        <v>2.1557622396381707E-2</v>
      </c>
      <c r="Q106" s="100">
        <f t="shared" si="30"/>
        <v>2.6387496885997671E-2</v>
      </c>
      <c r="R106" s="100">
        <f t="shared" si="31"/>
        <v>3.0244491632222099E-2</v>
      </c>
      <c r="S106" s="100">
        <f t="shared" si="32"/>
        <v>1.1937915840981302E-2</v>
      </c>
      <c r="T106" s="99">
        <f t="shared" si="17"/>
        <v>2.2919185499170876E-2</v>
      </c>
      <c r="U106" s="99">
        <f t="shared" si="18"/>
        <v>2.3253975319600148E-2</v>
      </c>
      <c r="V106" s="99">
        <f t="shared" si="19"/>
        <v>2.7261081650725806E-2</v>
      </c>
      <c r="W106" s="99">
        <f t="shared" si="20"/>
        <v>2.7756537646142061E-2</v>
      </c>
      <c r="X106" s="38">
        <f t="shared" si="42"/>
        <v>100</v>
      </c>
      <c r="Y106" s="38">
        <f t="shared" si="33"/>
        <v>73.035371967374417</v>
      </c>
      <c r="Z106" s="38">
        <f t="shared" si="34"/>
        <v>84.563845421298581</v>
      </c>
      <c r="AA106" s="38">
        <f t="shared" si="35"/>
        <v>103.50994032148155</v>
      </c>
      <c r="AB106" s="38">
        <f t="shared" si="36"/>
        <v>118.63973068116553</v>
      </c>
      <c r="AC106" s="38">
        <f t="shared" si="37"/>
        <v>46.828729591193444</v>
      </c>
      <c r="AD106" s="38">
        <f t="shared" si="38"/>
        <v>89.904833849360671</v>
      </c>
      <c r="AE106" s="38">
        <f t="shared" si="39"/>
        <v>91.218110151489299</v>
      </c>
      <c r="AF106" s="38">
        <f t="shared" si="40"/>
        <v>106.93674155440745</v>
      </c>
      <c r="AG106" s="38">
        <f t="shared" si="41"/>
        <v>108.88026127281887</v>
      </c>
    </row>
    <row r="107" spans="1:33" x14ac:dyDescent="0.2">
      <c r="A107" s="47">
        <v>77</v>
      </c>
      <c r="B107" s="47" t="s">
        <v>830</v>
      </c>
      <c r="C107" s="10" t="s">
        <v>109</v>
      </c>
      <c r="D107" s="56">
        <v>1556044</v>
      </c>
      <c r="E107" s="56">
        <v>30717</v>
      </c>
      <c r="F107" s="64">
        <v>136820</v>
      </c>
      <c r="G107" s="64">
        <v>474657</v>
      </c>
      <c r="H107" s="64">
        <v>826123</v>
      </c>
      <c r="I107" s="64">
        <v>118444</v>
      </c>
      <c r="J107" s="56">
        <v>80612</v>
      </c>
      <c r="K107" s="56">
        <v>73081</v>
      </c>
      <c r="L107" s="56">
        <v>180696</v>
      </c>
      <c r="M107" s="56">
        <v>165055</v>
      </c>
      <c r="N107" s="99">
        <f t="shared" si="27"/>
        <v>5.2382624999553949E-2</v>
      </c>
      <c r="O107" s="99">
        <f t="shared" si="28"/>
        <v>4.3996510873441814E-2</v>
      </c>
      <c r="P107" s="100">
        <f t="shared" si="29"/>
        <v>4.754289876163293E-2</v>
      </c>
      <c r="Q107" s="100">
        <f t="shared" si="30"/>
        <v>5.469317311594505E-2</v>
      </c>
      <c r="R107" s="100">
        <f t="shared" si="31"/>
        <v>6.0599380951388927E-2</v>
      </c>
      <c r="S107" s="100">
        <f t="shared" si="32"/>
        <v>2.6225021864517487E-2</v>
      </c>
      <c r="T107" s="99">
        <f t="shared" si="17"/>
        <v>4.8153705730274256E-2</v>
      </c>
      <c r="U107" s="99">
        <f t="shared" si="18"/>
        <v>4.8553577621545059E-2</v>
      </c>
      <c r="V107" s="99">
        <f t="shared" si="19"/>
        <v>5.4298593584210207E-2</v>
      </c>
      <c r="W107" s="99">
        <f t="shared" si="20"/>
        <v>5.4777967611454273E-2</v>
      </c>
      <c r="X107" s="38">
        <f t="shared" si="42"/>
        <v>100</v>
      </c>
      <c r="Y107" s="38">
        <f t="shared" si="33"/>
        <v>83.990656966535099</v>
      </c>
      <c r="Z107" s="38">
        <f t="shared" si="34"/>
        <v>90.760817660508181</v>
      </c>
      <c r="AA107" s="38">
        <f t="shared" si="35"/>
        <v>104.41090555582271</v>
      </c>
      <c r="AB107" s="38">
        <f t="shared" si="36"/>
        <v>115.68603320644002</v>
      </c>
      <c r="AC107" s="38">
        <f t="shared" si="37"/>
        <v>50.064352186895555</v>
      </c>
      <c r="AD107" s="38">
        <f t="shared" si="38"/>
        <v>91.926866457502456</v>
      </c>
      <c r="AE107" s="38">
        <f t="shared" si="39"/>
        <v>92.690233874225484</v>
      </c>
      <c r="AF107" s="38">
        <f t="shared" si="40"/>
        <v>103.65764141196165</v>
      </c>
      <c r="AG107" s="38">
        <f t="shared" si="41"/>
        <v>104.57278078737124</v>
      </c>
    </row>
    <row r="108" spans="1:33" x14ac:dyDescent="0.2">
      <c r="A108" s="47">
        <v>78</v>
      </c>
      <c r="B108" s="47" t="s">
        <v>830</v>
      </c>
      <c r="C108" s="10" t="s">
        <v>121</v>
      </c>
      <c r="D108" s="56">
        <v>1455889</v>
      </c>
      <c r="E108" s="56">
        <v>34054</v>
      </c>
      <c r="F108" s="64">
        <v>138669</v>
      </c>
      <c r="G108" s="64">
        <v>391285</v>
      </c>
      <c r="H108" s="64">
        <v>805387</v>
      </c>
      <c r="I108" s="64">
        <v>120548</v>
      </c>
      <c r="J108" s="56">
        <v>77832</v>
      </c>
      <c r="K108" s="56">
        <v>70027</v>
      </c>
      <c r="L108" s="56">
        <v>173114</v>
      </c>
      <c r="M108" s="56">
        <v>157622</v>
      </c>
      <c r="N108" s="99">
        <f t="shared" si="27"/>
        <v>4.9011009668091396E-2</v>
      </c>
      <c r="O108" s="99">
        <f t="shared" si="28"/>
        <v>4.8776155916404197E-2</v>
      </c>
      <c r="P108" s="100">
        <f t="shared" si="29"/>
        <v>4.8185398540979953E-2</v>
      </c>
      <c r="Q108" s="100">
        <f t="shared" si="30"/>
        <v>4.508649033443636E-2</v>
      </c>
      <c r="R108" s="100">
        <f t="shared" si="31"/>
        <v>5.9078313551730523E-2</v>
      </c>
      <c r="S108" s="100">
        <f t="shared" si="32"/>
        <v>2.6690874469993027E-2</v>
      </c>
      <c r="T108" s="99">
        <f t="shared" si="17"/>
        <v>4.649306833224217E-2</v>
      </c>
      <c r="U108" s="99">
        <f t="shared" si="18"/>
        <v>4.6524560147014074E-2</v>
      </c>
      <c r="V108" s="99">
        <f t="shared" si="19"/>
        <v>5.2020225847483982E-2</v>
      </c>
      <c r="W108" s="99">
        <f t="shared" si="20"/>
        <v>5.2311125448199963E-2</v>
      </c>
      <c r="X108" s="38">
        <f t="shared" si="42"/>
        <v>100</v>
      </c>
      <c r="Y108" s="38">
        <f t="shared" si="33"/>
        <v>99.52081429605785</v>
      </c>
      <c r="Z108" s="38">
        <f t="shared" si="34"/>
        <v>98.315457827327819</v>
      </c>
      <c r="AA108" s="38">
        <f t="shared" si="35"/>
        <v>91.992576034992211</v>
      </c>
      <c r="AB108" s="38">
        <f t="shared" si="36"/>
        <v>120.54090285390191</v>
      </c>
      <c r="AC108" s="38">
        <f t="shared" si="37"/>
        <v>54.458936167091686</v>
      </c>
      <c r="AD108" s="38">
        <f t="shared" si="38"/>
        <v>94.862498542876324</v>
      </c>
      <c r="AE108" s="38">
        <f t="shared" si="39"/>
        <v>94.926753115441073</v>
      </c>
      <c r="AF108" s="38">
        <f t="shared" si="40"/>
        <v>106.13987795756783</v>
      </c>
      <c r="AG108" s="38">
        <f t="shared" si="41"/>
        <v>106.73341725146526</v>
      </c>
    </row>
    <row r="109" spans="1:33" x14ac:dyDescent="0.2">
      <c r="A109" s="47">
        <v>79</v>
      </c>
      <c r="B109" s="47" t="s">
        <v>830</v>
      </c>
      <c r="C109" s="10" t="s">
        <v>164</v>
      </c>
      <c r="D109" s="56">
        <v>50111</v>
      </c>
      <c r="E109" s="56">
        <v>611</v>
      </c>
      <c r="F109" s="64">
        <v>3114</v>
      </c>
      <c r="G109" s="64">
        <v>13130</v>
      </c>
      <c r="H109" s="64">
        <v>30329</v>
      </c>
      <c r="I109" s="64">
        <v>3538</v>
      </c>
      <c r="J109" s="56">
        <v>2518</v>
      </c>
      <c r="K109" s="56">
        <v>2367</v>
      </c>
      <c r="L109" s="56">
        <v>6154</v>
      </c>
      <c r="M109" s="56">
        <v>5816</v>
      </c>
      <c r="N109" s="99">
        <f t="shared" si="27"/>
        <v>1.6869354088654615E-3</v>
      </c>
      <c r="O109" s="99">
        <f t="shared" si="28"/>
        <v>8.7514627547198456E-4</v>
      </c>
      <c r="P109" s="100">
        <f t="shared" si="29"/>
        <v>1.0820683141625855E-3</v>
      </c>
      <c r="Q109" s="100">
        <f t="shared" si="30"/>
        <v>1.5129269409539067E-3</v>
      </c>
      <c r="R109" s="100">
        <f t="shared" si="31"/>
        <v>2.2247517922569337E-3</v>
      </c>
      <c r="S109" s="100">
        <f t="shared" si="32"/>
        <v>7.8335861129869694E-4</v>
      </c>
      <c r="T109" s="99">
        <f t="shared" si="17"/>
        <v>1.5041312835412913E-3</v>
      </c>
      <c r="U109" s="99">
        <f t="shared" si="18"/>
        <v>1.5725881998083927E-3</v>
      </c>
      <c r="V109" s="99">
        <f t="shared" si="19"/>
        <v>1.8492581181499847E-3</v>
      </c>
      <c r="W109" s="99">
        <f t="shared" si="20"/>
        <v>1.9301969623956743E-3</v>
      </c>
      <c r="X109" s="38">
        <f t="shared" si="42"/>
        <v>100</v>
      </c>
      <c r="Y109" s="38">
        <f t="shared" si="33"/>
        <v>51.877876940205972</v>
      </c>
      <c r="Z109" s="38">
        <f t="shared" si="34"/>
        <v>64.144027594413018</v>
      </c>
      <c r="AA109" s="38">
        <f t="shared" si="35"/>
        <v>89.684935949706386</v>
      </c>
      <c r="AB109" s="38">
        <f t="shared" si="36"/>
        <v>131.88126709327759</v>
      </c>
      <c r="AC109" s="38">
        <f t="shared" si="37"/>
        <v>46.436787513135442</v>
      </c>
      <c r="AD109" s="38">
        <f t="shared" si="38"/>
        <v>89.163537361094697</v>
      </c>
      <c r="AE109" s="38">
        <f t="shared" si="39"/>
        <v>93.221601226927092</v>
      </c>
      <c r="AF109" s="38">
        <f t="shared" si="40"/>
        <v>109.6223428847043</v>
      </c>
      <c r="AG109" s="38">
        <f t="shared" si="41"/>
        <v>114.4203241126948</v>
      </c>
    </row>
    <row r="110" spans="1:33" x14ac:dyDescent="0.2">
      <c r="A110" s="47">
        <v>80</v>
      </c>
      <c r="B110" s="47" t="s">
        <v>830</v>
      </c>
      <c r="C110" s="10" t="s">
        <v>107</v>
      </c>
      <c r="D110" s="56">
        <v>39474</v>
      </c>
      <c r="E110" s="56">
        <v>395</v>
      </c>
      <c r="F110" s="64">
        <v>2040</v>
      </c>
      <c r="G110" s="64">
        <v>8560</v>
      </c>
      <c r="H110" s="64">
        <v>25348</v>
      </c>
      <c r="I110" s="64">
        <v>3526</v>
      </c>
      <c r="J110" s="56">
        <v>2156</v>
      </c>
      <c r="K110" s="56">
        <v>2033</v>
      </c>
      <c r="L110" s="56">
        <v>5113</v>
      </c>
      <c r="M110" s="56">
        <v>4900</v>
      </c>
      <c r="N110" s="99">
        <f t="shared" si="27"/>
        <v>1.3288517157820684E-3</v>
      </c>
      <c r="O110" s="99">
        <f t="shared" si="28"/>
        <v>5.6576559543606208E-4</v>
      </c>
      <c r="P110" s="100">
        <f t="shared" si="29"/>
        <v>7.0886941582905402E-4</v>
      </c>
      <c r="Q110" s="100">
        <f t="shared" si="30"/>
        <v>9.8634079318853335E-4</v>
      </c>
      <c r="R110" s="100">
        <f t="shared" si="31"/>
        <v>1.8593757931395284E-3</v>
      </c>
      <c r="S110" s="100">
        <f t="shared" si="32"/>
        <v>7.8070165727507222E-4</v>
      </c>
      <c r="T110" s="99">
        <f t="shared" si="17"/>
        <v>1.2878900108479047E-3</v>
      </c>
      <c r="U110" s="99">
        <f t="shared" si="18"/>
        <v>1.3506851754163339E-3</v>
      </c>
      <c r="V110" s="99">
        <f t="shared" si="19"/>
        <v>1.5364408121710874E-3</v>
      </c>
      <c r="W110" s="99">
        <f t="shared" si="20"/>
        <v>1.6261975783594918E-3</v>
      </c>
      <c r="X110" s="38">
        <f t="shared" si="42"/>
        <v>100</v>
      </c>
      <c r="Y110" s="38">
        <f t="shared" si="33"/>
        <v>42.575525073020835</v>
      </c>
      <c r="Z110" s="38">
        <f t="shared" si="34"/>
        <v>53.344508451182868</v>
      </c>
      <c r="AA110" s="38">
        <f t="shared" si="35"/>
        <v>74.225045689770042</v>
      </c>
      <c r="AB110" s="38">
        <f t="shared" si="36"/>
        <v>139.92349718608224</v>
      </c>
      <c r="AC110" s="38">
        <f t="shared" si="37"/>
        <v>58.750095891294109</v>
      </c>
      <c r="AD110" s="38">
        <f t="shared" si="38"/>
        <v>96.917511228101432</v>
      </c>
      <c r="AE110" s="38">
        <f t="shared" si="39"/>
        <v>101.64303205353622</v>
      </c>
      <c r="AF110" s="38">
        <f t="shared" si="40"/>
        <v>115.62169005943952</v>
      </c>
      <c r="AG110" s="38">
        <f t="shared" si="41"/>
        <v>122.37615070560575</v>
      </c>
    </row>
    <row r="111" spans="1:33" x14ac:dyDescent="0.2">
      <c r="A111" s="47">
        <v>81</v>
      </c>
      <c r="B111" s="47" t="s">
        <v>830</v>
      </c>
      <c r="C111" s="10" t="s">
        <v>222</v>
      </c>
      <c r="D111" s="56">
        <v>184305</v>
      </c>
      <c r="E111" s="56">
        <v>3043</v>
      </c>
      <c r="F111" s="64">
        <v>14356</v>
      </c>
      <c r="G111" s="64">
        <v>57506</v>
      </c>
      <c r="H111" s="64">
        <v>101017</v>
      </c>
      <c r="I111" s="64">
        <v>11426</v>
      </c>
      <c r="J111" s="56">
        <v>9241</v>
      </c>
      <c r="K111" s="56">
        <v>8462</v>
      </c>
      <c r="L111" s="56">
        <v>21769</v>
      </c>
      <c r="M111" s="56">
        <v>20044</v>
      </c>
      <c r="N111" s="99">
        <f t="shared" si="27"/>
        <v>6.2044387565793717E-3</v>
      </c>
      <c r="O111" s="99">
        <f t="shared" si="28"/>
        <v>4.3585435618023714E-3</v>
      </c>
      <c r="P111" s="100">
        <f t="shared" si="29"/>
        <v>4.9884947713930879E-3</v>
      </c>
      <c r="Q111" s="100">
        <f t="shared" si="30"/>
        <v>6.6262282305023122E-3</v>
      </c>
      <c r="R111" s="100">
        <f t="shared" si="31"/>
        <v>7.4099954432529482E-3</v>
      </c>
      <c r="S111" s="100">
        <f t="shared" si="32"/>
        <v>2.5298630561613657E-3</v>
      </c>
      <c r="T111" s="99">
        <f t="shared" ref="T111:T174" si="43">J111/T$29</f>
        <v>5.5201259695016177E-3</v>
      </c>
      <c r="U111" s="99">
        <f t="shared" ref="U111:U174" si="44">K111/U$29</f>
        <v>5.6219862048071901E-3</v>
      </c>
      <c r="V111" s="99">
        <f t="shared" ref="V111:V174" si="45">L111/V$29</f>
        <v>6.5415177078334439E-3</v>
      </c>
      <c r="W111" s="99">
        <f t="shared" ref="W111:W174" si="46">M111/W$29</f>
        <v>6.6521437266607456E-3</v>
      </c>
      <c r="X111" s="38">
        <f t="shared" si="42"/>
        <v>100</v>
      </c>
      <c r="Y111" s="38">
        <f t="shared" si="33"/>
        <v>70.248796592285515</v>
      </c>
      <c r="Z111" s="38">
        <f t="shared" si="34"/>
        <v>80.402030983110919</v>
      </c>
      <c r="AA111" s="38">
        <f t="shared" si="35"/>
        <v>106.798189013884</v>
      </c>
      <c r="AB111" s="38">
        <f t="shared" si="36"/>
        <v>119.43055180285515</v>
      </c>
      <c r="AC111" s="38">
        <f t="shared" si="37"/>
        <v>40.775050821133881</v>
      </c>
      <c r="AD111" s="38">
        <f t="shared" si="38"/>
        <v>88.970593249033385</v>
      </c>
      <c r="AE111" s="38">
        <f t="shared" si="39"/>
        <v>90.612324907639206</v>
      </c>
      <c r="AF111" s="38">
        <f t="shared" si="40"/>
        <v>105.43286773355001</v>
      </c>
      <c r="AG111" s="38">
        <f t="shared" si="41"/>
        <v>107.21588184921021</v>
      </c>
    </row>
    <row r="112" spans="1:33" x14ac:dyDescent="0.2">
      <c r="A112" s="47">
        <v>82</v>
      </c>
      <c r="B112" s="47" t="s">
        <v>830</v>
      </c>
      <c r="C112" s="10" t="s">
        <v>89</v>
      </c>
      <c r="D112" s="56">
        <v>329624</v>
      </c>
      <c r="E112" s="56">
        <v>4830</v>
      </c>
      <c r="F112" s="64">
        <v>21677</v>
      </c>
      <c r="G112" s="64">
        <v>83157</v>
      </c>
      <c r="H112" s="64">
        <v>192069</v>
      </c>
      <c r="I112" s="64">
        <v>32721</v>
      </c>
      <c r="J112" s="56">
        <v>17426</v>
      </c>
      <c r="K112" s="56">
        <v>16282</v>
      </c>
      <c r="L112" s="56">
        <v>39105</v>
      </c>
      <c r="M112" s="56">
        <v>36762</v>
      </c>
      <c r="N112" s="99">
        <f t="shared" si="27"/>
        <v>1.1096453816764161E-2</v>
      </c>
      <c r="O112" s="99">
        <f t="shared" si="28"/>
        <v>6.9180957619143788E-3</v>
      </c>
      <c r="P112" s="100">
        <f t="shared" si="29"/>
        <v>7.5324325131992179E-3</v>
      </c>
      <c r="Q112" s="100">
        <f t="shared" si="30"/>
        <v>9.5819090349508022E-3</v>
      </c>
      <c r="R112" s="100">
        <f t="shared" si="31"/>
        <v>1.4089018826436645E-2</v>
      </c>
      <c r="S112" s="100">
        <f t="shared" si="32"/>
        <v>7.2448493839187859E-3</v>
      </c>
      <c r="T112" s="99">
        <f t="shared" si="43"/>
        <v>1.0409448668383853E-2</v>
      </c>
      <c r="U112" s="99">
        <f t="shared" si="44"/>
        <v>1.0817440248956591E-2</v>
      </c>
      <c r="V112" s="99">
        <f t="shared" si="45"/>
        <v>1.1750932517103534E-2</v>
      </c>
      <c r="W112" s="99">
        <f t="shared" si="46"/>
        <v>1.2200464362377886E-2</v>
      </c>
      <c r="X112" s="38">
        <f t="shared" si="42"/>
        <v>100</v>
      </c>
      <c r="Y112" s="38">
        <f t="shared" si="33"/>
        <v>62.345104806931609</v>
      </c>
      <c r="Z112" s="38">
        <f t="shared" si="34"/>
        <v>67.881438859498203</v>
      </c>
      <c r="AA112" s="38">
        <f t="shared" si="35"/>
        <v>86.351091917985244</v>
      </c>
      <c r="AB112" s="38">
        <f t="shared" si="36"/>
        <v>126.96866097123223</v>
      </c>
      <c r="AC112" s="38">
        <f t="shared" si="37"/>
        <v>65.289771881657401</v>
      </c>
      <c r="AD112" s="38">
        <f t="shared" si="38"/>
        <v>93.808786485080461</v>
      </c>
      <c r="AE112" s="38">
        <f t="shared" si="39"/>
        <v>97.485560951138766</v>
      </c>
      <c r="AF112" s="38">
        <f t="shared" si="40"/>
        <v>105.89808880518754</v>
      </c>
      <c r="AG112" s="38">
        <f t="shared" si="41"/>
        <v>109.94921948799374</v>
      </c>
    </row>
    <row r="113" spans="1:33" x14ac:dyDescent="0.2">
      <c r="A113" s="47">
        <v>83</v>
      </c>
      <c r="B113" s="47" t="s">
        <v>830</v>
      </c>
      <c r="C113" s="10" t="s">
        <v>196</v>
      </c>
      <c r="D113" s="56">
        <v>37589</v>
      </c>
      <c r="E113" s="56">
        <v>369</v>
      </c>
      <c r="F113" s="64">
        <v>1887</v>
      </c>
      <c r="G113" s="64">
        <v>10297</v>
      </c>
      <c r="H113" s="64">
        <v>22436</v>
      </c>
      <c r="I113" s="64">
        <v>2969</v>
      </c>
      <c r="J113" s="56">
        <v>1886</v>
      </c>
      <c r="K113" s="56">
        <v>1787</v>
      </c>
      <c r="L113" s="56">
        <v>4496</v>
      </c>
      <c r="M113" s="56">
        <v>4279</v>
      </c>
      <c r="N113" s="99">
        <f t="shared" si="27"/>
        <v>1.2653951245004855E-3</v>
      </c>
      <c r="O113" s="99">
        <f t="shared" si="28"/>
        <v>5.2852532839470104E-4</v>
      </c>
      <c r="P113" s="100">
        <f t="shared" si="29"/>
        <v>6.5570420964187505E-4</v>
      </c>
      <c r="Q113" s="100">
        <f t="shared" si="30"/>
        <v>1.1864896200306457E-3</v>
      </c>
      <c r="R113" s="100">
        <f t="shared" si="31"/>
        <v>1.6457691058418202E-3</v>
      </c>
      <c r="S113" s="100">
        <f t="shared" si="32"/>
        <v>6.573747080118235E-4</v>
      </c>
      <c r="T113" s="99">
        <f t="shared" si="43"/>
        <v>1.1266050837009038E-3</v>
      </c>
      <c r="U113" s="99">
        <f t="shared" si="44"/>
        <v>1.1872476185287697E-3</v>
      </c>
      <c r="V113" s="99">
        <f t="shared" si="45"/>
        <v>1.3510342052652472E-3</v>
      </c>
      <c r="W113" s="99">
        <f t="shared" si="46"/>
        <v>1.4201019260816868E-3</v>
      </c>
      <c r="X113" s="38">
        <f t="shared" si="42"/>
        <v>100</v>
      </c>
      <c r="Y113" s="38">
        <f t="shared" si="33"/>
        <v>41.767612199654735</v>
      </c>
      <c r="Z113" s="38">
        <f t="shared" si="34"/>
        <v>51.81813940532718</v>
      </c>
      <c r="AA113" s="38">
        <f t="shared" si="35"/>
        <v>93.764358425121344</v>
      </c>
      <c r="AB113" s="38">
        <f t="shared" si="36"/>
        <v>130.05970024512993</v>
      </c>
      <c r="AC113" s="38">
        <f t="shared" si="37"/>
        <v>51.950153377690789</v>
      </c>
      <c r="AD113" s="38">
        <f t="shared" si="38"/>
        <v>89.031881179851297</v>
      </c>
      <c r="AE113" s="38">
        <f t="shared" si="39"/>
        <v>93.824260544502678</v>
      </c>
      <c r="AF113" s="38">
        <f t="shared" si="40"/>
        <v>106.76777388395324</v>
      </c>
      <c r="AG113" s="38">
        <f t="shared" si="41"/>
        <v>112.22596788827298</v>
      </c>
    </row>
    <row r="114" spans="1:33" x14ac:dyDescent="0.2">
      <c r="A114" s="47">
        <v>84</v>
      </c>
      <c r="B114" s="47" t="s">
        <v>830</v>
      </c>
      <c r="C114" s="10" t="s">
        <v>99</v>
      </c>
      <c r="D114" s="56">
        <v>471534</v>
      </c>
      <c r="E114" s="56">
        <v>7663</v>
      </c>
      <c r="F114" s="64">
        <v>37134</v>
      </c>
      <c r="G114" s="64">
        <v>144010</v>
      </c>
      <c r="H114" s="64">
        <v>253837</v>
      </c>
      <c r="I114" s="64">
        <v>36553</v>
      </c>
      <c r="J114" s="56">
        <v>24405</v>
      </c>
      <c r="K114" s="56">
        <v>22353</v>
      </c>
      <c r="L114" s="56">
        <v>55384</v>
      </c>
      <c r="M114" s="56">
        <v>51032</v>
      </c>
      <c r="N114" s="99">
        <f t="shared" si="27"/>
        <v>1.5873708389055628E-2</v>
      </c>
      <c r="O114" s="99">
        <f t="shared" si="28"/>
        <v>1.0975852551459603E-2</v>
      </c>
      <c r="P114" s="100">
        <f t="shared" si="29"/>
        <v>1.290350827813534E-2</v>
      </c>
      <c r="Q114" s="100">
        <f t="shared" si="30"/>
        <v>1.6593801124658959E-2</v>
      </c>
      <c r="R114" s="100">
        <f t="shared" si="31"/>
        <v>1.8619945289693799E-2</v>
      </c>
      <c r="S114" s="100">
        <f t="shared" si="32"/>
        <v>8.0933033687962883E-3</v>
      </c>
      <c r="T114" s="99">
        <f t="shared" si="43"/>
        <v>1.4578365359342817E-2</v>
      </c>
      <c r="U114" s="99">
        <f t="shared" si="44"/>
        <v>1.4850893126454162E-2</v>
      </c>
      <c r="V114" s="99">
        <f t="shared" si="45"/>
        <v>1.6642722069486311E-2</v>
      </c>
      <c r="W114" s="99">
        <f t="shared" si="46"/>
        <v>1.6936349963028896E-2</v>
      </c>
      <c r="X114" s="38">
        <f t="shared" si="42"/>
        <v>100</v>
      </c>
      <c r="Y114" s="38">
        <f t="shared" si="33"/>
        <v>69.14485438718954</v>
      </c>
      <c r="Z114" s="38">
        <f t="shared" si="34"/>
        <v>81.288555653648416</v>
      </c>
      <c r="AA114" s="38">
        <f t="shared" si="35"/>
        <v>104.53638631852283</v>
      </c>
      <c r="AB114" s="38">
        <f t="shared" si="36"/>
        <v>117.30053767733068</v>
      </c>
      <c r="AC114" s="38">
        <f t="shared" si="37"/>
        <v>50.985586798207407</v>
      </c>
      <c r="AD114" s="38">
        <f t="shared" si="38"/>
        <v>91.839694934764552</v>
      </c>
      <c r="AE114" s="38">
        <f t="shared" si="39"/>
        <v>93.556544963956483</v>
      </c>
      <c r="AF114" s="38">
        <f t="shared" si="40"/>
        <v>104.84457482512965</v>
      </c>
      <c r="AG114" s="38">
        <f t="shared" si="41"/>
        <v>106.69434985151878</v>
      </c>
    </row>
    <row r="115" spans="1:33" x14ac:dyDescent="0.2">
      <c r="A115" s="47">
        <v>85</v>
      </c>
      <c r="B115" s="47" t="s">
        <v>830</v>
      </c>
      <c r="C115" s="10" t="s">
        <v>434</v>
      </c>
      <c r="D115" s="56">
        <v>37795</v>
      </c>
      <c r="E115" s="56">
        <v>524</v>
      </c>
      <c r="F115" s="64">
        <v>2684</v>
      </c>
      <c r="G115" s="64">
        <v>11133</v>
      </c>
      <c r="H115" s="64">
        <v>20904</v>
      </c>
      <c r="I115" s="64">
        <v>3074</v>
      </c>
      <c r="J115" s="56">
        <v>1957</v>
      </c>
      <c r="K115" s="56">
        <v>1808</v>
      </c>
      <c r="L115" s="56">
        <v>4378</v>
      </c>
      <c r="M115" s="56">
        <v>4088</v>
      </c>
      <c r="N115" s="99">
        <f t="shared" si="27"/>
        <v>1.2723299031763508E-3</v>
      </c>
      <c r="O115" s="99">
        <f t="shared" si="28"/>
        <v>7.5053461267973796E-4</v>
      </c>
      <c r="P115" s="100">
        <f t="shared" si="29"/>
        <v>9.3264976082606916E-4</v>
      </c>
      <c r="Q115" s="100">
        <f t="shared" si="30"/>
        <v>1.2828191647859745E-3</v>
      </c>
      <c r="R115" s="100">
        <f t="shared" si="31"/>
        <v>1.5333908623871193E-3</v>
      </c>
      <c r="S115" s="100">
        <f t="shared" si="32"/>
        <v>6.8062305571854002E-4</v>
      </c>
      <c r="T115" s="99">
        <f t="shared" si="43"/>
        <v>1.1690170460247446E-3</v>
      </c>
      <c r="U115" s="99">
        <f t="shared" si="44"/>
        <v>1.2011996050923421E-3</v>
      </c>
      <c r="V115" s="99">
        <f t="shared" si="45"/>
        <v>1.31557556731567E-3</v>
      </c>
      <c r="W115" s="99">
        <f t="shared" si="46"/>
        <v>1.3567134082313474E-3</v>
      </c>
      <c r="X115" s="38">
        <f t="shared" si="42"/>
        <v>100</v>
      </c>
      <c r="Y115" s="38">
        <f t="shared" si="33"/>
        <v>58.988994191368185</v>
      </c>
      <c r="Z115" s="38">
        <f t="shared" si="34"/>
        <v>73.302510496509143</v>
      </c>
      <c r="AA115" s="38">
        <f t="shared" si="35"/>
        <v>100.8244136668829</v>
      </c>
      <c r="AB115" s="38">
        <f t="shared" si="36"/>
        <v>120.51833872323792</v>
      </c>
      <c r="AC115" s="38">
        <f t="shared" si="37"/>
        <v>53.494227717149123</v>
      </c>
      <c r="AD115" s="38">
        <f t="shared" si="38"/>
        <v>91.880026014189625</v>
      </c>
      <c r="AE115" s="38">
        <f t="shared" si="39"/>
        <v>94.409445387832747</v>
      </c>
      <c r="AF115" s="38">
        <f t="shared" si="40"/>
        <v>103.39893482274975</v>
      </c>
      <c r="AG115" s="38">
        <f t="shared" si="41"/>
        <v>106.63220323945343</v>
      </c>
    </row>
    <row r="116" spans="1:33" x14ac:dyDescent="0.2">
      <c r="A116" s="47">
        <v>86</v>
      </c>
      <c r="B116" s="47" t="s">
        <v>830</v>
      </c>
      <c r="C116" s="10" t="s">
        <v>94</v>
      </c>
      <c r="D116" s="56">
        <v>139773</v>
      </c>
      <c r="E116" s="56">
        <v>2451</v>
      </c>
      <c r="F116" s="64">
        <v>11148</v>
      </c>
      <c r="G116" s="64">
        <v>38037</v>
      </c>
      <c r="H116" s="64">
        <v>79353</v>
      </c>
      <c r="I116" s="64">
        <v>11235</v>
      </c>
      <c r="J116" s="56">
        <v>7372</v>
      </c>
      <c r="K116" s="56">
        <v>6741</v>
      </c>
      <c r="L116" s="56">
        <v>16745</v>
      </c>
      <c r="M116" s="56">
        <v>15470</v>
      </c>
      <c r="N116" s="99">
        <f t="shared" si="27"/>
        <v>4.7053146595229019E-3</v>
      </c>
      <c r="O116" s="99">
        <f t="shared" si="28"/>
        <v>3.5106113276298432E-3</v>
      </c>
      <c r="P116" s="100">
        <f t="shared" si="29"/>
        <v>3.873762866501125E-3</v>
      </c>
      <c r="Q116" s="100">
        <f t="shared" si="30"/>
        <v>4.3828790596392806E-3</v>
      </c>
      <c r="R116" s="100">
        <f t="shared" si="31"/>
        <v>5.8208555828073612E-3</v>
      </c>
      <c r="S116" s="100">
        <f t="shared" si="32"/>
        <v>2.4875732046186717E-3</v>
      </c>
      <c r="T116" s="99">
        <f t="shared" si="43"/>
        <v>4.403675862695155E-3</v>
      </c>
      <c r="U116" s="99">
        <f t="shared" si="44"/>
        <v>4.478587686906791E-3</v>
      </c>
      <c r="V116" s="99">
        <f t="shared" si="45"/>
        <v>5.0318211225904279E-3</v>
      </c>
      <c r="W116" s="99">
        <f t="shared" si="46"/>
        <v>5.1341380688206817E-3</v>
      </c>
      <c r="X116" s="38">
        <f t="shared" si="42"/>
        <v>100</v>
      </c>
      <c r="Y116" s="38">
        <f t="shared" si="33"/>
        <v>74.609491217018913</v>
      </c>
      <c r="Z116" s="38">
        <f t="shared" si="34"/>
        <v>82.327392465903799</v>
      </c>
      <c r="AA116" s="38">
        <f t="shared" si="35"/>
        <v>93.147416842122198</v>
      </c>
      <c r="AB116" s="38">
        <f t="shared" si="36"/>
        <v>123.70810464347501</v>
      </c>
      <c r="AC116" s="38">
        <f t="shared" si="37"/>
        <v>52.867308238019106</v>
      </c>
      <c r="AD116" s="38">
        <f t="shared" si="38"/>
        <v>93.589402225900614</v>
      </c>
      <c r="AE116" s="38">
        <f t="shared" si="39"/>
        <v>95.181470549323478</v>
      </c>
      <c r="AF116" s="38">
        <f t="shared" si="40"/>
        <v>106.93909943741428</v>
      </c>
      <c r="AG116" s="38">
        <f t="shared" si="41"/>
        <v>109.11359686498119</v>
      </c>
    </row>
    <row r="117" spans="1:33" x14ac:dyDescent="0.2">
      <c r="A117" s="47">
        <v>87</v>
      </c>
      <c r="B117" s="47" t="s">
        <v>830</v>
      </c>
      <c r="C117" s="10" t="s">
        <v>71</v>
      </c>
      <c r="D117" s="56">
        <v>2111216</v>
      </c>
      <c r="E117" s="56">
        <v>30910</v>
      </c>
      <c r="F117" s="64">
        <v>155314</v>
      </c>
      <c r="G117" s="64">
        <v>656740</v>
      </c>
      <c r="H117" s="64">
        <v>1149343</v>
      </c>
      <c r="I117" s="64">
        <v>149819</v>
      </c>
      <c r="J117" s="56">
        <v>107493</v>
      </c>
      <c r="K117" s="56">
        <v>99064</v>
      </c>
      <c r="L117" s="56">
        <v>250219</v>
      </c>
      <c r="M117" s="56">
        <v>232042</v>
      </c>
      <c r="N117" s="99">
        <f t="shared" si="27"/>
        <v>7.1071920858959192E-2</v>
      </c>
      <c r="O117" s="99">
        <f t="shared" si="28"/>
        <v>4.4272948240325766E-2</v>
      </c>
      <c r="P117" s="100">
        <f t="shared" si="29"/>
        <v>5.3969286495134168E-2</v>
      </c>
      <c r="Q117" s="100">
        <f t="shared" si="30"/>
        <v>7.5674001462457632E-2</v>
      </c>
      <c r="R117" s="100">
        <f t="shared" si="31"/>
        <v>8.4308842994096772E-2</v>
      </c>
      <c r="S117" s="100">
        <f t="shared" si="32"/>
        <v>3.3171849572119695E-2</v>
      </c>
      <c r="T117" s="99">
        <f t="shared" si="43"/>
        <v>6.4211113606713277E-2</v>
      </c>
      <c r="U117" s="99">
        <f t="shared" si="44"/>
        <v>6.5816171282559621E-2</v>
      </c>
      <c r="V117" s="99">
        <f t="shared" si="45"/>
        <v>7.5190041772078484E-2</v>
      </c>
      <c r="W117" s="99">
        <f t="shared" si="46"/>
        <v>7.7009416015855758E-2</v>
      </c>
      <c r="X117" s="38">
        <f t="shared" si="42"/>
        <v>100</v>
      </c>
      <c r="Y117" s="38">
        <f t="shared" si="33"/>
        <v>62.293164030538229</v>
      </c>
      <c r="Z117" s="38">
        <f t="shared" si="34"/>
        <v>75.936158531911829</v>
      </c>
      <c r="AA117" s="38">
        <f t="shared" si="35"/>
        <v>106.47524443954622</v>
      </c>
      <c r="AB117" s="38">
        <f t="shared" si="36"/>
        <v>118.62468605767104</v>
      </c>
      <c r="AC117" s="38">
        <f t="shared" si="37"/>
        <v>46.673635904605092</v>
      </c>
      <c r="AD117" s="38">
        <f t="shared" si="38"/>
        <v>90.346669726485857</v>
      </c>
      <c r="AE117" s="38">
        <f t="shared" si="39"/>
        <v>92.605026692848924</v>
      </c>
      <c r="AF117" s="38">
        <f t="shared" si="40"/>
        <v>105.79430084813892</v>
      </c>
      <c r="AG117" s="38">
        <f t="shared" si="41"/>
        <v>108.35420667562849</v>
      </c>
    </row>
    <row r="118" spans="1:33" x14ac:dyDescent="0.2">
      <c r="A118" s="47">
        <v>88</v>
      </c>
      <c r="B118" s="47" t="s">
        <v>830</v>
      </c>
      <c r="C118" s="10" t="s">
        <v>435</v>
      </c>
      <c r="D118" s="56">
        <v>9760</v>
      </c>
      <c r="E118" s="56">
        <v>126</v>
      </c>
      <c r="F118" s="64">
        <v>666</v>
      </c>
      <c r="G118" s="64">
        <v>2661</v>
      </c>
      <c r="H118" s="64">
        <v>5739</v>
      </c>
      <c r="I118" s="64">
        <v>694</v>
      </c>
      <c r="J118" s="56">
        <v>521</v>
      </c>
      <c r="K118" s="56">
        <v>468</v>
      </c>
      <c r="L118" s="56">
        <v>1238</v>
      </c>
      <c r="M118" s="56">
        <v>1158</v>
      </c>
      <c r="N118" s="99">
        <f t="shared" si="27"/>
        <v>3.2856038774973367E-4</v>
      </c>
      <c r="O118" s="99">
        <f t="shared" si="28"/>
        <v>1.8047206335428814E-4</v>
      </c>
      <c r="P118" s="100">
        <f t="shared" si="29"/>
        <v>2.314250151677206E-4</v>
      </c>
      <c r="Q118" s="100">
        <f t="shared" si="30"/>
        <v>3.0661832367694943E-4</v>
      </c>
      <c r="R118" s="100">
        <f t="shared" si="31"/>
        <v>4.2097828928624559E-4</v>
      </c>
      <c r="S118" s="100">
        <f t="shared" si="32"/>
        <v>1.5366050769963135E-4</v>
      </c>
      <c r="T118" s="99">
        <f t="shared" si="43"/>
        <v>3.1122017423550945E-4</v>
      </c>
      <c r="U118" s="99">
        <f t="shared" si="44"/>
        <v>3.1092998627390276E-4</v>
      </c>
      <c r="V118" s="99">
        <f t="shared" si="45"/>
        <v>3.7201520153878469E-4</v>
      </c>
      <c r="W118" s="99">
        <f t="shared" si="46"/>
        <v>3.8431363178373297E-4</v>
      </c>
      <c r="X118" s="38">
        <f t="shared" si="42"/>
        <v>100</v>
      </c>
      <c r="Y118" s="38">
        <f t="shared" si="33"/>
        <v>54.928125873699287</v>
      </c>
      <c r="Z118" s="38">
        <f t="shared" si="34"/>
        <v>70.436067096438407</v>
      </c>
      <c r="AA118" s="38">
        <f t="shared" si="35"/>
        <v>93.321756093891139</v>
      </c>
      <c r="AB118" s="38">
        <f t="shared" si="36"/>
        <v>128.12813259975428</v>
      </c>
      <c r="AC118" s="38">
        <f t="shared" si="37"/>
        <v>46.767812989274724</v>
      </c>
      <c r="AD118" s="38">
        <f t="shared" si="38"/>
        <v>94.722366371373909</v>
      </c>
      <c r="AE118" s="38">
        <f t="shared" si="39"/>
        <v>94.634045328294391</v>
      </c>
      <c r="AF118" s="38">
        <f t="shared" si="40"/>
        <v>113.22582253042349</v>
      </c>
      <c r="AG118" s="38">
        <f t="shared" si="41"/>
        <v>116.96894881815969</v>
      </c>
    </row>
    <row r="119" spans="1:33" x14ac:dyDescent="0.2">
      <c r="A119" s="47">
        <v>89</v>
      </c>
      <c r="B119" s="47" t="s">
        <v>830</v>
      </c>
      <c r="C119" s="10" t="s">
        <v>96</v>
      </c>
      <c r="D119" s="56">
        <v>592955</v>
      </c>
      <c r="E119" s="56">
        <v>2994</v>
      </c>
      <c r="F119" s="64">
        <v>13919</v>
      </c>
      <c r="G119" s="64">
        <v>78235</v>
      </c>
      <c r="H119" s="64">
        <v>461344</v>
      </c>
      <c r="I119" s="64">
        <v>39457</v>
      </c>
      <c r="J119" s="56">
        <v>30251</v>
      </c>
      <c r="K119" s="56">
        <v>29508</v>
      </c>
      <c r="L119" s="56">
        <v>77821</v>
      </c>
      <c r="M119" s="56">
        <v>76177</v>
      </c>
      <c r="N119" s="99">
        <f t="shared" si="27"/>
        <v>1.9961221794891734E-2</v>
      </c>
      <c r="O119" s="99">
        <f t="shared" si="28"/>
        <v>4.2883599816090374E-3</v>
      </c>
      <c r="P119" s="100">
        <f t="shared" si="29"/>
        <v>4.8366438230022565E-3</v>
      </c>
      <c r="Q119" s="100">
        <f t="shared" si="30"/>
        <v>9.0147630788673955E-3</v>
      </c>
      <c r="R119" s="100">
        <f t="shared" si="31"/>
        <v>3.3841402316165475E-2</v>
      </c>
      <c r="S119" s="100">
        <f t="shared" si="32"/>
        <v>8.7362862425134791E-3</v>
      </c>
      <c r="T119" s="99">
        <f t="shared" si="43"/>
        <v>1.8070482707866403E-2</v>
      </c>
      <c r="U119" s="99">
        <f t="shared" si="44"/>
        <v>1.9604534262757097E-2</v>
      </c>
      <c r="V119" s="99">
        <f t="shared" si="45"/>
        <v>2.3384971727746173E-2</v>
      </c>
      <c r="W119" s="99">
        <f t="shared" si="46"/>
        <v>2.5281398556467553E-2</v>
      </c>
      <c r="X119" s="38">
        <f t="shared" si="42"/>
        <v>100</v>
      </c>
      <c r="Y119" s="38">
        <f t="shared" si="33"/>
        <v>21.483454398099365</v>
      </c>
      <c r="Z119" s="38">
        <f t="shared" si="34"/>
        <v>24.230199296918787</v>
      </c>
      <c r="AA119" s="38">
        <f t="shared" si="35"/>
        <v>45.161379255724512</v>
      </c>
      <c r="AB119" s="38">
        <f t="shared" si="36"/>
        <v>169.53572613889702</v>
      </c>
      <c r="AC119" s="38">
        <f t="shared" si="37"/>
        <v>43.766290121325028</v>
      </c>
      <c r="AD119" s="38">
        <f t="shared" si="38"/>
        <v>90.527939088832781</v>
      </c>
      <c r="AE119" s="38">
        <f t="shared" si="39"/>
        <v>98.213097696124407</v>
      </c>
      <c r="AF119" s="38">
        <f t="shared" si="40"/>
        <v>117.15200586434349</v>
      </c>
      <c r="AG119" s="38">
        <f t="shared" si="41"/>
        <v>126.65256073121387</v>
      </c>
    </row>
    <row r="120" spans="1:33" x14ac:dyDescent="0.2">
      <c r="A120" s="47">
        <v>90</v>
      </c>
      <c r="B120" s="47" t="s">
        <v>830</v>
      </c>
      <c r="C120" s="10" t="s">
        <v>205</v>
      </c>
      <c r="D120" s="56">
        <v>214051</v>
      </c>
      <c r="E120" s="56">
        <v>3586</v>
      </c>
      <c r="F120" s="64">
        <v>17222</v>
      </c>
      <c r="G120" s="64">
        <v>63612</v>
      </c>
      <c r="H120" s="64">
        <v>117239</v>
      </c>
      <c r="I120" s="64">
        <v>15978</v>
      </c>
      <c r="J120" s="56">
        <v>11253</v>
      </c>
      <c r="K120" s="56">
        <v>10264</v>
      </c>
      <c r="L120" s="56">
        <v>25685</v>
      </c>
      <c r="M120" s="56">
        <v>23711</v>
      </c>
      <c r="N120" s="99">
        <f t="shared" si="27"/>
        <v>7.205807331784656E-3</v>
      </c>
      <c r="O120" s="99">
        <f t="shared" si="28"/>
        <v>5.136292215781566E-3</v>
      </c>
      <c r="P120" s="100">
        <f t="shared" si="29"/>
        <v>5.9843868036313572E-3</v>
      </c>
      <c r="Q120" s="100">
        <f t="shared" si="30"/>
        <v>7.329802632746376E-3</v>
      </c>
      <c r="R120" s="100">
        <f t="shared" si="31"/>
        <v>8.5999431360219807E-3</v>
      </c>
      <c r="S120" s="100">
        <f t="shared" si="32"/>
        <v>3.5377342824563542E-3</v>
      </c>
      <c r="T120" s="99">
        <f t="shared" si="43"/>
        <v>6.7219973525377884E-3</v>
      </c>
      <c r="U120" s="99">
        <f t="shared" si="44"/>
        <v>6.8191995280242257E-3</v>
      </c>
      <c r="V120" s="99">
        <f t="shared" si="45"/>
        <v>7.7182636926685661E-3</v>
      </c>
      <c r="W120" s="99">
        <f t="shared" si="46"/>
        <v>7.8691368939759008E-3</v>
      </c>
      <c r="X120" s="38">
        <f t="shared" si="42"/>
        <v>100</v>
      </c>
      <c r="Y120" s="38">
        <f t="shared" si="33"/>
        <v>71.279899382342563</v>
      </c>
      <c r="Z120" s="38">
        <f t="shared" si="34"/>
        <v>83.049497829817895</v>
      </c>
      <c r="AA120" s="38">
        <f t="shared" si="35"/>
        <v>101.72076903048432</v>
      </c>
      <c r="AB120" s="38">
        <f t="shared" si="36"/>
        <v>119.34739218030188</v>
      </c>
      <c r="AC120" s="38">
        <f t="shared" si="37"/>
        <v>49.095599140591602</v>
      </c>
      <c r="AD120" s="38">
        <f t="shared" si="38"/>
        <v>93.285832426953846</v>
      </c>
      <c r="AE120" s="38">
        <f t="shared" si="39"/>
        <v>94.634774620532639</v>
      </c>
      <c r="AF120" s="38">
        <f t="shared" si="40"/>
        <v>107.11171333465268</v>
      </c>
      <c r="AG120" s="38">
        <f t="shared" si="41"/>
        <v>109.20548568187928</v>
      </c>
    </row>
    <row r="121" spans="1:33" x14ac:dyDescent="0.2">
      <c r="A121" s="47">
        <v>91</v>
      </c>
      <c r="B121" s="47" t="s">
        <v>830</v>
      </c>
      <c r="C121" s="10" t="s">
        <v>115</v>
      </c>
      <c r="D121" s="56">
        <v>158460</v>
      </c>
      <c r="E121" s="56">
        <v>2634</v>
      </c>
      <c r="F121" s="64">
        <v>11779</v>
      </c>
      <c r="G121" s="64">
        <v>45892</v>
      </c>
      <c r="H121" s="64">
        <v>87617</v>
      </c>
      <c r="I121" s="64">
        <v>13172</v>
      </c>
      <c r="J121" s="56">
        <v>8143</v>
      </c>
      <c r="K121" s="56">
        <v>7499</v>
      </c>
      <c r="L121" s="56">
        <v>18799</v>
      </c>
      <c r="M121" s="56">
        <v>17448</v>
      </c>
      <c r="N121" s="99">
        <f t="shared" si="27"/>
        <v>5.3343933445515164E-3</v>
      </c>
      <c r="O121" s="99">
        <f t="shared" si="28"/>
        <v>3.7727255148824997E-3</v>
      </c>
      <c r="P121" s="100">
        <f t="shared" si="29"/>
        <v>4.0930259063972681E-3</v>
      </c>
      <c r="Q121" s="100">
        <f t="shared" si="30"/>
        <v>5.2879850094635708E-3</v>
      </c>
      <c r="R121" s="100">
        <f t="shared" si="31"/>
        <v>6.4270525827483842E-3</v>
      </c>
      <c r="S121" s="100">
        <f t="shared" si="32"/>
        <v>2.9164498665987669E-3</v>
      </c>
      <c r="T121" s="99">
        <f t="shared" si="43"/>
        <v>4.8642339324371465E-3</v>
      </c>
      <c r="U121" s="99">
        <f t="shared" si="44"/>
        <v>4.9821879638205059E-3</v>
      </c>
      <c r="V121" s="99">
        <f t="shared" si="45"/>
        <v>5.6490418204584924E-3</v>
      </c>
      <c r="W121" s="99">
        <f t="shared" si="46"/>
        <v>5.7905908871870235E-3</v>
      </c>
      <c r="X121" s="38">
        <f t="shared" si="42"/>
        <v>100</v>
      </c>
      <c r="Y121" s="38">
        <f t="shared" si="33"/>
        <v>70.724546751617311</v>
      </c>
      <c r="Z121" s="38">
        <f t="shared" si="34"/>
        <v>76.728985697648909</v>
      </c>
      <c r="AA121" s="38">
        <f t="shared" si="35"/>
        <v>99.1300166281261</v>
      </c>
      <c r="AB121" s="38">
        <f t="shared" si="36"/>
        <v>120.48328961929468</v>
      </c>
      <c r="AC121" s="38">
        <f t="shared" si="37"/>
        <v>54.672568710696837</v>
      </c>
      <c r="AD121" s="38">
        <f t="shared" si="38"/>
        <v>91.186262771668595</v>
      </c>
      <c r="AE121" s="38">
        <f t="shared" si="39"/>
        <v>93.397461379732178</v>
      </c>
      <c r="AF121" s="38">
        <f t="shared" si="40"/>
        <v>105.89848658663979</v>
      </c>
      <c r="AG121" s="38">
        <f t="shared" si="41"/>
        <v>108.55200419559353</v>
      </c>
    </row>
    <row r="122" spans="1:33" x14ac:dyDescent="0.2">
      <c r="A122" s="47">
        <v>92</v>
      </c>
      <c r="B122" s="47" t="s">
        <v>830</v>
      </c>
      <c r="C122" s="10" t="s">
        <v>436</v>
      </c>
      <c r="D122" s="56">
        <v>14591</v>
      </c>
      <c r="E122" s="56">
        <v>219</v>
      </c>
      <c r="F122" s="64">
        <v>976</v>
      </c>
      <c r="G122" s="64">
        <v>3715</v>
      </c>
      <c r="H122" s="64">
        <v>8735</v>
      </c>
      <c r="I122" s="64">
        <v>1165</v>
      </c>
      <c r="J122" s="56">
        <v>780</v>
      </c>
      <c r="K122" s="56">
        <v>716</v>
      </c>
      <c r="L122" s="56">
        <v>1715</v>
      </c>
      <c r="M122" s="56">
        <v>1605</v>
      </c>
      <c r="N122" s="99">
        <f t="shared" si="27"/>
        <v>4.9119104689102089E-4</v>
      </c>
      <c r="O122" s="99">
        <f t="shared" si="28"/>
        <v>3.1367763392531036E-4</v>
      </c>
      <c r="P122" s="100">
        <f t="shared" si="29"/>
        <v>3.3914536757311605E-4</v>
      </c>
      <c r="Q122" s="100">
        <f t="shared" si="30"/>
        <v>4.2806729517469639E-4</v>
      </c>
      <c r="R122" s="100">
        <f t="shared" si="31"/>
        <v>6.4074670794831074E-4</v>
      </c>
      <c r="S122" s="100">
        <f t="shared" si="32"/>
        <v>2.5794595312690275E-4</v>
      </c>
      <c r="T122" s="99">
        <f t="shared" si="43"/>
        <v>4.6593423398022527E-4</v>
      </c>
      <c r="U122" s="99">
        <f t="shared" si="44"/>
        <v>4.7569630378656915E-4</v>
      </c>
      <c r="V122" s="99">
        <f t="shared" si="45"/>
        <v>5.153522379959739E-4</v>
      </c>
      <c r="W122" s="99">
        <f t="shared" si="46"/>
        <v>5.3266267617693556E-4</v>
      </c>
      <c r="X122" s="38">
        <f t="shared" si="42"/>
        <v>100</v>
      </c>
      <c r="Y122" s="38">
        <f t="shared" si="33"/>
        <v>63.860617149014345</v>
      </c>
      <c r="Z122" s="38">
        <f t="shared" si="34"/>
        <v>69.045510849541444</v>
      </c>
      <c r="AA122" s="38">
        <f t="shared" si="35"/>
        <v>87.148839109372119</v>
      </c>
      <c r="AB122" s="38">
        <f t="shared" si="36"/>
        <v>130.44755436889534</v>
      </c>
      <c r="AC122" s="38">
        <f t="shared" si="37"/>
        <v>52.514384119898757</v>
      </c>
      <c r="AD122" s="38">
        <f t="shared" si="38"/>
        <v>94.858046971609539</v>
      </c>
      <c r="AE122" s="38">
        <f t="shared" si="39"/>
        <v>96.845475258043635</v>
      </c>
      <c r="AF122" s="38">
        <f t="shared" si="40"/>
        <v>104.91889892087418</v>
      </c>
      <c r="AG122" s="38">
        <f t="shared" si="41"/>
        <v>108.44307516360652</v>
      </c>
    </row>
    <row r="123" spans="1:33" x14ac:dyDescent="0.2">
      <c r="A123" s="47">
        <v>93</v>
      </c>
      <c r="B123" s="47" t="s">
        <v>830</v>
      </c>
      <c r="C123" s="10" t="s">
        <v>437</v>
      </c>
      <c r="D123" s="56">
        <v>2551</v>
      </c>
      <c r="E123" s="56">
        <v>51</v>
      </c>
      <c r="F123" s="64">
        <v>203</v>
      </c>
      <c r="G123" s="64">
        <v>733</v>
      </c>
      <c r="H123" s="64">
        <v>1399</v>
      </c>
      <c r="I123" s="64">
        <v>216</v>
      </c>
      <c r="J123" s="56">
        <v>145</v>
      </c>
      <c r="K123" s="56">
        <v>126</v>
      </c>
      <c r="L123" s="56">
        <v>289</v>
      </c>
      <c r="M123" s="56">
        <v>270</v>
      </c>
      <c r="N123" s="99">
        <f t="shared" si="27"/>
        <v>8.5876798068603542E-5</v>
      </c>
      <c r="O123" s="99">
        <f t="shared" si="28"/>
        <v>7.3048216119592826E-5</v>
      </c>
      <c r="P123" s="100">
        <f t="shared" si="29"/>
        <v>7.0539456575146068E-5</v>
      </c>
      <c r="Q123" s="100">
        <f t="shared" si="30"/>
        <v>8.4461191753176979E-5</v>
      </c>
      <c r="R123" s="100">
        <f t="shared" si="31"/>
        <v>1.02622168794469E-4</v>
      </c>
      <c r="S123" s="100">
        <f t="shared" si="32"/>
        <v>4.7825172425245492E-5</v>
      </c>
      <c r="T123" s="99">
        <f t="shared" si="43"/>
        <v>8.6615979393759828E-5</v>
      </c>
      <c r="U123" s="99">
        <f t="shared" si="44"/>
        <v>8.3711919381435347E-5</v>
      </c>
      <c r="V123" s="99">
        <f t="shared" si="45"/>
        <v>8.6843613283286576E-5</v>
      </c>
      <c r="W123" s="99">
        <f t="shared" si="46"/>
        <v>8.9606805338176079E-5</v>
      </c>
      <c r="X123" s="38">
        <f t="shared" si="42"/>
        <v>100</v>
      </c>
      <c r="Y123" s="38">
        <f t="shared" si="33"/>
        <v>85.061643846149835</v>
      </c>
      <c r="Z123" s="38">
        <f t="shared" si="34"/>
        <v>82.140296519666364</v>
      </c>
      <c r="AA123" s="38">
        <f t="shared" si="35"/>
        <v>98.351584657015636</v>
      </c>
      <c r="AB123" s="38">
        <f t="shared" si="36"/>
        <v>119.49929562172107</v>
      </c>
      <c r="AC123" s="38">
        <f t="shared" si="37"/>
        <v>55.690446664115115</v>
      </c>
      <c r="AD123" s="38">
        <f t="shared" si="38"/>
        <v>100.8607462571739</v>
      </c>
      <c r="AE123" s="38">
        <f t="shared" si="39"/>
        <v>97.479087791048329</v>
      </c>
      <c r="AF123" s="38">
        <f t="shared" si="40"/>
        <v>101.12581656096526</v>
      </c>
      <c r="AG123" s="38">
        <f t="shared" si="41"/>
        <v>104.34344008330723</v>
      </c>
    </row>
    <row r="124" spans="1:33" x14ac:dyDescent="0.2">
      <c r="A124" s="47">
        <v>94</v>
      </c>
      <c r="B124" s="47" t="s">
        <v>830</v>
      </c>
      <c r="C124" s="10" t="s">
        <v>438</v>
      </c>
      <c r="D124" s="56">
        <v>3470</v>
      </c>
      <c r="E124" s="56">
        <v>76</v>
      </c>
      <c r="F124" s="64">
        <v>267</v>
      </c>
      <c r="G124" s="64">
        <v>892</v>
      </c>
      <c r="H124" s="64">
        <v>1988</v>
      </c>
      <c r="I124" s="64">
        <v>323</v>
      </c>
      <c r="J124" s="56">
        <v>175</v>
      </c>
      <c r="K124" s="56">
        <v>156</v>
      </c>
      <c r="L124" s="56">
        <v>394</v>
      </c>
      <c r="M124" s="56">
        <v>351</v>
      </c>
      <c r="N124" s="99">
        <f t="shared" si="27"/>
        <v>1.1681399031675983E-4</v>
      </c>
      <c r="O124" s="99">
        <f t="shared" si="28"/>
        <v>1.0885616519782459E-4</v>
      </c>
      <c r="P124" s="100">
        <f t="shared" si="29"/>
        <v>9.2778497071743844E-5</v>
      </c>
      <c r="Q124" s="100">
        <f t="shared" si="30"/>
        <v>1.0278224153319762E-4</v>
      </c>
      <c r="R124" s="100">
        <f t="shared" si="31"/>
        <v>1.4582764228978154E-4</v>
      </c>
      <c r="S124" s="100">
        <f t="shared" si="32"/>
        <v>7.1516345802566172E-5</v>
      </c>
      <c r="T124" s="99">
        <f t="shared" si="43"/>
        <v>1.0453652685453772E-4</v>
      </c>
      <c r="U124" s="99">
        <f t="shared" si="44"/>
        <v>1.0364332875796758E-4</v>
      </c>
      <c r="V124" s="99">
        <f t="shared" si="45"/>
        <v>1.1839579111977477E-4</v>
      </c>
      <c r="W124" s="99">
        <f t="shared" si="46"/>
        <v>1.164888469396289E-4</v>
      </c>
      <c r="X124" s="38">
        <f t="shared" si="42"/>
        <v>100</v>
      </c>
      <c r="Y124" s="38">
        <f t="shared" si="33"/>
        <v>93.187609551427599</v>
      </c>
      <c r="Z124" s="38">
        <f t="shared" si="34"/>
        <v>79.424131322078892</v>
      </c>
      <c r="AA124" s="38">
        <f t="shared" si="35"/>
        <v>87.987955256461262</v>
      </c>
      <c r="AB124" s="38">
        <f t="shared" si="36"/>
        <v>124.8374804202361</v>
      </c>
      <c r="AC124" s="38">
        <f t="shared" si="37"/>
        <v>61.222414891091518</v>
      </c>
      <c r="AD124" s="38">
        <f t="shared" si="38"/>
        <v>89.48973198421713</v>
      </c>
      <c r="AE124" s="38">
        <f t="shared" si="39"/>
        <v>88.725099174270241</v>
      </c>
      <c r="AF124" s="38">
        <f t="shared" si="40"/>
        <v>101.35411931287138</v>
      </c>
      <c r="AG124" s="38">
        <f t="shared" si="41"/>
        <v>99.721657160885229</v>
      </c>
    </row>
    <row r="125" spans="1:33" x14ac:dyDescent="0.2">
      <c r="A125" s="47">
        <v>95</v>
      </c>
      <c r="B125" s="47" t="s">
        <v>830</v>
      </c>
      <c r="C125" s="10" t="s">
        <v>219</v>
      </c>
      <c r="D125" s="56">
        <v>17608</v>
      </c>
      <c r="E125" s="56">
        <v>254</v>
      </c>
      <c r="F125" s="64">
        <v>1223</v>
      </c>
      <c r="G125" s="64">
        <v>5133</v>
      </c>
      <c r="H125" s="64">
        <v>9748</v>
      </c>
      <c r="I125" s="64">
        <v>1504</v>
      </c>
      <c r="J125" s="56">
        <v>934</v>
      </c>
      <c r="K125" s="56">
        <v>861</v>
      </c>
      <c r="L125" s="56">
        <v>2154</v>
      </c>
      <c r="M125" s="56">
        <v>1995</v>
      </c>
      <c r="N125" s="99">
        <f t="shared" si="27"/>
        <v>5.9275525691570804E-4</v>
      </c>
      <c r="O125" s="99">
        <f t="shared" si="28"/>
        <v>3.6380876263483481E-4</v>
      </c>
      <c r="P125" s="100">
        <f t="shared" si="29"/>
        <v>4.2497416448967308E-4</v>
      </c>
      <c r="Q125" s="100">
        <f t="shared" si="30"/>
        <v>5.9145879572859131E-4</v>
      </c>
      <c r="R125" s="100">
        <f t="shared" si="31"/>
        <v>7.1505425404466314E-4</v>
      </c>
      <c r="S125" s="100">
        <f t="shared" si="32"/>
        <v>3.3300490429430195E-4</v>
      </c>
      <c r="T125" s="99">
        <f t="shared" si="43"/>
        <v>5.5792637761221844E-4</v>
      </c>
      <c r="U125" s="99">
        <f t="shared" si="44"/>
        <v>5.7203144910647496E-4</v>
      </c>
      <c r="V125" s="99">
        <f t="shared" si="45"/>
        <v>6.4727039104567222E-4</v>
      </c>
      <c r="W125" s="99">
        <f t="shared" si="46"/>
        <v>6.6209472833207879E-4</v>
      </c>
      <c r="X125" s="38">
        <f t="shared" si="42"/>
        <v>100</v>
      </c>
      <c r="Y125" s="38">
        <f t="shared" si="33"/>
        <v>61.375881257948883</v>
      </c>
      <c r="Z125" s="38">
        <f t="shared" si="34"/>
        <v>71.694710343177263</v>
      </c>
      <c r="AA125" s="38">
        <f t="shared" si="35"/>
        <v>99.781282211841926</v>
      </c>
      <c r="AB125" s="38">
        <f t="shared" si="36"/>
        <v>120.63229228287493</v>
      </c>
      <c r="AC125" s="38">
        <f t="shared" si="37"/>
        <v>56.17915664333897</v>
      </c>
      <c r="AD125" s="38">
        <f t="shared" si="38"/>
        <v>94.12423949055885</v>
      </c>
      <c r="AE125" s="38">
        <f t="shared" si="39"/>
        <v>96.503817120565813</v>
      </c>
      <c r="AF125" s="38">
        <f t="shared" si="40"/>
        <v>109.19690437055314</v>
      </c>
      <c r="AG125" s="38">
        <f t="shared" si="41"/>
        <v>111.69782479486825</v>
      </c>
    </row>
    <row r="126" spans="1:33" x14ac:dyDescent="0.2">
      <c r="A126" s="47">
        <v>96</v>
      </c>
      <c r="B126" s="47" t="s">
        <v>830</v>
      </c>
      <c r="C126" s="10" t="s">
        <v>439</v>
      </c>
      <c r="D126" s="56">
        <v>557</v>
      </c>
      <c r="E126" s="56">
        <v>5</v>
      </c>
      <c r="F126" s="64">
        <v>35</v>
      </c>
      <c r="G126" s="64">
        <v>140</v>
      </c>
      <c r="H126" s="64">
        <v>349</v>
      </c>
      <c r="I126" s="64">
        <v>33</v>
      </c>
      <c r="J126" s="56">
        <v>34</v>
      </c>
      <c r="K126" s="56">
        <v>33</v>
      </c>
      <c r="L126" s="56">
        <v>70</v>
      </c>
      <c r="M126" s="56">
        <v>67</v>
      </c>
      <c r="N126" s="99">
        <f t="shared" si="27"/>
        <v>1.8750833604160006E-5</v>
      </c>
      <c r="O126" s="99">
        <f t="shared" si="28"/>
        <v>7.1615898156463549E-6</v>
      </c>
      <c r="P126" s="100">
        <f t="shared" si="29"/>
        <v>1.2161975271576908E-5</v>
      </c>
      <c r="Q126" s="100">
        <f t="shared" si="30"/>
        <v>1.6131741944672274E-5</v>
      </c>
      <c r="R126" s="100">
        <f t="shared" si="31"/>
        <v>2.560052674000692E-5</v>
      </c>
      <c r="S126" s="100">
        <f t="shared" si="32"/>
        <v>7.3066235649680612E-6</v>
      </c>
      <c r="T126" s="99">
        <f t="shared" si="43"/>
        <v>2.0309953788881613E-5</v>
      </c>
      <c r="U126" s="99">
        <f t="shared" si="44"/>
        <v>2.1924550314185449E-5</v>
      </c>
      <c r="V126" s="99">
        <f t="shared" si="45"/>
        <v>2.1034785224325468E-5</v>
      </c>
      <c r="W126" s="99">
        <f t="shared" si="46"/>
        <v>2.223576280613999E-5</v>
      </c>
      <c r="X126" s="38">
        <f t="shared" si="42"/>
        <v>100</v>
      </c>
      <c r="Y126" s="38">
        <f t="shared" si="33"/>
        <v>38.193447645215649</v>
      </c>
      <c r="Z126" s="38">
        <f t="shared" si="34"/>
        <v>64.860984467798204</v>
      </c>
      <c r="AA126" s="38">
        <f t="shared" si="35"/>
        <v>86.032132145278766</v>
      </c>
      <c r="AB126" s="38">
        <f t="shared" si="36"/>
        <v>136.53007263808934</v>
      </c>
      <c r="AC126" s="38">
        <f t="shared" si="37"/>
        <v>38.966926586917367</v>
      </c>
      <c r="AD126" s="38">
        <f t="shared" si="38"/>
        <v>108.3149379789478</v>
      </c>
      <c r="AE126" s="38">
        <f t="shared" si="39"/>
        <v>116.92573662069792</v>
      </c>
      <c r="AF126" s="38">
        <f t="shared" si="40"/>
        <v>112.18053377455577</v>
      </c>
      <c r="AG126" s="38">
        <f t="shared" si="41"/>
        <v>118.58546278820813</v>
      </c>
    </row>
    <row r="127" spans="1:33" x14ac:dyDescent="0.2">
      <c r="A127" s="47">
        <v>97</v>
      </c>
      <c r="B127" s="47" t="s">
        <v>830</v>
      </c>
      <c r="C127" s="10" t="s">
        <v>170</v>
      </c>
      <c r="D127" s="56">
        <v>62900</v>
      </c>
      <c r="E127" s="56">
        <v>849</v>
      </c>
      <c r="F127" s="64">
        <v>4164</v>
      </c>
      <c r="G127" s="64">
        <v>19376</v>
      </c>
      <c r="H127" s="64">
        <v>34616</v>
      </c>
      <c r="I127" s="64">
        <v>4744</v>
      </c>
      <c r="J127" s="56">
        <v>3156</v>
      </c>
      <c r="K127" s="56">
        <v>2920</v>
      </c>
      <c r="L127" s="56">
        <v>7360</v>
      </c>
      <c r="M127" s="56">
        <v>6871</v>
      </c>
      <c r="N127" s="99">
        <f t="shared" ref="N127:N158" si="47">D127/N$29</f>
        <v>2.1174639743297384E-3</v>
      </c>
      <c r="O127" s="99">
        <f t="shared" ref="O127:O158" si="48">E127/O$29</f>
        <v>1.216037950696751E-3</v>
      </c>
      <c r="P127" s="100">
        <f t="shared" ref="P127:P158" si="49">F127/P$29</f>
        <v>1.4469275723098926E-3</v>
      </c>
      <c r="Q127" s="100">
        <f t="shared" ref="Q127:Q158" si="50">G127/Q$29</f>
        <v>2.2326330851426424E-3</v>
      </c>
      <c r="R127" s="100">
        <f t="shared" ref="R127:R158" si="51">H127/R$29</f>
        <v>2.5392201536735804E-3</v>
      </c>
      <c r="S127" s="100">
        <f t="shared" ref="S127:S158" si="52">I127/S$29</f>
        <v>1.0503824906729843E-3</v>
      </c>
      <c r="T127" s="99">
        <f t="shared" si="43"/>
        <v>1.8852415928738346E-3</v>
      </c>
      <c r="U127" s="99">
        <f t="shared" si="44"/>
        <v>1.9399905126491368E-3</v>
      </c>
      <c r="V127" s="99">
        <f t="shared" si="45"/>
        <v>2.2116574178719347E-3</v>
      </c>
      <c r="W127" s="99">
        <f t="shared" si="46"/>
        <v>2.2803272573281774E-3</v>
      </c>
      <c r="X127" s="38">
        <f t="shared" si="42"/>
        <v>100</v>
      </c>
      <c r="Y127" s="38">
        <f t="shared" si="33"/>
        <v>57.428979450839321</v>
      </c>
      <c r="Z127" s="38">
        <f t="shared" si="34"/>
        <v>68.333043199372625</v>
      </c>
      <c r="AA127" s="38">
        <f t="shared" si="35"/>
        <v>105.43901158220932</v>
      </c>
      <c r="AB127" s="38">
        <f t="shared" si="36"/>
        <v>119.91798606525737</v>
      </c>
      <c r="AC127" s="38">
        <f t="shared" si="37"/>
        <v>49.605684130020308</v>
      </c>
      <c r="AD127" s="38">
        <f t="shared" si="38"/>
        <v>89.032994928312235</v>
      </c>
      <c r="AE127" s="38">
        <f t="shared" si="39"/>
        <v>91.618584125532578</v>
      </c>
      <c r="AF127" s="38">
        <f t="shared" si="40"/>
        <v>104.44840831693547</v>
      </c>
      <c r="AG127" s="38">
        <f t="shared" si="41"/>
        <v>107.69143111631882</v>
      </c>
    </row>
    <row r="128" spans="1:33" x14ac:dyDescent="0.2">
      <c r="A128" s="47">
        <v>98</v>
      </c>
      <c r="B128" s="47" t="s">
        <v>830</v>
      </c>
      <c r="C128" s="10" t="s">
        <v>440</v>
      </c>
      <c r="D128" s="56">
        <v>2601</v>
      </c>
      <c r="E128" s="56">
        <v>22</v>
      </c>
      <c r="F128" s="64">
        <v>79</v>
      </c>
      <c r="G128" s="64">
        <v>430</v>
      </c>
      <c r="H128" s="64">
        <v>1940</v>
      </c>
      <c r="I128" s="64">
        <v>152</v>
      </c>
      <c r="J128" s="56">
        <v>139</v>
      </c>
      <c r="K128" s="56">
        <v>134</v>
      </c>
      <c r="L128" s="56">
        <v>341</v>
      </c>
      <c r="M128" s="56">
        <v>325</v>
      </c>
      <c r="N128" s="99">
        <f t="shared" si="47"/>
        <v>8.755999677633784E-5</v>
      </c>
      <c r="O128" s="99">
        <f t="shared" si="48"/>
        <v>3.1510995188843959E-5</v>
      </c>
      <c r="P128" s="100">
        <f t="shared" si="49"/>
        <v>2.7451315612987878E-5</v>
      </c>
      <c r="Q128" s="100">
        <f t="shared" si="50"/>
        <v>4.9547493115779125E-5</v>
      </c>
      <c r="R128" s="100">
        <f t="shared" si="51"/>
        <v>1.423066529387204E-4</v>
      </c>
      <c r="S128" s="100">
        <f t="shared" si="52"/>
        <v>3.3654750965913491E-5</v>
      </c>
      <c r="T128" s="99">
        <f t="shared" si="43"/>
        <v>8.3031869901604253E-5</v>
      </c>
      <c r="U128" s="99">
        <f t="shared" si="44"/>
        <v>8.9026961881843948E-5</v>
      </c>
      <c r="V128" s="99">
        <f t="shared" si="45"/>
        <v>1.0246945373564263E-4</v>
      </c>
      <c r="W128" s="99">
        <f t="shared" si="46"/>
        <v>1.0786004346261935E-4</v>
      </c>
      <c r="X128" s="38">
        <f t="shared" si="42"/>
        <v>100</v>
      </c>
      <c r="Y128" s="38">
        <f t="shared" si="33"/>
        <v>35.987889845787969</v>
      </c>
      <c r="Z128" s="38">
        <f t="shared" si="34"/>
        <v>31.351435157209036</v>
      </c>
      <c r="AA128" s="38">
        <f t="shared" si="35"/>
        <v>56.586906052934907</v>
      </c>
      <c r="AB128" s="38">
        <f t="shared" si="36"/>
        <v>162.52473524208403</v>
      </c>
      <c r="AC128" s="38">
        <f t="shared" si="37"/>
        <v>38.436217684978644</v>
      </c>
      <c r="AD128" s="38">
        <f t="shared" si="38"/>
        <v>94.828543808309888</v>
      </c>
      <c r="AE128" s="38">
        <f t="shared" si="39"/>
        <v>101.67538277696984</v>
      </c>
      <c r="AF128" s="38">
        <f t="shared" si="40"/>
        <v>117.02770386959848</v>
      </c>
      <c r="AG128" s="38">
        <f t="shared" si="41"/>
        <v>123.18415650258154</v>
      </c>
    </row>
    <row r="129" spans="1:33" x14ac:dyDescent="0.2">
      <c r="A129" s="47">
        <v>99</v>
      </c>
      <c r="B129" s="47" t="s">
        <v>830</v>
      </c>
      <c r="C129" s="10" t="s">
        <v>441</v>
      </c>
      <c r="D129" s="56">
        <v>9241</v>
      </c>
      <c r="E129" s="56">
        <v>120</v>
      </c>
      <c r="F129" s="64">
        <v>620</v>
      </c>
      <c r="G129" s="64">
        <v>2649</v>
      </c>
      <c r="H129" s="64">
        <v>5312</v>
      </c>
      <c r="I129" s="64">
        <v>660</v>
      </c>
      <c r="J129" s="56">
        <v>439</v>
      </c>
      <c r="K129" s="56">
        <v>412</v>
      </c>
      <c r="L129" s="56">
        <v>1066</v>
      </c>
      <c r="M129" s="56">
        <v>993</v>
      </c>
      <c r="N129" s="99">
        <f t="shared" si="47"/>
        <v>3.1108878516345173E-4</v>
      </c>
      <c r="O129" s="99">
        <f t="shared" si="48"/>
        <v>1.7187815557551253E-4</v>
      </c>
      <c r="P129" s="100">
        <f t="shared" si="49"/>
        <v>2.1544070481079093E-4</v>
      </c>
      <c r="Q129" s="100">
        <f t="shared" si="50"/>
        <v>3.0523560293883466E-4</v>
      </c>
      <c r="R129" s="100">
        <f t="shared" si="51"/>
        <v>3.8965615485076432E-4</v>
      </c>
      <c r="S129" s="100">
        <f t="shared" si="52"/>
        <v>1.4613247129936123E-4</v>
      </c>
      <c r="T129" s="99">
        <f t="shared" si="43"/>
        <v>2.6223734450938322E-4</v>
      </c>
      <c r="U129" s="99">
        <f t="shared" si="44"/>
        <v>2.7372468877104257E-4</v>
      </c>
      <c r="V129" s="99">
        <f t="shared" si="45"/>
        <v>3.2032972927329925E-4</v>
      </c>
      <c r="W129" s="99">
        <f t="shared" si="46"/>
        <v>3.2955391741040313E-4</v>
      </c>
      <c r="X129" s="38">
        <f t="shared" si="42"/>
        <v>100</v>
      </c>
      <c r="Y129" s="38">
        <f t="shared" si="33"/>
        <v>55.250514892462164</v>
      </c>
      <c r="Z129" s="38">
        <f t="shared" si="34"/>
        <v>69.253767762021525</v>
      </c>
      <c r="AA129" s="38">
        <f t="shared" si="35"/>
        <v>98.118484977996985</v>
      </c>
      <c r="AB129" s="38">
        <f t="shared" si="36"/>
        <v>125.25560979192223</v>
      </c>
      <c r="AC129" s="38">
        <f t="shared" si="37"/>
        <v>46.974522473569905</v>
      </c>
      <c r="AD129" s="38">
        <f t="shared" si="38"/>
        <v>84.296624313087648</v>
      </c>
      <c r="AE129" s="38">
        <f t="shared" si="39"/>
        <v>87.989249958728863</v>
      </c>
      <c r="AF129" s="38">
        <f t="shared" si="40"/>
        <v>102.97051663401886</v>
      </c>
      <c r="AG129" s="38">
        <f t="shared" si="41"/>
        <v>105.93564703312899</v>
      </c>
    </row>
    <row r="130" spans="1:33" x14ac:dyDescent="0.2">
      <c r="A130" s="47">
        <v>100</v>
      </c>
      <c r="B130" s="47" t="s">
        <v>830</v>
      </c>
      <c r="C130" s="10" t="s">
        <v>442</v>
      </c>
      <c r="D130" s="56">
        <v>684</v>
      </c>
      <c r="E130" s="56">
        <v>18</v>
      </c>
      <c r="F130" s="64">
        <v>78</v>
      </c>
      <c r="G130" s="64">
        <v>205</v>
      </c>
      <c r="H130" s="64">
        <v>342</v>
      </c>
      <c r="I130" s="64">
        <v>59</v>
      </c>
      <c r="J130" s="56">
        <v>29</v>
      </c>
      <c r="K130" s="56">
        <v>26</v>
      </c>
      <c r="L130" s="56">
        <v>80</v>
      </c>
      <c r="M130" s="56">
        <v>74</v>
      </c>
      <c r="N130" s="99">
        <f t="shared" si="47"/>
        <v>2.3026158321805105E-5</v>
      </c>
      <c r="O130" s="99">
        <f t="shared" si="48"/>
        <v>2.5781723336326877E-5</v>
      </c>
      <c r="P130" s="100">
        <f t="shared" si="49"/>
        <v>2.7103830605228536E-5</v>
      </c>
      <c r="Q130" s="100">
        <f t="shared" si="50"/>
        <v>2.3621479276127259E-5</v>
      </c>
      <c r="R130" s="100">
        <f t="shared" si="51"/>
        <v>2.5087049126310505E-5</v>
      </c>
      <c r="S130" s="100">
        <f t="shared" si="52"/>
        <v>1.3063357282821685E-5</v>
      </c>
      <c r="T130" s="99">
        <f t="shared" si="43"/>
        <v>1.7323195878751966E-5</v>
      </c>
      <c r="U130" s="99">
        <f t="shared" si="44"/>
        <v>1.7273888126327932E-5</v>
      </c>
      <c r="V130" s="99">
        <f t="shared" si="45"/>
        <v>2.4039754542086247E-5</v>
      </c>
      <c r="W130" s="99">
        <f t="shared" si="46"/>
        <v>2.4558902203796407E-5</v>
      </c>
      <c r="X130" s="38">
        <f t="shared" si="42"/>
        <v>100</v>
      </c>
      <c r="Y130" s="38">
        <f t="shared" si="33"/>
        <v>111.96710704413219</v>
      </c>
      <c r="Z130" s="38">
        <f t="shared" si="34"/>
        <v>117.70886930609694</v>
      </c>
      <c r="AA130" s="38">
        <f t="shared" si="35"/>
        <v>102.58541153935523</v>
      </c>
      <c r="AB130" s="38">
        <f t="shared" si="36"/>
        <v>108.95021555790223</v>
      </c>
      <c r="AC130" s="38">
        <f t="shared" si="37"/>
        <v>56.732682457286266</v>
      </c>
      <c r="AD130" s="38">
        <f t="shared" si="38"/>
        <v>75.232679445044042</v>
      </c>
      <c r="AE130" s="38">
        <f t="shared" si="39"/>
        <v>75.018541455827915</v>
      </c>
      <c r="AF130" s="38">
        <f t="shared" si="40"/>
        <v>104.4019336882666</v>
      </c>
      <c r="AG130" s="38">
        <f t="shared" si="41"/>
        <v>106.65653323741738</v>
      </c>
    </row>
    <row r="131" spans="1:33" x14ac:dyDescent="0.2">
      <c r="A131" s="47">
        <v>101</v>
      </c>
      <c r="B131" s="47" t="s">
        <v>830</v>
      </c>
      <c r="C131" s="10" t="s">
        <v>207</v>
      </c>
      <c r="D131" s="56">
        <v>64804</v>
      </c>
      <c r="E131" s="56">
        <v>1803</v>
      </c>
      <c r="F131" s="64">
        <v>8006</v>
      </c>
      <c r="G131" s="64">
        <v>23127</v>
      </c>
      <c r="H131" s="64">
        <v>29710</v>
      </c>
      <c r="I131" s="64">
        <v>3961</v>
      </c>
      <c r="J131" s="56">
        <v>3366</v>
      </c>
      <c r="K131" s="56">
        <v>2933</v>
      </c>
      <c r="L131" s="56">
        <v>7403</v>
      </c>
      <c r="M131" s="56">
        <v>6492</v>
      </c>
      <c r="N131" s="99">
        <f t="shared" si="47"/>
        <v>2.1815601811202602E-3</v>
      </c>
      <c r="O131" s="99">
        <f t="shared" si="48"/>
        <v>2.5824692875220756E-3</v>
      </c>
      <c r="P131" s="100">
        <f t="shared" si="49"/>
        <v>2.7819649721212776E-3</v>
      </c>
      <c r="Q131" s="100">
        <f t="shared" si="50"/>
        <v>2.6648485425316833E-3</v>
      </c>
      <c r="R131" s="100">
        <f t="shared" si="51"/>
        <v>2.1793457004172078E-3</v>
      </c>
      <c r="S131" s="100">
        <f t="shared" si="52"/>
        <v>8.7701624063146939E-4</v>
      </c>
      <c r="T131" s="99">
        <f t="shared" si="43"/>
        <v>2.0106854250992799E-3</v>
      </c>
      <c r="U131" s="99">
        <f t="shared" si="44"/>
        <v>1.9486274567123007E-3</v>
      </c>
      <c r="V131" s="99">
        <f t="shared" si="45"/>
        <v>2.2245787859383062E-3</v>
      </c>
      <c r="W131" s="99">
        <f t="shared" si="46"/>
        <v>2.1545458527979229E-3</v>
      </c>
      <c r="X131" s="38">
        <f t="shared" si="42"/>
        <v>100</v>
      </c>
      <c r="Y131" s="38">
        <f t="shared" si="33"/>
        <v>118.37717381676553</v>
      </c>
      <c r="Z131" s="38">
        <f t="shared" si="34"/>
        <v>127.52180738340675</v>
      </c>
      <c r="AA131" s="38">
        <f t="shared" si="35"/>
        <v>122.15333620378274</v>
      </c>
      <c r="AB131" s="38">
        <f t="shared" si="36"/>
        <v>99.898490964300819</v>
      </c>
      <c r="AC131" s="38">
        <f t="shared" si="37"/>
        <v>40.201331515920401</v>
      </c>
      <c r="AD131" s="38">
        <f t="shared" si="38"/>
        <v>92.167314131428924</v>
      </c>
      <c r="AE131" s="38">
        <f t="shared" si="39"/>
        <v>89.32265419841201</v>
      </c>
      <c r="AF131" s="38">
        <f t="shared" si="40"/>
        <v>101.97191923424067</v>
      </c>
      <c r="AG131" s="38">
        <f t="shared" si="41"/>
        <v>98.761696855483265</v>
      </c>
    </row>
    <row r="132" spans="1:33" x14ac:dyDescent="0.2">
      <c r="A132" s="47">
        <v>102</v>
      </c>
      <c r="B132" s="47" t="s">
        <v>831</v>
      </c>
      <c r="C132" s="10" t="s">
        <v>863</v>
      </c>
      <c r="D132" s="56">
        <v>160775</v>
      </c>
      <c r="E132" s="56">
        <v>677</v>
      </c>
      <c r="F132" s="64">
        <v>3591</v>
      </c>
      <c r="G132" s="64">
        <v>49568</v>
      </c>
      <c r="H132" s="64">
        <v>98417</v>
      </c>
      <c r="I132" s="64">
        <v>9199</v>
      </c>
      <c r="J132" s="56">
        <v>8240</v>
      </c>
      <c r="K132" s="56">
        <v>8053</v>
      </c>
      <c r="L132" s="56">
        <v>16918</v>
      </c>
      <c r="M132" s="56">
        <v>16549</v>
      </c>
      <c r="N132" s="99">
        <f t="shared" si="47"/>
        <v>5.4123254447196135E-3</v>
      </c>
      <c r="O132" s="99">
        <f t="shared" si="48"/>
        <v>9.6967926103851642E-4</v>
      </c>
      <c r="P132" s="100">
        <f t="shared" si="49"/>
        <v>1.2478186628637907E-3</v>
      </c>
      <c r="Q132" s="100">
        <f t="shared" si="50"/>
        <v>5.7115584622393946E-3</v>
      </c>
      <c r="R132" s="100">
        <f t="shared" si="51"/>
        <v>7.2192751867371377E-3</v>
      </c>
      <c r="S132" s="100">
        <f t="shared" si="52"/>
        <v>2.0367766719436727E-3</v>
      </c>
      <c r="T132" s="99">
        <f t="shared" si="43"/>
        <v>4.922177035893662E-3</v>
      </c>
      <c r="U132" s="99">
        <f t="shared" si="44"/>
        <v>5.3502546569738005E-3</v>
      </c>
      <c r="V132" s="99">
        <f t="shared" si="45"/>
        <v>5.0838070917876895E-3</v>
      </c>
      <c r="W132" s="99">
        <f t="shared" si="46"/>
        <v>5.4922334131165774E-3</v>
      </c>
      <c r="X132" s="38">
        <f t="shared" si="42"/>
        <v>100</v>
      </c>
      <c r="Y132" s="38">
        <f t="shared" si="33"/>
        <v>17.916129969319517</v>
      </c>
      <c r="Z132" s="38">
        <f t="shared" si="34"/>
        <v>23.05512991797621</v>
      </c>
      <c r="AA132" s="38">
        <f t="shared" si="35"/>
        <v>105.52873290004612</v>
      </c>
      <c r="AB132" s="38">
        <f t="shared" si="36"/>
        <v>133.38582944564845</v>
      </c>
      <c r="AC132" s="38">
        <f t="shared" si="37"/>
        <v>37.632191425790886</v>
      </c>
      <c r="AD132" s="38">
        <f t="shared" si="38"/>
        <v>90.943848188136002</v>
      </c>
      <c r="AE132" s="38">
        <f t="shared" si="39"/>
        <v>98.853158621376508</v>
      </c>
      <c r="AF132" s="38">
        <f t="shared" si="40"/>
        <v>93.930181097065514</v>
      </c>
      <c r="AG132" s="38">
        <f t="shared" si="41"/>
        <v>101.47640730797008</v>
      </c>
    </row>
    <row r="133" spans="1:33" x14ac:dyDescent="0.2">
      <c r="A133" s="47">
        <v>103</v>
      </c>
      <c r="B133" t="s">
        <v>831</v>
      </c>
      <c r="C133" s="10" t="s">
        <v>292</v>
      </c>
      <c r="D133" s="56">
        <v>373066</v>
      </c>
      <c r="E133" s="56">
        <v>6707</v>
      </c>
      <c r="F133" s="64">
        <v>30176</v>
      </c>
      <c r="G133" s="64">
        <v>123625</v>
      </c>
      <c r="H133" s="64">
        <v>148203</v>
      </c>
      <c r="I133" s="64">
        <v>71062</v>
      </c>
      <c r="J133" s="56">
        <v>22151</v>
      </c>
      <c r="K133" s="56">
        <v>20245</v>
      </c>
      <c r="L133" s="56">
        <v>40027</v>
      </c>
      <c r="M133" s="56">
        <v>36870</v>
      </c>
      <c r="N133" s="99">
        <f t="shared" si="47"/>
        <v>1.2558884181992023E-2</v>
      </c>
      <c r="O133" s="99">
        <f t="shared" si="48"/>
        <v>9.6065565787080212E-3</v>
      </c>
      <c r="P133" s="100">
        <f t="shared" si="49"/>
        <v>1.0485707594145851E-2</v>
      </c>
      <c r="Q133" s="100">
        <f t="shared" si="50"/>
        <v>1.4244904270786498E-2</v>
      </c>
      <c r="R133" s="100">
        <f t="shared" si="51"/>
        <v>1.0871274683235661E-2</v>
      </c>
      <c r="S133" s="100">
        <f t="shared" si="52"/>
        <v>1.5734038902235164E-2</v>
      </c>
      <c r="T133" s="99">
        <f t="shared" si="43"/>
        <v>1.3231934893456372E-2</v>
      </c>
      <c r="U133" s="99">
        <f t="shared" si="44"/>
        <v>1.3450379427596498E-2</v>
      </c>
      <c r="V133" s="99">
        <f t="shared" si="45"/>
        <v>1.2027990688201078E-2</v>
      </c>
      <c r="W133" s="99">
        <f t="shared" si="46"/>
        <v>1.2236307084513157E-2</v>
      </c>
      <c r="X133" s="38">
        <f t="shared" si="42"/>
        <v>100</v>
      </c>
      <c r="Y133" s="38">
        <f t="shared" si="33"/>
        <v>76.492118563229567</v>
      </c>
      <c r="Z133" s="38">
        <f t="shared" si="34"/>
        <v>83.492350452448107</v>
      </c>
      <c r="AA133" s="38">
        <f t="shared" si="35"/>
        <v>113.42491947821314</v>
      </c>
      <c r="AB133" s="38">
        <f t="shared" si="36"/>
        <v>86.562424859557211</v>
      </c>
      <c r="AC133" s="38">
        <f t="shared" si="37"/>
        <v>125.28214030985288</v>
      </c>
      <c r="AD133" s="38">
        <f t="shared" si="38"/>
        <v>105.35916011097089</v>
      </c>
      <c r="AE133" s="38">
        <f t="shared" si="39"/>
        <v>107.09852270859201</v>
      </c>
      <c r="AF133" s="38">
        <f t="shared" si="40"/>
        <v>95.772765429653504</v>
      </c>
      <c r="AG133" s="38">
        <f t="shared" si="41"/>
        <v>97.43148282280201</v>
      </c>
    </row>
    <row r="134" spans="1:33" x14ac:dyDescent="0.2">
      <c r="A134" s="47">
        <v>104</v>
      </c>
      <c r="B134" s="47" t="s">
        <v>831</v>
      </c>
      <c r="C134" s="10" t="s">
        <v>443</v>
      </c>
      <c r="D134" s="56">
        <v>170847</v>
      </c>
      <c r="E134" s="56">
        <v>3725</v>
      </c>
      <c r="F134" s="64">
        <v>15228</v>
      </c>
      <c r="G134" s="64">
        <v>44408</v>
      </c>
      <c r="H134" s="64">
        <v>81422</v>
      </c>
      <c r="I134" s="64">
        <v>29789</v>
      </c>
      <c r="J134" s="56">
        <v>9997</v>
      </c>
      <c r="K134" s="56">
        <v>9128</v>
      </c>
      <c r="L134" s="56">
        <v>18369</v>
      </c>
      <c r="M134" s="56">
        <v>16806</v>
      </c>
      <c r="N134" s="99">
        <f t="shared" si="47"/>
        <v>5.7513889924056096E-3</v>
      </c>
      <c r="O134" s="99">
        <f t="shared" si="48"/>
        <v>5.3353844126565343E-3</v>
      </c>
      <c r="P134" s="100">
        <f t="shared" si="49"/>
        <v>5.2915016981592332E-3</v>
      </c>
      <c r="Q134" s="100">
        <f t="shared" si="50"/>
        <v>5.1169885448500447E-3</v>
      </c>
      <c r="R134" s="100">
        <f t="shared" si="51"/>
        <v>5.9726248946270584E-3</v>
      </c>
      <c r="S134" s="100">
        <f t="shared" si="52"/>
        <v>6.5956669508131383E-3</v>
      </c>
      <c r="T134" s="99">
        <f t="shared" si="43"/>
        <v>5.9717237655132205E-3</v>
      </c>
      <c r="U134" s="99">
        <f t="shared" si="44"/>
        <v>6.064463492966206E-3</v>
      </c>
      <c r="V134" s="99">
        <f t="shared" si="45"/>
        <v>5.5198281397947782E-3</v>
      </c>
      <c r="W134" s="99">
        <f t="shared" si="46"/>
        <v>5.5775258167162492E-3</v>
      </c>
      <c r="X134" s="38">
        <f t="shared" si="42"/>
        <v>100</v>
      </c>
      <c r="Y134" s="38">
        <f t="shared" si="33"/>
        <v>92.766885002937798</v>
      </c>
      <c r="Z134" s="38">
        <f t="shared" si="34"/>
        <v>92.003891671148793</v>
      </c>
      <c r="AA134" s="38">
        <f t="shared" si="35"/>
        <v>88.969613281361163</v>
      </c>
      <c r="AB134" s="38">
        <f t="shared" si="36"/>
        <v>103.84665169602644</v>
      </c>
      <c r="AC134" s="38">
        <f t="shared" si="37"/>
        <v>114.67954887979846</v>
      </c>
      <c r="AD134" s="38">
        <f t="shared" si="38"/>
        <v>103.83098367018037</v>
      </c>
      <c r="AE134" s="38">
        <f t="shared" si="39"/>
        <v>105.44345897963072</v>
      </c>
      <c r="AF134" s="38">
        <f t="shared" si="40"/>
        <v>95.973827315165181</v>
      </c>
      <c r="AG134" s="38">
        <f t="shared" si="41"/>
        <v>96.977022838849237</v>
      </c>
    </row>
    <row r="135" spans="1:33" x14ac:dyDescent="0.2">
      <c r="A135" s="47">
        <v>105</v>
      </c>
      <c r="B135" s="47" t="s">
        <v>831</v>
      </c>
      <c r="C135" s="10" t="s">
        <v>444</v>
      </c>
      <c r="D135" s="56">
        <v>23429</v>
      </c>
      <c r="E135" s="56">
        <v>112</v>
      </c>
      <c r="F135" s="64">
        <v>795</v>
      </c>
      <c r="G135" s="64">
        <v>5280</v>
      </c>
      <c r="H135" s="64">
        <v>12824</v>
      </c>
      <c r="I135" s="64">
        <v>4530</v>
      </c>
      <c r="J135" s="56">
        <v>1263</v>
      </c>
      <c r="K135" s="56">
        <v>1215</v>
      </c>
      <c r="L135" s="56">
        <v>2396</v>
      </c>
      <c r="M135" s="56">
        <v>2316</v>
      </c>
      <c r="N135" s="99">
        <f t="shared" si="47"/>
        <v>7.8871325047013424E-4</v>
      </c>
      <c r="O135" s="99">
        <f t="shared" si="48"/>
        <v>1.6041961187047835E-4</v>
      </c>
      <c r="P135" s="100">
        <f t="shared" si="49"/>
        <v>2.7625058116867549E-4</v>
      </c>
      <c r="Q135" s="100">
        <f t="shared" si="50"/>
        <v>6.0839712477049721E-4</v>
      </c>
      <c r="R135" s="100">
        <f t="shared" si="51"/>
        <v>9.406909882918302E-4</v>
      </c>
      <c r="S135" s="100">
        <f t="shared" si="52"/>
        <v>1.0030001439183429E-3</v>
      </c>
      <c r="T135" s="99">
        <f t="shared" si="43"/>
        <v>7.5445504809874939E-4</v>
      </c>
      <c r="U135" s="99">
        <f t="shared" si="44"/>
        <v>8.0722207974955518E-4</v>
      </c>
      <c r="V135" s="99">
        <f t="shared" si="45"/>
        <v>7.1999064853548313E-4</v>
      </c>
      <c r="W135" s="99">
        <f t="shared" si="46"/>
        <v>7.6862726356746595E-4</v>
      </c>
      <c r="X135" s="38">
        <f t="shared" si="42"/>
        <v>100</v>
      </c>
      <c r="Y135" s="38">
        <f t="shared" si="33"/>
        <v>20.339408748978901</v>
      </c>
      <c r="Z135" s="38">
        <f t="shared" si="34"/>
        <v>35.025477384082073</v>
      </c>
      <c r="AA135" s="38">
        <f t="shared" si="35"/>
        <v>77.137936304207571</v>
      </c>
      <c r="AB135" s="38">
        <f t="shared" si="36"/>
        <v>119.26907373891657</v>
      </c>
      <c r="AC135" s="38">
        <f t="shared" si="37"/>
        <v>127.16917629068323</v>
      </c>
      <c r="AD135" s="38">
        <f t="shared" si="38"/>
        <v>95.656443916599059</v>
      </c>
      <c r="AE135" s="38">
        <f t="shared" si="39"/>
        <v>102.34671209953532</v>
      </c>
      <c r="AF135" s="38">
        <f t="shared" si="40"/>
        <v>91.286744340394037</v>
      </c>
      <c r="AG135" s="38">
        <f t="shared" si="41"/>
        <v>97.453321991142474</v>
      </c>
    </row>
    <row r="136" spans="1:33" x14ac:dyDescent="0.2">
      <c r="A136" s="47">
        <v>106</v>
      </c>
      <c r="B136" s="47" t="s">
        <v>831</v>
      </c>
      <c r="C136" s="10" t="s">
        <v>445</v>
      </c>
      <c r="D136" s="56">
        <v>48638</v>
      </c>
      <c r="E136" s="56">
        <v>421</v>
      </c>
      <c r="F136" s="64">
        <v>2267</v>
      </c>
      <c r="G136" s="64">
        <v>13037</v>
      </c>
      <c r="H136" s="64">
        <v>23787</v>
      </c>
      <c r="I136" s="64">
        <v>9547</v>
      </c>
      <c r="J136" s="56">
        <v>2685</v>
      </c>
      <c r="K136" s="56">
        <v>2546</v>
      </c>
      <c r="L136" s="56">
        <v>5059</v>
      </c>
      <c r="M136" s="56">
        <v>4815</v>
      </c>
      <c r="N136" s="99">
        <f t="shared" si="47"/>
        <v>1.6373483749356093E-3</v>
      </c>
      <c r="O136" s="99">
        <f t="shared" si="48"/>
        <v>6.0300586247742313E-4</v>
      </c>
      <c r="P136" s="100">
        <f t="shared" si="49"/>
        <v>7.8774851259042432E-4</v>
      </c>
      <c r="Q136" s="100">
        <f t="shared" si="50"/>
        <v>1.5022108552335174E-3</v>
      </c>
      <c r="R136" s="100">
        <f t="shared" si="51"/>
        <v>1.7448702852852281E-3</v>
      </c>
      <c r="S136" s="100">
        <f t="shared" si="52"/>
        <v>2.1138283386287903E-3</v>
      </c>
      <c r="T136" s="99">
        <f t="shared" si="43"/>
        <v>1.6038889977396215E-3</v>
      </c>
      <c r="U136" s="99">
        <f t="shared" si="44"/>
        <v>1.691512275755035E-3</v>
      </c>
      <c r="V136" s="99">
        <f t="shared" si="45"/>
        <v>1.5202139778551791E-3</v>
      </c>
      <c r="W136" s="99">
        <f t="shared" si="46"/>
        <v>1.5979880285308069E-3</v>
      </c>
      <c r="X136" s="38">
        <f t="shared" si="42"/>
        <v>100</v>
      </c>
      <c r="Y136" s="38">
        <f t="shared" si="33"/>
        <v>36.828195618488159</v>
      </c>
      <c r="Z136" s="38">
        <f t="shared" si="34"/>
        <v>48.111234276664149</v>
      </c>
      <c r="AA136" s="38">
        <f t="shared" si="35"/>
        <v>91.746562810287315</v>
      </c>
      <c r="AB136" s="38">
        <f t="shared" si="36"/>
        <v>106.56683159158766</v>
      </c>
      <c r="AC136" s="38">
        <f t="shared" si="37"/>
        <v>129.10070764335165</v>
      </c>
      <c r="AD136" s="38">
        <f t="shared" si="38"/>
        <v>97.956490035463375</v>
      </c>
      <c r="AE136" s="38">
        <f t="shared" si="39"/>
        <v>103.30802544214548</v>
      </c>
      <c r="AF136" s="38">
        <f t="shared" si="40"/>
        <v>92.846091957367548</v>
      </c>
      <c r="AG136" s="38">
        <f t="shared" si="41"/>
        <v>97.59609213241805</v>
      </c>
    </row>
    <row r="137" spans="1:33" x14ac:dyDescent="0.2">
      <c r="A137" s="47">
        <v>107</v>
      </c>
      <c r="B137" s="47" t="s">
        <v>831</v>
      </c>
      <c r="C137" s="10" t="s">
        <v>446</v>
      </c>
      <c r="D137" s="56">
        <v>109680</v>
      </c>
      <c r="E137" s="56">
        <v>2970</v>
      </c>
      <c r="F137" s="64">
        <v>12732</v>
      </c>
      <c r="G137" s="64">
        <v>35192</v>
      </c>
      <c r="H137" s="64">
        <v>46350</v>
      </c>
      <c r="I137" s="64">
        <v>15406</v>
      </c>
      <c r="J137" s="56">
        <v>7148</v>
      </c>
      <c r="K137" s="56">
        <v>6346</v>
      </c>
      <c r="L137" s="56">
        <v>13965</v>
      </c>
      <c r="M137" s="56">
        <v>12573</v>
      </c>
      <c r="N137" s="99">
        <f t="shared" si="47"/>
        <v>3.6922646852859415E-3</v>
      </c>
      <c r="O137" s="99">
        <f t="shared" si="48"/>
        <v>4.2539843504939348E-3</v>
      </c>
      <c r="P137" s="100">
        <f t="shared" si="49"/>
        <v>4.4241791187919193E-3</v>
      </c>
      <c r="Q137" s="100">
        <f t="shared" si="50"/>
        <v>4.0550590179779045E-3</v>
      </c>
      <c r="R137" s="100">
        <f t="shared" si="51"/>
        <v>3.3999553421183975E-3</v>
      </c>
      <c r="S137" s="100">
        <f t="shared" si="52"/>
        <v>3.4110861406635743E-3</v>
      </c>
      <c r="T137" s="99">
        <f t="shared" si="43"/>
        <v>4.2698691083213466E-3</v>
      </c>
      <c r="U137" s="99">
        <f t="shared" si="44"/>
        <v>4.2161574634491175E-3</v>
      </c>
      <c r="V137" s="99">
        <f t="shared" si="45"/>
        <v>4.1964396522529311E-3</v>
      </c>
      <c r="W137" s="99">
        <f t="shared" si="46"/>
        <v>4.1726902352477334E-3</v>
      </c>
      <c r="X137" s="38">
        <f t="shared" si="42"/>
        <v>100</v>
      </c>
      <c r="Y137" s="38">
        <f t="shared" si="33"/>
        <v>115.21341813458024</v>
      </c>
      <c r="Z137" s="38">
        <f t="shared" si="34"/>
        <v>119.82291346616437</v>
      </c>
      <c r="AA137" s="38">
        <f t="shared" si="35"/>
        <v>109.82579429198931</v>
      </c>
      <c r="AB137" s="38">
        <f t="shared" si="36"/>
        <v>92.083196409714958</v>
      </c>
      <c r="AC137" s="38">
        <f t="shared" si="37"/>
        <v>92.384659048337113</v>
      </c>
      <c r="AD137" s="38">
        <f t="shared" si="38"/>
        <v>115.64363533679528</v>
      </c>
      <c r="AE137" s="38">
        <f t="shared" si="39"/>
        <v>114.18892801079356</v>
      </c>
      <c r="AF137" s="38">
        <f t="shared" si="40"/>
        <v>113.65489773732038</v>
      </c>
      <c r="AG137" s="38">
        <f t="shared" si="41"/>
        <v>113.01167686803002</v>
      </c>
    </row>
    <row r="138" spans="1:33" x14ac:dyDescent="0.2">
      <c r="A138" s="47">
        <v>108</v>
      </c>
      <c r="B138" s="47" t="s">
        <v>831</v>
      </c>
      <c r="C138" s="10" t="s">
        <v>216</v>
      </c>
      <c r="D138" s="56">
        <v>457461</v>
      </c>
      <c r="E138" s="56">
        <v>13838</v>
      </c>
      <c r="F138" s="64">
        <v>58018</v>
      </c>
      <c r="G138" s="64">
        <v>144364</v>
      </c>
      <c r="H138" s="64">
        <v>193851</v>
      </c>
      <c r="I138" s="64">
        <v>61228</v>
      </c>
      <c r="J138" s="56">
        <v>27351</v>
      </c>
      <c r="K138" s="56">
        <v>23910</v>
      </c>
      <c r="L138" s="56">
        <v>59061</v>
      </c>
      <c r="M138" s="56">
        <v>52274</v>
      </c>
      <c r="N138" s="99">
        <f t="shared" si="47"/>
        <v>1.5399955280776733E-2</v>
      </c>
      <c r="O138" s="99">
        <f t="shared" si="48"/>
        <v>1.982041597378285E-2</v>
      </c>
      <c r="P138" s="100">
        <f t="shared" si="49"/>
        <v>2.01603851801814E-2</v>
      </c>
      <c r="Q138" s="100">
        <f t="shared" si="50"/>
        <v>1.6634591386433344E-2</v>
      </c>
      <c r="R138" s="100">
        <f t="shared" si="51"/>
        <v>1.4219735556094789E-2</v>
      </c>
      <c r="S138" s="100">
        <f t="shared" si="52"/>
        <v>1.3556665079874681E-2</v>
      </c>
      <c r="T138" s="99">
        <f t="shared" si="43"/>
        <v>1.6338163119991207E-2</v>
      </c>
      <c r="U138" s="99">
        <f t="shared" si="44"/>
        <v>1.5885333273096186E-2</v>
      </c>
      <c r="V138" s="99">
        <f t="shared" si="45"/>
        <v>1.7747649287626947E-2</v>
      </c>
      <c r="W138" s="99">
        <f t="shared" si="46"/>
        <v>1.7348541267584505E-2</v>
      </c>
      <c r="X138" s="38">
        <f t="shared" si="42"/>
        <v>100</v>
      </c>
      <c r="Y138" s="38">
        <f t="shared" si="33"/>
        <v>128.70437356739623</v>
      </c>
      <c r="Z138" s="38">
        <f t="shared" si="34"/>
        <v>130.91197222726328</v>
      </c>
      <c r="AA138" s="38">
        <f t="shared" si="35"/>
        <v>108.01714084973848</v>
      </c>
      <c r="AB138" s="38">
        <f t="shared" si="36"/>
        <v>92.336213299559546</v>
      </c>
      <c r="AC138" s="38">
        <f t="shared" si="37"/>
        <v>88.030548353585331</v>
      </c>
      <c r="AD138" s="38">
        <f t="shared" si="38"/>
        <v>106.09227638722827</v>
      </c>
      <c r="AE138" s="38">
        <f t="shared" si="39"/>
        <v>103.15181429731379</v>
      </c>
      <c r="AF138" s="38">
        <f t="shared" si="40"/>
        <v>115.24481054682518</v>
      </c>
      <c r="AG138" s="38">
        <f t="shared" si="41"/>
        <v>112.65319250141023</v>
      </c>
    </row>
    <row r="139" spans="1:33" x14ac:dyDescent="0.2">
      <c r="A139" s="47">
        <v>109</v>
      </c>
      <c r="B139" s="47" t="s">
        <v>831</v>
      </c>
      <c r="C139" s="10" t="s">
        <v>65</v>
      </c>
      <c r="D139" s="56">
        <v>398615</v>
      </c>
      <c r="E139" s="56">
        <v>9813</v>
      </c>
      <c r="F139" s="64">
        <v>44782</v>
      </c>
      <c r="G139" s="64">
        <v>126975</v>
      </c>
      <c r="H139" s="64">
        <v>171112</v>
      </c>
      <c r="I139" s="64">
        <v>55746</v>
      </c>
      <c r="J139" s="56">
        <v>25114</v>
      </c>
      <c r="K139" s="56">
        <v>22282</v>
      </c>
      <c r="L139" s="56">
        <v>55274</v>
      </c>
      <c r="M139" s="56">
        <v>50021</v>
      </c>
      <c r="N139" s="99">
        <f t="shared" si="47"/>
        <v>1.3418965057670091E-2</v>
      </c>
      <c r="O139" s="99">
        <f t="shared" si="48"/>
        <v>1.4055336172187537E-2</v>
      </c>
      <c r="P139" s="100">
        <f t="shared" si="49"/>
        <v>1.5561073617478775E-2</v>
      </c>
      <c r="Q139" s="100">
        <f t="shared" si="50"/>
        <v>1.4630913810176871E-2</v>
      </c>
      <c r="R139" s="100">
        <f t="shared" si="51"/>
        <v>1.2551740204974396E-2</v>
      </c>
      <c r="S139" s="100">
        <f t="shared" si="52"/>
        <v>1.2342879916748773E-2</v>
      </c>
      <c r="T139" s="99">
        <f t="shared" si="43"/>
        <v>1.5001887630999203E-2</v>
      </c>
      <c r="U139" s="99">
        <f t="shared" si="44"/>
        <v>1.4803722124263036E-2</v>
      </c>
      <c r="V139" s="99">
        <f t="shared" si="45"/>
        <v>1.6609667406990943E-2</v>
      </c>
      <c r="W139" s="99">
        <f t="shared" si="46"/>
        <v>1.6600822258595948E-2</v>
      </c>
      <c r="X139" s="38">
        <f t="shared" si="42"/>
        <v>100</v>
      </c>
      <c r="Y139" s="38">
        <f t="shared" si="33"/>
        <v>104.74232634023967</v>
      </c>
      <c r="Z139" s="38">
        <f t="shared" si="34"/>
        <v>115.96329188281391</v>
      </c>
      <c r="AA139" s="38">
        <f t="shared" si="35"/>
        <v>109.03161121068756</v>
      </c>
      <c r="AB139" s="38">
        <f t="shared" si="36"/>
        <v>93.537319391110557</v>
      </c>
      <c r="AC139" s="38">
        <f t="shared" si="37"/>
        <v>91.980863380322745</v>
      </c>
      <c r="AD139" s="38">
        <f t="shared" si="38"/>
        <v>111.79615988659526</v>
      </c>
      <c r="AE139" s="38">
        <f t="shared" si="39"/>
        <v>110.31940287974322</v>
      </c>
      <c r="AF139" s="38">
        <f t="shared" si="40"/>
        <v>123.77755911583577</v>
      </c>
      <c r="AG139" s="38">
        <f t="shared" si="41"/>
        <v>123.71164383580499</v>
      </c>
    </row>
    <row r="140" spans="1:33" x14ac:dyDescent="0.2">
      <c r="A140" s="47">
        <v>110</v>
      </c>
      <c r="B140" s="47" t="s">
        <v>831</v>
      </c>
      <c r="C140" s="10" t="s">
        <v>151</v>
      </c>
      <c r="D140" s="56">
        <v>2608850</v>
      </c>
      <c r="E140" s="56">
        <v>144705</v>
      </c>
      <c r="F140" s="64">
        <v>533525</v>
      </c>
      <c r="G140" s="64">
        <v>886273</v>
      </c>
      <c r="H140" s="64">
        <v>918193</v>
      </c>
      <c r="I140" s="64">
        <v>270859</v>
      </c>
      <c r="J140" s="56">
        <v>157463</v>
      </c>
      <c r="K140" s="56">
        <v>125204</v>
      </c>
      <c r="L140" s="56">
        <v>337889</v>
      </c>
      <c r="M140" s="56">
        <v>274013</v>
      </c>
      <c r="N140" s="99">
        <f t="shared" si="47"/>
        <v>8.7824258973452113E-2</v>
      </c>
      <c r="O140" s="99">
        <f t="shared" si="48"/>
        <v>0.20726357085462116</v>
      </c>
      <c r="P140" s="100">
        <f t="shared" si="49"/>
        <v>0.18539193876480201</v>
      </c>
      <c r="Q140" s="100">
        <f t="shared" si="50"/>
        <v>0.10212233806093235</v>
      </c>
      <c r="R140" s="100">
        <f t="shared" si="51"/>
        <v>6.7353078650393042E-2</v>
      </c>
      <c r="S140" s="100">
        <f t="shared" si="52"/>
        <v>5.9971659157081338E-2</v>
      </c>
      <c r="T140" s="99">
        <f t="shared" si="43"/>
        <v>9.4060772160548992E-2</v>
      </c>
      <c r="U140" s="99">
        <f t="shared" si="44"/>
        <v>8.3183072652644699E-2</v>
      </c>
      <c r="V140" s="99">
        <f t="shared" si="45"/>
        <v>0.10153460778088726</v>
      </c>
      <c r="W140" s="99">
        <f t="shared" si="46"/>
        <v>9.0938627967146829E-2</v>
      </c>
      <c r="X140" s="38">
        <f t="shared" si="42"/>
        <v>100</v>
      </c>
      <c r="Y140" s="38">
        <f t="shared" si="33"/>
        <v>235.99808672143041</v>
      </c>
      <c r="Z140" s="38">
        <f t="shared" si="34"/>
        <v>211.09422491209756</v>
      </c>
      <c r="AA140" s="38">
        <f t="shared" si="35"/>
        <v>116.2803298935916</v>
      </c>
      <c r="AB140" s="38">
        <f t="shared" si="36"/>
        <v>76.690745174124174</v>
      </c>
      <c r="AC140" s="38">
        <f t="shared" si="37"/>
        <v>68.285983688413268</v>
      </c>
      <c r="AD140" s="38">
        <f t="shared" si="38"/>
        <v>107.1011281620743</v>
      </c>
      <c r="AE140" s="38">
        <f t="shared" si="39"/>
        <v>94.715370929334725</v>
      </c>
      <c r="AF140" s="38">
        <f t="shared" si="40"/>
        <v>115.61111812122384</v>
      </c>
      <c r="AG140" s="38">
        <f t="shared" si="41"/>
        <v>103.54613751382308</v>
      </c>
    </row>
    <row r="141" spans="1:33" x14ac:dyDescent="0.2">
      <c r="A141" s="47">
        <v>111</v>
      </c>
      <c r="B141" s="47" t="s">
        <v>831</v>
      </c>
      <c r="C141" s="10" t="s">
        <v>447</v>
      </c>
      <c r="D141" s="56">
        <v>26622</v>
      </c>
      <c r="E141" s="56">
        <v>285</v>
      </c>
      <c r="F141" s="64">
        <v>1335</v>
      </c>
      <c r="G141" s="64">
        <v>5907</v>
      </c>
      <c r="H141" s="64">
        <v>14301</v>
      </c>
      <c r="I141" s="64">
        <v>5079</v>
      </c>
      <c r="J141" s="56">
        <v>1469</v>
      </c>
      <c r="K141" s="56">
        <v>1388</v>
      </c>
      <c r="L141" s="56">
        <v>2893</v>
      </c>
      <c r="M141" s="56">
        <v>2738</v>
      </c>
      <c r="N141" s="99">
        <f t="shared" si="47"/>
        <v>8.9620231994604603E-4</v>
      </c>
      <c r="O141" s="99">
        <f t="shared" si="48"/>
        <v>4.0821061949184221E-4</v>
      </c>
      <c r="P141" s="100">
        <f t="shared" si="49"/>
        <v>4.6389248535871918E-4</v>
      </c>
      <c r="Q141" s="100">
        <f t="shared" si="50"/>
        <v>6.8064428333699373E-4</v>
      </c>
      <c r="R141" s="100">
        <f t="shared" si="51"/>
        <v>1.0490347647817734E-3</v>
      </c>
      <c r="S141" s="100">
        <f t="shared" si="52"/>
        <v>1.1245557904991752E-3</v>
      </c>
      <c r="T141" s="99">
        <f t="shared" si="43"/>
        <v>8.7750947399609092E-4</v>
      </c>
      <c r="U141" s="99">
        <f t="shared" si="44"/>
        <v>9.2215987382089106E-4</v>
      </c>
      <c r="V141" s="99">
        <f t="shared" si="45"/>
        <v>8.6933762362819398E-4</v>
      </c>
      <c r="W141" s="99">
        <f t="shared" si="46"/>
        <v>9.086793815404671E-4</v>
      </c>
      <c r="X141" s="38">
        <f t="shared" si="42"/>
        <v>100</v>
      </c>
      <c r="Y141" s="38">
        <f t="shared" si="33"/>
        <v>45.54893581578964</v>
      </c>
      <c r="Z141" s="38">
        <f t="shared" si="34"/>
        <v>51.762026836378517</v>
      </c>
      <c r="AA141" s="38">
        <f t="shared" si="35"/>
        <v>75.947614527261038</v>
      </c>
      <c r="AB141" s="38">
        <f t="shared" si="36"/>
        <v>117.0533417995312</v>
      </c>
      <c r="AC141" s="38">
        <f t="shared" si="37"/>
        <v>125.48012490827705</v>
      </c>
      <c r="AD141" s="38">
        <f t="shared" si="38"/>
        <v>97.91421584904171</v>
      </c>
      <c r="AE141" s="38">
        <f t="shared" si="39"/>
        <v>102.89639440750473</v>
      </c>
      <c r="AF141" s="38">
        <f t="shared" si="40"/>
        <v>97.002384872260834</v>
      </c>
      <c r="AG141" s="38">
        <f t="shared" si="41"/>
        <v>101.39221482880923</v>
      </c>
    </row>
    <row r="142" spans="1:33" x14ac:dyDescent="0.2">
      <c r="A142" s="47">
        <v>112</v>
      </c>
      <c r="B142" s="47" t="s">
        <v>831</v>
      </c>
      <c r="C142" s="10" t="s">
        <v>130</v>
      </c>
      <c r="D142" s="56">
        <v>517307</v>
      </c>
      <c r="E142" s="56">
        <v>6215</v>
      </c>
      <c r="F142" s="64">
        <v>33498</v>
      </c>
      <c r="G142" s="64">
        <v>155644</v>
      </c>
      <c r="H142" s="64">
        <v>227679</v>
      </c>
      <c r="I142" s="64">
        <v>100486</v>
      </c>
      <c r="J142" s="56">
        <v>30434</v>
      </c>
      <c r="K142" s="56">
        <v>28389</v>
      </c>
      <c r="L142" s="56">
        <v>57417</v>
      </c>
      <c r="M142" s="56">
        <v>53892</v>
      </c>
      <c r="N142" s="99">
        <f t="shared" si="47"/>
        <v>1.7414609478038062E-2</v>
      </c>
      <c r="O142" s="99">
        <f t="shared" si="48"/>
        <v>8.9018561408484194E-3</v>
      </c>
      <c r="P142" s="100">
        <f t="shared" si="49"/>
        <v>1.1640052789922379E-2</v>
      </c>
      <c r="Q142" s="100">
        <f t="shared" si="50"/>
        <v>1.7934348880261224E-2</v>
      </c>
      <c r="R142" s="100">
        <f t="shared" si="51"/>
        <v>1.6701152801255115E-2</v>
      </c>
      <c r="S142" s="100">
        <f t="shared" si="52"/>
        <v>2.224889016816305E-2</v>
      </c>
      <c r="T142" s="99">
        <f t="shared" si="43"/>
        <v>1.8179798047377148E-2</v>
      </c>
      <c r="U142" s="99">
        <f t="shared" si="44"/>
        <v>1.8861092693012445E-2</v>
      </c>
      <c r="V142" s="99">
        <f t="shared" si="45"/>
        <v>1.7253632331787075E-2</v>
      </c>
      <c r="W142" s="99">
        <f t="shared" si="46"/>
        <v>1.7885518345499948E-2</v>
      </c>
      <c r="X142" s="38">
        <f t="shared" si="42"/>
        <v>100</v>
      </c>
      <c r="Y142" s="38">
        <f t="shared" si="33"/>
        <v>51.117173497773472</v>
      </c>
      <c r="Z142" s="38">
        <f t="shared" si="34"/>
        <v>66.840733951581853</v>
      </c>
      <c r="AA142" s="38">
        <f t="shared" si="35"/>
        <v>102.98450219557675</v>
      </c>
      <c r="AB142" s="38">
        <f t="shared" si="36"/>
        <v>95.903114119884791</v>
      </c>
      <c r="AC142" s="38">
        <f t="shared" si="37"/>
        <v>127.75991443403656</v>
      </c>
      <c r="AD142" s="38">
        <f t="shared" si="38"/>
        <v>104.39394618813635</v>
      </c>
      <c r="AE142" s="38">
        <f t="shared" si="39"/>
        <v>108.30614787428092</v>
      </c>
      <c r="AF142" s="38">
        <f t="shared" si="40"/>
        <v>99.075620119681702</v>
      </c>
      <c r="AG142" s="38">
        <f t="shared" si="41"/>
        <v>102.70410236908131</v>
      </c>
    </row>
    <row r="143" spans="1:33" x14ac:dyDescent="0.2">
      <c r="A143" s="47">
        <v>113</v>
      </c>
      <c r="B143" s="47" t="s">
        <v>831</v>
      </c>
      <c r="C143" s="10" t="s">
        <v>202</v>
      </c>
      <c r="D143" s="56">
        <v>496509</v>
      </c>
      <c r="E143" s="56">
        <v>11330</v>
      </c>
      <c r="F143" s="64">
        <v>45919</v>
      </c>
      <c r="G143" s="64">
        <v>147333</v>
      </c>
      <c r="H143" s="64">
        <v>207496</v>
      </c>
      <c r="I143" s="64">
        <v>95761</v>
      </c>
      <c r="J143" s="56">
        <v>28630</v>
      </c>
      <c r="K143" s="56">
        <v>25911</v>
      </c>
      <c r="L143" s="56">
        <v>52582</v>
      </c>
      <c r="M143" s="56">
        <v>47800</v>
      </c>
      <c r="N143" s="99">
        <f t="shared" si="47"/>
        <v>1.6714466143568904E-2</v>
      </c>
      <c r="O143" s="99">
        <f t="shared" si="48"/>
        <v>1.622816252225464E-2</v>
      </c>
      <c r="P143" s="100">
        <f t="shared" si="49"/>
        <v>1.5956164071301144E-2</v>
      </c>
      <c r="Q143" s="100">
        <f t="shared" si="50"/>
        <v>1.6976699542388573E-2</v>
      </c>
      <c r="R143" s="100">
        <f t="shared" si="51"/>
        <v>1.5220650133078727E-2</v>
      </c>
      <c r="S143" s="100">
        <f t="shared" si="52"/>
        <v>2.1202714521360803E-2</v>
      </c>
      <c r="T143" s="99">
        <f t="shared" si="43"/>
        <v>1.7102175793402372E-2</v>
      </c>
      <c r="U143" s="99">
        <f t="shared" si="44"/>
        <v>1.7214758278510885E-2</v>
      </c>
      <c r="V143" s="99">
        <f t="shared" si="45"/>
        <v>1.5800729666649738E-2</v>
      </c>
      <c r="W143" s="99">
        <f t="shared" si="46"/>
        <v>1.5863723315425248E-2</v>
      </c>
      <c r="X143" s="38">
        <f t="shared" si="42"/>
        <v>100</v>
      </c>
      <c r="Y143" s="38">
        <f t="shared" si="33"/>
        <v>97.090522562089873</v>
      </c>
      <c r="Z143" s="38">
        <f t="shared" si="34"/>
        <v>95.46319896935789</v>
      </c>
      <c r="AA143" s="38">
        <f t="shared" si="35"/>
        <v>101.56890083456578</v>
      </c>
      <c r="AB143" s="38">
        <f t="shared" si="36"/>
        <v>91.062735730480142</v>
      </c>
      <c r="AC143" s="38">
        <f t="shared" si="37"/>
        <v>126.85247820205616</v>
      </c>
      <c r="AD143" s="38">
        <f t="shared" si="38"/>
        <v>102.31960534367796</v>
      </c>
      <c r="AE143" s="38">
        <f t="shared" si="39"/>
        <v>102.99316849634754</v>
      </c>
      <c r="AF143" s="38">
        <f t="shared" si="40"/>
        <v>94.533259578435676</v>
      </c>
      <c r="AG143" s="38">
        <f t="shared" si="41"/>
        <v>94.91014058818152</v>
      </c>
    </row>
    <row r="144" spans="1:33" x14ac:dyDescent="0.2">
      <c r="A144" s="47">
        <v>114</v>
      </c>
      <c r="B144" s="47" t="s">
        <v>831</v>
      </c>
      <c r="C144" s="10" t="s">
        <v>448</v>
      </c>
      <c r="D144" s="56">
        <v>153227</v>
      </c>
      <c r="E144" s="56">
        <v>3159</v>
      </c>
      <c r="F144" s="64">
        <v>14249</v>
      </c>
      <c r="G144" s="64">
        <v>42514</v>
      </c>
      <c r="H144" s="64">
        <v>75498</v>
      </c>
      <c r="I144" s="64">
        <v>20966</v>
      </c>
      <c r="J144" s="56">
        <v>9049</v>
      </c>
      <c r="K144" s="56">
        <v>8190</v>
      </c>
      <c r="L144" s="56">
        <v>19725</v>
      </c>
      <c r="M144" s="56">
        <v>18188</v>
      </c>
      <c r="N144" s="99">
        <f t="shared" si="47"/>
        <v>5.1582297678000452E-3</v>
      </c>
      <c r="O144" s="99">
        <f t="shared" si="48"/>
        <v>4.5246924455253669E-3</v>
      </c>
      <c r="P144" s="100">
        <f t="shared" si="49"/>
        <v>4.951313875562839E-3</v>
      </c>
      <c r="Q144" s="100">
        <f t="shared" si="50"/>
        <v>4.8987491216842642E-3</v>
      </c>
      <c r="R144" s="100">
        <f t="shared" si="51"/>
        <v>5.5380761255502649E-3</v>
      </c>
      <c r="S144" s="100">
        <f t="shared" si="52"/>
        <v>4.6421415049430412E-3</v>
      </c>
      <c r="T144" s="99">
        <f t="shared" si="43"/>
        <v>5.4054344657526393E-3</v>
      </c>
      <c r="U144" s="99">
        <f t="shared" si="44"/>
        <v>5.441274759793298E-3</v>
      </c>
      <c r="V144" s="99">
        <f t="shared" si="45"/>
        <v>5.927301979283141E-3</v>
      </c>
      <c r="W144" s="99">
        <f t="shared" si="46"/>
        <v>6.036179909224987E-3</v>
      </c>
      <c r="X144" s="38">
        <f t="shared" si="42"/>
        <v>100</v>
      </c>
      <c r="Y144" s="38">
        <f t="shared" si="33"/>
        <v>87.717931329280844</v>
      </c>
      <c r="Z144" s="38">
        <f t="shared" si="34"/>
        <v>95.988625913314934</v>
      </c>
      <c r="AA144" s="38">
        <f t="shared" si="35"/>
        <v>94.969579530257178</v>
      </c>
      <c r="AB144" s="38">
        <f t="shared" si="36"/>
        <v>107.36388983913415</v>
      </c>
      <c r="AC144" s="38">
        <f t="shared" si="37"/>
        <v>89.994857032568504</v>
      </c>
      <c r="AD144" s="38">
        <f t="shared" si="38"/>
        <v>104.79243285159097</v>
      </c>
      <c r="AE144" s="38">
        <f t="shared" si="39"/>
        <v>105.48725056336468</v>
      </c>
      <c r="AF144" s="38">
        <f t="shared" si="40"/>
        <v>114.90961523823513</v>
      </c>
      <c r="AG144" s="38">
        <f t="shared" si="41"/>
        <v>117.02037677548789</v>
      </c>
    </row>
    <row r="145" spans="1:33" x14ac:dyDescent="0.2">
      <c r="A145" s="47">
        <v>115</v>
      </c>
      <c r="B145" s="47" t="s">
        <v>831</v>
      </c>
      <c r="C145" s="10" t="s">
        <v>449</v>
      </c>
      <c r="D145" s="56">
        <v>138854</v>
      </c>
      <c r="E145" s="56">
        <v>1270</v>
      </c>
      <c r="F145" s="64">
        <v>6393</v>
      </c>
      <c r="G145" s="64">
        <v>27321</v>
      </c>
      <c r="H145" s="64">
        <v>83274</v>
      </c>
      <c r="I145" s="64">
        <v>21866</v>
      </c>
      <c r="J145" s="56">
        <v>9279</v>
      </c>
      <c r="K145" s="56">
        <v>8836</v>
      </c>
      <c r="L145" s="56">
        <v>21168</v>
      </c>
      <c r="M145" s="56">
        <v>20365</v>
      </c>
      <c r="N145" s="99">
        <f t="shared" si="47"/>
        <v>4.6743774672747453E-3</v>
      </c>
      <c r="O145" s="99">
        <f t="shared" si="48"/>
        <v>1.8190438131741743E-3</v>
      </c>
      <c r="P145" s="100">
        <f t="shared" si="49"/>
        <v>2.2214716546054619E-3</v>
      </c>
      <c r="Q145" s="100">
        <f t="shared" si="50"/>
        <v>3.148109440502794E-3</v>
      </c>
      <c r="R145" s="100">
        <f t="shared" si="51"/>
        <v>6.1084764004221666E-3</v>
      </c>
      <c r="S145" s="100">
        <f t="shared" si="52"/>
        <v>4.8414130567148977E-3</v>
      </c>
      <c r="T145" s="99">
        <f t="shared" si="43"/>
        <v>5.5428253296186027E-3</v>
      </c>
      <c r="U145" s="99">
        <f t="shared" si="44"/>
        <v>5.8704644417012916E-3</v>
      </c>
      <c r="V145" s="99">
        <f t="shared" si="45"/>
        <v>6.3609190518360212E-3</v>
      </c>
      <c r="W145" s="99">
        <f t="shared" si="46"/>
        <v>6.7586762618961332E-3</v>
      </c>
      <c r="X145" s="38">
        <f t="shared" si="42"/>
        <v>100</v>
      </c>
      <c r="Y145" s="38">
        <f t="shared" si="33"/>
        <v>38.91521011962076</v>
      </c>
      <c r="Z145" s="38">
        <f t="shared" si="34"/>
        <v>47.524438712062846</v>
      </c>
      <c r="AA145" s="38">
        <f t="shared" si="35"/>
        <v>67.348207596469607</v>
      </c>
      <c r="AB145" s="38">
        <f t="shared" si="36"/>
        <v>130.67999842091336</v>
      </c>
      <c r="AC145" s="38">
        <f t="shared" si="37"/>
        <v>103.57342963013933</v>
      </c>
      <c r="AD145" s="38">
        <f t="shared" si="38"/>
        <v>118.57889886779253</v>
      </c>
      <c r="AE145" s="38">
        <f t="shared" si="39"/>
        <v>125.58815548809088</v>
      </c>
      <c r="AF145" s="38">
        <f t="shared" si="40"/>
        <v>136.08056038197026</v>
      </c>
      <c r="AG145" s="38">
        <f t="shared" si="41"/>
        <v>144.58986911548192</v>
      </c>
    </row>
    <row r="146" spans="1:33" x14ac:dyDescent="0.2">
      <c r="A146" s="47">
        <v>116</v>
      </c>
      <c r="B146" s="47" t="s">
        <v>831</v>
      </c>
      <c r="C146" s="10" t="s">
        <v>450</v>
      </c>
      <c r="D146" s="56">
        <v>34218</v>
      </c>
      <c r="E146" s="56">
        <v>478</v>
      </c>
      <c r="F146" s="64">
        <v>1764</v>
      </c>
      <c r="G146" s="64">
        <v>7891</v>
      </c>
      <c r="H146" s="64">
        <v>18284</v>
      </c>
      <c r="I146" s="64">
        <v>6279</v>
      </c>
      <c r="J146" s="56">
        <v>1934</v>
      </c>
      <c r="K146" s="56">
        <v>1821</v>
      </c>
      <c r="L146" s="56">
        <v>3578</v>
      </c>
      <c r="M146" s="56">
        <v>3373</v>
      </c>
      <c r="N146" s="99">
        <f t="shared" si="47"/>
        <v>1.1519138676250396E-3</v>
      </c>
      <c r="O146" s="99">
        <f t="shared" si="48"/>
        <v>6.8464798637579152E-4</v>
      </c>
      <c r="P146" s="100">
        <f t="shared" si="49"/>
        <v>6.1296355368747619E-4</v>
      </c>
      <c r="Q146" s="100">
        <f t="shared" si="50"/>
        <v>9.0925411203863506E-4</v>
      </c>
      <c r="R146" s="100">
        <f t="shared" si="51"/>
        <v>1.3412035269750329E-3</v>
      </c>
      <c r="S146" s="100">
        <f t="shared" si="52"/>
        <v>1.3902511928616502E-3</v>
      </c>
      <c r="T146" s="99">
        <f t="shared" si="43"/>
        <v>1.1552779596381484E-3</v>
      </c>
      <c r="U146" s="99">
        <f t="shared" si="44"/>
        <v>1.2098365491555062E-3</v>
      </c>
      <c r="V146" s="99">
        <f t="shared" si="45"/>
        <v>1.0751780218948073E-3</v>
      </c>
      <c r="W146" s="99">
        <f t="shared" si="46"/>
        <v>1.119421312613585E-3</v>
      </c>
      <c r="X146" s="38">
        <f t="shared" si="42"/>
        <v>100</v>
      </c>
      <c r="Y146" s="38">
        <f t="shared" si="33"/>
        <v>59.435692686586513</v>
      </c>
      <c r="Z146" s="38">
        <f t="shared" si="34"/>
        <v>53.212620397673902</v>
      </c>
      <c r="AA146" s="38">
        <f t="shared" si="35"/>
        <v>78.934210064967033</v>
      </c>
      <c r="AB146" s="38">
        <f t="shared" si="36"/>
        <v>116.43262266997981</v>
      </c>
      <c r="AC146" s="38">
        <f t="shared" si="37"/>
        <v>120.69055091141519</v>
      </c>
      <c r="AD146" s="38">
        <f t="shared" si="38"/>
        <v>100.29204371157061</v>
      </c>
      <c r="AE146" s="38">
        <f t="shared" si="39"/>
        <v>105.02838651034637</v>
      </c>
      <c r="AF146" s="38">
        <f t="shared" si="40"/>
        <v>93.338404208255383</v>
      </c>
      <c r="AG146" s="38">
        <f t="shared" si="41"/>
        <v>97.179254810218907</v>
      </c>
    </row>
    <row r="147" spans="1:33" x14ac:dyDescent="0.2">
      <c r="A147" s="47">
        <v>117</v>
      </c>
      <c r="B147" s="47" t="s">
        <v>831</v>
      </c>
      <c r="C147" s="10" t="s">
        <v>451</v>
      </c>
      <c r="D147" s="56">
        <v>13910</v>
      </c>
      <c r="E147" s="56">
        <v>108</v>
      </c>
      <c r="F147" s="64">
        <v>660</v>
      </c>
      <c r="G147" s="64">
        <v>3489</v>
      </c>
      <c r="H147" s="64">
        <v>6998</v>
      </c>
      <c r="I147" s="64">
        <v>2763</v>
      </c>
      <c r="J147" s="56">
        <v>798</v>
      </c>
      <c r="K147" s="56">
        <v>752</v>
      </c>
      <c r="L147" s="56">
        <v>1427</v>
      </c>
      <c r="M147" s="56">
        <v>1355</v>
      </c>
      <c r="N147" s="99">
        <f t="shared" si="47"/>
        <v>4.6826588049167983E-4</v>
      </c>
      <c r="O147" s="99">
        <f t="shared" si="48"/>
        <v>1.5469034001796127E-4</v>
      </c>
      <c r="P147" s="100">
        <f t="shared" si="49"/>
        <v>2.2934010512116454E-4</v>
      </c>
      <c r="Q147" s="100">
        <f t="shared" si="50"/>
        <v>4.0202605460686828E-4</v>
      </c>
      <c r="R147" s="100">
        <f t="shared" si="51"/>
        <v>5.1333090580678634E-4</v>
      </c>
      <c r="S147" s="100">
        <f t="shared" si="52"/>
        <v>6.1176366393959859E-4</v>
      </c>
      <c r="T147" s="99">
        <f t="shared" si="43"/>
        <v>4.7668656245669199E-4</v>
      </c>
      <c r="U147" s="99">
        <f t="shared" si="44"/>
        <v>4.9961399503840778E-4</v>
      </c>
      <c r="V147" s="99">
        <f t="shared" si="45"/>
        <v>4.2880912164446343E-4</v>
      </c>
      <c r="W147" s="99">
        <f t="shared" si="46"/>
        <v>4.4969341197492074E-4</v>
      </c>
      <c r="X147" s="38">
        <f t="shared" si="42"/>
        <v>100</v>
      </c>
      <c r="Y147" s="38">
        <f t="shared" si="33"/>
        <v>33.034723746162371</v>
      </c>
      <c r="Z147" s="38">
        <f t="shared" si="34"/>
        <v>48.976471418408082</v>
      </c>
      <c r="AA147" s="38">
        <f t="shared" si="35"/>
        <v>85.854227556519888</v>
      </c>
      <c r="AB147" s="38">
        <f t="shared" si="36"/>
        <v>109.62381142691588</v>
      </c>
      <c r="AC147" s="38">
        <f t="shared" si="37"/>
        <v>130.64450975955069</v>
      </c>
      <c r="AD147" s="38">
        <f t="shared" si="38"/>
        <v>101.79826938408804</v>
      </c>
      <c r="AE147" s="38">
        <f t="shared" si="39"/>
        <v>106.69451178330831</v>
      </c>
      <c r="AF147" s="38">
        <f t="shared" si="40"/>
        <v>91.573855689467123</v>
      </c>
      <c r="AG147" s="38">
        <f t="shared" si="41"/>
        <v>96.033777114561929</v>
      </c>
    </row>
    <row r="148" spans="1:33" x14ac:dyDescent="0.2">
      <c r="A148" s="47">
        <v>118</v>
      </c>
      <c r="B148" s="47" t="s">
        <v>831</v>
      </c>
      <c r="C148" s="10" t="s">
        <v>452</v>
      </c>
      <c r="D148" s="56">
        <v>73684</v>
      </c>
      <c r="E148" s="56">
        <v>761</v>
      </c>
      <c r="F148" s="64">
        <v>3776</v>
      </c>
      <c r="G148" s="64">
        <v>19872</v>
      </c>
      <c r="H148" s="64">
        <v>32231</v>
      </c>
      <c r="I148" s="64">
        <v>17805</v>
      </c>
      <c r="J148" s="56">
        <v>4372</v>
      </c>
      <c r="K148" s="56">
        <v>4141</v>
      </c>
      <c r="L148" s="56">
        <v>8188</v>
      </c>
      <c r="M148" s="56">
        <v>7792</v>
      </c>
      <c r="N148" s="99">
        <f t="shared" si="47"/>
        <v>2.4804962716138703E-3</v>
      </c>
      <c r="O148" s="99">
        <f t="shared" si="48"/>
        <v>1.0899939699413753E-3</v>
      </c>
      <c r="P148" s="100">
        <f t="shared" si="49"/>
        <v>1.3121033892992686E-3</v>
      </c>
      <c r="Q148" s="100">
        <f t="shared" si="50"/>
        <v>2.2897855423180528E-3</v>
      </c>
      <c r="R148" s="100">
        <f t="shared" si="51"/>
        <v>2.3642709952927305E-3</v>
      </c>
      <c r="S148" s="100">
        <f t="shared" si="52"/>
        <v>3.9422555325532224E-3</v>
      </c>
      <c r="T148" s="99">
        <f t="shared" si="43"/>
        <v>2.6116211166173652E-3</v>
      </c>
      <c r="U148" s="99">
        <f t="shared" si="44"/>
        <v>2.7511988742739985E-3</v>
      </c>
      <c r="V148" s="99">
        <f t="shared" si="45"/>
        <v>2.4604688773825277E-3</v>
      </c>
      <c r="W148" s="99">
        <f t="shared" si="46"/>
        <v>2.5859860266484003E-3</v>
      </c>
      <c r="X148" s="38">
        <f t="shared" si="42"/>
        <v>100</v>
      </c>
      <c r="Y148" s="38">
        <f t="shared" si="33"/>
        <v>43.942576427748428</v>
      </c>
      <c r="Z148" s="38">
        <f t="shared" si="34"/>
        <v>52.896809574544648</v>
      </c>
      <c r="AA148" s="38">
        <f t="shared" si="35"/>
        <v>92.311589762167372</v>
      </c>
      <c r="AB148" s="38">
        <f t="shared" si="36"/>
        <v>95.314434548796129</v>
      </c>
      <c r="AC148" s="38">
        <f t="shared" si="37"/>
        <v>158.93011320626965</v>
      </c>
      <c r="AD148" s="38">
        <f t="shared" si="38"/>
        <v>105.28623431141793</v>
      </c>
      <c r="AE148" s="38">
        <f t="shared" si="39"/>
        <v>110.91324368264431</v>
      </c>
      <c r="AF148" s="38">
        <f t="shared" si="40"/>
        <v>99.192605348351833</v>
      </c>
      <c r="AG148" s="38">
        <f t="shared" si="41"/>
        <v>104.25276813522062</v>
      </c>
    </row>
    <row r="149" spans="1:33" x14ac:dyDescent="0.2">
      <c r="A149" s="47">
        <v>119</v>
      </c>
      <c r="B149" s="47" t="s">
        <v>831</v>
      </c>
      <c r="C149" s="10" t="s">
        <v>453</v>
      </c>
      <c r="D149" s="56">
        <v>132783</v>
      </c>
      <c r="E149" s="56">
        <v>1791</v>
      </c>
      <c r="F149" s="64">
        <v>8183</v>
      </c>
      <c r="G149" s="64">
        <v>32713</v>
      </c>
      <c r="H149" s="64">
        <v>66166</v>
      </c>
      <c r="I149" s="64">
        <v>25721</v>
      </c>
      <c r="J149" s="56">
        <v>7753</v>
      </c>
      <c r="K149" s="56">
        <v>7276</v>
      </c>
      <c r="L149" s="56">
        <v>14318</v>
      </c>
      <c r="M149" s="56">
        <v>13435</v>
      </c>
      <c r="N149" s="99">
        <f t="shared" si="47"/>
        <v>4.4700034801816481E-3</v>
      </c>
      <c r="O149" s="99">
        <f t="shared" si="48"/>
        <v>2.5652814719645243E-3</v>
      </c>
      <c r="P149" s="100">
        <f t="shared" si="49"/>
        <v>2.8434698184946808E-3</v>
      </c>
      <c r="Q149" s="100">
        <f t="shared" si="50"/>
        <v>3.7694119588290291E-3</v>
      </c>
      <c r="R149" s="100">
        <f t="shared" si="51"/>
        <v>4.8535371125481312E-3</v>
      </c>
      <c r="S149" s="100">
        <f t="shared" si="52"/>
        <v>5.6949595368043487E-3</v>
      </c>
      <c r="T149" s="99">
        <f t="shared" si="43"/>
        <v>4.6312668154470339E-3</v>
      </c>
      <c r="U149" s="99">
        <f t="shared" si="44"/>
        <v>4.8340311541216164E-3</v>
      </c>
      <c r="V149" s="99">
        <f t="shared" si="45"/>
        <v>4.3025150691698866E-3</v>
      </c>
      <c r="W149" s="99">
        <f t="shared" si="46"/>
        <v>4.4587682582162801E-3</v>
      </c>
      <c r="X149" s="38">
        <f t="shared" si="42"/>
        <v>100</v>
      </c>
      <c r="Y149" s="38">
        <f t="shared" si="33"/>
        <v>57.388802566665532</v>
      </c>
      <c r="Z149" s="38">
        <f t="shared" si="34"/>
        <v>63.612250663821193</v>
      </c>
      <c r="AA149" s="38">
        <f t="shared" si="35"/>
        <v>84.326823805422421</v>
      </c>
      <c r="AB149" s="38">
        <f t="shared" si="36"/>
        <v>108.58016406624583</v>
      </c>
      <c r="AC149" s="38">
        <f t="shared" si="37"/>
        <v>127.40391729119911</v>
      </c>
      <c r="AD149" s="38">
        <f t="shared" si="38"/>
        <v>103.60767806961152</v>
      </c>
      <c r="AE149" s="38">
        <f t="shared" si="39"/>
        <v>108.14378949712082</v>
      </c>
      <c r="AF149" s="38">
        <f t="shared" si="40"/>
        <v>96.25305859929766</v>
      </c>
      <c r="AG149" s="38">
        <f t="shared" si="41"/>
        <v>99.748652948142407</v>
      </c>
    </row>
    <row r="150" spans="1:33" x14ac:dyDescent="0.2">
      <c r="A150" s="47">
        <v>120</v>
      </c>
      <c r="B150" s="47" t="s">
        <v>831</v>
      </c>
      <c r="C150" s="10" t="s">
        <v>454</v>
      </c>
      <c r="D150" s="56">
        <v>7183</v>
      </c>
      <c r="E150" s="56">
        <v>56</v>
      </c>
      <c r="F150" s="64">
        <v>276</v>
      </c>
      <c r="G150" s="64">
        <v>1810</v>
      </c>
      <c r="H150" s="64">
        <v>3632</v>
      </c>
      <c r="I150" s="64">
        <v>1465</v>
      </c>
      <c r="J150" s="56">
        <v>423</v>
      </c>
      <c r="K150" s="56">
        <v>405</v>
      </c>
      <c r="L150" s="56">
        <v>733</v>
      </c>
      <c r="M150" s="56">
        <v>711</v>
      </c>
      <c r="N150" s="99">
        <f t="shared" si="47"/>
        <v>2.4180832635310829E-4</v>
      </c>
      <c r="O150" s="99">
        <f t="shared" si="48"/>
        <v>8.0209805935239177E-5</v>
      </c>
      <c r="P150" s="100">
        <f t="shared" si="49"/>
        <v>9.5905862141577907E-5</v>
      </c>
      <c r="Q150" s="100">
        <f t="shared" si="50"/>
        <v>2.0856037799897725E-4</v>
      </c>
      <c r="R150" s="100">
        <f t="shared" si="51"/>
        <v>2.6642152756362503E-4</v>
      </c>
      <c r="S150" s="100">
        <f t="shared" si="52"/>
        <v>3.2436980371752149E-4</v>
      </c>
      <c r="T150" s="99">
        <f t="shared" si="43"/>
        <v>2.5267971919696832E-4</v>
      </c>
      <c r="U150" s="99">
        <f t="shared" si="44"/>
        <v>2.6907402658318504E-4</v>
      </c>
      <c r="V150" s="99">
        <f t="shared" si="45"/>
        <v>2.2026425099186525E-4</v>
      </c>
      <c r="W150" s="99">
        <f t="shared" si="46"/>
        <v>2.3596458739053036E-4</v>
      </c>
      <c r="X150" s="38">
        <f t="shared" si="42"/>
        <v>100</v>
      </c>
      <c r="Y150" s="38">
        <f t="shared" si="33"/>
        <v>33.170820519269576</v>
      </c>
      <c r="Z150" s="38">
        <f t="shared" si="34"/>
        <v>39.661935379978736</v>
      </c>
      <c r="AA150" s="38">
        <f t="shared" si="35"/>
        <v>86.250288046086681</v>
      </c>
      <c r="AB150" s="38">
        <f t="shared" si="36"/>
        <v>110.17880632223331</v>
      </c>
      <c r="AC150" s="38">
        <f t="shared" si="37"/>
        <v>134.14335585940503</v>
      </c>
      <c r="AD150" s="38">
        <f t="shared" si="38"/>
        <v>104.4958720023498</v>
      </c>
      <c r="AE150" s="38">
        <f t="shared" si="39"/>
        <v>111.27574911968132</v>
      </c>
      <c r="AF150" s="38">
        <f t="shared" si="40"/>
        <v>91.090432787751638</v>
      </c>
      <c r="AG150" s="38">
        <f t="shared" si="41"/>
        <v>97.58331772494698</v>
      </c>
    </row>
    <row r="151" spans="1:33" x14ac:dyDescent="0.2">
      <c r="A151" s="47">
        <v>121</v>
      </c>
      <c r="B151" s="47" t="s">
        <v>831</v>
      </c>
      <c r="C151" s="10" t="s">
        <v>455</v>
      </c>
      <c r="D151" s="56">
        <v>40548</v>
      </c>
      <c r="E151" s="56">
        <v>510</v>
      </c>
      <c r="F151" s="64">
        <v>2745</v>
      </c>
      <c r="G151" s="64">
        <v>13223</v>
      </c>
      <c r="H151" s="64">
        <v>13274</v>
      </c>
      <c r="I151" s="64">
        <v>11306</v>
      </c>
      <c r="J151" s="56">
        <v>2572</v>
      </c>
      <c r="K151" s="56">
        <v>2403</v>
      </c>
      <c r="L151" s="56">
        <v>4237</v>
      </c>
      <c r="M151" s="56">
        <v>3942</v>
      </c>
      <c r="N151" s="99">
        <f t="shared" si="47"/>
        <v>1.3650068240242009E-3</v>
      </c>
      <c r="O151" s="99">
        <f t="shared" si="48"/>
        <v>7.304821611959282E-4</v>
      </c>
      <c r="P151" s="100">
        <f t="shared" si="49"/>
        <v>9.5384634629938896E-4</v>
      </c>
      <c r="Q151" s="100">
        <f t="shared" si="50"/>
        <v>1.5236430266742961E-3</v>
      </c>
      <c r="R151" s="100">
        <f t="shared" si="51"/>
        <v>9.7370026345802816E-4</v>
      </c>
      <c r="S151" s="100">
        <f t="shared" si="52"/>
        <v>2.5032935159251184E-3</v>
      </c>
      <c r="T151" s="99">
        <f t="shared" si="43"/>
        <v>1.5363882689706915E-3</v>
      </c>
      <c r="U151" s="99">
        <f t="shared" si="44"/>
        <v>1.5965058910602315E-3</v>
      </c>
      <c r="V151" s="99">
        <f t="shared" si="45"/>
        <v>1.2732054999352429E-3</v>
      </c>
      <c r="W151" s="99">
        <f t="shared" si="46"/>
        <v>1.3082593579373709E-3</v>
      </c>
      <c r="X151" s="38">
        <f t="shared" si="42"/>
        <v>100</v>
      </c>
      <c r="Y151" s="38">
        <f t="shared" si="33"/>
        <v>53.514909108101072</v>
      </c>
      <c r="Z151" s="38">
        <f t="shared" si="34"/>
        <v>69.878503866181234</v>
      </c>
      <c r="AA151" s="38">
        <f t="shared" si="35"/>
        <v>111.62164172794516</v>
      </c>
      <c r="AB151" s="38">
        <f t="shared" si="36"/>
        <v>71.332996020301579</v>
      </c>
      <c r="AC151" s="38">
        <f t="shared" si="37"/>
        <v>183.39054954649342</v>
      </c>
      <c r="AD151" s="38">
        <f t="shared" si="38"/>
        <v>112.55535444440035</v>
      </c>
      <c r="AE151" s="38">
        <f t="shared" si="39"/>
        <v>116.95955382505299</v>
      </c>
      <c r="AF151" s="38">
        <f t="shared" si="40"/>
        <v>93.274661893753986</v>
      </c>
      <c r="AG151" s="38">
        <f t="shared" si="41"/>
        <v>95.842697260697079</v>
      </c>
    </row>
    <row r="152" spans="1:33" x14ac:dyDescent="0.2">
      <c r="A152" s="47">
        <v>122</v>
      </c>
      <c r="B152" s="47" t="s">
        <v>831</v>
      </c>
      <c r="C152" s="10" t="s">
        <v>311</v>
      </c>
      <c r="D152" s="56">
        <v>244300</v>
      </c>
      <c r="E152" s="56">
        <v>2666</v>
      </c>
      <c r="F152" s="64">
        <v>13078</v>
      </c>
      <c r="G152" s="64">
        <v>57345</v>
      </c>
      <c r="H152" s="64">
        <v>133707</v>
      </c>
      <c r="I152" s="64">
        <v>40170</v>
      </c>
      <c r="J152" s="56">
        <v>13869</v>
      </c>
      <c r="K152" s="56">
        <v>13070</v>
      </c>
      <c r="L152" s="56">
        <v>32145</v>
      </c>
      <c r="M152" s="56">
        <v>30692</v>
      </c>
      <c r="N152" s="99">
        <f t="shared" si="47"/>
        <v>8.2241088859897477E-3</v>
      </c>
      <c r="O152" s="99">
        <f t="shared" si="48"/>
        <v>3.8185596897026366E-3</v>
      </c>
      <c r="P152" s="100">
        <f t="shared" si="49"/>
        <v>4.5444089314766517E-3</v>
      </c>
      <c r="Q152" s="100">
        <f t="shared" si="50"/>
        <v>6.6076767272659391E-3</v>
      </c>
      <c r="R152" s="100">
        <f t="shared" si="51"/>
        <v>9.8079358992152008E-3</v>
      </c>
      <c r="S152" s="100">
        <f t="shared" si="52"/>
        <v>8.8941535940838482E-3</v>
      </c>
      <c r="T152" s="99">
        <f t="shared" si="43"/>
        <v>8.2846690911176201E-3</v>
      </c>
      <c r="U152" s="99">
        <f t="shared" si="44"/>
        <v>8.6834506850425406E-3</v>
      </c>
      <c r="V152" s="99">
        <f t="shared" si="45"/>
        <v>9.6594738719420307E-3</v>
      </c>
      <c r="W152" s="99">
        <f t="shared" si="46"/>
        <v>1.0185970627552964E-2</v>
      </c>
      <c r="X152" s="38">
        <f t="shared" si="42"/>
        <v>100</v>
      </c>
      <c r="Y152" s="38">
        <f t="shared" si="33"/>
        <v>46.431288090163505</v>
      </c>
      <c r="Z152" s="38">
        <f t="shared" si="34"/>
        <v>55.257159097422935</v>
      </c>
      <c r="AA152" s="38">
        <f t="shared" si="35"/>
        <v>80.345199934335795</v>
      </c>
      <c r="AB152" s="38">
        <f t="shared" si="36"/>
        <v>119.25834196971292</v>
      </c>
      <c r="AC152" s="38">
        <f t="shared" si="37"/>
        <v>108.14732291829891</v>
      </c>
      <c r="AD152" s="38">
        <f t="shared" si="38"/>
        <v>100.73637406760312</v>
      </c>
      <c r="AE152" s="38">
        <f t="shared" si="39"/>
        <v>105.58530784818898</v>
      </c>
      <c r="AF152" s="38">
        <f t="shared" si="40"/>
        <v>117.45313693982715</v>
      </c>
      <c r="AG152" s="38">
        <f t="shared" si="41"/>
        <v>123.85500689205809</v>
      </c>
    </row>
    <row r="153" spans="1:33" x14ac:dyDescent="0.2">
      <c r="A153" s="47">
        <v>123</v>
      </c>
      <c r="B153" s="47" t="s">
        <v>831</v>
      </c>
      <c r="C153" s="10" t="s">
        <v>456</v>
      </c>
      <c r="D153" s="56">
        <v>259842</v>
      </c>
      <c r="E153" s="56">
        <v>4273</v>
      </c>
      <c r="F153" s="64">
        <v>19829</v>
      </c>
      <c r="G153" s="64">
        <v>76903</v>
      </c>
      <c r="H153" s="64">
        <v>107053</v>
      </c>
      <c r="I153" s="64">
        <v>56057</v>
      </c>
      <c r="J153" s="56">
        <v>15611</v>
      </c>
      <c r="K153" s="56">
        <v>14410</v>
      </c>
      <c r="L153" s="56">
        <v>27656</v>
      </c>
      <c r="M153" s="56">
        <v>25485</v>
      </c>
      <c r="N153" s="99">
        <f t="shared" si="47"/>
        <v>8.7473143723018742E-3</v>
      </c>
      <c r="O153" s="99">
        <f t="shared" si="48"/>
        <v>6.1202946564513751E-3</v>
      </c>
      <c r="P153" s="100">
        <f t="shared" si="49"/>
        <v>6.8902802188599574E-3</v>
      </c>
      <c r="Q153" s="100">
        <f t="shared" si="50"/>
        <v>8.8612810769366553E-3</v>
      </c>
      <c r="R153" s="100">
        <f t="shared" si="51"/>
        <v>7.8527598541488844E-3</v>
      </c>
      <c r="S153" s="100">
        <f t="shared" si="52"/>
        <v>1.2411739308527715E-2</v>
      </c>
      <c r="T153" s="99">
        <f t="shared" si="43"/>
        <v>9.3252555470067899E-3</v>
      </c>
      <c r="U153" s="99">
        <f t="shared" si="44"/>
        <v>9.5737203038609789E-3</v>
      </c>
      <c r="V153" s="99">
        <f t="shared" si="45"/>
        <v>8.3105431451992156E-3</v>
      </c>
      <c r="W153" s="99">
        <f t="shared" si="46"/>
        <v>8.4578867927533989E-3</v>
      </c>
      <c r="X153" s="38">
        <f t="shared" si="42"/>
        <v>100</v>
      </c>
      <c r="Y153" s="38">
        <f t="shared" si="33"/>
        <v>69.967699752864903</v>
      </c>
      <c r="Z153" s="38">
        <f t="shared" si="34"/>
        <v>78.770236504564608</v>
      </c>
      <c r="AA153" s="38">
        <f t="shared" si="35"/>
        <v>101.30287651482671</v>
      </c>
      <c r="AB153" s="38">
        <f t="shared" si="36"/>
        <v>89.773380947807567</v>
      </c>
      <c r="AC153" s="38">
        <f t="shared" si="37"/>
        <v>141.89199999292515</v>
      </c>
      <c r="AD153" s="38">
        <f t="shared" si="38"/>
        <v>106.60706989718982</v>
      </c>
      <c r="AE153" s="38">
        <f t="shared" si="39"/>
        <v>109.44753894036204</v>
      </c>
      <c r="AF153" s="38">
        <f t="shared" si="40"/>
        <v>95.006796274686522</v>
      </c>
      <c r="AG153" s="38">
        <f t="shared" si="41"/>
        <v>96.691240679940123</v>
      </c>
    </row>
    <row r="154" spans="1:33" x14ac:dyDescent="0.2">
      <c r="A154" s="47">
        <v>124</v>
      </c>
      <c r="B154" s="47" t="s">
        <v>831</v>
      </c>
      <c r="C154" s="10" t="s">
        <v>244</v>
      </c>
      <c r="D154" s="56">
        <v>3603923</v>
      </c>
      <c r="E154" s="56">
        <v>81510</v>
      </c>
      <c r="F154" s="64">
        <v>343600</v>
      </c>
      <c r="G154" s="64">
        <v>1057051</v>
      </c>
      <c r="H154" s="64">
        <v>1631354</v>
      </c>
      <c r="I154" s="64">
        <v>571918</v>
      </c>
      <c r="J154" s="56">
        <v>203259</v>
      </c>
      <c r="K154" s="56">
        <v>183322</v>
      </c>
      <c r="L154" s="56">
        <v>384803</v>
      </c>
      <c r="M154" s="56">
        <v>347874</v>
      </c>
      <c r="N154" s="99">
        <f t="shared" si="47"/>
        <v>0.12132237072747781</v>
      </c>
      <c r="O154" s="99">
        <f t="shared" si="48"/>
        <v>0.11674823717466688</v>
      </c>
      <c r="P154" s="100">
        <f t="shared" si="49"/>
        <v>0.11939584866610931</v>
      </c>
      <c r="Q154" s="100">
        <f t="shared" si="50"/>
        <v>0.12180052824541265</v>
      </c>
      <c r="R154" s="100">
        <f t="shared" si="51"/>
        <v>0.1196662512877285</v>
      </c>
      <c r="S154" s="100">
        <f t="shared" si="52"/>
        <v>0.12662998594028496</v>
      </c>
      <c r="T154" s="99">
        <f t="shared" si="43"/>
        <v>0.12141708521100847</v>
      </c>
      <c r="U154" s="99">
        <f t="shared" si="44"/>
        <v>0.12179552765748804</v>
      </c>
      <c r="V154" s="99">
        <f t="shared" si="45"/>
        <v>0.11563212083823018</v>
      </c>
      <c r="W154" s="99">
        <f t="shared" si="46"/>
        <v>0.11545139926004691</v>
      </c>
      <c r="X154" s="38">
        <f t="shared" si="42"/>
        <v>100</v>
      </c>
      <c r="Y154" s="38">
        <f t="shared" si="33"/>
        <v>96.229769064531681</v>
      </c>
      <c r="Z154" s="38">
        <f t="shared" si="34"/>
        <v>98.412063620405192</v>
      </c>
      <c r="AA154" s="38">
        <f t="shared" si="35"/>
        <v>100.39412147575726</v>
      </c>
      <c r="AB154" s="38">
        <f t="shared" si="36"/>
        <v>98.634943061350654</v>
      </c>
      <c r="AC154" s="38">
        <f t="shared" si="37"/>
        <v>104.37480341093026</v>
      </c>
      <c r="AD154" s="38">
        <f t="shared" si="38"/>
        <v>100.07806844109848</v>
      </c>
      <c r="AE154" s="38">
        <f t="shared" si="39"/>
        <v>100.38999973967955</v>
      </c>
      <c r="AF154" s="38">
        <f t="shared" si="40"/>
        <v>95.309809843701913</v>
      </c>
      <c r="AG154" s="38">
        <f t="shared" si="41"/>
        <v>95.160850029366259</v>
      </c>
    </row>
    <row r="155" spans="1:33" x14ac:dyDescent="0.2">
      <c r="A155" s="47">
        <v>125</v>
      </c>
      <c r="B155" s="47" t="s">
        <v>831</v>
      </c>
      <c r="C155" s="10" t="s">
        <v>457</v>
      </c>
      <c r="D155" s="56">
        <v>56103</v>
      </c>
      <c r="E155" s="56">
        <v>331</v>
      </c>
      <c r="F155" s="64">
        <v>1879</v>
      </c>
      <c r="G155" s="64">
        <v>11476</v>
      </c>
      <c r="H155" s="64">
        <v>31969</v>
      </c>
      <c r="I155" s="64">
        <v>10779</v>
      </c>
      <c r="J155" s="56">
        <v>3082</v>
      </c>
      <c r="K155" s="56">
        <v>2978</v>
      </c>
      <c r="L155" s="56">
        <v>6091</v>
      </c>
      <c r="M155" s="56">
        <v>5881</v>
      </c>
      <c r="N155" s="99">
        <f t="shared" si="47"/>
        <v>1.8886499420003389E-3</v>
      </c>
      <c r="O155" s="99">
        <f t="shared" si="48"/>
        <v>4.7409724579578871E-4</v>
      </c>
      <c r="P155" s="100">
        <f t="shared" si="49"/>
        <v>6.5292432957980023E-4</v>
      </c>
      <c r="Q155" s="100">
        <f t="shared" si="50"/>
        <v>1.3223419325504215E-3</v>
      </c>
      <c r="R155" s="100">
        <f t="shared" si="51"/>
        <v>2.3450522617515222E-3</v>
      </c>
      <c r="S155" s="100">
        <f t="shared" si="52"/>
        <v>2.3866089517209314E-3</v>
      </c>
      <c r="T155" s="99">
        <f t="shared" si="43"/>
        <v>1.8410375758039158E-3</v>
      </c>
      <c r="U155" s="99">
        <f t="shared" si="44"/>
        <v>1.9785245707770989E-3</v>
      </c>
      <c r="V155" s="99">
        <f t="shared" si="45"/>
        <v>1.8303268114480916E-3</v>
      </c>
      <c r="W155" s="99">
        <f t="shared" si="46"/>
        <v>1.9517689710881983E-3</v>
      </c>
      <c r="X155" s="38">
        <f t="shared" si="42"/>
        <v>100</v>
      </c>
      <c r="Y155" s="38">
        <f t="shared" si="33"/>
        <v>25.102441445218528</v>
      </c>
      <c r="Z155" s="38">
        <f t="shared" si="34"/>
        <v>34.570955424818642</v>
      </c>
      <c r="AA155" s="38">
        <f t="shared" si="35"/>
        <v>70.015194618325111</v>
      </c>
      <c r="AB155" s="38">
        <f t="shared" si="36"/>
        <v>124.16553272269135</v>
      </c>
      <c r="AC155" s="38">
        <f t="shared" si="37"/>
        <v>126.36587112555044</v>
      </c>
      <c r="AD155" s="38">
        <f t="shared" si="38"/>
        <v>97.479026412592106</v>
      </c>
      <c r="AE155" s="38">
        <f t="shared" si="39"/>
        <v>104.75867056028237</v>
      </c>
      <c r="AF155" s="38">
        <f t="shared" si="40"/>
        <v>96.911914206267625</v>
      </c>
      <c r="AG155" s="38">
        <f t="shared" si="41"/>
        <v>103.34201842724798</v>
      </c>
    </row>
    <row r="156" spans="1:33" x14ac:dyDescent="0.2">
      <c r="A156" s="47">
        <v>126</v>
      </c>
      <c r="B156" s="47" t="s">
        <v>831</v>
      </c>
      <c r="C156" s="10" t="s">
        <v>458</v>
      </c>
      <c r="D156" s="56">
        <v>120880</v>
      </c>
      <c r="E156" s="56">
        <v>1259</v>
      </c>
      <c r="F156" s="64">
        <v>6362</v>
      </c>
      <c r="G156" s="64">
        <v>27528</v>
      </c>
      <c r="H156" s="64">
        <v>67265</v>
      </c>
      <c r="I156" s="64">
        <v>19725</v>
      </c>
      <c r="J156" s="56">
        <v>6704</v>
      </c>
      <c r="K156" s="56">
        <v>6366</v>
      </c>
      <c r="L156" s="56">
        <v>13246</v>
      </c>
      <c r="M156" s="56">
        <v>12545</v>
      </c>
      <c r="N156" s="99">
        <f t="shared" si="47"/>
        <v>4.0693011958184231E-3</v>
      </c>
      <c r="O156" s="99">
        <f t="shared" si="48"/>
        <v>1.8032883155797521E-3</v>
      </c>
      <c r="P156" s="100">
        <f t="shared" si="49"/>
        <v>2.2106996193649226E-3</v>
      </c>
      <c r="Q156" s="100">
        <f t="shared" si="50"/>
        <v>3.1719613732352739E-3</v>
      </c>
      <c r="R156" s="100">
        <f t="shared" si="51"/>
        <v>4.9341530978984681E-3</v>
      </c>
      <c r="S156" s="100">
        <f t="shared" si="52"/>
        <v>4.3673681763331824E-3</v>
      </c>
      <c r="T156" s="99">
        <f t="shared" si="43"/>
        <v>4.004645005901834E-3</v>
      </c>
      <c r="U156" s="99">
        <f t="shared" si="44"/>
        <v>4.229445069700139E-3</v>
      </c>
      <c r="V156" s="99">
        <f t="shared" si="45"/>
        <v>3.9803823583059303E-3</v>
      </c>
      <c r="W156" s="99">
        <f t="shared" si="46"/>
        <v>4.1633976776571076E-3</v>
      </c>
      <c r="X156" s="38">
        <f t="shared" si="42"/>
        <v>100</v>
      </c>
      <c r="Y156" s="38">
        <f t="shared" si="33"/>
        <v>44.314446849812803</v>
      </c>
      <c r="Z156" s="38">
        <f t="shared" si="34"/>
        <v>54.326271587775743</v>
      </c>
      <c r="AA156" s="38">
        <f t="shared" si="35"/>
        <v>77.948552358197347</v>
      </c>
      <c r="AB156" s="38">
        <f t="shared" si="36"/>
        <v>121.25308156026296</v>
      </c>
      <c r="AC156" s="38">
        <f t="shared" si="37"/>
        <v>107.32477067121624</v>
      </c>
      <c r="AD156" s="38">
        <f t="shared" si="38"/>
        <v>98.411123020752825</v>
      </c>
      <c r="AE156" s="38">
        <f t="shared" si="39"/>
        <v>103.93541461237321</v>
      </c>
      <c r="AF156" s="38">
        <f t="shared" si="40"/>
        <v>97.814886801599627</v>
      </c>
      <c r="AG156" s="38">
        <f t="shared" si="41"/>
        <v>102.31234989278693</v>
      </c>
    </row>
    <row r="157" spans="1:33" x14ac:dyDescent="0.2">
      <c r="A157" s="47">
        <v>127</v>
      </c>
      <c r="B157" s="47" t="s">
        <v>831</v>
      </c>
      <c r="C157" s="10" t="s">
        <v>459</v>
      </c>
      <c r="D157" s="56">
        <v>296061</v>
      </c>
      <c r="E157" s="56">
        <v>5685</v>
      </c>
      <c r="F157" s="64">
        <v>25341</v>
      </c>
      <c r="G157" s="64">
        <v>80035</v>
      </c>
      <c r="H157" s="64">
        <v>149963</v>
      </c>
      <c r="I157" s="64">
        <v>40722</v>
      </c>
      <c r="J157" s="56">
        <v>17294</v>
      </c>
      <c r="K157" s="56">
        <v>15794</v>
      </c>
      <c r="L157" s="56">
        <v>37196</v>
      </c>
      <c r="M157" s="56">
        <v>34304</v>
      </c>
      <c r="N157" s="99">
        <f t="shared" si="47"/>
        <v>9.9665898522104408E-3</v>
      </c>
      <c r="O157" s="99">
        <f t="shared" si="48"/>
        <v>8.142727620389905E-3</v>
      </c>
      <c r="P157" s="100">
        <f t="shared" si="49"/>
        <v>8.8056175816294407E-3</v>
      </c>
      <c r="Q157" s="100">
        <f t="shared" si="50"/>
        <v>9.2221711895846097E-3</v>
      </c>
      <c r="R157" s="100">
        <f t="shared" si="51"/>
        <v>1.1000377626107902E-2</v>
      </c>
      <c r="S157" s="100">
        <f t="shared" si="52"/>
        <v>9.016373479170588E-3</v>
      </c>
      <c r="T157" s="99">
        <f t="shared" si="43"/>
        <v>1.033059825955643E-2</v>
      </c>
      <c r="U157" s="99">
        <f t="shared" si="44"/>
        <v>1.0493222656431666E-2</v>
      </c>
      <c r="V157" s="99">
        <f t="shared" si="45"/>
        <v>1.1177283874343E-2</v>
      </c>
      <c r="W157" s="99">
        <f t="shared" si="46"/>
        <v>1.1384710556743675E-2</v>
      </c>
      <c r="X157" s="38">
        <f t="shared" si="42"/>
        <v>100</v>
      </c>
      <c r="Y157" s="38">
        <f t="shared" si="33"/>
        <v>81.700237906187837</v>
      </c>
      <c r="Z157" s="38">
        <f t="shared" si="34"/>
        <v>88.351359012496005</v>
      </c>
      <c r="AA157" s="38">
        <f t="shared" si="35"/>
        <v>92.530858862816245</v>
      </c>
      <c r="AB157" s="38">
        <f t="shared" si="36"/>
        <v>110.37253252343061</v>
      </c>
      <c r="AC157" s="38">
        <f t="shared" si="37"/>
        <v>90.465982977827579</v>
      </c>
      <c r="AD157" s="38">
        <f t="shared" si="38"/>
        <v>103.65228641635392</v>
      </c>
      <c r="AE157" s="38">
        <f t="shared" si="39"/>
        <v>105.28398190384473</v>
      </c>
      <c r="AF157" s="38">
        <f t="shared" si="40"/>
        <v>112.14752528282325</v>
      </c>
      <c r="AG157" s="38">
        <f t="shared" si="41"/>
        <v>114.22874549431485</v>
      </c>
    </row>
    <row r="158" spans="1:33" x14ac:dyDescent="0.2">
      <c r="A158" s="47">
        <v>128</v>
      </c>
      <c r="B158" s="47" t="s">
        <v>831</v>
      </c>
      <c r="C158" s="10" t="s">
        <v>460</v>
      </c>
      <c r="D158" s="56">
        <v>6315</v>
      </c>
      <c r="E158" s="56">
        <v>57</v>
      </c>
      <c r="F158" s="64">
        <v>325</v>
      </c>
      <c r="G158" s="64">
        <v>1763</v>
      </c>
      <c r="H158" s="64">
        <v>2744</v>
      </c>
      <c r="I158" s="64">
        <v>1483</v>
      </c>
      <c r="J158" s="56">
        <v>365</v>
      </c>
      <c r="K158" s="56">
        <v>346</v>
      </c>
      <c r="L158" s="56">
        <v>680</v>
      </c>
      <c r="M158" s="56">
        <v>641</v>
      </c>
      <c r="N158" s="99">
        <f t="shared" si="47"/>
        <v>2.12587996786841E-4</v>
      </c>
      <c r="O158" s="99">
        <f t="shared" si="48"/>
        <v>8.1642123898368441E-5</v>
      </c>
      <c r="P158" s="100">
        <f t="shared" si="49"/>
        <v>1.1293262752178557E-4</v>
      </c>
      <c r="Q158" s="100">
        <f t="shared" si="50"/>
        <v>2.0314472177469442E-4</v>
      </c>
      <c r="R158" s="100">
        <f t="shared" si="51"/>
        <v>2.0128322456899422E-4</v>
      </c>
      <c r="S158" s="100">
        <f t="shared" si="52"/>
        <v>3.2835523475295862E-4</v>
      </c>
      <c r="T158" s="99">
        <f t="shared" si="43"/>
        <v>2.180333274394644E-4</v>
      </c>
      <c r="U158" s="99">
        <f t="shared" si="44"/>
        <v>2.2987558814267168E-4</v>
      </c>
      <c r="V158" s="99">
        <f t="shared" si="45"/>
        <v>2.0433791360773311E-4</v>
      </c>
      <c r="W158" s="99">
        <f t="shared" si="46"/>
        <v>2.1273319341396618E-4</v>
      </c>
      <c r="X158" s="38">
        <f t="shared" si="42"/>
        <v>100</v>
      </c>
      <c r="Y158" s="38">
        <f t="shared" si="33"/>
        <v>38.403919850766485</v>
      </c>
      <c r="Z158" s="38">
        <f t="shared" si="34"/>
        <v>53.12276762032878</v>
      </c>
      <c r="AA158" s="38">
        <f t="shared" si="35"/>
        <v>95.557945342692506</v>
      </c>
      <c r="AB158" s="38">
        <f t="shared" si="36"/>
        <v>94.682309260770765</v>
      </c>
      <c r="AC158" s="38">
        <f t="shared" si="37"/>
        <v>154.4561497901482</v>
      </c>
      <c r="AD158" s="38">
        <f t="shared" si="38"/>
        <v>102.56144784038929</v>
      </c>
      <c r="AE158" s="38">
        <f t="shared" si="39"/>
        <v>108.13196963945461</v>
      </c>
      <c r="AF158" s="38">
        <f t="shared" si="40"/>
        <v>96.119214958603635</v>
      </c>
      <c r="AG158" s="38">
        <f t="shared" si="41"/>
        <v>100.06829954151681</v>
      </c>
    </row>
    <row r="159" spans="1:33" x14ac:dyDescent="0.2">
      <c r="A159" s="47">
        <v>129</v>
      </c>
      <c r="B159" s="47" t="s">
        <v>831</v>
      </c>
      <c r="C159" s="10" t="s">
        <v>461</v>
      </c>
      <c r="D159" s="56">
        <v>5355866</v>
      </c>
      <c r="E159" s="56">
        <v>176652</v>
      </c>
      <c r="F159" s="64">
        <v>646507</v>
      </c>
      <c r="G159" s="64">
        <v>1554828</v>
      </c>
      <c r="H159" s="64">
        <v>2485330</v>
      </c>
      <c r="I159" s="64">
        <v>669201</v>
      </c>
      <c r="J159" s="56">
        <v>273827</v>
      </c>
      <c r="K159" s="56">
        <v>238207</v>
      </c>
      <c r="L159" s="56">
        <v>539281</v>
      </c>
      <c r="M159" s="56">
        <v>472005</v>
      </c>
      <c r="N159" s="99">
        <f t="shared" ref="N159:N194" si="53">D159/N$29</f>
        <v>0.18029973459996057</v>
      </c>
      <c r="O159" s="99">
        <f t="shared" ref="O159:O194" si="54">E159/O$29</f>
        <v>0.25302183282271196</v>
      </c>
      <c r="P159" s="100">
        <f t="shared" ref="P159:P194" si="55">F159/P$29</f>
        <v>0.22465148991146777</v>
      </c>
      <c r="Q159" s="100">
        <f t="shared" ref="Q159:Q194" si="56">G159/Q$29</f>
        <v>0.17915774331679216</v>
      </c>
      <c r="R159" s="100">
        <f t="shared" ref="R159:R194" si="57">H159/R$29</f>
        <v>0.18230875966401547</v>
      </c>
      <c r="S159" s="100">
        <f t="shared" ref="S159:S194" si="58">I159/S$29</f>
        <v>0.14816969079697551</v>
      </c>
      <c r="T159" s="99">
        <f t="shared" si="43"/>
        <v>0.16357099165141428</v>
      </c>
      <c r="U159" s="99">
        <f t="shared" si="44"/>
        <v>0.15826004111185374</v>
      </c>
      <c r="V159" s="99">
        <f t="shared" si="45"/>
        <v>0.16205228586513518</v>
      </c>
      <c r="W159" s="99">
        <f t="shared" si="46"/>
        <v>0.15664763019868816</v>
      </c>
      <c r="X159" s="38">
        <f t="shared" si="42"/>
        <v>100</v>
      </c>
      <c r="Y159" s="38">
        <f t="shared" ref="Y159:Y194" si="59">O159/$N159*100</f>
        <v>140.33400181320474</v>
      </c>
      <c r="Z159" s="38">
        <f t="shared" ref="Z159:Z194" si="60">P159/$N159*100</f>
        <v>124.59890216139947</v>
      </c>
      <c r="AA159" s="38">
        <f t="shared" ref="AA159:AA194" si="61">Q159/$N159*100</f>
        <v>99.36661510583906</v>
      </c>
      <c r="AB159" s="38">
        <f t="shared" ref="AB159:AB194" si="62">R159/$N159*100</f>
        <v>101.11426956257723</v>
      </c>
      <c r="AC159" s="38">
        <f t="shared" ref="AC159:AC194" si="63">S159/$N159*100</f>
        <v>82.179649973266194</v>
      </c>
      <c r="AD159" s="38">
        <f t="shared" ref="AD159:AD194" si="64">T159/$N159*100</f>
        <v>90.721704063700855</v>
      </c>
      <c r="AE159" s="38">
        <f t="shared" ref="AE159:AE194" si="65">U159/$N159*100</f>
        <v>87.776081014757267</v>
      </c>
      <c r="AF159" s="38">
        <f t="shared" ref="AF159:AF194" si="66">V159/$N159*100</f>
        <v>89.879381256266484</v>
      </c>
      <c r="AG159" s="38">
        <f t="shared" ref="AG159:AG194" si="67">W159/$N159*100</f>
        <v>86.881786346635266</v>
      </c>
    </row>
    <row r="160" spans="1:33" x14ac:dyDescent="0.2">
      <c r="A160" s="47">
        <v>130</v>
      </c>
      <c r="B160" s="47" t="s">
        <v>831</v>
      </c>
      <c r="C160" s="10" t="s">
        <v>97</v>
      </c>
      <c r="D160" s="56">
        <v>356379</v>
      </c>
      <c r="E160" s="56">
        <v>4847</v>
      </c>
      <c r="F160" s="64">
        <v>21496</v>
      </c>
      <c r="G160" s="64">
        <v>86478</v>
      </c>
      <c r="H160" s="64">
        <v>193053</v>
      </c>
      <c r="I160" s="64">
        <v>55352</v>
      </c>
      <c r="J160" s="56">
        <v>20190</v>
      </c>
      <c r="K160" s="56">
        <v>18871</v>
      </c>
      <c r="L160" s="56">
        <v>43055</v>
      </c>
      <c r="M160" s="56">
        <v>40710</v>
      </c>
      <c r="N160" s="99">
        <f t="shared" si="53"/>
        <v>1.1997133445272781E-2</v>
      </c>
      <c r="O160" s="99">
        <f t="shared" si="54"/>
        <v>6.9424451672875764E-3</v>
      </c>
      <c r="P160" s="100">
        <f t="shared" si="55"/>
        <v>7.4695377267947772E-3</v>
      </c>
      <c r="Q160" s="100">
        <f t="shared" si="56"/>
        <v>9.9645769992240639E-3</v>
      </c>
      <c r="R160" s="100">
        <f t="shared" si="57"/>
        <v>1.4161199108133397E-2</v>
      </c>
      <c r="S160" s="100">
        <f t="shared" si="58"/>
        <v>1.2255643259639761E-2</v>
      </c>
      <c r="T160" s="99">
        <f t="shared" si="43"/>
        <v>1.2060528441103523E-2</v>
      </c>
      <c r="U160" s="99">
        <f t="shared" si="44"/>
        <v>1.2537520878151322E-2</v>
      </c>
      <c r="V160" s="99">
        <f t="shared" si="45"/>
        <v>1.2937895397619043E-2</v>
      </c>
      <c r="W160" s="99">
        <f t="shared" si="46"/>
        <v>1.3510714982656106E-2</v>
      </c>
      <c r="X160" s="38">
        <f t="shared" ref="X160:X194" si="68">N160/$N160*100</f>
        <v>100</v>
      </c>
      <c r="Y160" s="38">
        <f t="shared" si="59"/>
        <v>57.867533098276084</v>
      </c>
      <c r="Z160" s="38">
        <f t="shared" si="60"/>
        <v>62.261020608535389</v>
      </c>
      <c r="AA160" s="38">
        <f t="shared" si="61"/>
        <v>83.057982514568067</v>
      </c>
      <c r="AB160" s="38">
        <f t="shared" si="62"/>
        <v>118.03818947861518</v>
      </c>
      <c r="AC160" s="38">
        <f t="shared" si="63"/>
        <v>102.15476318194028</v>
      </c>
      <c r="AD160" s="38">
        <f t="shared" si="64"/>
        <v>100.5284178601491</v>
      </c>
      <c r="AE160" s="38">
        <f t="shared" si="65"/>
        <v>104.50430459362332</v>
      </c>
      <c r="AF160" s="38">
        <f t="shared" si="66"/>
        <v>107.84155612370012</v>
      </c>
      <c r="AG160" s="38">
        <f t="shared" si="67"/>
        <v>112.61619322888936</v>
      </c>
    </row>
    <row r="161" spans="1:33" x14ac:dyDescent="0.2">
      <c r="A161" s="47">
        <v>131</v>
      </c>
      <c r="B161" s="47" t="s">
        <v>831</v>
      </c>
      <c r="C161" s="10" t="s">
        <v>462</v>
      </c>
      <c r="D161" s="56">
        <v>1462914</v>
      </c>
      <c r="E161" s="56">
        <v>32885</v>
      </c>
      <c r="F161" s="64">
        <v>140279</v>
      </c>
      <c r="G161" s="64">
        <v>442478</v>
      </c>
      <c r="H161" s="64">
        <v>658940</v>
      </c>
      <c r="I161" s="64">
        <v>221217</v>
      </c>
      <c r="J161" s="56">
        <v>80497</v>
      </c>
      <c r="K161" s="56">
        <v>72264</v>
      </c>
      <c r="L161" s="56">
        <v>165259</v>
      </c>
      <c r="M161" s="56">
        <v>150293</v>
      </c>
      <c r="N161" s="99">
        <f t="shared" si="53"/>
        <v>4.9247499086528063E-2</v>
      </c>
      <c r="O161" s="99">
        <f t="shared" si="54"/>
        <v>4.7101776217506074E-2</v>
      </c>
      <c r="P161" s="100">
        <f t="shared" si="55"/>
        <v>4.8744849403472484E-2</v>
      </c>
      <c r="Q161" s="100">
        <f t="shared" si="56"/>
        <v>5.0985292229962127E-2</v>
      </c>
      <c r="R161" s="100">
        <f t="shared" si="57"/>
        <v>4.8335848395587848E-2</v>
      </c>
      <c r="S161" s="100">
        <f t="shared" si="58"/>
        <v>4.8980283187016353E-2</v>
      </c>
      <c r="T161" s="99">
        <f t="shared" si="43"/>
        <v>4.8085010298341273E-2</v>
      </c>
      <c r="U161" s="99">
        <f t="shared" si="44"/>
        <v>4.8010778906190828E-2</v>
      </c>
      <c r="V161" s="99">
        <f t="shared" si="45"/>
        <v>4.9659822448382893E-2</v>
      </c>
      <c r="W161" s="99">
        <f t="shared" si="46"/>
        <v>4.9878798498853696E-2</v>
      </c>
      <c r="X161" s="38">
        <f t="shared" si="68"/>
        <v>100</v>
      </c>
      <c r="Y161" s="38">
        <f t="shared" si="59"/>
        <v>95.642981047114802</v>
      </c>
      <c r="Z161" s="38">
        <f t="shared" si="60"/>
        <v>98.979339677386619</v>
      </c>
      <c r="AA161" s="38">
        <f t="shared" si="61"/>
        <v>103.52869318375082</v>
      </c>
      <c r="AB161" s="38">
        <f t="shared" si="62"/>
        <v>98.148838605309805</v>
      </c>
      <c r="AC161" s="38">
        <f t="shared" si="63"/>
        <v>99.457402092556606</v>
      </c>
      <c r="AD161" s="38">
        <f t="shared" si="64"/>
        <v>97.639496807453526</v>
      </c>
      <c r="AE161" s="38">
        <f t="shared" si="65"/>
        <v>97.488765514438995</v>
      </c>
      <c r="AF161" s="38">
        <f t="shared" si="66"/>
        <v>100.8372473110368</v>
      </c>
      <c r="AG161" s="38">
        <f t="shared" si="67"/>
        <v>101.28189131232112</v>
      </c>
    </row>
    <row r="162" spans="1:33" x14ac:dyDescent="0.2">
      <c r="A162" s="47">
        <v>132</v>
      </c>
      <c r="B162" s="47" t="s">
        <v>831</v>
      </c>
      <c r="C162" s="10" t="s">
        <v>463</v>
      </c>
      <c r="D162" s="56">
        <v>127435</v>
      </c>
      <c r="E162" s="56">
        <v>1074</v>
      </c>
      <c r="F162" s="64">
        <v>5370</v>
      </c>
      <c r="G162" s="64">
        <v>28371</v>
      </c>
      <c r="H162" s="64">
        <v>70206</v>
      </c>
      <c r="I162" s="64">
        <v>23488</v>
      </c>
      <c r="J162" s="56">
        <v>7080</v>
      </c>
      <c r="K162" s="56">
        <v>6767</v>
      </c>
      <c r="L162" s="56">
        <v>14551</v>
      </c>
      <c r="M162" s="56">
        <v>13967</v>
      </c>
      <c r="N162" s="99">
        <f t="shared" si="53"/>
        <v>4.2899685464023885E-3</v>
      </c>
      <c r="O162" s="99">
        <f t="shared" si="54"/>
        <v>1.538309492400837E-3</v>
      </c>
      <c r="P162" s="100">
        <f t="shared" si="55"/>
        <v>1.8659944916676571E-3</v>
      </c>
      <c r="Q162" s="100">
        <f t="shared" si="56"/>
        <v>3.269097505087836E-3</v>
      </c>
      <c r="R162" s="100">
        <f t="shared" si="57"/>
        <v>5.149887049595776E-3</v>
      </c>
      <c r="S162" s="100">
        <f t="shared" si="58"/>
        <v>5.2005446755748431E-3</v>
      </c>
      <c r="T162" s="99">
        <f t="shared" si="43"/>
        <v>4.2292492007435832E-3</v>
      </c>
      <c r="U162" s="99">
        <f t="shared" si="44"/>
        <v>4.4958615750331195E-3</v>
      </c>
      <c r="V162" s="99">
        <f t="shared" si="45"/>
        <v>4.372530854273712E-3</v>
      </c>
      <c r="W162" s="99">
        <f t="shared" si="46"/>
        <v>4.6353268524381682E-3</v>
      </c>
      <c r="X162" s="38">
        <f t="shared" si="68"/>
        <v>100</v>
      </c>
      <c r="Y162" s="38">
        <f t="shared" si="59"/>
        <v>35.858293033194357</v>
      </c>
      <c r="Z162" s="38">
        <f t="shared" si="60"/>
        <v>43.496694007989852</v>
      </c>
      <c r="AA162" s="38">
        <f t="shared" si="61"/>
        <v>76.203297756794385</v>
      </c>
      <c r="AB162" s="38">
        <f t="shared" si="62"/>
        <v>120.04486731993697</v>
      </c>
      <c r="AC162" s="38">
        <f t="shared" si="63"/>
        <v>121.22570642006391</v>
      </c>
      <c r="AD162" s="38">
        <f t="shared" si="64"/>
        <v>98.584620259984774</v>
      </c>
      <c r="AE162" s="38">
        <f t="shared" si="65"/>
        <v>104.79940648523858</v>
      </c>
      <c r="AF162" s="38">
        <f t="shared" si="66"/>
        <v>101.92454343145619</v>
      </c>
      <c r="AG162" s="38">
        <f t="shared" si="67"/>
        <v>108.05036918803054</v>
      </c>
    </row>
    <row r="163" spans="1:33" x14ac:dyDescent="0.2">
      <c r="A163" s="47">
        <v>133</v>
      </c>
      <c r="B163" s="47" t="s">
        <v>831</v>
      </c>
      <c r="C163" s="10" t="s">
        <v>464</v>
      </c>
      <c r="D163" s="56">
        <v>123728</v>
      </c>
      <c r="E163" s="56">
        <v>2130</v>
      </c>
      <c r="F163" s="64">
        <v>9391</v>
      </c>
      <c r="G163" s="64">
        <v>32085</v>
      </c>
      <c r="H163" s="64">
        <v>62896</v>
      </c>
      <c r="I163" s="64">
        <v>19356</v>
      </c>
      <c r="J163" s="56">
        <v>7534</v>
      </c>
      <c r="K163" s="56">
        <v>6951</v>
      </c>
      <c r="L163" s="56">
        <v>16343</v>
      </c>
      <c r="M163" s="56">
        <v>15239</v>
      </c>
      <c r="N163" s="99">
        <f t="shared" si="53"/>
        <v>4.1651761942109681E-3</v>
      </c>
      <c r="O163" s="99">
        <f t="shared" si="54"/>
        <v>3.050837261465347E-3</v>
      </c>
      <c r="P163" s="100">
        <f t="shared" si="55"/>
        <v>3.263231707867964E-3</v>
      </c>
      <c r="Q163" s="100">
        <f t="shared" si="56"/>
        <v>3.6970495735343563E-3</v>
      </c>
      <c r="R163" s="100">
        <f t="shared" si="57"/>
        <v>4.6136697130070925E-3</v>
      </c>
      <c r="S163" s="100">
        <f t="shared" si="58"/>
        <v>4.2856668401067208E-3</v>
      </c>
      <c r="T163" s="99">
        <f t="shared" si="43"/>
        <v>4.5004468189833551E-3</v>
      </c>
      <c r="U163" s="99">
        <f t="shared" si="44"/>
        <v>4.6181075525425167E-3</v>
      </c>
      <c r="V163" s="99">
        <f t="shared" si="45"/>
        <v>4.9110213560164444E-3</v>
      </c>
      <c r="W163" s="99">
        <f t="shared" si="46"/>
        <v>5.0574744686980198E-3</v>
      </c>
      <c r="X163" s="38">
        <f t="shared" si="68"/>
        <v>100</v>
      </c>
      <c r="Y163" s="38">
        <f t="shared" si="59"/>
        <v>73.24629545577443</v>
      </c>
      <c r="Z163" s="38">
        <f t="shared" si="60"/>
        <v>78.345586254032057</v>
      </c>
      <c r="AA163" s="38">
        <f t="shared" si="61"/>
        <v>88.760940741780757</v>
      </c>
      <c r="AB163" s="38">
        <f t="shared" si="62"/>
        <v>110.76769620021045</v>
      </c>
      <c r="AC163" s="38">
        <f t="shared" si="63"/>
        <v>102.89281029847473</v>
      </c>
      <c r="AD163" s="38">
        <f t="shared" si="64"/>
        <v>108.04937436352316</v>
      </c>
      <c r="AE163" s="38">
        <f t="shared" si="65"/>
        <v>110.87424246208508</v>
      </c>
      <c r="AF163" s="38">
        <f t="shared" si="66"/>
        <v>117.90668934586969</v>
      </c>
      <c r="AG163" s="38">
        <f t="shared" si="67"/>
        <v>121.42282181789155</v>
      </c>
    </row>
    <row r="164" spans="1:33" x14ac:dyDescent="0.2">
      <c r="A164" s="47">
        <v>134</v>
      </c>
      <c r="B164" s="47" t="s">
        <v>831</v>
      </c>
      <c r="C164" s="10" t="s">
        <v>465</v>
      </c>
      <c r="D164" s="56">
        <v>108694</v>
      </c>
      <c r="E164" s="56">
        <v>1165</v>
      </c>
      <c r="F164" s="64">
        <v>5159</v>
      </c>
      <c r="G164" s="64">
        <v>25019</v>
      </c>
      <c r="H164" s="64">
        <v>58937</v>
      </c>
      <c r="I164" s="64">
        <v>19579</v>
      </c>
      <c r="J164" s="56">
        <v>5868</v>
      </c>
      <c r="K164" s="56">
        <v>5539</v>
      </c>
      <c r="L164" s="56">
        <v>11840</v>
      </c>
      <c r="M164" s="56">
        <v>11258</v>
      </c>
      <c r="N164" s="99">
        <f t="shared" si="53"/>
        <v>3.6590720067694212E-3</v>
      </c>
      <c r="O164" s="99">
        <f t="shared" si="54"/>
        <v>1.6686504270456007E-3</v>
      </c>
      <c r="P164" s="100">
        <f t="shared" si="55"/>
        <v>1.7926751550304363E-3</v>
      </c>
      <c r="Q164" s="100">
        <f t="shared" si="56"/>
        <v>2.8828575122411115E-3</v>
      </c>
      <c r="R164" s="100">
        <f t="shared" si="57"/>
        <v>4.3232614454893634E-3</v>
      </c>
      <c r="S164" s="100">
        <f t="shared" si="58"/>
        <v>4.3350419023790807E-3</v>
      </c>
      <c r="T164" s="99">
        <f t="shared" si="43"/>
        <v>3.5052590833281562E-3</v>
      </c>
      <c r="U164" s="99">
        <f t="shared" si="44"/>
        <v>3.6800025512204E-3</v>
      </c>
      <c r="V164" s="99">
        <f t="shared" si="45"/>
        <v>3.5578836722287648E-3</v>
      </c>
      <c r="W164" s="99">
        <f t="shared" si="46"/>
        <v>3.7362719055451347E-3</v>
      </c>
      <c r="X164" s="38">
        <f t="shared" si="68"/>
        <v>100</v>
      </c>
      <c r="Y164" s="38">
        <f t="shared" si="59"/>
        <v>45.603104392549113</v>
      </c>
      <c r="Z164" s="38">
        <f t="shared" si="60"/>
        <v>48.992617573907253</v>
      </c>
      <c r="AA164" s="38">
        <f t="shared" si="61"/>
        <v>78.786575036176288</v>
      </c>
      <c r="AB164" s="38">
        <f t="shared" si="62"/>
        <v>118.15185482797735</v>
      </c>
      <c r="AC164" s="38">
        <f t="shared" si="63"/>
        <v>118.47380686575968</v>
      </c>
      <c r="AD164" s="38">
        <f t="shared" si="64"/>
        <v>95.796395283921569</v>
      </c>
      <c r="AE164" s="38">
        <f t="shared" si="65"/>
        <v>100.572017834365</v>
      </c>
      <c r="AF164" s="38">
        <f t="shared" si="66"/>
        <v>97.234590236173162</v>
      </c>
      <c r="AG164" s="38">
        <f t="shared" si="67"/>
        <v>102.10982179724506</v>
      </c>
    </row>
    <row r="165" spans="1:33" x14ac:dyDescent="0.2">
      <c r="A165" s="47">
        <v>135</v>
      </c>
      <c r="B165" s="47" t="s">
        <v>831</v>
      </c>
      <c r="C165" s="10" t="s">
        <v>466</v>
      </c>
      <c r="D165" s="56">
        <v>134909</v>
      </c>
      <c r="E165" s="56">
        <v>1111</v>
      </c>
      <c r="F165" s="64">
        <v>5761</v>
      </c>
      <c r="G165" s="64">
        <v>30570</v>
      </c>
      <c r="H165" s="64">
        <v>69577</v>
      </c>
      <c r="I165" s="64">
        <v>29001</v>
      </c>
      <c r="J165" s="56">
        <v>8061</v>
      </c>
      <c r="K165" s="56">
        <v>7690</v>
      </c>
      <c r="L165" s="56">
        <v>15676</v>
      </c>
      <c r="M165" s="56">
        <v>15059</v>
      </c>
      <c r="N165" s="99">
        <f t="shared" si="53"/>
        <v>4.5415730892345105E-3</v>
      </c>
      <c r="O165" s="99">
        <f t="shared" si="54"/>
        <v>1.5913052570366202E-3</v>
      </c>
      <c r="P165" s="100">
        <f t="shared" si="55"/>
        <v>2.0018611297015591E-3</v>
      </c>
      <c r="Q165" s="100">
        <f t="shared" si="56"/>
        <v>3.5224810803473673E-3</v>
      </c>
      <c r="R165" s="100">
        <f t="shared" si="57"/>
        <v>5.1037474183079122E-3</v>
      </c>
      <c r="S165" s="100">
        <f t="shared" si="58"/>
        <v>6.4211936365951138E-3</v>
      </c>
      <c r="T165" s="99">
        <f t="shared" si="43"/>
        <v>4.8152511027110207E-3</v>
      </c>
      <c r="U165" s="99">
        <f t="shared" si="44"/>
        <v>5.1090846035177608E-3</v>
      </c>
      <c r="V165" s="99">
        <f t="shared" si="45"/>
        <v>4.7105899025218006E-3</v>
      </c>
      <c r="W165" s="99">
        <f t="shared" si="46"/>
        <v>4.9977365984725693E-3</v>
      </c>
      <c r="X165" s="38">
        <f t="shared" si="68"/>
        <v>100</v>
      </c>
      <c r="Y165" s="38">
        <f t="shared" si="59"/>
        <v>35.038635859647414</v>
      </c>
      <c r="Z165" s="38">
        <f t="shared" si="60"/>
        <v>44.078584454510583</v>
      </c>
      <c r="AA165" s="38">
        <f t="shared" si="61"/>
        <v>77.560814526956932</v>
      </c>
      <c r="AB165" s="38">
        <f t="shared" si="62"/>
        <v>112.37840541212465</v>
      </c>
      <c r="AC165" s="38">
        <f t="shared" si="63"/>
        <v>141.38699323844673</v>
      </c>
      <c r="AD165" s="38">
        <f t="shared" si="64"/>
        <v>106.02606207362919</v>
      </c>
      <c r="AE165" s="38">
        <f t="shared" si="65"/>
        <v>112.49592383811896</v>
      </c>
      <c r="AF165" s="38">
        <f t="shared" si="66"/>
        <v>103.72154779778691</v>
      </c>
      <c r="AG165" s="38">
        <f t="shared" si="67"/>
        <v>110.04417412810912</v>
      </c>
    </row>
    <row r="166" spans="1:33" x14ac:dyDescent="0.2">
      <c r="A166" s="47">
        <v>136</v>
      </c>
      <c r="B166" s="47" t="s">
        <v>831</v>
      </c>
      <c r="C166" s="10" t="s">
        <v>106</v>
      </c>
      <c r="D166" s="56">
        <v>968749</v>
      </c>
      <c r="E166" s="56">
        <v>11171</v>
      </c>
      <c r="F166" s="64">
        <v>63609</v>
      </c>
      <c r="G166" s="64">
        <v>346656</v>
      </c>
      <c r="H166" s="64">
        <v>389184</v>
      </c>
      <c r="I166" s="64">
        <v>169300</v>
      </c>
      <c r="J166" s="56">
        <v>57391</v>
      </c>
      <c r="K166" s="56">
        <v>53408</v>
      </c>
      <c r="L166" s="56">
        <v>108780</v>
      </c>
      <c r="M166" s="56">
        <v>101880</v>
      </c>
      <c r="N166" s="99">
        <f t="shared" si="53"/>
        <v>3.2611941298377738E-2</v>
      </c>
      <c r="O166" s="99">
        <f t="shared" si="54"/>
        <v>1.6000423966117085E-2</v>
      </c>
      <c r="P166" s="100">
        <f t="shared" si="55"/>
        <v>2.2103173858563873E-2</v>
      </c>
      <c r="Q166" s="100">
        <f t="shared" si="56"/>
        <v>3.9944036682659369E-2</v>
      </c>
      <c r="R166" s="100">
        <f t="shared" si="57"/>
        <v>2.8548181658403591E-2</v>
      </c>
      <c r="S166" s="100">
        <f t="shared" si="58"/>
        <v>3.7485193016639176E-2</v>
      </c>
      <c r="T166" s="99">
        <f t="shared" si="43"/>
        <v>3.4282604644050141E-2</v>
      </c>
      <c r="U166" s="99">
        <f t="shared" si="44"/>
        <v>3.5483223732727776E-2</v>
      </c>
      <c r="V166" s="99">
        <f t="shared" si="45"/>
        <v>3.2688056238601777E-2</v>
      </c>
      <c r="W166" s="99">
        <f t="shared" si="46"/>
        <v>3.3811634547605107E-2</v>
      </c>
      <c r="X166" s="38">
        <f t="shared" si="68"/>
        <v>100</v>
      </c>
      <c r="Y166" s="38">
        <f t="shared" si="59"/>
        <v>49.06308342617131</v>
      </c>
      <c r="Z166" s="38">
        <f t="shared" si="60"/>
        <v>67.776320508903225</v>
      </c>
      <c r="AA166" s="38">
        <f t="shared" si="61"/>
        <v>122.48285472243985</v>
      </c>
      <c r="AB166" s="38">
        <f t="shared" si="62"/>
        <v>87.539044048946892</v>
      </c>
      <c r="AC166" s="38">
        <f t="shared" si="63"/>
        <v>114.94315126374846</v>
      </c>
      <c r="AD166" s="38">
        <f t="shared" si="64"/>
        <v>105.12285769923028</v>
      </c>
      <c r="AE166" s="38">
        <f t="shared" si="65"/>
        <v>108.80438980335363</v>
      </c>
      <c r="AF166" s="38">
        <f t="shared" si="66"/>
        <v>100.23339591938927</v>
      </c>
      <c r="AG166" s="38">
        <f t="shared" si="67"/>
        <v>103.67869314571301</v>
      </c>
    </row>
    <row r="167" spans="1:33" x14ac:dyDescent="0.2">
      <c r="A167" s="47">
        <v>137</v>
      </c>
      <c r="B167" s="47" t="s">
        <v>831</v>
      </c>
      <c r="C167" s="10" t="s">
        <v>467</v>
      </c>
      <c r="D167" s="56">
        <v>909814</v>
      </c>
      <c r="E167" s="56">
        <v>17003</v>
      </c>
      <c r="F167" s="64">
        <v>74690</v>
      </c>
      <c r="G167" s="64">
        <v>252969</v>
      </c>
      <c r="H167" s="64">
        <v>425799</v>
      </c>
      <c r="I167" s="64">
        <v>156356</v>
      </c>
      <c r="J167" s="56">
        <v>51990</v>
      </c>
      <c r="K167" s="56">
        <v>47595</v>
      </c>
      <c r="L167" s="56">
        <v>102649</v>
      </c>
      <c r="M167" s="56">
        <v>94713</v>
      </c>
      <c r="N167" s="99">
        <f t="shared" si="53"/>
        <v>3.062795498157133E-2</v>
      </c>
      <c r="O167" s="99">
        <f t="shared" si="54"/>
        <v>2.4353702327086994E-2</v>
      </c>
      <c r="P167" s="100">
        <f t="shared" si="55"/>
        <v>2.5953655229545122E-2</v>
      </c>
      <c r="Q167" s="100">
        <f t="shared" si="56"/>
        <v>2.9148790200012858E-2</v>
      </c>
      <c r="R167" s="100">
        <f t="shared" si="57"/>
        <v>3.1234036347759904E-2</v>
      </c>
      <c r="S167" s="100">
        <f t="shared" si="58"/>
        <v>3.4619225276489279E-2</v>
      </c>
      <c r="T167" s="99">
        <f t="shared" si="43"/>
        <v>3.1056308749528094E-2</v>
      </c>
      <c r="U167" s="99">
        <f t="shared" si="44"/>
        <v>3.1621180975868378E-2</v>
      </c>
      <c r="V167" s="99">
        <f t="shared" si="45"/>
        <v>3.0845709549882642E-2</v>
      </c>
      <c r="W167" s="99">
        <f t="shared" si="46"/>
        <v>3.1433071681461748E-2</v>
      </c>
      <c r="X167" s="38">
        <f t="shared" si="68"/>
        <v>100</v>
      </c>
      <c r="Y167" s="38">
        <f t="shared" si="59"/>
        <v>79.514621011231341</v>
      </c>
      <c r="Z167" s="38">
        <f t="shared" si="60"/>
        <v>84.738452975921149</v>
      </c>
      <c r="AA167" s="38">
        <f t="shared" si="61"/>
        <v>95.170540173353146</v>
      </c>
      <c r="AB167" s="38">
        <f t="shared" si="62"/>
        <v>101.97885025805103</v>
      </c>
      <c r="AC167" s="38">
        <f t="shared" si="63"/>
        <v>113.0314619350834</v>
      </c>
      <c r="AD167" s="38">
        <f t="shared" si="64"/>
        <v>101.39857123407194</v>
      </c>
      <c r="AE167" s="38">
        <f t="shared" si="65"/>
        <v>103.24287401785286</v>
      </c>
      <c r="AF167" s="38">
        <f t="shared" si="66"/>
        <v>100.71096672449184</v>
      </c>
      <c r="AG167" s="38">
        <f t="shared" si="67"/>
        <v>102.62869884840451</v>
      </c>
    </row>
    <row r="168" spans="1:33" x14ac:dyDescent="0.2">
      <c r="A168" s="47">
        <v>138</v>
      </c>
      <c r="B168" s="47" t="s">
        <v>831</v>
      </c>
      <c r="C168" s="10" t="s">
        <v>468</v>
      </c>
      <c r="D168" s="56">
        <v>63513</v>
      </c>
      <c r="E168" s="56">
        <v>824</v>
      </c>
      <c r="F168" s="64">
        <v>3729</v>
      </c>
      <c r="G168" s="64">
        <v>16164</v>
      </c>
      <c r="H168" s="64">
        <v>31253</v>
      </c>
      <c r="I168" s="64">
        <v>12367</v>
      </c>
      <c r="J168" s="56">
        <v>3431</v>
      </c>
      <c r="K168" s="56">
        <v>3212</v>
      </c>
      <c r="L168" s="56">
        <v>6791</v>
      </c>
      <c r="M168" s="56">
        <v>6397</v>
      </c>
      <c r="N168" s="99">
        <f t="shared" si="53"/>
        <v>2.1380999904865609E-3</v>
      </c>
      <c r="O168" s="99">
        <f t="shared" si="54"/>
        <v>1.1802300016185193E-3</v>
      </c>
      <c r="P168" s="100">
        <f t="shared" si="55"/>
        <v>1.2957715939345797E-3</v>
      </c>
      <c r="Q168" s="100">
        <f t="shared" si="56"/>
        <v>1.8625248342405902E-3</v>
      </c>
      <c r="R168" s="100">
        <f t="shared" si="57"/>
        <v>2.2925308372648604E-3</v>
      </c>
      <c r="S168" s="100">
        <f t="shared" si="58"/>
        <v>2.7382125341806063E-3</v>
      </c>
      <c r="T168" s="99">
        <f t="shared" si="43"/>
        <v>2.0495132779309653E-3</v>
      </c>
      <c r="U168" s="99">
        <f t="shared" si="44"/>
        <v>2.1339895639140506E-3</v>
      </c>
      <c r="V168" s="99">
        <f t="shared" si="45"/>
        <v>2.0406746636913464E-3</v>
      </c>
      <c r="W168" s="99">
        <f t="shared" si="46"/>
        <v>2.1230175324011571E-3</v>
      </c>
      <c r="X168" s="38">
        <f t="shared" si="68"/>
        <v>100</v>
      </c>
      <c r="Y168" s="38">
        <f t="shared" si="59"/>
        <v>55.199944196713545</v>
      </c>
      <c r="Z168" s="38">
        <f t="shared" si="60"/>
        <v>60.603881937238349</v>
      </c>
      <c r="AA168" s="38">
        <f t="shared" si="61"/>
        <v>87.111212877221007</v>
      </c>
      <c r="AB168" s="38">
        <f t="shared" si="62"/>
        <v>107.22280751440236</v>
      </c>
      <c r="AC168" s="38">
        <f t="shared" si="63"/>
        <v>128.067562151641</v>
      </c>
      <c r="AD168" s="38">
        <f t="shared" si="64"/>
        <v>95.856755392649518</v>
      </c>
      <c r="AE168" s="38">
        <f t="shared" si="65"/>
        <v>99.807753304765939</v>
      </c>
      <c r="AF168" s="38">
        <f t="shared" si="66"/>
        <v>95.443369008525949</v>
      </c>
      <c r="AG168" s="38">
        <f t="shared" si="67"/>
        <v>99.294585933655441</v>
      </c>
    </row>
    <row r="169" spans="1:33" x14ac:dyDescent="0.2">
      <c r="A169" s="47">
        <v>139</v>
      </c>
      <c r="B169" s="47" t="s">
        <v>831</v>
      </c>
      <c r="C169" s="10" t="s">
        <v>469</v>
      </c>
      <c r="D169" s="56">
        <v>379078</v>
      </c>
      <c r="E169" s="56">
        <v>3174</v>
      </c>
      <c r="F169" s="64">
        <v>17157</v>
      </c>
      <c r="G169" s="64">
        <v>95515</v>
      </c>
      <c r="H169" s="64">
        <v>201651</v>
      </c>
      <c r="I169" s="64">
        <v>64755</v>
      </c>
      <c r="J169" s="56">
        <v>21092</v>
      </c>
      <c r="K169" s="56">
        <v>20062</v>
      </c>
      <c r="L169" s="56">
        <v>40369</v>
      </c>
      <c r="M169" s="56">
        <v>38596</v>
      </c>
      <c r="N169" s="99">
        <f t="shared" si="53"/>
        <v>1.2761271994609994E-2</v>
      </c>
      <c r="O169" s="99">
        <f t="shared" si="54"/>
        <v>4.5461772149723058E-3</v>
      </c>
      <c r="P169" s="100">
        <f t="shared" si="55"/>
        <v>5.9618002781270003E-3</v>
      </c>
      <c r="Q169" s="100">
        <f t="shared" si="56"/>
        <v>1.1005880941752658E-2</v>
      </c>
      <c r="R169" s="100">
        <f t="shared" si="57"/>
        <v>1.479189632564222E-2</v>
      </c>
      <c r="S169" s="100">
        <f t="shared" si="58"/>
        <v>1.4337588149985054E-2</v>
      </c>
      <c r="T169" s="99">
        <f t="shared" si="43"/>
        <v>1.2599339568090912E-2</v>
      </c>
      <c r="U169" s="99">
        <f t="shared" si="44"/>
        <v>1.3328797830399652E-2</v>
      </c>
      <c r="V169" s="99">
        <f t="shared" si="45"/>
        <v>1.2130760638868497E-2</v>
      </c>
      <c r="W169" s="99">
        <f t="shared" si="46"/>
        <v>1.2809126884563867E-2</v>
      </c>
      <c r="X169" s="38">
        <f t="shared" si="68"/>
        <v>100</v>
      </c>
      <c r="Y169" s="38">
        <f t="shared" si="59"/>
        <v>35.624796782738308</v>
      </c>
      <c r="Z169" s="38">
        <f t="shared" si="60"/>
        <v>46.71791558588437</v>
      </c>
      <c r="AA169" s="38">
        <f t="shared" si="61"/>
        <v>86.244388070415198</v>
      </c>
      <c r="AB169" s="38">
        <f t="shared" si="62"/>
        <v>115.91239754069895</v>
      </c>
      <c r="AC169" s="38">
        <f t="shared" si="63"/>
        <v>112.35234352845744</v>
      </c>
      <c r="AD169" s="38">
        <f t="shared" si="64"/>
        <v>98.731063591564563</v>
      </c>
      <c r="AE169" s="38">
        <f t="shared" si="65"/>
        <v>104.44725130872034</v>
      </c>
      <c r="AF169" s="38">
        <f t="shared" si="66"/>
        <v>95.059180965598046</v>
      </c>
      <c r="AG169" s="38">
        <f t="shared" si="67"/>
        <v>100.37500094014207</v>
      </c>
    </row>
    <row r="170" spans="1:33" x14ac:dyDescent="0.2">
      <c r="A170" s="47">
        <v>140</v>
      </c>
      <c r="B170" s="47" t="s">
        <v>831</v>
      </c>
      <c r="C170" s="10" t="s">
        <v>470</v>
      </c>
      <c r="D170" s="56">
        <v>17946</v>
      </c>
      <c r="E170" s="56">
        <v>212</v>
      </c>
      <c r="F170" s="64">
        <v>956</v>
      </c>
      <c r="G170" s="64">
        <v>4541</v>
      </c>
      <c r="H170" s="64">
        <v>8178</v>
      </c>
      <c r="I170" s="64">
        <v>4271</v>
      </c>
      <c r="J170" s="56">
        <v>1002</v>
      </c>
      <c r="K170" s="56">
        <v>947</v>
      </c>
      <c r="L170" s="56">
        <v>1841</v>
      </c>
      <c r="M170" s="56">
        <v>1735</v>
      </c>
      <c r="N170" s="99">
        <f t="shared" si="53"/>
        <v>6.0413368017999184E-4</v>
      </c>
      <c r="O170" s="99">
        <f t="shared" si="54"/>
        <v>3.0365140818340548E-4</v>
      </c>
      <c r="P170" s="100">
        <f t="shared" si="55"/>
        <v>3.3219566741792927E-4</v>
      </c>
      <c r="Q170" s="100">
        <f t="shared" si="56"/>
        <v>5.2324457264826276E-4</v>
      </c>
      <c r="R170" s="100">
        <f t="shared" si="57"/>
        <v>5.9988856068703893E-4</v>
      </c>
      <c r="S170" s="100">
        <f t="shared" si="58"/>
        <v>9.4565421957510873E-4</v>
      </c>
      <c r="T170" s="99">
        <f t="shared" si="43"/>
        <v>5.985462851899817E-4</v>
      </c>
      <c r="U170" s="99">
        <f t="shared" si="44"/>
        <v>6.2916815598586728E-4</v>
      </c>
      <c r="V170" s="99">
        <f t="shared" si="45"/>
        <v>5.5321485139975984E-4</v>
      </c>
      <c r="W170" s="99">
        <f t="shared" si="46"/>
        <v>5.7580669356198334E-4</v>
      </c>
      <c r="X170" s="38">
        <f t="shared" si="68"/>
        <v>100</v>
      </c>
      <c r="Y170" s="38">
        <f t="shared" si="59"/>
        <v>50.262287660065141</v>
      </c>
      <c r="Z170" s="38">
        <f t="shared" si="60"/>
        <v>54.987112673300544</v>
      </c>
      <c r="AA170" s="38">
        <f t="shared" si="61"/>
        <v>86.610727031866602</v>
      </c>
      <c r="AB170" s="38">
        <f t="shared" si="62"/>
        <v>99.297321167115172</v>
      </c>
      <c r="AC170" s="38">
        <f t="shared" si="63"/>
        <v>156.53062403231127</v>
      </c>
      <c r="AD170" s="38">
        <f t="shared" si="64"/>
        <v>99.075139298913868</v>
      </c>
      <c r="AE170" s="38">
        <f t="shared" si="65"/>
        <v>104.14386362276919</v>
      </c>
      <c r="AF170" s="38">
        <f t="shared" si="66"/>
        <v>91.571595749294829</v>
      </c>
      <c r="AG170" s="38">
        <f t="shared" si="67"/>
        <v>95.311139314469457</v>
      </c>
    </row>
    <row r="171" spans="1:33" x14ac:dyDescent="0.2">
      <c r="A171" s="47">
        <v>141</v>
      </c>
      <c r="B171" s="47" t="s">
        <v>831</v>
      </c>
      <c r="C171" s="10" t="s">
        <v>471</v>
      </c>
      <c r="D171" s="56">
        <v>291187</v>
      </c>
      <c r="E171" s="56">
        <v>3130</v>
      </c>
      <c r="F171" s="64">
        <v>16196</v>
      </c>
      <c r="G171" s="64">
        <v>76775</v>
      </c>
      <c r="H171" s="64">
        <v>143700</v>
      </c>
      <c r="I171" s="64">
        <v>54516</v>
      </c>
      <c r="J171" s="56">
        <v>16728</v>
      </c>
      <c r="K171" s="56">
        <v>15740</v>
      </c>
      <c r="L171" s="56">
        <v>31092</v>
      </c>
      <c r="M171" s="56">
        <v>29423</v>
      </c>
      <c r="N171" s="99">
        <f t="shared" si="53"/>
        <v>9.8025116421805013E-3</v>
      </c>
      <c r="O171" s="99">
        <f t="shared" si="54"/>
        <v>4.483155224594618E-3</v>
      </c>
      <c r="P171" s="100">
        <f t="shared" si="55"/>
        <v>5.6278671856702742E-3</v>
      </c>
      <c r="Q171" s="100">
        <f t="shared" si="56"/>
        <v>8.8465320557300983E-3</v>
      </c>
      <c r="R171" s="100">
        <f t="shared" si="57"/>
        <v>1.0540961869739239E-2</v>
      </c>
      <c r="S171" s="100">
        <f t="shared" si="58"/>
        <v>1.2070542129327236E-2</v>
      </c>
      <c r="T171" s="99">
        <f t="shared" si="43"/>
        <v>9.992497264129754E-3</v>
      </c>
      <c r="U171" s="99">
        <f t="shared" si="44"/>
        <v>1.0457346119553908E-2</v>
      </c>
      <c r="V171" s="99">
        <f t="shared" si="45"/>
        <v>9.3430506027818196E-3</v>
      </c>
      <c r="W171" s="99">
        <f t="shared" si="46"/>
        <v>9.764818642463537E-3</v>
      </c>
      <c r="X171" s="38">
        <f t="shared" si="68"/>
        <v>100</v>
      </c>
      <c r="Y171" s="38">
        <f t="shared" si="59"/>
        <v>45.734760521002258</v>
      </c>
      <c r="Z171" s="38">
        <f t="shared" si="60"/>
        <v>57.412501929132056</v>
      </c>
      <c r="AA171" s="38">
        <f t="shared" si="61"/>
        <v>90.24760570202443</v>
      </c>
      <c r="AB171" s="38">
        <f t="shared" si="62"/>
        <v>107.53327570029261</v>
      </c>
      <c r="AC171" s="38">
        <f t="shared" si="63"/>
        <v>123.13723839293729</v>
      </c>
      <c r="AD171" s="38">
        <f t="shared" si="64"/>
        <v>101.93813207149624</v>
      </c>
      <c r="AE171" s="38">
        <f t="shared" si="65"/>
        <v>106.68027237586368</v>
      </c>
      <c r="AF171" s="38">
        <f t="shared" si="66"/>
        <v>95.312823323548969</v>
      </c>
      <c r="AG171" s="38">
        <f t="shared" si="67"/>
        <v>99.615476103545035</v>
      </c>
    </row>
    <row r="172" spans="1:33" x14ac:dyDescent="0.2">
      <c r="A172" s="47">
        <v>142</v>
      </c>
      <c r="B172" s="47" t="s">
        <v>831</v>
      </c>
      <c r="C172" s="10" t="s">
        <v>472</v>
      </c>
      <c r="D172" s="56">
        <v>557025</v>
      </c>
      <c r="E172" s="56">
        <v>7674</v>
      </c>
      <c r="F172" s="64">
        <v>36146</v>
      </c>
      <c r="G172" s="64">
        <v>156286</v>
      </c>
      <c r="H172" s="64">
        <v>266719</v>
      </c>
      <c r="I172" s="64">
        <v>97874</v>
      </c>
      <c r="J172" s="56">
        <v>31187</v>
      </c>
      <c r="K172" s="56">
        <v>28937</v>
      </c>
      <c r="L172" s="56">
        <v>59300</v>
      </c>
      <c r="M172" s="56">
        <v>55454</v>
      </c>
      <c r="N172" s="99">
        <f t="shared" si="53"/>
        <v>1.8751675203513871E-2</v>
      </c>
      <c r="O172" s="99">
        <f t="shared" si="54"/>
        <v>1.0991608049054026E-2</v>
      </c>
      <c r="P172" s="100">
        <f t="shared" si="55"/>
        <v>1.2560193090469112E-2</v>
      </c>
      <c r="Q172" s="100">
        <f t="shared" si="56"/>
        <v>1.8008324439750364E-2</v>
      </c>
      <c r="R172" s="100">
        <f t="shared" si="57"/>
        <v>1.9564890806784828E-2</v>
      </c>
      <c r="S172" s="100">
        <f t="shared" si="58"/>
        <v>2.167055984235406E-2</v>
      </c>
      <c r="T172" s="99">
        <f t="shared" si="43"/>
        <v>1.8629603788642674E-2</v>
      </c>
      <c r="U172" s="99">
        <f t="shared" si="44"/>
        <v>1.9225173104290436E-2</v>
      </c>
      <c r="V172" s="99">
        <f t="shared" si="45"/>
        <v>1.7819468054321431E-2</v>
      </c>
      <c r="W172" s="99">
        <f t="shared" si="46"/>
        <v>1.8403910308234135E-2</v>
      </c>
      <c r="X172" s="38">
        <f t="shared" si="68"/>
        <v>100</v>
      </c>
      <c r="Y172" s="38">
        <f t="shared" si="59"/>
        <v>58.616672535978608</v>
      </c>
      <c r="Z172" s="38">
        <f t="shared" si="60"/>
        <v>66.981712055867206</v>
      </c>
      <c r="AA172" s="38">
        <f t="shared" si="61"/>
        <v>96.035816769990717</v>
      </c>
      <c r="AB172" s="38">
        <f t="shared" si="62"/>
        <v>104.33676241959742</v>
      </c>
      <c r="AC172" s="38">
        <f t="shared" si="63"/>
        <v>115.56599400939507</v>
      </c>
      <c r="AD172" s="38">
        <f t="shared" si="64"/>
        <v>99.349010616137789</v>
      </c>
      <c r="AE172" s="38">
        <f t="shared" si="65"/>
        <v>102.52509653477699</v>
      </c>
      <c r="AF172" s="38">
        <f t="shared" si="66"/>
        <v>95.028672696838541</v>
      </c>
      <c r="AG172" s="38">
        <f t="shared" si="67"/>
        <v>98.145419587821308</v>
      </c>
    </row>
    <row r="173" spans="1:33" x14ac:dyDescent="0.2">
      <c r="A173" s="47">
        <v>143</v>
      </c>
      <c r="B173" s="47" t="s">
        <v>831</v>
      </c>
      <c r="C173" s="10" t="s">
        <v>473</v>
      </c>
      <c r="D173" s="56">
        <v>1271699</v>
      </c>
      <c r="E173" s="56">
        <v>14636</v>
      </c>
      <c r="F173" s="64">
        <v>80134</v>
      </c>
      <c r="G173" s="64">
        <v>393247</v>
      </c>
      <c r="H173" s="64">
        <v>597296</v>
      </c>
      <c r="I173" s="64">
        <v>201022</v>
      </c>
      <c r="J173" s="56">
        <v>70975</v>
      </c>
      <c r="K173" s="56">
        <v>66156</v>
      </c>
      <c r="L173" s="56">
        <v>136068</v>
      </c>
      <c r="M173" s="56">
        <v>127482</v>
      </c>
      <c r="N173" s="99">
        <f t="shared" si="53"/>
        <v>4.2810442268539813E-2</v>
      </c>
      <c r="O173" s="99">
        <f t="shared" si="54"/>
        <v>2.096340570836001E-2</v>
      </c>
      <c r="P173" s="100">
        <f t="shared" si="55"/>
        <v>2.784536361178697E-2</v>
      </c>
      <c r="Q173" s="100">
        <f t="shared" si="56"/>
        <v>4.5312565175118127E-2</v>
      </c>
      <c r="R173" s="100">
        <f t="shared" si="57"/>
        <v>4.3814017821487597E-2</v>
      </c>
      <c r="S173" s="100">
        <f t="shared" si="58"/>
        <v>4.4508850978091201E-2</v>
      </c>
      <c r="T173" s="99">
        <f t="shared" si="43"/>
        <v>4.2397028534290372E-2</v>
      </c>
      <c r="U173" s="99">
        <f t="shared" si="44"/>
        <v>4.3952743957128865E-2</v>
      </c>
      <c r="V173" s="99">
        <f t="shared" si="45"/>
        <v>4.0888016512907396E-2</v>
      </c>
      <c r="W173" s="99">
        <f t="shared" si="46"/>
        <v>4.2308350956005047E-2</v>
      </c>
      <c r="X173" s="38">
        <f t="shared" si="68"/>
        <v>100</v>
      </c>
      <c r="Y173" s="38">
        <f t="shared" si="59"/>
        <v>48.967972759686781</v>
      </c>
      <c r="Z173" s="38">
        <f t="shared" si="60"/>
        <v>65.043391603197108</v>
      </c>
      <c r="AA173" s="38">
        <f t="shared" si="61"/>
        <v>105.8446555886601</v>
      </c>
      <c r="AB173" s="38">
        <f t="shared" si="62"/>
        <v>102.34423075251733</v>
      </c>
      <c r="AC173" s="38">
        <f t="shared" si="63"/>
        <v>103.96727671930523</v>
      </c>
      <c r="AD173" s="38">
        <f t="shared" si="64"/>
        <v>99.034315666126048</v>
      </c>
      <c r="AE173" s="38">
        <f t="shared" si="65"/>
        <v>102.66827817714113</v>
      </c>
      <c r="AF173" s="38">
        <f t="shared" si="66"/>
        <v>95.50944663553463</v>
      </c>
      <c r="AG173" s="38">
        <f t="shared" si="67"/>
        <v>98.827175600323713</v>
      </c>
    </row>
    <row r="174" spans="1:33" x14ac:dyDescent="0.2">
      <c r="A174" s="47">
        <v>144</v>
      </c>
      <c r="B174" s="47" t="s">
        <v>831</v>
      </c>
      <c r="C174" s="10" t="s">
        <v>259</v>
      </c>
      <c r="D174" s="56">
        <v>94425</v>
      </c>
      <c r="E174" s="56">
        <v>1208</v>
      </c>
      <c r="F174" s="64">
        <v>5617</v>
      </c>
      <c r="G174" s="64">
        <v>24844</v>
      </c>
      <c r="H174" s="64">
        <v>45417</v>
      </c>
      <c r="I174" s="64">
        <v>18547</v>
      </c>
      <c r="J174" s="56">
        <v>5238</v>
      </c>
      <c r="K174" s="56">
        <v>4931</v>
      </c>
      <c r="L174" s="56">
        <v>9825</v>
      </c>
      <c r="M174" s="56">
        <v>9237</v>
      </c>
      <c r="N174" s="99">
        <f t="shared" si="53"/>
        <v>3.1787207595562091E-3</v>
      </c>
      <c r="O174" s="99">
        <f t="shared" si="54"/>
        <v>1.7302400994601594E-3</v>
      </c>
      <c r="P174" s="100">
        <f t="shared" si="55"/>
        <v>1.9518232885842141E-3</v>
      </c>
      <c r="Q174" s="100">
        <f t="shared" si="56"/>
        <v>2.8626928348102713E-3</v>
      </c>
      <c r="R174" s="100">
        <f t="shared" si="57"/>
        <v>3.3315161116071468E-3</v>
      </c>
      <c r="S174" s="100">
        <f t="shared" si="58"/>
        <v>4.1065438563473522E-3</v>
      </c>
      <c r="T174" s="99">
        <f t="shared" si="43"/>
        <v>3.1289275866518205E-3</v>
      </c>
      <c r="U174" s="99">
        <f t="shared" si="44"/>
        <v>3.2760593211893473E-3</v>
      </c>
      <c r="V174" s="99">
        <f t="shared" si="45"/>
        <v>2.9523823546999672E-3</v>
      </c>
      <c r="W174" s="99">
        <f t="shared" si="46"/>
        <v>3.0655483737360464E-3</v>
      </c>
      <c r="X174" s="38">
        <f t="shared" si="68"/>
        <v>100</v>
      </c>
      <c r="Y174" s="38">
        <f t="shared" si="59"/>
        <v>54.43196274031078</v>
      </c>
      <c r="Z174" s="38">
        <f t="shared" si="60"/>
        <v>61.402791758805328</v>
      </c>
      <c r="AA174" s="38">
        <f t="shared" si="61"/>
        <v>90.058015514704749</v>
      </c>
      <c r="AB174" s="38">
        <f t="shared" si="62"/>
        <v>104.80681895670099</v>
      </c>
      <c r="AC174" s="38">
        <f t="shared" si="63"/>
        <v>129.18856882920031</v>
      </c>
      <c r="AD174" s="38">
        <f t="shared" si="64"/>
        <v>98.433546804805204</v>
      </c>
      <c r="AE174" s="38">
        <f t="shared" si="65"/>
        <v>103.06219290702113</v>
      </c>
      <c r="AF174" s="38">
        <f t="shared" si="66"/>
        <v>92.879575716872921</v>
      </c>
      <c r="AG174" s="38">
        <f t="shared" si="67"/>
        <v>96.439687711481682</v>
      </c>
    </row>
    <row r="175" spans="1:33" x14ac:dyDescent="0.2">
      <c r="A175" s="47">
        <v>145</v>
      </c>
      <c r="B175" s="47" t="s">
        <v>831</v>
      </c>
      <c r="C175" s="10" t="s">
        <v>474</v>
      </c>
      <c r="D175" s="56">
        <v>74845</v>
      </c>
      <c r="E175" s="56">
        <v>670</v>
      </c>
      <c r="F175" s="64">
        <v>3316</v>
      </c>
      <c r="G175" s="64">
        <v>18927</v>
      </c>
      <c r="H175" s="64">
        <v>34411</v>
      </c>
      <c r="I175" s="64">
        <v>18191</v>
      </c>
      <c r="J175" s="56">
        <v>4333</v>
      </c>
      <c r="K175" s="56">
        <v>4125</v>
      </c>
      <c r="L175" s="56">
        <v>8295</v>
      </c>
      <c r="M175" s="56">
        <v>7912</v>
      </c>
      <c r="N175" s="99">
        <f t="shared" si="53"/>
        <v>2.5195801456074605E-3</v>
      </c>
      <c r="O175" s="99">
        <f t="shared" si="54"/>
        <v>9.5965303529661154E-4</v>
      </c>
      <c r="P175" s="100">
        <f t="shared" si="55"/>
        <v>1.1522602857299722E-3</v>
      </c>
      <c r="Q175" s="100">
        <f t="shared" si="56"/>
        <v>2.1808962841915152E-3</v>
      </c>
      <c r="R175" s="100">
        <f t="shared" si="57"/>
        <v>2.5241825949867567E-3</v>
      </c>
      <c r="S175" s="100">
        <f t="shared" si="58"/>
        <v>4.027720886979818E-3</v>
      </c>
      <c r="T175" s="99">
        <f t="shared" ref="T175:T194" si="69">J175/T$29</f>
        <v>2.588324404918354E-3</v>
      </c>
      <c r="U175" s="99">
        <f t="shared" ref="U175:U194" si="70">K175/U$29</f>
        <v>2.7405687892731812E-3</v>
      </c>
      <c r="V175" s="99">
        <f t="shared" ref="V175:V194" si="71">L175/V$29</f>
        <v>2.4926220490825678E-3</v>
      </c>
      <c r="W175" s="99">
        <f t="shared" ref="W175:W194" si="72">M175/W$29</f>
        <v>2.6258112734653671E-3</v>
      </c>
      <c r="X175" s="38">
        <f t="shared" si="68"/>
        <v>100</v>
      </c>
      <c r="Y175" s="38">
        <f t="shared" si="59"/>
        <v>38.087815423122535</v>
      </c>
      <c r="Z175" s="38">
        <f t="shared" si="60"/>
        <v>45.73223390963684</v>
      </c>
      <c r="AA175" s="38">
        <f t="shared" si="61"/>
        <v>86.557924660329078</v>
      </c>
      <c r="AB175" s="38">
        <f t="shared" si="62"/>
        <v>100.18266731412851</v>
      </c>
      <c r="AC175" s="38">
        <f t="shared" si="63"/>
        <v>159.85682749570768</v>
      </c>
      <c r="AD175" s="38">
        <f t="shared" si="64"/>
        <v>102.72840137396462</v>
      </c>
      <c r="AE175" s="38">
        <f t="shared" si="65"/>
        <v>108.77085192352321</v>
      </c>
      <c r="AF175" s="38">
        <f t="shared" si="66"/>
        <v>98.930056002707815</v>
      </c>
      <c r="AG175" s="38">
        <f t="shared" si="67"/>
        <v>104.21622340702699</v>
      </c>
    </row>
    <row r="176" spans="1:33" x14ac:dyDescent="0.2">
      <c r="A176" s="47">
        <v>146</v>
      </c>
      <c r="B176" s="47" t="s">
        <v>831</v>
      </c>
      <c r="C176" s="10" t="s">
        <v>475</v>
      </c>
      <c r="D176" s="56">
        <v>640252</v>
      </c>
      <c r="E176" s="56">
        <v>5377</v>
      </c>
      <c r="F176" s="64">
        <v>30237</v>
      </c>
      <c r="G176" s="64">
        <v>174566</v>
      </c>
      <c r="H176" s="64">
        <v>334555</v>
      </c>
      <c r="I176" s="64">
        <v>100894</v>
      </c>
      <c r="J176" s="56">
        <v>35762</v>
      </c>
      <c r="K176" s="56">
        <v>33895</v>
      </c>
      <c r="L176" s="56">
        <v>67926</v>
      </c>
      <c r="M176" s="56">
        <v>64826</v>
      </c>
      <c r="N176" s="99">
        <f t="shared" si="53"/>
        <v>2.1553426780485909E-2</v>
      </c>
      <c r="O176" s="99">
        <f t="shared" si="54"/>
        <v>7.7015736877460899E-3</v>
      </c>
      <c r="P176" s="100">
        <f t="shared" si="55"/>
        <v>1.0506904179619171E-2</v>
      </c>
      <c r="Q176" s="100">
        <f t="shared" si="56"/>
        <v>2.0114669030811858E-2</v>
      </c>
      <c r="R176" s="100">
        <f t="shared" si="57"/>
        <v>2.454092900717196E-2</v>
      </c>
      <c r="S176" s="100">
        <f t="shared" si="58"/>
        <v>2.2339226604966289E-2</v>
      </c>
      <c r="T176" s="99">
        <f t="shared" si="69"/>
        <v>2.1362487276411303E-2</v>
      </c>
      <c r="U176" s="99">
        <f t="shared" si="70"/>
        <v>2.251917069391866E-2</v>
      </c>
      <c r="V176" s="99">
        <f t="shared" si="71"/>
        <v>2.041155458782188E-2</v>
      </c>
      <c r="W176" s="99">
        <f t="shared" si="72"/>
        <v>2.1514262084639271E-2</v>
      </c>
      <c r="X176" s="38">
        <f t="shared" si="68"/>
        <v>100</v>
      </c>
      <c r="Y176" s="38">
        <f t="shared" si="59"/>
        <v>35.732478951880445</v>
      </c>
      <c r="Z176" s="38">
        <f t="shared" si="60"/>
        <v>48.748184159429982</v>
      </c>
      <c r="AA176" s="38">
        <f t="shared" si="61"/>
        <v>93.324691408344052</v>
      </c>
      <c r="AB176" s="38">
        <f t="shared" si="62"/>
        <v>113.86091528327589</v>
      </c>
      <c r="AC176" s="38">
        <f t="shared" si="63"/>
        <v>103.64582315602746</v>
      </c>
      <c r="AD176" s="38">
        <f t="shared" si="64"/>
        <v>99.114110688665619</v>
      </c>
      <c r="AE176" s="38">
        <f t="shared" si="65"/>
        <v>104.48069777148903</v>
      </c>
      <c r="AF176" s="38">
        <f t="shared" si="66"/>
        <v>94.702131571496267</v>
      </c>
      <c r="AG176" s="38">
        <f t="shared" si="67"/>
        <v>99.818290166823516</v>
      </c>
    </row>
    <row r="177" spans="1:33" x14ac:dyDescent="0.2">
      <c r="A177" s="47">
        <v>147</v>
      </c>
      <c r="B177" s="47" t="s">
        <v>831</v>
      </c>
      <c r="C177" s="10" t="s">
        <v>250</v>
      </c>
      <c r="D177" s="56">
        <v>1199847</v>
      </c>
      <c r="E177" s="56">
        <v>28124</v>
      </c>
      <c r="F177" s="64">
        <v>114910</v>
      </c>
      <c r="G177" s="64">
        <v>350240</v>
      </c>
      <c r="H177" s="64">
        <v>535111</v>
      </c>
      <c r="I177" s="64">
        <v>199586</v>
      </c>
      <c r="J177" s="56">
        <v>66636</v>
      </c>
      <c r="K177" s="56">
        <v>59901</v>
      </c>
      <c r="L177" s="56">
        <v>126649</v>
      </c>
      <c r="M177" s="56">
        <v>114393</v>
      </c>
      <c r="N177" s="99">
        <f t="shared" si="53"/>
        <v>4.0391618397577322E-2</v>
      </c>
      <c r="O177" s="99">
        <f t="shared" si="54"/>
        <v>4.028251039504762E-2</v>
      </c>
      <c r="P177" s="100">
        <f t="shared" si="55"/>
        <v>3.9929502241625787E-2</v>
      </c>
      <c r="Q177" s="100">
        <f t="shared" si="56"/>
        <v>4.0357009276442979E-2</v>
      </c>
      <c r="R177" s="100">
        <f t="shared" si="57"/>
        <v>3.9252502763243102E-2</v>
      </c>
      <c r="S177" s="100">
        <f t="shared" si="58"/>
        <v>4.419090214659744E-2</v>
      </c>
      <c r="T177" s="99">
        <f t="shared" si="69"/>
        <v>3.9805120019879861E-2</v>
      </c>
      <c r="U177" s="99">
        <f t="shared" si="70"/>
        <v>3.9797045102121897E-2</v>
      </c>
      <c r="V177" s="99">
        <f t="shared" si="71"/>
        <v>3.8057635912508513E-2</v>
      </c>
      <c r="W177" s="99">
        <f t="shared" si="72"/>
        <v>3.7964412159444356E-2</v>
      </c>
      <c r="X177" s="38">
        <f t="shared" si="68"/>
        <v>100</v>
      </c>
      <c r="Y177" s="38">
        <f t="shared" si="59"/>
        <v>99.729874645141109</v>
      </c>
      <c r="Z177" s="38">
        <f t="shared" si="60"/>
        <v>98.855910769895644</v>
      </c>
      <c r="AA177" s="38">
        <f t="shared" si="61"/>
        <v>99.914316082129503</v>
      </c>
      <c r="AB177" s="38">
        <f t="shared" si="62"/>
        <v>97.17982175628164</v>
      </c>
      <c r="AC177" s="38">
        <f t="shared" si="63"/>
        <v>109.40611913992532</v>
      </c>
      <c r="AD177" s="38">
        <f t="shared" si="64"/>
        <v>98.54797009635881</v>
      </c>
      <c r="AE177" s="38">
        <f t="shared" si="65"/>
        <v>98.527978528607093</v>
      </c>
      <c r="AF177" s="38">
        <f t="shared" si="66"/>
        <v>94.221616816401692</v>
      </c>
      <c r="AG177" s="38">
        <f t="shared" si="67"/>
        <v>93.990817069418171</v>
      </c>
    </row>
    <row r="178" spans="1:33" x14ac:dyDescent="0.2">
      <c r="A178" s="47">
        <v>148</v>
      </c>
      <c r="B178" s="47" t="s">
        <v>831</v>
      </c>
      <c r="C178" s="10" t="s">
        <v>476</v>
      </c>
      <c r="D178" s="56">
        <v>756244</v>
      </c>
      <c r="E178" s="56">
        <v>12367</v>
      </c>
      <c r="F178" s="64">
        <v>58630</v>
      </c>
      <c r="G178" s="64">
        <v>205019</v>
      </c>
      <c r="H178" s="64">
        <v>373506</v>
      </c>
      <c r="I178" s="64">
        <v>119089</v>
      </c>
      <c r="J178" s="56">
        <v>48662</v>
      </c>
      <c r="K178" s="56">
        <v>44988</v>
      </c>
      <c r="L178" s="56">
        <v>103157</v>
      </c>
      <c r="M178" s="56">
        <v>96395</v>
      </c>
      <c r="N178" s="99">
        <f t="shared" si="53"/>
        <v>2.5458178470636229E-2</v>
      </c>
      <c r="O178" s="99">
        <f t="shared" si="54"/>
        <v>1.7713476250019695E-2</v>
      </c>
      <c r="P178" s="100">
        <f t="shared" si="55"/>
        <v>2.0373046004930118E-2</v>
      </c>
      <c r="Q178" s="100">
        <f t="shared" si="56"/>
        <v>2.3623668583962604E-2</v>
      </c>
      <c r="R178" s="100">
        <f t="shared" si="57"/>
        <v>2.7398138511613251E-2</v>
      </c>
      <c r="S178" s="100">
        <f t="shared" si="58"/>
        <v>2.6367833143287316E-2</v>
      </c>
      <c r="T178" s="99">
        <f t="shared" si="69"/>
        <v>2.9068322684545799E-2</v>
      </c>
      <c r="U178" s="99">
        <f t="shared" si="70"/>
        <v>2.9889141501047729E-2</v>
      </c>
      <c r="V178" s="99">
        <f t="shared" si="71"/>
        <v>3.0998361991224889E-2</v>
      </c>
      <c r="W178" s="99">
        <f t="shared" si="72"/>
        <v>3.1991288891012902E-2</v>
      </c>
      <c r="X178" s="38">
        <f t="shared" si="68"/>
        <v>100</v>
      </c>
      <c r="Y178" s="38">
        <f t="shared" si="59"/>
        <v>69.578726028850141</v>
      </c>
      <c r="Z178" s="38">
        <f t="shared" si="60"/>
        <v>80.025544751477938</v>
      </c>
      <c r="AA178" s="38">
        <f t="shared" si="61"/>
        <v>92.794025351069124</v>
      </c>
      <c r="AB178" s="38">
        <f t="shared" si="62"/>
        <v>107.62018399397503</v>
      </c>
      <c r="AC178" s="38">
        <f t="shared" si="63"/>
        <v>103.57313337912331</v>
      </c>
      <c r="AD178" s="38">
        <f t="shared" si="64"/>
        <v>114.18068546449054</v>
      </c>
      <c r="AE178" s="38">
        <f t="shared" si="65"/>
        <v>117.40487064116635</v>
      </c>
      <c r="AF178" s="38">
        <f t="shared" si="66"/>
        <v>121.76190070699195</v>
      </c>
      <c r="AG178" s="38">
        <f t="shared" si="67"/>
        <v>125.66212829371135</v>
      </c>
    </row>
    <row r="179" spans="1:33" x14ac:dyDescent="0.2">
      <c r="A179" s="47">
        <v>149</v>
      </c>
      <c r="B179" s="47" t="s">
        <v>831</v>
      </c>
      <c r="C179" s="10" t="s">
        <v>477</v>
      </c>
      <c r="D179" s="56">
        <v>1326932</v>
      </c>
      <c r="E179" s="56">
        <v>28620</v>
      </c>
      <c r="F179" s="64">
        <v>126258</v>
      </c>
      <c r="G179" s="64">
        <v>405807</v>
      </c>
      <c r="H179" s="64">
        <v>612352</v>
      </c>
      <c r="I179" s="64">
        <v>182515</v>
      </c>
      <c r="J179" s="56">
        <v>70530</v>
      </c>
      <c r="K179" s="56">
        <v>63517</v>
      </c>
      <c r="L179" s="56">
        <v>143488</v>
      </c>
      <c r="M179" s="56">
        <v>130187</v>
      </c>
      <c r="N179" s="99">
        <f t="shared" si="53"/>
        <v>4.466980455302557E-2</v>
      </c>
      <c r="O179" s="99">
        <f t="shared" si="54"/>
        <v>4.0992940104759734E-2</v>
      </c>
      <c r="P179" s="100">
        <f t="shared" si="55"/>
        <v>4.3872762109678776E-2</v>
      </c>
      <c r="Q179" s="100">
        <f t="shared" si="56"/>
        <v>4.6759812881011581E-2</v>
      </c>
      <c r="R179" s="100">
        <f t="shared" si="57"/>
        <v>4.4918434814603773E-2</v>
      </c>
      <c r="S179" s="100">
        <f t="shared" si="58"/>
        <v>4.0411163635155928E-2</v>
      </c>
      <c r="T179" s="99">
        <f t="shared" si="69"/>
        <v>4.2131207080288828E-2</v>
      </c>
      <c r="U179" s="99">
        <f t="shared" si="70"/>
        <v>4.2199444312306579E-2</v>
      </c>
      <c r="V179" s="99">
        <f t="shared" si="71"/>
        <v>4.3117703746685894E-2</v>
      </c>
      <c r="W179" s="99">
        <f t="shared" si="72"/>
        <v>4.3206078394670853E-2</v>
      </c>
      <c r="X179" s="38">
        <f t="shared" si="68"/>
        <v>100</v>
      </c>
      <c r="Y179" s="38">
        <f t="shared" si="59"/>
        <v>91.768792173914278</v>
      </c>
      <c r="Z179" s="38">
        <f t="shared" si="60"/>
        <v>98.21570196842778</v>
      </c>
      <c r="AA179" s="38">
        <f t="shared" si="61"/>
        <v>104.67879443149354</v>
      </c>
      <c r="AB179" s="38">
        <f t="shared" si="62"/>
        <v>100.55659581246448</v>
      </c>
      <c r="AC179" s="38">
        <f t="shared" si="63"/>
        <v>90.466399035137044</v>
      </c>
      <c r="AD179" s="38">
        <f t="shared" si="64"/>
        <v>94.316972061690379</v>
      </c>
      <c r="AE179" s="38">
        <f t="shared" si="65"/>
        <v>94.46973125260368</v>
      </c>
      <c r="AF179" s="38">
        <f t="shared" si="66"/>
        <v>96.525391543862156</v>
      </c>
      <c r="AG179" s="38">
        <f t="shared" si="67"/>
        <v>96.723231334900532</v>
      </c>
    </row>
    <row r="180" spans="1:33" x14ac:dyDescent="0.2">
      <c r="A180" s="47">
        <v>150</v>
      </c>
      <c r="B180" s="47" t="s">
        <v>831</v>
      </c>
      <c r="C180" s="10" t="s">
        <v>478</v>
      </c>
      <c r="D180" s="56">
        <v>266460</v>
      </c>
      <c r="E180" s="56">
        <v>3625</v>
      </c>
      <c r="F180" s="64">
        <v>15760</v>
      </c>
      <c r="G180" s="64">
        <v>62423</v>
      </c>
      <c r="H180" s="64">
        <v>144884</v>
      </c>
      <c r="I180" s="64">
        <v>43393</v>
      </c>
      <c r="J180" s="56">
        <v>14915</v>
      </c>
      <c r="K180" s="56">
        <v>13983</v>
      </c>
      <c r="L180" s="56">
        <v>30340</v>
      </c>
      <c r="M180" s="56">
        <v>28665</v>
      </c>
      <c r="N180" s="99">
        <f t="shared" si="53"/>
        <v>8.9701025532575862E-3</v>
      </c>
      <c r="O180" s="99">
        <f t="shared" si="54"/>
        <v>5.1921526163436075E-3</v>
      </c>
      <c r="P180" s="100">
        <f t="shared" si="55"/>
        <v>5.476363722287202E-3</v>
      </c>
      <c r="Q180" s="100">
        <f t="shared" si="56"/>
        <v>7.192798052944838E-3</v>
      </c>
      <c r="R180" s="100">
        <f t="shared" si="57"/>
        <v>1.0627812940398745E-2</v>
      </c>
      <c r="S180" s="100">
        <f t="shared" si="58"/>
        <v>9.6077671622623959E-3</v>
      </c>
      <c r="T180" s="99">
        <f t="shared" si="69"/>
        <v>8.909498845916743E-3</v>
      </c>
      <c r="U180" s="99">
        <f t="shared" si="70"/>
        <v>9.2900299104016707E-3</v>
      </c>
      <c r="V180" s="99">
        <f t="shared" si="71"/>
        <v>9.1170769100862095E-3</v>
      </c>
      <c r="W180" s="99">
        <f t="shared" si="72"/>
        <v>9.5132558334030271E-3</v>
      </c>
      <c r="X180" s="38">
        <f t="shared" si="68"/>
        <v>100</v>
      </c>
      <c r="Y180" s="38">
        <f t="shared" si="59"/>
        <v>57.882867955149777</v>
      </c>
      <c r="Z180" s="38">
        <f t="shared" si="60"/>
        <v>61.051294450344983</v>
      </c>
      <c r="AA180" s="38">
        <f t="shared" si="61"/>
        <v>80.186352499757078</v>
      </c>
      <c r="AB180" s="38">
        <f t="shared" si="62"/>
        <v>118.48039503783761</v>
      </c>
      <c r="AC180" s="38">
        <f t="shared" si="63"/>
        <v>107.10877724327952</v>
      </c>
      <c r="AD180" s="38">
        <f t="shared" si="64"/>
        <v>99.324381109568975</v>
      </c>
      <c r="AE180" s="38">
        <f t="shared" si="65"/>
        <v>103.56659642679224</v>
      </c>
      <c r="AF180" s="38">
        <f t="shared" si="66"/>
        <v>101.63849137683769</v>
      </c>
      <c r="AG180" s="38">
        <f t="shared" si="67"/>
        <v>106.05515128640519</v>
      </c>
    </row>
    <row r="181" spans="1:33" x14ac:dyDescent="0.2">
      <c r="A181" s="47">
        <v>151</v>
      </c>
      <c r="B181" s="47" t="s">
        <v>831</v>
      </c>
      <c r="C181" s="10" t="s">
        <v>160</v>
      </c>
      <c r="D181" s="56">
        <v>290267</v>
      </c>
      <c r="E181" s="56">
        <v>4347</v>
      </c>
      <c r="F181" s="64">
        <v>18179</v>
      </c>
      <c r="G181" s="64">
        <v>71891</v>
      </c>
      <c r="H181" s="64">
        <v>151924</v>
      </c>
      <c r="I181" s="64">
        <v>48273</v>
      </c>
      <c r="J181" s="56">
        <v>17135</v>
      </c>
      <c r="K181" s="56">
        <v>16045</v>
      </c>
      <c r="L181" s="56">
        <v>36628</v>
      </c>
      <c r="M181" s="56">
        <v>34695</v>
      </c>
      <c r="N181" s="99">
        <f t="shared" si="53"/>
        <v>9.7715407859581913E-3</v>
      </c>
      <c r="O181" s="99">
        <f t="shared" si="54"/>
        <v>6.2262861857229406E-3</v>
      </c>
      <c r="P181" s="100">
        <f t="shared" si="55"/>
        <v>6.3169299560570458E-3</v>
      </c>
      <c r="Q181" s="100">
        <f t="shared" si="56"/>
        <v>8.2837647153173894E-3</v>
      </c>
      <c r="R181" s="100">
        <f t="shared" si="57"/>
        <v>1.1144224711887711E-2</v>
      </c>
      <c r="S181" s="100">
        <f t="shared" si="58"/>
        <v>1.0688261798536462E-2</v>
      </c>
      <c r="T181" s="99">
        <f t="shared" si="69"/>
        <v>1.0235619358014307E-2</v>
      </c>
      <c r="U181" s="99">
        <f t="shared" si="70"/>
        <v>1.0659982114881986E-2</v>
      </c>
      <c r="V181" s="99">
        <f t="shared" si="71"/>
        <v>1.100660161709419E-2</v>
      </c>
      <c r="W181" s="99">
        <f t="shared" si="72"/>
        <v>1.1514474485955627E-2</v>
      </c>
      <c r="X181" s="38">
        <f t="shared" si="68"/>
        <v>100</v>
      </c>
      <c r="Y181" s="38">
        <f t="shared" si="59"/>
        <v>63.718571329817095</v>
      </c>
      <c r="Z181" s="38">
        <f t="shared" si="60"/>
        <v>64.646201601435692</v>
      </c>
      <c r="AA181" s="38">
        <f t="shared" si="61"/>
        <v>84.774396349255881</v>
      </c>
      <c r="AB181" s="38">
        <f t="shared" si="62"/>
        <v>114.04777359065095</v>
      </c>
      <c r="AC181" s="38">
        <f t="shared" si="63"/>
        <v>109.38154005247165</v>
      </c>
      <c r="AD181" s="38">
        <f t="shared" si="64"/>
        <v>104.74928757113722</v>
      </c>
      <c r="AE181" s="38">
        <f t="shared" si="65"/>
        <v>109.09213140879987</v>
      </c>
      <c r="AF181" s="38">
        <f t="shared" si="66"/>
        <v>112.63936627999132</v>
      </c>
      <c r="AG181" s="38">
        <f t="shared" si="67"/>
        <v>117.83683595223846</v>
      </c>
    </row>
    <row r="182" spans="1:33" x14ac:dyDescent="0.2">
      <c r="A182" s="47">
        <v>152</v>
      </c>
      <c r="B182" s="47" t="s">
        <v>831</v>
      </c>
      <c r="C182" s="10" t="s">
        <v>273</v>
      </c>
      <c r="D182" s="56">
        <v>604148</v>
      </c>
      <c r="E182" s="56">
        <v>9286</v>
      </c>
      <c r="F182" s="64">
        <v>43287</v>
      </c>
      <c r="G182" s="64">
        <v>179738</v>
      </c>
      <c r="H182" s="64">
        <v>273961</v>
      </c>
      <c r="I182" s="64">
        <v>107162</v>
      </c>
      <c r="J182" s="56">
        <v>34105</v>
      </c>
      <c r="K182" s="56">
        <v>31502</v>
      </c>
      <c r="L182" s="56">
        <v>66058</v>
      </c>
      <c r="M182" s="56">
        <v>61417</v>
      </c>
      <c r="N182" s="99">
        <f t="shared" si="53"/>
        <v>2.0338022657605134E-2</v>
      </c>
      <c r="O182" s="99">
        <f t="shared" si="54"/>
        <v>1.3300504605618411E-2</v>
      </c>
      <c r="P182" s="100">
        <f t="shared" si="55"/>
        <v>1.5041583530878561E-2</v>
      </c>
      <c r="Q182" s="100">
        <f t="shared" si="56"/>
        <v>2.0710621668939323E-2</v>
      </c>
      <c r="R182" s="100">
        <f t="shared" si="57"/>
        <v>2.0096120075126175E-2</v>
      </c>
      <c r="S182" s="100">
        <f t="shared" si="58"/>
        <v>2.3727042256639616E-2</v>
      </c>
      <c r="T182" s="99">
        <f t="shared" si="69"/>
        <v>2.0372675704994337E-2</v>
      </c>
      <c r="U182" s="99">
        <f t="shared" si="70"/>
        <v>2.0929308605983941E-2</v>
      </c>
      <c r="V182" s="99">
        <f t="shared" si="71"/>
        <v>1.9850226319264166E-2</v>
      </c>
      <c r="W182" s="99">
        <f t="shared" si="72"/>
        <v>2.0382893197980593E-2</v>
      </c>
      <c r="X182" s="38">
        <f t="shared" si="68"/>
        <v>100</v>
      </c>
      <c r="Y182" s="38">
        <f t="shared" si="59"/>
        <v>65.397235658230841</v>
      </c>
      <c r="Z182" s="38">
        <f t="shared" si="60"/>
        <v>73.95794460507183</v>
      </c>
      <c r="AA182" s="38">
        <f t="shared" si="61"/>
        <v>101.83203164637473</v>
      </c>
      <c r="AB182" s="38">
        <f t="shared" si="62"/>
        <v>98.810589472971685</v>
      </c>
      <c r="AC182" s="38">
        <f t="shared" si="63"/>
        <v>116.66346653305159</v>
      </c>
      <c r="AD182" s="38">
        <f t="shared" si="64"/>
        <v>100.17038552848815</v>
      </c>
      <c r="AE182" s="38">
        <f t="shared" si="65"/>
        <v>102.907293193312</v>
      </c>
      <c r="AF182" s="38">
        <f t="shared" si="66"/>
        <v>97.601554750168589</v>
      </c>
      <c r="AG182" s="38">
        <f t="shared" si="67"/>
        <v>100.22062390789344</v>
      </c>
    </row>
    <row r="183" spans="1:33" x14ac:dyDescent="0.2">
      <c r="A183" s="47">
        <v>153</v>
      </c>
      <c r="B183" s="47" t="s">
        <v>831</v>
      </c>
      <c r="C183" s="10" t="s">
        <v>479</v>
      </c>
      <c r="D183" s="56">
        <v>73016</v>
      </c>
      <c r="E183" s="56">
        <v>508</v>
      </c>
      <c r="F183" s="64">
        <v>2698</v>
      </c>
      <c r="G183" s="64">
        <v>15799</v>
      </c>
      <c r="H183" s="64">
        <v>41159</v>
      </c>
      <c r="I183" s="64">
        <v>13360</v>
      </c>
      <c r="J183" s="56">
        <v>3994</v>
      </c>
      <c r="K183" s="56">
        <v>3833</v>
      </c>
      <c r="L183" s="56">
        <v>7783</v>
      </c>
      <c r="M183" s="56">
        <v>7501</v>
      </c>
      <c r="N183" s="99">
        <f t="shared" si="53"/>
        <v>2.4580087368785402E-3</v>
      </c>
      <c r="O183" s="99">
        <f t="shared" si="54"/>
        <v>7.2761752526966962E-4</v>
      </c>
      <c r="P183" s="100">
        <f t="shared" si="55"/>
        <v>9.3751455093469996E-4</v>
      </c>
      <c r="Q183" s="100">
        <f t="shared" si="56"/>
        <v>1.8204670784562661E-3</v>
      </c>
      <c r="R183" s="100">
        <f t="shared" si="57"/>
        <v>3.0191750145900998E-3</v>
      </c>
      <c r="S183" s="100">
        <f t="shared" si="58"/>
        <v>2.9580754796355545E-3</v>
      </c>
      <c r="T183" s="99">
        <f t="shared" si="69"/>
        <v>2.3858222186115639E-3</v>
      </c>
      <c r="U183" s="99">
        <f t="shared" si="70"/>
        <v>2.5465697380082676E-3</v>
      </c>
      <c r="V183" s="99">
        <f t="shared" si="71"/>
        <v>2.338767620013216E-3</v>
      </c>
      <c r="W183" s="99">
        <f t="shared" si="72"/>
        <v>2.4894098031172547E-3</v>
      </c>
      <c r="X183" s="38">
        <f t="shared" si="68"/>
        <v>100</v>
      </c>
      <c r="Y183" s="38">
        <f t="shared" si="59"/>
        <v>29.601909641447467</v>
      </c>
      <c r="Z183" s="38">
        <f t="shared" si="60"/>
        <v>38.141221260476996</v>
      </c>
      <c r="AA183" s="38">
        <f t="shared" si="61"/>
        <v>74.062677286009276</v>
      </c>
      <c r="AB183" s="38">
        <f t="shared" si="62"/>
        <v>122.83011729340687</v>
      </c>
      <c r="AC183" s="38">
        <f t="shared" si="63"/>
        <v>120.34438426740728</v>
      </c>
      <c r="AD183" s="38">
        <f t="shared" si="64"/>
        <v>97.06321148562526</v>
      </c>
      <c r="AE183" s="38">
        <f t="shared" si="65"/>
        <v>103.60295713359393</v>
      </c>
      <c r="AF183" s="38">
        <f t="shared" si="66"/>
        <v>95.14887335116839</v>
      </c>
      <c r="AG183" s="38">
        <f t="shared" si="67"/>
        <v>101.27750018816415</v>
      </c>
    </row>
    <row r="184" spans="1:33" x14ac:dyDescent="0.2">
      <c r="A184" s="47">
        <v>154</v>
      </c>
      <c r="B184" s="47" t="s">
        <v>831</v>
      </c>
      <c r="C184" s="10" t="s">
        <v>480</v>
      </c>
      <c r="D184" s="56">
        <v>11185</v>
      </c>
      <c r="E184" s="56">
        <v>121</v>
      </c>
      <c r="F184" s="64">
        <v>536</v>
      </c>
      <c r="G184" s="64">
        <v>2769</v>
      </c>
      <c r="H184" s="64">
        <v>5095</v>
      </c>
      <c r="I184" s="64">
        <v>2785</v>
      </c>
      <c r="J184" s="56">
        <v>660</v>
      </c>
      <c r="K184" s="56">
        <v>626</v>
      </c>
      <c r="L184" s="56">
        <v>1169</v>
      </c>
      <c r="M184" s="56">
        <v>1116</v>
      </c>
      <c r="N184" s="99">
        <f t="shared" si="53"/>
        <v>3.7653155092016099E-4</v>
      </c>
      <c r="O184" s="99">
        <f t="shared" si="54"/>
        <v>1.7331047353864179E-4</v>
      </c>
      <c r="P184" s="100">
        <f t="shared" si="55"/>
        <v>1.8625196415900637E-4</v>
      </c>
      <c r="Q184" s="100">
        <f t="shared" si="56"/>
        <v>3.1906281031998234E-4</v>
      </c>
      <c r="R184" s="100">
        <f t="shared" si="57"/>
        <v>3.737383488261755E-4</v>
      </c>
      <c r="S184" s="100">
        <f t="shared" si="58"/>
        <v>6.1663474631624396E-4</v>
      </c>
      <c r="T184" s="99">
        <f t="shared" si="69"/>
        <v>3.9425204413711372E-4</v>
      </c>
      <c r="U184" s="99">
        <f t="shared" si="70"/>
        <v>4.159020756569725E-4</v>
      </c>
      <c r="V184" s="99">
        <f t="shared" si="71"/>
        <v>3.5128091324623529E-4</v>
      </c>
      <c r="W184" s="99">
        <f t="shared" si="72"/>
        <v>3.7037479539779448E-4</v>
      </c>
      <c r="X184" s="38">
        <f t="shared" si="68"/>
        <v>100</v>
      </c>
      <c r="Y184" s="38">
        <f t="shared" si="59"/>
        <v>46.028141098696459</v>
      </c>
      <c r="Z184" s="38">
        <f t="shared" si="60"/>
        <v>49.465167979641336</v>
      </c>
      <c r="AA184" s="38">
        <f t="shared" si="61"/>
        <v>84.737337293584673</v>
      </c>
      <c r="AB184" s="38">
        <f t="shared" si="62"/>
        <v>99.258175818956076</v>
      </c>
      <c r="AC184" s="38">
        <f t="shared" si="63"/>
        <v>163.76708533702504</v>
      </c>
      <c r="AD184" s="38">
        <f t="shared" si="64"/>
        <v>104.70624391864311</v>
      </c>
      <c r="AE184" s="38">
        <f t="shared" si="65"/>
        <v>110.4561024542561</v>
      </c>
      <c r="AF184" s="38">
        <f t="shared" si="66"/>
        <v>93.293885303311598</v>
      </c>
      <c r="AG184" s="38">
        <f t="shared" si="67"/>
        <v>98.364876593390179</v>
      </c>
    </row>
    <row r="185" spans="1:33" x14ac:dyDescent="0.2">
      <c r="A185" s="47">
        <v>155</v>
      </c>
      <c r="B185" s="47" t="s">
        <v>831</v>
      </c>
      <c r="C185" s="10" t="s">
        <v>481</v>
      </c>
      <c r="D185" s="56">
        <v>159879</v>
      </c>
      <c r="E185" s="56">
        <v>2512</v>
      </c>
      <c r="F185" s="64">
        <v>11407</v>
      </c>
      <c r="G185" s="64">
        <v>41372</v>
      </c>
      <c r="H185" s="64">
        <v>79974</v>
      </c>
      <c r="I185" s="64">
        <v>27126</v>
      </c>
      <c r="J185" s="56">
        <v>9039</v>
      </c>
      <c r="K185" s="56">
        <v>8390</v>
      </c>
      <c r="L185" s="56">
        <v>17100</v>
      </c>
      <c r="M185" s="56">
        <v>15868</v>
      </c>
      <c r="N185" s="99">
        <f t="shared" si="53"/>
        <v>5.3821625238770149E-3</v>
      </c>
      <c r="O185" s="99">
        <f t="shared" si="54"/>
        <v>3.5979827233807286E-3</v>
      </c>
      <c r="P185" s="100">
        <f t="shared" si="55"/>
        <v>3.9637614835107936E-3</v>
      </c>
      <c r="Q185" s="100">
        <f t="shared" si="56"/>
        <v>4.7671601981070094E-3</v>
      </c>
      <c r="R185" s="100">
        <f t="shared" si="57"/>
        <v>5.8664083825367142E-3</v>
      </c>
      <c r="S185" s="100">
        <f t="shared" si="58"/>
        <v>6.0060445704037463E-3</v>
      </c>
      <c r="T185" s="99">
        <f t="shared" si="69"/>
        <v>5.3994609499323802E-3</v>
      </c>
      <c r="U185" s="99">
        <f t="shared" si="70"/>
        <v>5.5741508223035125E-3</v>
      </c>
      <c r="V185" s="99">
        <f t="shared" si="71"/>
        <v>5.1384975333709356E-3</v>
      </c>
      <c r="W185" s="99">
        <f t="shared" si="72"/>
        <v>5.2662251374302896E-3</v>
      </c>
      <c r="X185" s="38">
        <f t="shared" si="68"/>
        <v>100</v>
      </c>
      <c r="Y185" s="38">
        <f t="shared" si="59"/>
        <v>66.85013147445683</v>
      </c>
      <c r="Z185" s="38">
        <f t="shared" si="60"/>
        <v>73.646261440940592</v>
      </c>
      <c r="AA185" s="38">
        <f t="shared" si="61"/>
        <v>88.573323026912405</v>
      </c>
      <c r="AB185" s="38">
        <f t="shared" si="62"/>
        <v>108.9972358974934</v>
      </c>
      <c r="AC185" s="38">
        <f t="shared" si="63"/>
        <v>111.59166122834434</v>
      </c>
      <c r="AD185" s="38">
        <f t="shared" si="64"/>
        <v>100.32140289295657</v>
      </c>
      <c r="AE185" s="38">
        <f t="shared" si="65"/>
        <v>103.56712190638568</v>
      </c>
      <c r="AF185" s="38">
        <f t="shared" si="66"/>
        <v>95.472730720688887</v>
      </c>
      <c r="AG185" s="38">
        <f t="shared" si="67"/>
        <v>97.845895847024508</v>
      </c>
    </row>
    <row r="186" spans="1:33" x14ac:dyDescent="0.2">
      <c r="A186" s="47">
        <v>156</v>
      </c>
      <c r="B186" s="47" t="s">
        <v>831</v>
      </c>
      <c r="C186" s="10" t="s">
        <v>482</v>
      </c>
      <c r="D186" s="56">
        <v>237237</v>
      </c>
      <c r="E186" s="56">
        <v>4003</v>
      </c>
      <c r="F186" s="64">
        <v>17972</v>
      </c>
      <c r="G186" s="64">
        <v>73020</v>
      </c>
      <c r="H186" s="64">
        <v>92460</v>
      </c>
      <c r="I186" s="64">
        <v>53785</v>
      </c>
      <c r="J186" s="56">
        <v>14210</v>
      </c>
      <c r="K186" s="56">
        <v>13044</v>
      </c>
      <c r="L186" s="56">
        <v>25311</v>
      </c>
      <c r="M186" s="56">
        <v>23362</v>
      </c>
      <c r="N186" s="99">
        <f t="shared" si="53"/>
        <v>7.9863402365352009E-3</v>
      </c>
      <c r="O186" s="99">
        <f t="shared" si="54"/>
        <v>5.7335688064064716E-3</v>
      </c>
      <c r="P186" s="100">
        <f t="shared" si="55"/>
        <v>6.2450005594508629E-3</v>
      </c>
      <c r="Q186" s="100">
        <f t="shared" si="56"/>
        <v>8.4138556914283534E-3</v>
      </c>
      <c r="R186" s="100">
        <f t="shared" si="57"/>
        <v>6.7823057374814888E-3</v>
      </c>
      <c r="S186" s="100">
        <f t="shared" si="58"/>
        <v>1.1908689346721429E-2</v>
      </c>
      <c r="T186" s="99">
        <f t="shared" si="69"/>
        <v>8.4883659805884623E-3</v>
      </c>
      <c r="U186" s="99">
        <f t="shared" si="70"/>
        <v>8.666176796916213E-3</v>
      </c>
      <c r="V186" s="99">
        <f t="shared" si="71"/>
        <v>7.6058778401843132E-3</v>
      </c>
      <c r="W186" s="99">
        <f t="shared" si="72"/>
        <v>7.7533118011498875E-3</v>
      </c>
      <c r="X186" s="38">
        <f t="shared" si="68"/>
        <v>100</v>
      </c>
      <c r="Y186" s="38">
        <f t="shared" si="59"/>
        <v>71.792193127172936</v>
      </c>
      <c r="Z186" s="38">
        <f t="shared" si="60"/>
        <v>78.196024392772401</v>
      </c>
      <c r="AA186" s="38">
        <f t="shared" si="61"/>
        <v>105.35308341782626</v>
      </c>
      <c r="AB186" s="38">
        <f t="shared" si="62"/>
        <v>84.923826641574792</v>
      </c>
      <c r="AC186" s="38">
        <f t="shared" si="63"/>
        <v>149.11322325390813</v>
      </c>
      <c r="AD186" s="38">
        <f t="shared" si="64"/>
        <v>106.286055053811</v>
      </c>
      <c r="AE186" s="38">
        <f t="shared" si="65"/>
        <v>108.51249183287931</v>
      </c>
      <c r="AF186" s="38">
        <f t="shared" si="66"/>
        <v>95.23608580297666</v>
      </c>
      <c r="AG186" s="38">
        <f t="shared" si="67"/>
        <v>97.082162436315002</v>
      </c>
    </row>
    <row r="187" spans="1:33" x14ac:dyDescent="0.2">
      <c r="A187" s="47">
        <v>157</v>
      </c>
      <c r="B187" s="47" t="s">
        <v>831</v>
      </c>
      <c r="C187" s="10" t="s">
        <v>483</v>
      </c>
      <c r="D187" s="56">
        <v>2692</v>
      </c>
      <c r="E187" s="56">
        <v>19</v>
      </c>
      <c r="F187" s="64">
        <v>96</v>
      </c>
      <c r="G187" s="64">
        <v>706</v>
      </c>
      <c r="H187" s="64">
        <v>1304</v>
      </c>
      <c r="I187" s="64">
        <v>586</v>
      </c>
      <c r="J187" s="56">
        <v>181</v>
      </c>
      <c r="K187" s="56">
        <v>174</v>
      </c>
      <c r="L187" s="56">
        <v>304</v>
      </c>
      <c r="M187" s="56">
        <v>295</v>
      </c>
      <c r="N187" s="99">
        <f t="shared" si="53"/>
        <v>9.0623418424414247E-5</v>
      </c>
      <c r="O187" s="99">
        <f t="shared" si="54"/>
        <v>2.7214041299456148E-5</v>
      </c>
      <c r="P187" s="100">
        <f t="shared" si="55"/>
        <v>3.3358560744896664E-5</v>
      </c>
      <c r="Q187" s="100">
        <f t="shared" si="56"/>
        <v>8.1350070092418752E-5</v>
      </c>
      <c r="R187" s="100">
        <f t="shared" si="57"/>
        <v>9.5653544037160523E-5</v>
      </c>
      <c r="S187" s="100">
        <f t="shared" si="58"/>
        <v>1.297479214870086E-4</v>
      </c>
      <c r="T187" s="99">
        <f t="shared" si="69"/>
        <v>1.081206363466933E-4</v>
      </c>
      <c r="U187" s="99">
        <f t="shared" si="70"/>
        <v>1.1560217438388692E-4</v>
      </c>
      <c r="V187" s="99">
        <f t="shared" si="71"/>
        <v>9.1351067259927743E-5</v>
      </c>
      <c r="W187" s="99">
        <f t="shared" si="72"/>
        <v>9.7903731758377567E-5</v>
      </c>
      <c r="X187" s="38">
        <f t="shared" si="68"/>
        <v>100</v>
      </c>
      <c r="Y187" s="38">
        <f t="shared" si="59"/>
        <v>30.029811027438129</v>
      </c>
      <c r="Z187" s="38">
        <f t="shared" si="60"/>
        <v>36.810088744025748</v>
      </c>
      <c r="AA187" s="38">
        <f t="shared" si="61"/>
        <v>89.767161189433537</v>
      </c>
      <c r="AB187" s="38">
        <f t="shared" si="62"/>
        <v>105.55058030275224</v>
      </c>
      <c r="AC187" s="38">
        <f t="shared" si="63"/>
        <v>143.17261889124907</v>
      </c>
      <c r="AD187" s="38">
        <f t="shared" si="64"/>
        <v>119.30761190262631</v>
      </c>
      <c r="AE187" s="38">
        <f t="shared" si="65"/>
        <v>127.56324622680899</v>
      </c>
      <c r="AF187" s="38">
        <f t="shared" si="66"/>
        <v>100.80293686572904</v>
      </c>
      <c r="AG187" s="38">
        <f t="shared" si="67"/>
        <v>108.03358939724346</v>
      </c>
    </row>
    <row r="188" spans="1:33" x14ac:dyDescent="0.2">
      <c r="A188" s="47">
        <v>158</v>
      </c>
      <c r="B188" s="47" t="s">
        <v>831</v>
      </c>
      <c r="C188" s="10" t="s">
        <v>484</v>
      </c>
      <c r="D188" s="56">
        <v>143008</v>
      </c>
      <c r="E188" s="56">
        <v>2584</v>
      </c>
      <c r="F188" s="64">
        <v>9486</v>
      </c>
      <c r="G188" s="64">
        <v>33683</v>
      </c>
      <c r="H188" s="64">
        <v>78590</v>
      </c>
      <c r="I188" s="64">
        <v>21249</v>
      </c>
      <c r="J188" s="56">
        <v>7317</v>
      </c>
      <c r="K188" s="56">
        <v>6771</v>
      </c>
      <c r="L188" s="56">
        <v>14044</v>
      </c>
      <c r="M188" s="56">
        <v>13130</v>
      </c>
      <c r="N188" s="99">
        <f t="shared" si="53"/>
        <v>4.8142176159133108E-3</v>
      </c>
      <c r="O188" s="99">
        <f t="shared" si="54"/>
        <v>3.7011096167260363E-3</v>
      </c>
      <c r="P188" s="100">
        <f t="shared" si="55"/>
        <v>3.2962427836051014E-3</v>
      </c>
      <c r="Q188" s="100">
        <f t="shared" si="56"/>
        <v>3.8811818851599727E-3</v>
      </c>
      <c r="R188" s="100">
        <f t="shared" si="57"/>
        <v>5.7648865229144516E-3</v>
      </c>
      <c r="S188" s="100">
        <f t="shared" si="58"/>
        <v>4.7048013373335255E-3</v>
      </c>
      <c r="T188" s="99">
        <f t="shared" si="69"/>
        <v>4.3708215256837287E-3</v>
      </c>
      <c r="U188" s="99">
        <f t="shared" si="70"/>
        <v>4.4985190962833236E-3</v>
      </c>
      <c r="V188" s="99">
        <f t="shared" si="71"/>
        <v>4.2201789098632409E-3</v>
      </c>
      <c r="W188" s="99">
        <f t="shared" si="72"/>
        <v>4.3575457558898221E-3</v>
      </c>
      <c r="X188" s="38">
        <f t="shared" si="68"/>
        <v>100</v>
      </c>
      <c r="Y188" s="38">
        <f t="shared" si="59"/>
        <v>76.878735279686666</v>
      </c>
      <c r="Z188" s="38">
        <f t="shared" si="60"/>
        <v>68.468919491911407</v>
      </c>
      <c r="AA188" s="38">
        <f t="shared" si="61"/>
        <v>80.619161716553805</v>
      </c>
      <c r="AB188" s="38">
        <f t="shared" si="62"/>
        <v>119.74711122028887</v>
      </c>
      <c r="AC188" s="38">
        <f t="shared" si="63"/>
        <v>97.727226159903708</v>
      </c>
      <c r="AD188" s="38">
        <f t="shared" si="64"/>
        <v>90.789861913097909</v>
      </c>
      <c r="AE188" s="38">
        <f t="shared" si="65"/>
        <v>93.442371225877878</v>
      </c>
      <c r="AF188" s="38">
        <f t="shared" si="66"/>
        <v>87.660742545445274</v>
      </c>
      <c r="AG188" s="38">
        <f t="shared" si="67"/>
        <v>90.514100182883965</v>
      </c>
    </row>
    <row r="189" spans="1:33" x14ac:dyDescent="0.2">
      <c r="A189" s="47">
        <v>159</v>
      </c>
      <c r="B189" s="47" t="s">
        <v>831</v>
      </c>
      <c r="C189" s="10" t="s">
        <v>485</v>
      </c>
      <c r="D189" s="56">
        <v>188652</v>
      </c>
      <c r="E189" s="56">
        <v>1641</v>
      </c>
      <c r="F189" s="64">
        <v>8933</v>
      </c>
      <c r="G189" s="64">
        <v>52809</v>
      </c>
      <c r="H189" s="64">
        <v>90088</v>
      </c>
      <c r="I189" s="64">
        <v>36822</v>
      </c>
      <c r="J189" s="56">
        <v>10755</v>
      </c>
      <c r="K189" s="56">
        <v>10224</v>
      </c>
      <c r="L189" s="56">
        <v>20460</v>
      </c>
      <c r="M189" s="56">
        <v>19478</v>
      </c>
      <c r="N189" s="99">
        <f t="shared" si="53"/>
        <v>6.3507760522297906E-3</v>
      </c>
      <c r="O189" s="99">
        <f t="shared" si="54"/>
        <v>2.3504337774951337E-3</v>
      </c>
      <c r="P189" s="100">
        <f t="shared" si="55"/>
        <v>3.1040835743141862E-3</v>
      </c>
      <c r="Q189" s="100">
        <f t="shared" si="56"/>
        <v>6.0850082882585579E-3</v>
      </c>
      <c r="R189" s="100">
        <f t="shared" si="57"/>
        <v>6.6083101803832188E-3</v>
      </c>
      <c r="S189" s="100">
        <f t="shared" si="58"/>
        <v>8.1528634214925438E-3</v>
      </c>
      <c r="T189" s="99">
        <f t="shared" si="69"/>
        <v>6.4245162646888758E-3</v>
      </c>
      <c r="U189" s="99">
        <f t="shared" si="70"/>
        <v>6.7926243155221827E-3</v>
      </c>
      <c r="V189" s="99">
        <f t="shared" si="71"/>
        <v>6.1481672241385579E-3</v>
      </c>
      <c r="W189" s="99">
        <f t="shared" si="72"/>
        <v>6.4643013125073841E-3</v>
      </c>
      <c r="X189" s="38">
        <f t="shared" si="68"/>
        <v>100</v>
      </c>
      <c r="Y189" s="38">
        <f t="shared" si="59"/>
        <v>37.010182033893074</v>
      </c>
      <c r="Z189" s="38">
        <f t="shared" si="60"/>
        <v>48.877232463965193</v>
      </c>
      <c r="AA189" s="38">
        <f t="shared" si="61"/>
        <v>95.815192320032764</v>
      </c>
      <c r="AB189" s="38">
        <f t="shared" si="62"/>
        <v>104.05515996841058</v>
      </c>
      <c r="AC189" s="38">
        <f t="shared" si="63"/>
        <v>128.37586075216794</v>
      </c>
      <c r="AD189" s="38">
        <f t="shared" si="64"/>
        <v>101.16112128427508</v>
      </c>
      <c r="AE189" s="38">
        <f t="shared" si="65"/>
        <v>106.95739008364586</v>
      </c>
      <c r="AF189" s="38">
        <f t="shared" si="66"/>
        <v>96.809699689849779</v>
      </c>
      <c r="AG189" s="38">
        <f t="shared" si="67"/>
        <v>101.78758090891482</v>
      </c>
    </row>
    <row r="190" spans="1:33" x14ac:dyDescent="0.2">
      <c r="A190" s="47">
        <v>160</v>
      </c>
      <c r="B190" s="47" t="s">
        <v>831</v>
      </c>
      <c r="C190" s="10" t="s">
        <v>486</v>
      </c>
      <c r="D190" s="56">
        <v>190436</v>
      </c>
      <c r="E190" s="56">
        <v>2900</v>
      </c>
      <c r="F190" s="64">
        <v>13488</v>
      </c>
      <c r="G190" s="64">
        <v>46474</v>
      </c>
      <c r="H190" s="64">
        <v>103072</v>
      </c>
      <c r="I190" s="64">
        <v>27402</v>
      </c>
      <c r="J190" s="56">
        <v>11039</v>
      </c>
      <c r="K190" s="56">
        <v>10309</v>
      </c>
      <c r="L190" s="56">
        <v>24481</v>
      </c>
      <c r="M190" s="56">
        <v>22967</v>
      </c>
      <c r="N190" s="99">
        <f t="shared" si="53"/>
        <v>6.4108325821217501E-3</v>
      </c>
      <c r="O190" s="99">
        <f t="shared" si="54"/>
        <v>4.1537220930748858E-3</v>
      </c>
      <c r="P190" s="100">
        <f t="shared" si="55"/>
        <v>4.6868777846579808E-3</v>
      </c>
      <c r="Q190" s="100">
        <f t="shared" si="56"/>
        <v>5.3550469652621372E-3</v>
      </c>
      <c r="R190" s="100">
        <f t="shared" si="57"/>
        <v>7.5607377998452522E-3</v>
      </c>
      <c r="S190" s="100">
        <f t="shared" si="58"/>
        <v>6.0671545129471153E-3</v>
      </c>
      <c r="T190" s="99">
        <f t="shared" si="69"/>
        <v>6.5941641139842392E-3</v>
      </c>
      <c r="U190" s="99">
        <f t="shared" si="70"/>
        <v>6.8490966420890241E-3</v>
      </c>
      <c r="V190" s="99">
        <f t="shared" si="71"/>
        <v>7.3564653868101676E-3</v>
      </c>
      <c r="W190" s="99">
        <f t="shared" si="72"/>
        <v>7.6222203637107038E-3</v>
      </c>
      <c r="X190" s="38">
        <f t="shared" si="68"/>
        <v>100</v>
      </c>
      <c r="Y190" s="38">
        <f t="shared" si="59"/>
        <v>64.792240943221699</v>
      </c>
      <c r="Z190" s="38">
        <f t="shared" si="60"/>
        <v>73.108722223202975</v>
      </c>
      <c r="AA190" s="38">
        <f t="shared" si="61"/>
        <v>83.531224636813292</v>
      </c>
      <c r="AB190" s="38">
        <f t="shared" si="62"/>
        <v>117.9369091766693</v>
      </c>
      <c r="AC190" s="38">
        <f t="shared" si="63"/>
        <v>94.639103973280015</v>
      </c>
      <c r="AD190" s="38">
        <f t="shared" si="64"/>
        <v>102.85971485784478</v>
      </c>
      <c r="AE190" s="38">
        <f t="shared" si="65"/>
        <v>106.83630486919103</v>
      </c>
      <c r="AF190" s="38">
        <f t="shared" si="66"/>
        <v>114.75054593260721</v>
      </c>
      <c r="AG190" s="38">
        <f t="shared" si="67"/>
        <v>118.89595097159797</v>
      </c>
    </row>
    <row r="191" spans="1:33" x14ac:dyDescent="0.2">
      <c r="A191" s="47">
        <v>161</v>
      </c>
      <c r="B191" s="47" t="s">
        <v>831</v>
      </c>
      <c r="C191" s="10" t="s">
        <v>487</v>
      </c>
      <c r="D191" s="56">
        <v>197015</v>
      </c>
      <c r="E191" s="56">
        <v>2390</v>
      </c>
      <c r="F191" s="64">
        <v>11739</v>
      </c>
      <c r="G191" s="64">
        <v>50879</v>
      </c>
      <c r="H191" s="64">
        <v>100672</v>
      </c>
      <c r="I191" s="64">
        <v>33725</v>
      </c>
      <c r="J191" s="56">
        <v>12645</v>
      </c>
      <c r="K191" s="56">
        <v>11889</v>
      </c>
      <c r="L191" s="56">
        <v>26271</v>
      </c>
      <c r="M191" s="56">
        <v>24895</v>
      </c>
      <c r="N191" s="99">
        <f t="shared" si="53"/>
        <v>6.6323078680854278E-3</v>
      </c>
      <c r="O191" s="99">
        <f t="shared" si="54"/>
        <v>3.4232399318789575E-3</v>
      </c>
      <c r="P191" s="100">
        <f t="shared" si="55"/>
        <v>4.0791265060868952E-3</v>
      </c>
      <c r="Q191" s="100">
        <f t="shared" si="56"/>
        <v>5.8626207028784332E-3</v>
      </c>
      <c r="R191" s="100">
        <f t="shared" si="57"/>
        <v>7.3846883322921967E-3</v>
      </c>
      <c r="S191" s="100">
        <f t="shared" si="58"/>
        <v>7.4671478705620568E-3</v>
      </c>
      <c r="T191" s="99">
        <f t="shared" si="69"/>
        <v>7.5535107547178831E-3</v>
      </c>
      <c r="U191" s="99">
        <f t="shared" si="70"/>
        <v>7.8988175359197207E-3</v>
      </c>
      <c r="V191" s="99">
        <f t="shared" si="71"/>
        <v>7.8943548946893479E-3</v>
      </c>
      <c r="W191" s="99">
        <f t="shared" si="72"/>
        <v>8.2620793292366435E-3</v>
      </c>
      <c r="X191" s="38">
        <f t="shared" si="68"/>
        <v>100</v>
      </c>
      <c r="Y191" s="38">
        <f t="shared" si="59"/>
        <v>51.614611383641282</v>
      </c>
      <c r="Z191" s="38">
        <f t="shared" si="60"/>
        <v>61.503877492110924</v>
      </c>
      <c r="AA191" s="38">
        <f t="shared" si="61"/>
        <v>88.394881834259863</v>
      </c>
      <c r="AB191" s="38">
        <f t="shared" si="62"/>
        <v>111.34417278527151</v>
      </c>
      <c r="AC191" s="38">
        <f t="shared" si="63"/>
        <v>112.58747360769948</v>
      </c>
      <c r="AD191" s="38">
        <f t="shared" si="64"/>
        <v>113.88962793879445</v>
      </c>
      <c r="AE191" s="38">
        <f t="shared" si="65"/>
        <v>119.09606268322857</v>
      </c>
      <c r="AF191" s="38">
        <f t="shared" si="66"/>
        <v>119.02877628279099</v>
      </c>
      <c r="AG191" s="38">
        <f t="shared" si="67"/>
        <v>124.57321785367735</v>
      </c>
    </row>
    <row r="192" spans="1:33" x14ac:dyDescent="0.2">
      <c r="A192" s="47">
        <v>162</v>
      </c>
      <c r="B192" s="47" t="s">
        <v>831</v>
      </c>
      <c r="C192" s="10" t="s">
        <v>139</v>
      </c>
      <c r="D192" s="56">
        <v>192246</v>
      </c>
      <c r="E192" s="56">
        <v>1615</v>
      </c>
      <c r="F192" s="64">
        <v>7481</v>
      </c>
      <c r="G192" s="64">
        <v>34761</v>
      </c>
      <c r="H192" s="64">
        <v>121837</v>
      </c>
      <c r="I192" s="64">
        <v>28167</v>
      </c>
      <c r="J192" s="56">
        <v>10213</v>
      </c>
      <c r="K192" s="56">
        <v>9786</v>
      </c>
      <c r="L192" s="56">
        <v>22900</v>
      </c>
      <c r="M192" s="56">
        <v>22098</v>
      </c>
      <c r="N192" s="99">
        <f t="shared" si="53"/>
        <v>6.4717643753417313E-3</v>
      </c>
      <c r="O192" s="99">
        <f t="shared" si="54"/>
        <v>2.3131935104537728E-3</v>
      </c>
      <c r="P192" s="100">
        <f t="shared" si="55"/>
        <v>2.5995353430476242E-3</v>
      </c>
      <c r="Q192" s="100">
        <f t="shared" si="56"/>
        <v>4.0053962981339494E-3</v>
      </c>
      <c r="R192" s="100">
        <f t="shared" si="57"/>
        <v>8.9372245742757109E-3</v>
      </c>
      <c r="S192" s="100">
        <f t="shared" si="58"/>
        <v>6.2365353319531937E-3</v>
      </c>
      <c r="T192" s="99">
        <f t="shared" si="69"/>
        <v>6.1007517072308214E-3</v>
      </c>
      <c r="U192" s="99">
        <f t="shared" si="70"/>
        <v>6.5016257386248128E-3</v>
      </c>
      <c r="V192" s="99">
        <f t="shared" si="71"/>
        <v>6.8813797376721889E-3</v>
      </c>
      <c r="W192" s="99">
        <f t="shared" si="72"/>
        <v>7.3338192013445002E-3</v>
      </c>
      <c r="X192" s="38">
        <f t="shared" si="68"/>
        <v>100</v>
      </c>
      <c r="Y192" s="38">
        <f t="shared" si="59"/>
        <v>35.742857376998188</v>
      </c>
      <c r="Z192" s="38">
        <f t="shared" si="60"/>
        <v>40.167336019713481</v>
      </c>
      <c r="AA192" s="38">
        <f t="shared" si="61"/>
        <v>61.890329527370206</v>
      </c>
      <c r="AB192" s="38">
        <f t="shared" si="62"/>
        <v>138.09564217646283</v>
      </c>
      <c r="AC192" s="38">
        <f t="shared" si="63"/>
        <v>96.36530272509934</v>
      </c>
      <c r="AD192" s="38">
        <f t="shared" si="64"/>
        <v>94.267209889091191</v>
      </c>
      <c r="AE192" s="38">
        <f t="shared" si="65"/>
        <v>100.46140992704953</v>
      </c>
      <c r="AF192" s="38">
        <f t="shared" si="66"/>
        <v>106.32926878319529</v>
      </c>
      <c r="AG192" s="38">
        <f t="shared" si="67"/>
        <v>113.32024431061352</v>
      </c>
    </row>
    <row r="193" spans="1:33" x14ac:dyDescent="0.2">
      <c r="A193" s="47">
        <v>163</v>
      </c>
      <c r="B193" s="47" t="s">
        <v>831</v>
      </c>
      <c r="C193" s="10" t="s">
        <v>488</v>
      </c>
      <c r="D193" s="56">
        <v>313462</v>
      </c>
      <c r="E193" s="56">
        <v>3600</v>
      </c>
      <c r="F193" s="64">
        <v>19452</v>
      </c>
      <c r="G193" s="64">
        <v>83406</v>
      </c>
      <c r="H193" s="64">
        <v>159294</v>
      </c>
      <c r="I193" s="64">
        <v>51310</v>
      </c>
      <c r="J193" s="56">
        <v>19255</v>
      </c>
      <c r="K193" s="56">
        <v>17969</v>
      </c>
      <c r="L193" s="56">
        <v>41372</v>
      </c>
      <c r="M193" s="56">
        <v>39104</v>
      </c>
      <c r="N193" s="99">
        <f t="shared" si="53"/>
        <v>1.0552376666476128E-2</v>
      </c>
      <c r="O193" s="99">
        <f t="shared" si="54"/>
        <v>5.156344667265376E-3</v>
      </c>
      <c r="P193" s="100">
        <f t="shared" si="55"/>
        <v>6.7592783709346863E-3</v>
      </c>
      <c r="Q193" s="100">
        <f t="shared" si="56"/>
        <v>9.6106004902666835E-3</v>
      </c>
      <c r="R193" s="100">
        <f t="shared" si="57"/>
        <v>1.1684843285165222E-2</v>
      </c>
      <c r="S193" s="100">
        <f t="shared" si="58"/>
        <v>1.1360692579348824E-2</v>
      </c>
      <c r="T193" s="99">
        <f t="shared" si="69"/>
        <v>1.1502004711909279E-2</v>
      </c>
      <c r="U193" s="99">
        <f t="shared" si="70"/>
        <v>1.1938249836230253E-2</v>
      </c>
      <c r="V193" s="99">
        <f t="shared" si="71"/>
        <v>1.2432159061439903E-2</v>
      </c>
      <c r="W193" s="99">
        <f t="shared" si="72"/>
        <v>1.2977720429422362E-2</v>
      </c>
      <c r="X193" s="38">
        <f t="shared" si="68"/>
        <v>100</v>
      </c>
      <c r="Y193" s="38">
        <f t="shared" si="59"/>
        <v>48.864296927976234</v>
      </c>
      <c r="Z193" s="38">
        <f t="shared" si="60"/>
        <v>64.054559314663734</v>
      </c>
      <c r="AA193" s="38">
        <f t="shared" si="61"/>
        <v>91.075222142122954</v>
      </c>
      <c r="AB193" s="38">
        <f t="shared" si="62"/>
        <v>110.7318631099175</v>
      </c>
      <c r="AC193" s="38">
        <f t="shared" si="63"/>
        <v>107.660036581528</v>
      </c>
      <c r="AD193" s="38">
        <f t="shared" si="64"/>
        <v>108.99918639608484</v>
      </c>
      <c r="AE193" s="38">
        <f t="shared" si="65"/>
        <v>113.1332799572717</v>
      </c>
      <c r="AF193" s="38">
        <f t="shared" si="66"/>
        <v>117.81382957012576</v>
      </c>
      <c r="AG193" s="38">
        <f t="shared" si="67"/>
        <v>122.983862684236</v>
      </c>
    </row>
    <row r="194" spans="1:33" x14ac:dyDescent="0.2">
      <c r="A194" s="47">
        <v>164</v>
      </c>
      <c r="B194" s="47" t="s">
        <v>831</v>
      </c>
      <c r="C194" s="10" t="s">
        <v>489</v>
      </c>
      <c r="D194" s="56">
        <v>40532</v>
      </c>
      <c r="E194" s="56">
        <v>252</v>
      </c>
      <c r="F194" s="64">
        <v>1434</v>
      </c>
      <c r="G194" s="64">
        <v>8887</v>
      </c>
      <c r="H194" s="64">
        <v>23100</v>
      </c>
      <c r="I194" s="64">
        <v>7111</v>
      </c>
      <c r="J194" s="56">
        <v>2270</v>
      </c>
      <c r="K194" s="56">
        <v>2187</v>
      </c>
      <c r="L194" s="56">
        <v>4324</v>
      </c>
      <c r="M194" s="56">
        <v>4162</v>
      </c>
      <c r="N194" s="99">
        <f t="shared" si="53"/>
        <v>1.3644682004377259E-3</v>
      </c>
      <c r="O194" s="99">
        <f t="shared" si="54"/>
        <v>3.6094412670857628E-4</v>
      </c>
      <c r="P194" s="100">
        <f t="shared" si="55"/>
        <v>4.9829350112689391E-4</v>
      </c>
      <c r="Q194" s="100">
        <f t="shared" si="56"/>
        <v>1.0240199333021607E-3</v>
      </c>
      <c r="R194" s="100">
        <f t="shared" si="57"/>
        <v>1.6944761251981657E-3</v>
      </c>
      <c r="S194" s="100">
        <f t="shared" si="58"/>
        <v>1.5744666718329661E-3</v>
      </c>
      <c r="T194" s="99">
        <f t="shared" si="69"/>
        <v>1.3559880911988608E-3</v>
      </c>
      <c r="U194" s="99">
        <f t="shared" si="70"/>
        <v>1.4529997435491994E-3</v>
      </c>
      <c r="V194" s="99">
        <f t="shared" si="71"/>
        <v>1.2993487329997617E-3</v>
      </c>
      <c r="W194" s="99">
        <f t="shared" si="72"/>
        <v>1.381272310435144E-3</v>
      </c>
      <c r="X194" s="38">
        <f t="shared" si="68"/>
        <v>100</v>
      </c>
      <c r="Y194" s="38">
        <f t="shared" si="59"/>
        <v>26.453099206913304</v>
      </c>
      <c r="Z194" s="38">
        <f t="shared" si="60"/>
        <v>36.51924617715823</v>
      </c>
      <c r="AA194" s="38">
        <f t="shared" si="61"/>
        <v>75.049014185427836</v>
      </c>
      <c r="AB194" s="38">
        <f t="shared" si="62"/>
        <v>124.18582746410449</v>
      </c>
      <c r="AC194" s="38">
        <f t="shared" si="63"/>
        <v>115.39049948748325</v>
      </c>
      <c r="AD194" s="38">
        <f t="shared" si="64"/>
        <v>99.378504443258947</v>
      </c>
      <c r="AE194" s="38">
        <f t="shared" si="65"/>
        <v>106.48835517625639</v>
      </c>
      <c r="AF194" s="38">
        <f t="shared" si="66"/>
        <v>95.227483687998472</v>
      </c>
      <c r="AG194" s="38">
        <f t="shared" si="67"/>
        <v>101.23155013741085</v>
      </c>
    </row>
  </sheetData>
  <conditionalFormatting sqref="X31:AG194">
    <cfRule type="cellIs" dxfId="5" priority="3" operator="lessThan">
      <formula>80</formula>
    </cfRule>
    <cfRule type="cellIs" dxfId="4" priority="4" operator="greaterThan">
      <formula>120</formula>
    </cfRule>
  </conditionalFormatting>
  <conditionalFormatting sqref="X31">
    <cfRule type="cellIs" dxfId="3" priority="1" operator="lessThan">
      <formula>80</formula>
    </cfRule>
    <cfRule type="cellIs" dxfId="2" priority="2" operator="greaterThan">
      <formula>120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itchProPlusData>
  <PitchProShapeProperty_61945077_Version>2</PitchProShapeProperty_61945077_Version>
  <PitchProShapeProperty_30272055_Version>2</PitchProShapeProperty_30272055_Version>
</PitchProPlusData>
</file>

<file path=customXml/itemProps1.xml><?xml version="1.0" encoding="utf-8"?>
<ds:datastoreItem xmlns:ds="http://schemas.openxmlformats.org/officeDocument/2006/customXml" ds:itemID="{32F9BC57-556A-41E6-ADB8-FB6FC5FBF6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sample_input</vt:lpstr>
      <vt:lpstr>qp_xtab</vt:lpstr>
      <vt:lpstr>qp_output</vt:lpstr>
      <vt:lpstr>qp_scoring</vt:lpstr>
      <vt:lpstr>power_xtab</vt:lpstr>
      <vt:lpstr>power_output</vt:lpstr>
      <vt:lpstr>power_scoring</vt:lpstr>
      <vt:lpstr>side_by_side</vt:lpstr>
      <vt:lpstr>comparison</vt:lpstr>
      <vt:lpstr>lookalike_xtab</vt:lpstr>
      <vt:lpstr>Note</vt:lpstr>
      <vt:lpstr>graph</vt:lpstr>
      <vt:lpstr>memo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Jing</dc:creator>
  <cp:lastModifiedBy>Yang, Jing </cp:lastModifiedBy>
  <dcterms:created xsi:type="dcterms:W3CDTF">2017-07-03T18:42:46Z</dcterms:created>
  <dcterms:modified xsi:type="dcterms:W3CDTF">2017-07-14T22:00:58Z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2e330ecf-d0cf-4385-b7d3-8f143bbf589e</vt:lpwstr>
  </property>
</Properties>
</file>