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DF3DAE31-1499-4862-8DCB-1920DBCCE3A5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<sst xmlns="http://schemas.openxmlformats.org/spreadsheetml/2006/main" count="31" uniqueCount="20">
  <si>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</si>
  <si>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</si>
  <si>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</si>
  <si>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</si>
  <si>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</si>
  <si>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</si>
  <si>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</si>
  <si>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</si>
  <si>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</si>
  <si>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</si>
  <si>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PENDENTE</t>
  </si>
  <si>
    <t>MÊS</t>
  </si>
  <si>
    <t>ANO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</si>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</sst>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7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46">
  <autoFilter ref="B5:J55" xr:uid="{53E94832-4332-43EE-9835-717F7E76CAA1}"/>
  <tableColumns count="9">
    <tableColumn id="1" xr3:uid="{37C207DB-3392-4539-88F1-FF4A619D7214}" name="DESCRIÇÃO" dataDxfId="45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44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43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42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41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40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39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38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37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6" dataDxfId="34" headerRowBorderDxfId="35" tableBorderDxfId="33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32" totalsRowDxfId="31" dataCellStyle="Moeda"/>
    <tableColumn id="3" xr3:uid="{A37D1309-20C9-4AEF-85AE-1F8A5C50FFD2}" name="STATUS" dataDxfId="30" totalsRowDxfId="29"/>
    <tableColumn id="4" xr3:uid="{3F01F472-429E-4F5B-9227-5FC52DA83C1C}" name="CATEGORIA" dataDxfId="28" totalsRowDxfId="27"/>
    <tableColumn id="5" xr3:uid="{0FDE0BD6-B7BF-47D3-BA36-167638AA766D}" name="DATA DE VENCIMENTO" dataDxfId="26" totalsRowDxfId="25"/>
    <tableColumn id="6" xr3:uid="{64B2A404-82F0-4BC1-ABD5-2F868A21F88A}" name="FORMA DE PAGAMENTO" dataDxfId="24" totalsRowDxfId="23"/>
    <tableColumn id="7" xr3:uid="{77BBC10F-1D7A-40E5-9492-EAC8CBDCAF50}" name="PARCELA" dataDxfId="22" totalsRowDxfId="21"/>
    <tableColumn id="8" xr3:uid="{768056F7-CE80-4A44-9E85-3F6DE22F4D68}" name="MÊS/ANO" dataDxfId="20" totalsRowDxfId="19"/>
    <tableColumn id="9" xr3:uid="{BD1933C7-91CB-49AD-BC18-7DD065229BCF}" name="OBSERVAÇÕES" totalsRowFunction="count" dataDxfId="18" totalsRowDxfId="1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6" dataDxfId="15">
  <autoFilter ref="A1:D8" xr:uid="{9D6A42F9-419D-4A14-AE17-402838E2E5E9}"/>
  <tableColumns count="4">
    <tableColumn id="1" xr3:uid="{BE7DB68E-BA79-4FFD-B30A-9EF66D17D86C}" name="MÊS" dataDxfId="14"/>
    <tableColumn id="2" xr3:uid="{DE44CCC1-3962-46CC-A574-121D3488A812}" name="ANO" dataDxfId="13"/>
    <tableColumn id="3" xr3:uid="{CDD0DBB4-2F42-41F2-9675-F11B64626ED8}" name="DESCRIÇÃO" dataDxfId="12"/>
    <tableColumn id="4" xr3:uid="{28C765A0-2054-4B9C-BE18-5214088D2687}" name="VALOR" dataDxfId="11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F13" sqref="F13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11</v>
      </c>
      <c r="C2" s="28">
        <v>8</v>
      </c>
      <c r="E2" s="45" t="s">
        <v>16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0</v>
      </c>
    </row>
    <row r="3" spans="2:13" ht="30.75" customHeight="1" thickBot="1" x14ac:dyDescent="0.3">
      <c r="B3" s="17" t="s">
        <v>12</v>
      </c>
      <c r="C3" s="28">
        <v>2025</v>
      </c>
      <c r="E3" s="45"/>
      <c r="F3" s="45"/>
      <c r="G3" s="45"/>
      <c r="I3" s="26" t="s">
        <v>14</v>
      </c>
      <c r="J3" s="27">
        <f>H4</f>
        <v>0</v>
      </c>
      <c r="L3" s="15" t="s">
        <v>10</v>
      </c>
      <c r="M3" s="16">
        <f>SUMPRODUCT((R_TABELA[STATUS]=L3)*(MONTH(R_TABELA[DATA DE VENCIMENTO])=$C$2)*(YEAR(R_TABELA[DATA DE VENCIMENTO])=$C$3)*(R_TABELA[VALOR]))</f>
        <v>0</v>
      </c>
    </row>
    <row r="4" spans="2:13" ht="15.75" thickBot="1" x14ac:dyDescent="0.3">
      <c r="B4" s="23"/>
      <c r="C4" s="35"/>
      <c r="D4" s="46" t="s">
        <v>13</v>
      </c>
      <c r="E4" s="46"/>
      <c r="F4" s="46"/>
      <c r="G4" s="46"/>
      <c r="H4" s="44">
        <f>SUM(C6:C55)</f>
        <v>0</v>
      </c>
      <c r="I4" s="25" t="s">
        <v>15</v>
      </c>
      <c r="J4" s="43">
        <f>SUM(J6:J55)</f>
        <v>0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18</v>
      </c>
      <c r="J5" s="42" t="s">
        <v>17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/>
      </c>
      <c r="C6" s="30" t="str">
        <f t="array" ref="C6">IFERROR(INDEX(R_TABELA[VALOR],SMALL(IF((MONTH(R_TABELA[DATA DE VENCIMENTO])=$C$2)*(YEAR(R_TABELA[DATA DE VENCIMENTO])=$C$3),ROW(R_TABELA[VALOR])-ROW(INDEX(R_TABELA[VALOR],1,1))+1),ROW(1:1))),"")</f>
        <v/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/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/>
      </c>
      <c r="F6" s="31" t="str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/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/>
      </c>
      <c r="H6" s="32" t="str">
        <f t="array" ref="H6">IFERROR(INDEX(R_TABELA[PARCELA],SMALL(IF((MONTH(R_TABELA[DATA DE VENCIMENTO])=$C$2)*(YEAR(R_TABELA[DATA DE VENCIMENTO])=$C$3),ROW(R_TABELA[PARCELA])-ROW(INDEX(R_TABELA[PARCELA],1,1))+1),ROW(1:1))),"")</f>
        <v/>
      </c>
      <c r="I6" s="29" t="str">
        <f t="array" ref="I6">IFERROR(INDEX(R_ENTRADA[DESCRIÇÃO],SMALL(IF((R_ENTRADA[MÊS]=$C$2)*(R_ENTRADA[ANO]=$C$3),ROW(R_ENTRADA[DESCRIÇÃO])-ROW(INDEX(R_ENTRADA[DESCRIÇÃO],1,1))+1),ROW(1:1))),"")</f>
        <v/>
      </c>
      <c r="J6" s="30" t="str">
        <f t="array" ref="J6">IFERROR(INDEX(R_ENTRADA[VALOR],SMALL(IF((R_ENTRADA[MÊS]=$C$2)*(R_ENTRADA[ANO]=$C$3),ROW(R_ENTRADA[VALOR])-ROW(INDEX(R_ENTRADA[VALOR],1,1))+1),ROW(1:1))),"")</f>
        <v/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/>
      </c>
      <c r="C7" s="19" t="str">
        <f t="array" ref="C7">IFERROR(INDEX(R_TABELA[VALOR],SMALL(IF((MONTH(R_TABELA[DATA DE VENCIMENTO])=$C$2)*(YEAR(R_TABELA[DATA DE VENCIMENTO])=$C$3),ROW(R_TABELA[VALOR])-ROW(INDEX(R_TABELA[VALOR],1,1))+1),ROW(2:2))),"")</f>
        <v/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/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/>
      </c>
      <c r="F7" s="40" t="str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/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/>
      </c>
      <c r="H7" s="33" t="str">
        <f t="array" ref="H7">IFERROR(INDEX(R_TABELA[PARCELA],SMALL(IF((MONTH(R_TABELA[DATA DE VENCIMENTO])=$C$2)*(YEAR(R_TABELA[DATA DE VENCIMENTO])=$C$3),ROW(R_TABELA[PARCELA])-ROW(INDEX(R_TABELA[PARCELA],1,1))+1),ROW(2:2))),"")</f>
        <v/>
      </c>
      <c r="I7" s="39" t="str">
        <f t="array" ref="I7">IFERROR(INDEX(R_ENTRADA[DESCRIÇÃO],SMALL(IF((R_ENTRADA[MÊS]=$C$2)*(R_ENTRADA[ANO]=$C$3),ROW(R_ENTRADA[DESCRIÇÃO])-ROW(INDEX(R_ENTRADA[DESCRIÇÃO],1,1))+1),ROW(2:2))),"")</f>
        <v/>
      </c>
      <c r="J7" s="19" t="str">
        <f t="array" ref="J7">IFERROR(INDEX(R_ENTRADA[VALOR],SMALL(IF((R_ENTRADA[MÊS]=$C$2)*(R_ENTRADA[ANO]=$C$3),ROW(R_ENTRADA[VALOR])-ROW(INDEX(R_ENTRADA[VALOR],1,1))+1),ROW(2:2))),"")</f>
        <v/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/>
      </c>
      <c r="C8" s="19" t="str">
        <f t="array" ref="C8">IFERROR(INDEX(R_TABELA[VALOR],SMALL(IF((MONTH(R_TABELA[DATA DE VENCIMENTO])=$C$2)*(YEAR(R_TABELA[DATA DE VENCIMENTO])=$C$3),ROW(R_TABELA[VALOR])-ROW(INDEX(R_TABELA[VALOR],1,1))+1),ROW(3:3))),"")</f>
        <v/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/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/>
      </c>
      <c r="F8" s="40" t="str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/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/>
      </c>
      <c r="H8" s="33" t="str">
        <f t="array" ref="H8">IFERROR(INDEX(R_TABELA[PARCELA],SMALL(IF((MONTH(R_TABELA[DATA DE VENCIMENTO])=$C$2)*(YEAR(R_TABELA[DATA DE VENCIMENTO])=$C$3),ROW(R_TABELA[PARCELA])-ROW(INDEX(R_TABELA[PARCELA],1,1))+1),ROW(3:3))),"")</f>
        <v/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7" t="s">
        <v>19</v>
      </c>
      <c r="M16" s="49">
        <f>J4-H4</f>
        <v>0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48"/>
      <c r="M17" s="50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rHWjBQR5Qqic9iItYVKaQP4eg7hzOXsWAsZiPyKZF0omAXyW/Rxf2qICdVJmT7R18/K7tUtdff9QbmcJkCoCtg==" saltValue="EkExKNYtiZ3w5hp17N3KlA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10" priority="1" operator="lessThan">
      <formula>0</formula>
    </cfRule>
    <cfRule type="cellIs" dxfId="9" priority="2" operator="lessThanOrEqual">
      <formula>$H$4</formula>
    </cfRule>
    <cfRule type="cellIs" dxfId="8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E2" s="3"/>
    </row>
    <row r="3" spans="1:9" x14ac:dyDescent="0.25">
      <c r="E3" s="3"/>
    </row>
    <row r="4" spans="1:9" x14ac:dyDescent="0.25">
      <c r="E4" s="3"/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61">
    <cfRule type="cellIs" dxfId="7" priority="1" operator="equal">
      <formula>"INVESTIMENTO"</formula>
    </cfRule>
  </conditionalFormatting>
  <conditionalFormatting sqref="C2:C161">
    <cfRule type="cellIs" dxfId="6" priority="2" operator="equal">
      <formula>"PARCELADO"</formula>
    </cfRule>
    <cfRule type="cellIs" dxfId="5" priority="3" operator="equal">
      <formula>"PENDENTE"</formula>
    </cfRule>
    <cfRule type="cellIs" dxfId="4" priority="4" operator="equal">
      <formula>"PAGO"</formula>
    </cfRule>
  </conditionalFormatting>
  <conditionalFormatting sqref="C162:C1048576">
    <cfRule type="cellIs" dxfId="3" priority="5" operator="equal">
      <formula>"INVESTIMENTO"</formula>
    </cfRule>
    <cfRule type="cellIs" dxfId="2" priority="6" operator="equal">
      <formula>"PARCELADO"</formula>
    </cfRule>
    <cfRule type="cellIs" dxfId="1" priority="7" operator="equal">
      <formula>"PENDENTE"</formula>
    </cfRule>
    <cfRule type="cellIs" dxfId="0" priority="8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2922D9E2-37F4-49CA-A6CF-FFA4850A679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1"/>
  <sheetViews>
    <sheetView showGridLines="0" workbookViewId="0">
      <selection activeCell="A2" sqref="A2:D7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11</v>
      </c>
      <c r="B1" s="2" t="s">
        <v>12</v>
      </c>
      <c r="C1" s="2" t="s">
        <v>0</v>
      </c>
      <c r="D1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2025-08-17T16:59:49Z</dcterms:modified>
</cp:coreProperties>
</file>