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EF79EC0A-0EB6-4378-A569-146DCD8D6B9D}" xr6:coauthVersionLast="47" xr6:coauthVersionMax="47" xr10:uidLastSave="{00000000-0000-0000-0000-000000000000}"/>
  <bookViews>
    <workbookView xWindow="-120" yWindow="-120" windowWidth="20730" windowHeight="11160" activeTab="2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B6" i="20" a="1"/>
  <c r="B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<sst xmlns="http://schemas.openxmlformats.org/spreadsheetml/2006/main" count="45" uniqueCount="29">
  <si>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</si>
  <si>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</si>
  <si>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</si>
  <si>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</si>
  <si>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</si>
  <si>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</si>
  <si>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</si>
  <si>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</si>
  <si>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</si>
  <si>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</si>
  <si>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BOLETO</t>
  </si>
  <si>
    <t>DINHEIRO</t>
  </si>
  <si>
    <t>LAZER</t>
  </si>
  <si>
    <t>PENDENTE</t>
  </si>
  <si>
    <t>DESPESA</t>
  </si>
  <si>
    <t>RENDIMENTOS</t>
  </si>
  <si>
    <t>MÊS</t>
  </si>
  <si>
    <t>ANO</t>
  </si>
  <si>
    <t>SALÁRIO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</si>
  <si>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</si>
  <si>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</si>
  <si>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</si>
  <si>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</si>
  <si>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</si>
  <si>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</si>
  <si>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MC DONALDS</t>
  </si>
  <si>
    <t>LUZ</t>
  </si>
  <si>
    <t>ÁGUA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</si>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</sst>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10" xfId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44" fontId="0" fillId="2" borderId="1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44" fontId="0" fillId="4" borderId="0" xfId="1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5" xfId="1" applyFont="1" applyFill="1" applyBorder="1" applyAlignment="1">
      <alignment vertical="center"/>
    </xf>
    <xf numFmtId="0" fontId="6" fillId="2" borderId="0" xfId="0" applyFont="1" applyFill="1" applyAlignment="1">
      <alignment horizontal="center"/>
    </xf>
    <xf numFmtId="44" fontId="6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44" fontId="4" fillId="3" borderId="1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44" fontId="4" fillId="3" borderId="3" xfId="1" applyFont="1" applyFill="1" applyBorder="1" applyAlignment="1">
      <alignment horizontal="center" vertical="center"/>
    </xf>
    <xf numFmtId="44" fontId="0" fillId="2" borderId="14" xfId="1" applyFont="1" applyFill="1" applyBorder="1" applyAlignment="1">
      <alignment horizontal="center"/>
    </xf>
    <xf numFmtId="44" fontId="0" fillId="2" borderId="18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43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32</c:v>
                </c:pt>
                <c:pt idx="1">
                  <c:v>159.15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191.15</c:v>
                </c:pt>
                <c:pt idx="1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oneCellAnchor>
    <xdr:from>
      <xdr:col>5</xdr:col>
      <xdr:colOff>19050</xdr:colOff>
      <xdr:row>10</xdr:row>
      <xdr:rowOff>57150</xdr:rowOff>
    </xdr:from>
    <xdr:ext cx="184731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4BBC3FE-08EA-B661-F6F6-6039C0350EF7}"/>
            </a:ext>
          </a:extLst>
        </xdr:cNvPr>
        <xdr:cNvSpPr txBox="1"/>
      </xdr:nvSpPr>
      <xdr:spPr>
        <a:xfrm>
          <a:off x="4171950" y="2428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E94832-4332-43EE-9835-717F7E76CAA1}" name="Tabela3" displayName="Tabela3" ref="B5:J55" totalsRowShown="0" headerRowDxfId="42">
  <autoFilter ref="B5:J55" xr:uid="{53E94832-4332-43EE-9835-717F7E76CAA1}"/>
  <tableColumns count="9">
    <tableColumn id="1" xr3:uid="{37C207DB-3392-4539-88F1-FF4A619D7214}" name="DESCRIÇÃO" dataDxfId="41">
      <calculatedColumnFormula array="1">IFERROR(INDEX(R_TABELA[DESCRIÇÃO],SMALL(IF((MONTH(R_TABELA[DATA DE VENCIMENTO])=$C$2)*(YEAR(R_TABELA[DATA DE VENCIMENTO])=$C$3),ROW(R_TABELA[DESCRIÇÃO])-ROW(INDEX(R_TABELA[DESCRIÇÃO],1,1))+1),ROW(1:1))),"")</calculatedColumnFormula>
    </tableColumn>
    <tableColumn id="2" xr3:uid="{69001C81-3CC8-4304-9771-BFA7E0FBBF5D}" name="VALOR" dataDxfId="40" dataCellStyle="Moeda">
      <calculatedColumnFormula array="1">IFERROR(INDEX(R_TABELA[VALOR],SMALL(IF((MONTH(R_TABELA[DATA DE VENCIMENTO])=$C$2)*(YEAR(R_TABELA[DATA DE VENCIMENTO])=$C$3),ROW(R_TABELA[VALOR])-ROW(INDEX(R_TABELA[VALOR],1,1))+1),ROW(1:1))),"")</calculatedColumnFormula>
    </tableColumn>
    <tableColumn id="3" xr3:uid="{492B8990-9E2C-4071-BD50-D1ED9FB55077}" name="STATUS" dataDxfId="39">
      <calculatedColumnFormula array="1">IFERROR(INDEX(R_TABELA[STATUS],SMALL(IF((MONTH(R_TABELA[DATA DE VENCIMENTO])=$C$2)*(YEAR(R_TABELA[DATA DE VENCIMENTO])=$C$3),ROW(R_TABELA[STATUS])-ROW(INDEX(R_TABELA[STATUS],1,1))+1),ROW(1:1))),"")</calculatedColumnFormula>
    </tableColumn>
    <tableColumn id="4" xr3:uid="{EA8B9AA5-0430-4BE4-92EE-C98A706513E8}" name="CATEGORIA" dataDxfId="38">
      <calculatedColumnFormula array="1">IFERROR(INDEX(R_TABELA[CATEGORIA],SMALL(IF((MONTH(R_TABELA[DATA DE VENCIMENTO])=$C$2)*(YEAR(R_TABELA[DATA DE VENCIMENTO])=$C$3),ROW(R_TABELA[CATEGORIA])-ROW(INDEX(R_TABELA[CATEGORIA],1,1))+1),ROW(1:1))),"")</calculatedColumnFormula>
    </tableColumn>
    <tableColumn id="5" xr3:uid="{C5F99F89-2F30-4042-BE76-5D5095EC6FAD}" name="DATA DE VENCIMENTO" dataDxfId="37">
      <calculatedColumnFormula array="1">IFERROR(INDEX(R_TABELA[DATA DE VENCIMENTO],SMALL(IF((MONTH(R_TABELA[DATA DE VENCIMENTO])=$C$2)*(YEAR(R_TABELA[DATA DE VENCIMENTO])=$C$3),ROW(R_TABELA[DATA DE VENCIMENTO])-ROW(INDEX(R_TABELA[DATA DE VENCIMENTO],1,1))+1),ROW(1:1))),"")</calculatedColumnFormula>
    </tableColumn>
    <tableColumn id="6" xr3:uid="{28766BEE-68A6-495F-A303-3495417A4438}" name="FORMA DE PAGAMENTO" dataDxfId="36">
      <calculatedColumnFormula array="1">IFERROR(INDEX(R_TABELA[FORMA DE PAGAMENTO],SMALL(IF((MONTH(R_TABELA[DATA DE VENCIMENTO])=$C$2)*(YEAR(R_TABELA[DATA DE VENCIMENTO])=$C$3),ROW(R_TABELA[FORMA DE PAGAMENTO])-ROW(INDEX(R_TABELA[FORMA DE PAGAMENTO],1,1))+1),ROW(1:1))),"")</calculatedColumnFormula>
    </tableColumn>
    <tableColumn id="7" xr3:uid="{17D98CC8-9C87-454E-A341-8405CA11B93D}" name="PARCELA" dataDxfId="35">
      <calculatedColumnFormula array="1">IFERROR(INDEX(R_TABELA[PARCELA],SMALL(IF((MONTH(R_TABELA[DATA DE VENCIMENTO])=$C$2)*(YEAR(R_TABELA[DATA DE VENCIMENTO])=$C$3),ROW(R_TABELA[PARCELA])-ROW(INDEX(R_TABELA[PARCELA],1,1))+1),ROW(1:1))),"")</calculatedColumnFormula>
    </tableColumn>
    <tableColumn id="9" xr3:uid="{F7CA1604-A9B5-46BA-A770-A26D1DC6F417}" name="DESCRIÇÃO_" dataDxfId="34">
      <calculatedColumnFormula array="1">IFERROR(INDEX(R_ENTRADA[DESCRIÇÃO],SMALL(IF((R_ENTRADA[MÊS]=$C$2)*(R_ENTRADA[ANO]=$C$3),ROW(R_ENTRADA[DESCRIÇÃO])-ROW(INDEX(R_ENTRADA[DESCRIÇÃO],1,1))+1),ROW(1:1))),"")</calculatedColumnFormula>
    </tableColumn>
    <tableColumn id="10" xr3:uid="{2A9A3637-D94D-41D8-954A-C01A414AAF69}" name="VALOR(R$)" dataDxfId="33" dataCellStyle="Moeda">
      <calculatedColumnFormula array="1">IFERROR(INDEX(R_ENTRADA[VALOR],SMALL(IF((R_ENTRADA[MÊS]=$C$2)*(R_ENTRADA[ANO]=$C$3),ROW(R_ENTRADA[VALOR])-ROW(INDEX(R_ENTRADA[VALOR],1,1))+1),ROW(1:1))),"")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2" dataDxfId="30" headerRowBorderDxfId="31" tableBorderDxfId="29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28" totalsRowDxfId="27" dataCellStyle="Moeda">
      <calculatedColumnFormula>RANDBETWEEN(150,956)</calculatedColumnFormula>
    </tableColumn>
    <tableColumn id="3" xr3:uid="{A37D1309-20C9-4AEF-85AE-1F8A5C50FFD2}" name="STATUS" dataDxfId="26" totalsRowDxfId="25"/>
    <tableColumn id="4" xr3:uid="{3F01F472-429E-4F5B-9227-5FC52DA83C1C}" name="CATEGORIA" dataDxfId="24" totalsRowDxfId="23"/>
    <tableColumn id="5" xr3:uid="{0FDE0BD6-B7BF-47D3-BA36-167638AA766D}" name="DATA DE VENCIMENTO" dataDxfId="22" totalsRowDxfId="21">
      <calculatedColumnFormula>RANDBETWEEN(1/8/2025,30/8/2025)</calculatedColumnFormula>
    </tableColumn>
    <tableColumn id="6" xr3:uid="{64B2A404-82F0-4BC1-ABD5-2F868A21F88A}" name="FORMA DE PAGAMENTO" dataDxfId="20" totalsRowDxfId="19"/>
    <tableColumn id="7" xr3:uid="{77BBC10F-1D7A-40E5-9492-EAC8CBDCAF50}" name="PARCELA" dataDxfId="18" totalsRowDxfId="17"/>
    <tableColumn id="8" xr3:uid="{768056F7-CE80-4A44-9E85-3F6DE22F4D68}" name="MÊS/ANO" dataDxfId="16" totalsRowDxfId="15"/>
    <tableColumn id="9" xr3:uid="{BD1933C7-91CB-49AD-BC18-7DD065229BCF}" name="OBSERVAÇÕES" totalsRowFunction="count" dataDxfId="14" totalsRow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2" dataDxfId="11">
  <autoFilter ref="A1:D8" xr:uid="{9D6A42F9-419D-4A14-AE17-402838E2E5E9}"/>
  <tableColumns count="4">
    <tableColumn id="1" xr3:uid="{BE7DB68E-BA79-4FFD-B30A-9EF66D17D86C}" name="MÊS" dataDxfId="10"/>
    <tableColumn id="2" xr3:uid="{DE44CCC1-3962-46CC-A574-121D3488A812}" name="ANO" dataDxfId="9"/>
    <tableColumn id="3" xr3:uid="{CDD0DBB4-2F42-41F2-9675-F11B64626ED8}" name="DESCRIÇÃO" dataDxfId="8"/>
    <tableColumn id="4" xr3:uid="{28C765A0-2054-4B9C-BE18-5214088D2687}" name="VALOR" dataDxfId="7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opLeftCell="B1" zoomScaleNormal="100" workbookViewId="0">
      <selection activeCell="E11" sqref="E11"/>
    </sheetView>
  </sheetViews>
  <sheetFormatPr defaultRowHeight="15" x14ac:dyDescent="0.25"/>
  <cols>
    <col min="1" max="1" width="1.42578125" style="23" customWidth="1"/>
    <col min="2" max="2" width="21.7109375" style="24" bestFit="1" customWidth="1"/>
    <col min="3" max="3" width="12.140625" style="23" bestFit="1" customWidth="1"/>
    <col min="4" max="4" width="10.28515625" style="23" bestFit="1" customWidth="1"/>
    <col min="5" max="5" width="18.7109375" style="23" bestFit="1" customWidth="1"/>
    <col min="6" max="6" width="23.28515625" style="23" customWidth="1"/>
    <col min="7" max="7" width="27.7109375" style="23" bestFit="1" customWidth="1"/>
    <col min="8" max="8" width="13.42578125" style="23" bestFit="1" customWidth="1"/>
    <col min="9" max="9" width="16.5703125" style="23" bestFit="1" customWidth="1"/>
    <col min="10" max="10" width="13.85546875" style="24" bestFit="1" customWidth="1"/>
    <col min="11" max="11" width="3.28515625" style="23" customWidth="1"/>
    <col min="12" max="12" width="10.5703125" style="23" bestFit="1" customWidth="1"/>
    <col min="13" max="13" width="13.28515625" style="23" bestFit="1" customWidth="1"/>
    <col min="14" max="14" width="9.140625" style="23"/>
    <col min="15" max="15" width="12.140625" style="23" bestFit="1" customWidth="1"/>
    <col min="16" max="16384" width="9.140625" style="23"/>
  </cols>
  <sheetData>
    <row r="1" spans="2:13" ht="7.5" customHeight="1" thickBot="1" x14ac:dyDescent="0.3"/>
    <row r="2" spans="2:13" ht="33.75" customHeight="1" thickBot="1" x14ac:dyDescent="0.3">
      <c r="B2" s="17" t="s">
        <v>16</v>
      </c>
      <c r="C2" s="28">
        <v>8</v>
      </c>
      <c r="E2" s="45" t="s">
        <v>22</v>
      </c>
      <c r="F2" s="45"/>
      <c r="G2" s="45"/>
      <c r="L2" s="17" t="s">
        <v>9</v>
      </c>
      <c r="M2" s="18">
        <f>SUMPRODUCT((R_TABELA[STATUS]=L2)*(MONTH(R_TABELA[DATA DE VENCIMENTO])=$C$2)*(YEAR(R_TABELA[DATA DE VENCIMENTO])=$C$3)*(R_TABELA[VALOR]))</f>
        <v>32</v>
      </c>
    </row>
    <row r="3" spans="2:13" ht="30.75" customHeight="1" thickBot="1" x14ac:dyDescent="0.3">
      <c r="B3" s="17" t="s">
        <v>17</v>
      </c>
      <c r="C3" s="28">
        <v>2025</v>
      </c>
      <c r="E3" s="45"/>
      <c r="F3" s="45"/>
      <c r="G3" s="45"/>
      <c r="I3" s="26" t="s">
        <v>20</v>
      </c>
      <c r="J3" s="27">
        <f>H4</f>
        <v>191.15</v>
      </c>
      <c r="L3" s="15" t="s">
        <v>13</v>
      </c>
      <c r="M3" s="16">
        <f>SUMPRODUCT((R_TABELA[STATUS]=L3)*(MONTH(R_TABELA[DATA DE VENCIMENTO])=$C$2)*(YEAR(R_TABELA[DATA DE VENCIMENTO])=$C$3)*(R_TABELA[VALOR]))</f>
        <v>159.15</v>
      </c>
    </row>
    <row r="4" spans="2:13" ht="15.75" thickBot="1" x14ac:dyDescent="0.3">
      <c r="B4" s="23"/>
      <c r="C4" s="35"/>
      <c r="D4" s="46" t="s">
        <v>19</v>
      </c>
      <c r="E4" s="46"/>
      <c r="F4" s="46"/>
      <c r="G4" s="46"/>
      <c r="H4" s="44">
        <f>SUM(C6:C55)</f>
        <v>191.15</v>
      </c>
      <c r="I4" s="25" t="s">
        <v>21</v>
      </c>
      <c r="J4" s="43">
        <f>SUM(J6:J55)</f>
        <v>4136</v>
      </c>
    </row>
    <row r="5" spans="2:13" ht="24" customHeight="1" thickBot="1" x14ac:dyDescent="0.3">
      <c r="B5" s="36" t="s">
        <v>0</v>
      </c>
      <c r="C5" s="37" t="s">
        <v>1</v>
      </c>
      <c r="D5" s="41" t="s">
        <v>2</v>
      </c>
      <c r="E5" s="41" t="s">
        <v>3</v>
      </c>
      <c r="F5" s="41" t="s">
        <v>4</v>
      </c>
      <c r="G5" s="41" t="s">
        <v>5</v>
      </c>
      <c r="H5" s="38" t="s">
        <v>6</v>
      </c>
      <c r="I5" s="36" t="s">
        <v>24</v>
      </c>
      <c r="J5" s="42" t="s">
        <v>23</v>
      </c>
    </row>
    <row r="6" spans="2:13" x14ac:dyDescent="0.25">
      <c r="B6" s="29" t="str">
        <f t="array" ref="B6">IFERROR(INDEX(R_TABELA[DESCRIÇÃO],SMALL(IF((MONTH(R_TABELA[DATA DE VENCIMENTO])=$C$2)*(YEAR(R_TABELA[DATA DE VENCIMENTO])=$C$3),ROW(R_TABELA[DESCRIÇÃO])-ROW(INDEX(R_TABELA[DESCRIÇÃO],1,1))+1),ROW(1:1))),"")</f>
        <v>MC DONALDS</v>
      </c>
      <c r="C6" s="30">
        <f t="array" ref="C6">IFERROR(INDEX(R_TABELA[VALOR],SMALL(IF((MONTH(R_TABELA[DATA DE VENCIMENTO])=$C$2)*(YEAR(R_TABELA[DATA DE VENCIMENTO])=$C$3),ROW(R_TABELA[VALOR])-ROW(INDEX(R_TABELA[VALOR],1,1))+1),ROW(1:1))),"")</f>
        <v>32</v>
      </c>
      <c r="D6" s="29" t="str">
        <f t="array" ref="D6">IFERROR(INDEX(R_TABELA[STATUS],SMALL(IF((MONTH(R_TABELA[DATA DE VENCIMENTO])=$C$2)*(YEAR(R_TABELA[DATA DE VENCIMENTO])=$C$3),ROW(R_TABELA[STATUS])-ROW(INDEX(R_TABELA[STATUS],1,1))+1),ROW(1:1))),"")</f>
        <v>PAGO</v>
      </c>
      <c r="E6" s="29" t="str">
        <f t="array" ref="E6">IFERROR(INDEX(R_TABELA[CATEGORIA],SMALL(IF((MONTH(R_TABELA[DATA DE VENCIMENTO])=$C$2)*(YEAR(R_TABELA[DATA DE VENCIMENTO])=$C$3),ROW(R_TABELA[CATEGORIA])-ROW(INDEX(R_TABELA[CATEGORIA],1,1))+1),ROW(1:1))),"")</f>
        <v>LAZER</v>
      </c>
      <c r="F6" s="31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>45886</v>
      </c>
      <c r="G6" s="29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>DINHEIRO</v>
      </c>
      <c r="H6" s="32">
        <f t="array" ref="H6">IFERROR(INDEX(R_TABELA[PARCELA],SMALL(IF((MONTH(R_TABELA[DATA DE VENCIMENTO])=$C$2)*(YEAR(R_TABELA[DATA DE VENCIMENTO])=$C$3),ROW(R_TABELA[PARCELA])-ROW(INDEX(R_TABELA[PARCELA],1,1))+1),ROW(1:1))),"")</f>
        <v>0</v>
      </c>
      <c r="I6" s="29" t="str">
        <f t="array" ref="I6">IFERROR(INDEX(R_ENTRADA[DESCRIÇÃO],SMALL(IF((R_ENTRADA[MÊS]=$C$2)*(R_ENTRADA[ANO]=$C$3),ROW(R_ENTRADA[DESCRIÇÃO])-ROW(INDEX(R_ENTRADA[DESCRIÇÃO],1,1))+1),ROW(1:1))),"")</f>
        <v>SALÁRIO</v>
      </c>
      <c r="J6" s="30">
        <f t="array" ref="J6">IFERROR(INDEX(R_ENTRADA[VALOR],SMALL(IF((R_ENTRADA[MÊS]=$C$2)*(R_ENTRADA[ANO]=$C$3),ROW(R_ENTRADA[VALOR])-ROW(INDEX(R_ENTRADA[VALOR],1,1))+1),ROW(1:1))),"")</f>
        <v>3900</v>
      </c>
    </row>
    <row r="7" spans="2:13" x14ac:dyDescent="0.25">
      <c r="B7" s="39" t="str">
        <f t="array" ref="B7">IFERROR(INDEX(R_TABELA[DESCRIÇÃO],SMALL(IF((MONTH(R_TABELA[DATA DE VENCIMENTO])=$C$2)*(YEAR(R_TABELA[DATA DE VENCIMENTO])=$C$3),ROW(R_TABELA[DESCRIÇÃO])-ROW(INDEX(R_TABELA[DESCRIÇÃO],1,1))+1),ROW(2:2))),"")</f>
        <v>LUZ</v>
      </c>
      <c r="C7" s="19">
        <f t="array" ref="C7">IFERROR(INDEX(R_TABELA[VALOR],SMALL(IF((MONTH(R_TABELA[DATA DE VENCIMENTO])=$C$2)*(YEAR(R_TABELA[DATA DE VENCIMENTO])=$C$3),ROW(R_TABELA[VALOR])-ROW(INDEX(R_TABELA[VALOR],1,1))+1),ROW(2:2))),"")</f>
        <v>96.15</v>
      </c>
      <c r="D7" s="39" t="str">
        <f t="array" ref="D7">IFERROR(INDEX(R_TABELA[STATUS],SMALL(IF((MONTH(R_TABELA[DATA DE VENCIMENTO])=$C$2)*(YEAR(R_TABELA[DATA DE VENCIMENTO])=$C$3),ROW(R_TABELA[STATUS])-ROW(INDEX(R_TABELA[STATUS],1,1))+1),ROW(2:2))),"")</f>
        <v>PENDENTE</v>
      </c>
      <c r="E7" s="39" t="str">
        <f t="array" ref="E7">IFERROR(INDEX(R_TABELA[CATEGORIA],SMALL(IF((MONTH(R_TABELA[DATA DE VENCIMENTO])=$C$2)*(YEAR(R_TABELA[DATA DE VENCIMENTO])=$C$3),ROW(R_TABELA[CATEGORIA])-ROW(INDEX(R_TABELA[CATEGORIA],1,1))+1),ROW(2:2))),"")</f>
        <v>DESPESA</v>
      </c>
      <c r="F7" s="40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>45891</v>
      </c>
      <c r="G7" s="39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>BOLETO</v>
      </c>
      <c r="H7" s="33">
        <f t="array" ref="H7">IFERROR(INDEX(R_TABELA[PARCELA],SMALL(IF((MONTH(R_TABELA[DATA DE VENCIMENTO])=$C$2)*(YEAR(R_TABELA[DATA DE VENCIMENTO])=$C$3),ROW(R_TABELA[PARCELA])-ROW(INDEX(R_TABELA[PARCELA],1,1))+1),ROW(2:2))),"")</f>
        <v>0</v>
      </c>
      <c r="I7" s="39" t="str">
        <f t="array" ref="I7">IFERROR(INDEX(R_ENTRADA[DESCRIÇÃO],SMALL(IF((R_ENTRADA[MÊS]=$C$2)*(R_ENTRADA[ANO]=$C$3),ROW(R_ENTRADA[DESCRIÇÃO])-ROW(INDEX(R_ENTRADA[DESCRIÇÃO],1,1))+1),ROW(2:2))),"")</f>
        <v>RENDIMENTOS</v>
      </c>
      <c r="J7" s="19">
        <f t="array" ref="J7">IFERROR(INDEX(R_ENTRADA[VALOR],SMALL(IF((R_ENTRADA[MÊS]=$C$2)*(R_ENTRADA[ANO]=$C$3),ROW(R_ENTRADA[VALOR])-ROW(INDEX(R_ENTRADA[VALOR],1,1))+1),ROW(2:2))),"")</f>
        <v>236</v>
      </c>
    </row>
    <row r="8" spans="2:13" x14ac:dyDescent="0.25">
      <c r="B8" s="39" t="str">
        <f t="array" ref="B8">IFERROR(INDEX(R_TABELA[DESCRIÇÃO],SMALL(IF((MONTH(R_TABELA[DATA DE VENCIMENTO])=$C$2)*(YEAR(R_TABELA[DATA DE VENCIMENTO])=$C$3),ROW(R_TABELA[DESCRIÇÃO])-ROW(INDEX(R_TABELA[DESCRIÇÃO],1,1))+1),ROW(3:3))),"")</f>
        <v>ÁGUA</v>
      </c>
      <c r="C8" s="19">
        <f t="array" ref="C8">IFERROR(INDEX(R_TABELA[VALOR],SMALL(IF((MONTH(R_TABELA[DATA DE VENCIMENTO])=$C$2)*(YEAR(R_TABELA[DATA DE VENCIMENTO])=$C$3),ROW(R_TABELA[VALOR])-ROW(INDEX(R_TABELA[VALOR],1,1))+1),ROW(3:3))),"")</f>
        <v>63</v>
      </c>
      <c r="D8" s="39" t="str">
        <f t="array" ref="D8">IFERROR(INDEX(R_TABELA[STATUS],SMALL(IF((MONTH(R_TABELA[DATA DE VENCIMENTO])=$C$2)*(YEAR(R_TABELA[DATA DE VENCIMENTO])=$C$3),ROW(R_TABELA[STATUS])-ROW(INDEX(R_TABELA[STATUS],1,1))+1),ROW(3:3))),"")</f>
        <v>PENDENTE</v>
      </c>
      <c r="E8" s="39" t="str">
        <f t="array" ref="E8">IFERROR(INDEX(R_TABELA[CATEGORIA],SMALL(IF((MONTH(R_TABELA[DATA DE VENCIMENTO])=$C$2)*(YEAR(R_TABELA[DATA DE VENCIMENTO])=$C$3),ROW(R_TABELA[CATEGORIA])-ROW(INDEX(R_TABELA[CATEGORIA],1,1))+1),ROW(3:3))),"")</f>
        <v>DESPESA</v>
      </c>
      <c r="F8" s="40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>45891</v>
      </c>
      <c r="G8" s="39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>BOLETO</v>
      </c>
      <c r="H8" s="33">
        <f t="array" ref="H8">IFERROR(INDEX(R_TABELA[PARCELA],SMALL(IF((MONTH(R_TABELA[DATA DE VENCIMENTO])=$C$2)*(YEAR(R_TABELA[DATA DE VENCIMENTO])=$C$3),ROW(R_TABELA[PARCELA])-ROW(INDEX(R_TABELA[PARCELA],1,1))+1),ROW(3:3))),"")</f>
        <v>0</v>
      </c>
      <c r="I8" s="39" t="str">
        <f t="array" ref="I8">IFERROR(INDEX(R_ENTRADA[DESCRIÇÃO],SMALL(IF((R_ENTRADA[MÊS]=$C$2)*(R_ENTRADA[ANO]=$C$3),ROW(R_ENTRADA[DESCRIÇÃO])-ROW(INDEX(R_ENTRADA[DESCRIÇÃO],1,1))+1),ROW(3:3))),"")</f>
        <v/>
      </c>
      <c r="J8" s="1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9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1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39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39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0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39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33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39" t="str">
        <f t="array" ref="I9">IFERROR(INDEX(R_ENTRADA[DESCRIÇÃO],SMALL(IF((R_ENTRADA[MÊS]=$C$2)*(R_ENTRADA[ANO]=$C$3),ROW(R_ENTRADA[DESCRIÇÃO])-ROW(INDEX(R_ENTRADA[DESCRIÇÃO],1,1))+1),ROW(4:4))),"")</f>
        <v/>
      </c>
      <c r="J9" s="1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9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1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39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39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0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39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33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39" t="str">
        <f t="array" ref="I10">IFERROR(INDEX(R_ENTRADA[DESCRIÇÃO],SMALL(IF((R_ENTRADA[MÊS]=$C$2)*(R_ENTRADA[ANO]=$C$3),ROW(R_ENTRADA[DESCRIÇÃO])-ROW(INDEX(R_ENTRADA[DESCRIÇÃO],1,1))+1),ROW(5:5))),"")</f>
        <v/>
      </c>
      <c r="J10" s="1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9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1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39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39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0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39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33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39" t="str">
        <f t="array" ref="I11">IFERROR(INDEX(R_ENTRADA[DESCRIÇÃO],SMALL(IF((R_ENTRADA[MÊS]=$C$2)*(R_ENTRADA[ANO]=$C$3),ROW(R_ENTRADA[DESCRIÇÃO])-ROW(INDEX(R_ENTRADA[DESCRIÇÃO],1,1))+1),ROW(6:6))),"")</f>
        <v/>
      </c>
      <c r="J11" s="1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9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1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39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39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0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39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33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39" t="str">
        <f t="array" ref="I12">IFERROR(INDEX(R_ENTRADA[DESCRIÇÃO],SMALL(IF((R_ENTRADA[MÊS]=$C$2)*(R_ENTRADA[ANO]=$C$3),ROW(R_ENTRADA[DESCRIÇÃO])-ROW(INDEX(R_ENTRADA[DESCRIÇÃO],1,1))+1),ROW(7:7))),"")</f>
        <v/>
      </c>
      <c r="J12" s="1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9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1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39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39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0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39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33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39" t="str">
        <f t="array" ref="I13">IFERROR(INDEX(R_ENTRADA[DESCRIÇÃO],SMALL(IF((R_ENTRADA[MÊS]=$C$2)*(R_ENTRADA[ANO]=$C$3),ROW(R_ENTRADA[DESCRIÇÃO])-ROW(INDEX(R_ENTRADA[DESCRIÇÃO],1,1))+1),ROW(8:8))),"")</f>
        <v/>
      </c>
      <c r="J13" s="1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9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1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39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39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0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39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33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39" t="str">
        <f t="array" ref="I14">IFERROR(INDEX(R_ENTRADA[DESCRIÇÃO],SMALL(IF((R_ENTRADA[MÊS]=$C$2)*(R_ENTRADA[ANO]=$C$3),ROW(R_ENTRADA[DESCRIÇÃO])-ROW(INDEX(R_ENTRADA[DESCRIÇÃO],1,1))+1),ROW(9:9))),"")</f>
        <v/>
      </c>
      <c r="J14" s="1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9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1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39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39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0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39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33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39" t="str">
        <f t="array" ref="I15">IFERROR(INDEX(R_ENTRADA[DESCRIÇÃO],SMALL(IF((R_ENTRADA[MÊS]=$C$2)*(R_ENTRADA[ANO]=$C$3),ROW(R_ENTRADA[DESCRIÇÃO])-ROW(INDEX(R_ENTRADA[DESCRIÇÃO],1,1))+1),ROW(10:10))),"")</f>
        <v/>
      </c>
      <c r="J15" s="1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9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1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39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39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0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39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33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39" t="str">
        <f t="array" ref="I16">IFERROR(INDEX(R_ENTRADA[DESCRIÇÃO],SMALL(IF((R_ENTRADA[MÊS]=$C$2)*(R_ENTRADA[ANO]=$C$3),ROW(R_ENTRADA[DESCRIÇÃO])-ROW(INDEX(R_ENTRADA[DESCRIÇÃO],1,1))+1),ROW(11:11))),"")</f>
        <v/>
      </c>
      <c r="J16" s="19" t="str">
        <f t="array" ref="J16">IFERROR(INDEX(R_ENTRADA[VALOR],SMALL(IF((R_ENTRADA[MÊS]=$C$2)*(R_ENTRADA[ANO]=$C$3),ROW(R_ENTRADA[VALOR])-ROW(INDEX(R_ENTRADA[VALOR],1,1))+1),ROW(11:11))),"")</f>
        <v/>
      </c>
      <c r="L16" s="47" t="s">
        <v>28</v>
      </c>
      <c r="M16" s="49">
        <f>J4-H4</f>
        <v>3944.85</v>
      </c>
    </row>
    <row r="17" spans="2:13" ht="15.75" thickBot="1" x14ac:dyDescent="0.3">
      <c r="B17" s="39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1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39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39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0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39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33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39" t="str">
        <f t="array" ref="I17">IFERROR(INDEX(R_ENTRADA[DESCRIÇÃO],SMALL(IF((R_ENTRADA[MÊS]=$C$2)*(R_ENTRADA[ANO]=$C$3),ROW(R_ENTRADA[DESCRIÇÃO])-ROW(INDEX(R_ENTRADA[DESCRIÇÃO],1,1))+1),ROW(12:12))),"")</f>
        <v/>
      </c>
      <c r="J17" s="19" t="str">
        <f t="array" ref="J17">IFERROR(INDEX(R_ENTRADA[VALOR],SMALL(IF((R_ENTRADA[MÊS]=$C$2)*(R_ENTRADA[ANO]=$C$3),ROW(R_ENTRADA[VALOR])-ROW(INDEX(R_ENTRADA[VALOR],1,1))+1),ROW(12:12))),"")</f>
        <v/>
      </c>
      <c r="L17" s="48"/>
      <c r="M17" s="50"/>
    </row>
    <row r="18" spans="2:13" x14ac:dyDescent="0.25">
      <c r="B18" s="39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1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39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39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0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39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33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39" t="str">
        <f t="array" ref="I18">IFERROR(INDEX(R_ENTRADA[DESCRIÇÃO],SMALL(IF((R_ENTRADA[MÊS]=$C$2)*(R_ENTRADA[ANO]=$C$3),ROW(R_ENTRADA[DESCRIÇÃO])-ROW(INDEX(R_ENTRADA[DESCRIÇÃO],1,1))+1),ROW(13:13))),"")</f>
        <v/>
      </c>
      <c r="J18" s="1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9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1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39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39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0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39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33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39" t="str">
        <f t="array" ref="I19">IFERROR(INDEX(R_ENTRADA[DESCRIÇÃO],SMALL(IF((R_ENTRADA[MÊS]=$C$2)*(R_ENTRADA[ANO]=$C$3),ROW(R_ENTRADA[DESCRIÇÃO])-ROW(INDEX(R_ENTRADA[DESCRIÇÃO],1,1))+1),ROW(14:14))),"")</f>
        <v/>
      </c>
      <c r="J19" s="1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9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1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39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39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0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39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33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39" t="str">
        <f t="array" ref="I20">IFERROR(INDEX(R_ENTRADA[DESCRIÇÃO],SMALL(IF((R_ENTRADA[MÊS]=$C$2)*(R_ENTRADA[ANO]=$C$3),ROW(R_ENTRADA[DESCRIÇÃO])-ROW(INDEX(R_ENTRADA[DESCRIÇÃO],1,1))+1),ROW(15:15))),"")</f>
        <v/>
      </c>
      <c r="J20" s="1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9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1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39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39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0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39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33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39" t="str">
        <f t="array" ref="I21">IFERROR(INDEX(R_ENTRADA[DESCRIÇÃO],SMALL(IF((R_ENTRADA[MÊS]=$C$2)*(R_ENTRADA[ANO]=$C$3),ROW(R_ENTRADA[DESCRIÇÃO])-ROW(INDEX(R_ENTRADA[DESCRIÇÃO],1,1))+1),ROW(16:16))),"")</f>
        <v/>
      </c>
      <c r="J21" s="1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9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1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39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39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0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39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33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39" t="str">
        <f t="array" ref="I22">IFERROR(INDEX(R_ENTRADA[DESCRIÇÃO],SMALL(IF((R_ENTRADA[MÊS]=$C$2)*(R_ENTRADA[ANO]=$C$3),ROW(R_ENTRADA[DESCRIÇÃO])-ROW(INDEX(R_ENTRADA[DESCRIÇÃO],1,1))+1),ROW(17:17))),"")</f>
        <v/>
      </c>
      <c r="J22" s="1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9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1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39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39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0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39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33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39" t="str">
        <f t="array" ref="I23">IFERROR(INDEX(R_ENTRADA[DESCRIÇÃO],SMALL(IF((R_ENTRADA[MÊS]=$C$2)*(R_ENTRADA[ANO]=$C$3),ROW(R_ENTRADA[DESCRIÇÃO])-ROW(INDEX(R_ENTRADA[DESCRIÇÃO],1,1))+1),ROW(18:18))),"")</f>
        <v/>
      </c>
      <c r="J23" s="1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9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1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39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39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0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39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33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39" t="str">
        <f t="array" ref="I24">IFERROR(INDEX(R_ENTRADA[DESCRIÇÃO],SMALL(IF((R_ENTRADA[MÊS]=$C$2)*(R_ENTRADA[ANO]=$C$3),ROW(R_ENTRADA[DESCRIÇÃO])-ROW(INDEX(R_ENTRADA[DESCRIÇÃO],1,1))+1),ROW(19:19))),"")</f>
        <v/>
      </c>
      <c r="J24" s="1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9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1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39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39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0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39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33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39" t="str">
        <f t="array" ref="I25">IFERROR(INDEX(R_ENTRADA[DESCRIÇÃO],SMALL(IF((R_ENTRADA[MÊS]=$C$2)*(R_ENTRADA[ANO]=$C$3),ROW(R_ENTRADA[DESCRIÇÃO])-ROW(INDEX(R_ENTRADA[DESCRIÇÃO],1,1))+1),ROW(20:20))),"")</f>
        <v/>
      </c>
      <c r="J25" s="1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9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1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39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39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0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39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33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39" t="str">
        <f t="array" ref="I26">IFERROR(INDEX(R_ENTRADA[DESCRIÇÃO],SMALL(IF((R_ENTRADA[MÊS]=$C$2)*(R_ENTRADA[ANO]=$C$3),ROW(R_ENTRADA[DESCRIÇÃO])-ROW(INDEX(R_ENTRADA[DESCRIÇÃO],1,1))+1),ROW(21:21))),"")</f>
        <v/>
      </c>
      <c r="J26" s="1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9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1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39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39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0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39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33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39" t="str">
        <f t="array" ref="I27">IFERROR(INDEX(R_ENTRADA[DESCRIÇÃO],SMALL(IF((R_ENTRADA[MÊS]=$C$2)*(R_ENTRADA[ANO]=$C$3),ROW(R_ENTRADA[DESCRIÇÃO])-ROW(INDEX(R_ENTRADA[DESCRIÇÃO],1,1))+1),ROW(22:22))),"")</f>
        <v/>
      </c>
      <c r="J27" s="1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9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1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39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39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0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39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33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39" t="str">
        <f t="array" ref="I28">IFERROR(INDEX(R_ENTRADA[DESCRIÇÃO],SMALL(IF((R_ENTRADA[MÊS]=$C$2)*(R_ENTRADA[ANO]=$C$3),ROW(R_ENTRADA[DESCRIÇÃO])-ROW(INDEX(R_ENTRADA[DESCRIÇÃO],1,1))+1),ROW(23:23))),"")</f>
        <v/>
      </c>
      <c r="J28" s="1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9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1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39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39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0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39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33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39" t="str">
        <f t="array" ref="I29">IFERROR(INDEX(R_ENTRADA[DESCRIÇÃO],SMALL(IF((R_ENTRADA[MÊS]=$C$2)*(R_ENTRADA[ANO]=$C$3),ROW(R_ENTRADA[DESCRIÇÃO])-ROW(INDEX(R_ENTRADA[DESCRIÇÃO],1,1))+1),ROW(24:24))),"")</f>
        <v/>
      </c>
      <c r="J29" s="1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9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1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39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39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0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39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33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39" t="str">
        <f t="array" ref="I30">IFERROR(INDEX(R_ENTRADA[DESCRIÇÃO],SMALL(IF((R_ENTRADA[MÊS]=$C$2)*(R_ENTRADA[ANO]=$C$3),ROW(R_ENTRADA[DESCRIÇÃO])-ROW(INDEX(R_ENTRADA[DESCRIÇÃO],1,1))+1),ROW(25:25))),"")</f>
        <v/>
      </c>
      <c r="J30" s="1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9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1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39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39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0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39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33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39" t="str">
        <f t="array" ref="I31">IFERROR(INDEX(R_ENTRADA[DESCRIÇÃO],SMALL(IF((R_ENTRADA[MÊS]=$C$2)*(R_ENTRADA[ANO]=$C$3),ROW(R_ENTRADA[DESCRIÇÃO])-ROW(INDEX(R_ENTRADA[DESCRIÇÃO],1,1))+1),ROW(26:26))),"")</f>
        <v/>
      </c>
      <c r="J31" s="1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9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1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39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39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0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39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33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39" t="str">
        <f t="array" ref="I32">IFERROR(INDEX(R_ENTRADA[DESCRIÇÃO],SMALL(IF((R_ENTRADA[MÊS]=$C$2)*(R_ENTRADA[ANO]=$C$3),ROW(R_ENTRADA[DESCRIÇÃO])-ROW(INDEX(R_ENTRADA[DESCRIÇÃO],1,1))+1),ROW(27:27))),"")</f>
        <v/>
      </c>
      <c r="J32" s="1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9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1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39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39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0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39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33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39" t="str">
        <f t="array" ref="I33">IFERROR(INDEX(R_ENTRADA[DESCRIÇÃO],SMALL(IF((R_ENTRADA[MÊS]=$C$2)*(R_ENTRADA[ANO]=$C$3),ROW(R_ENTRADA[DESCRIÇÃO])-ROW(INDEX(R_ENTRADA[DESCRIÇÃO],1,1))+1),ROW(28:28))),"")</f>
        <v/>
      </c>
      <c r="J33" s="1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9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1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39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39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0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39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33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39" t="str">
        <f t="array" ref="I34">IFERROR(INDEX(R_ENTRADA[DESCRIÇÃO],SMALL(IF((R_ENTRADA[MÊS]=$C$2)*(R_ENTRADA[ANO]=$C$3),ROW(R_ENTRADA[DESCRIÇÃO])-ROW(INDEX(R_ENTRADA[DESCRIÇÃO],1,1))+1),ROW(29:29))),"")</f>
        <v/>
      </c>
      <c r="J34" s="1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9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1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39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39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0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39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33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39" t="str">
        <f t="array" ref="I35">IFERROR(INDEX(R_ENTRADA[DESCRIÇÃO],SMALL(IF((R_ENTRADA[MÊS]=$C$2)*(R_ENTRADA[ANO]=$C$3),ROW(R_ENTRADA[DESCRIÇÃO])-ROW(INDEX(R_ENTRADA[DESCRIÇÃO],1,1))+1),ROW(30:30))),"")</f>
        <v/>
      </c>
      <c r="J35" s="1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9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1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39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39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0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39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33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39" t="str">
        <f t="array" ref="I36">IFERROR(INDEX(R_ENTRADA[DESCRIÇÃO],SMALL(IF((R_ENTRADA[MÊS]=$C$2)*(R_ENTRADA[ANO]=$C$3),ROW(R_ENTRADA[DESCRIÇÃO])-ROW(INDEX(R_ENTRADA[DESCRIÇÃO],1,1))+1),ROW(31:31))),"")</f>
        <v/>
      </c>
      <c r="J36" s="1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9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1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39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39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0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39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33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39" t="str">
        <f t="array" ref="I37">IFERROR(INDEX(R_ENTRADA[DESCRIÇÃO],SMALL(IF((R_ENTRADA[MÊS]=$C$2)*(R_ENTRADA[ANO]=$C$3),ROW(R_ENTRADA[DESCRIÇÃO])-ROW(INDEX(R_ENTRADA[DESCRIÇÃO],1,1))+1),ROW(32:32))),"")</f>
        <v/>
      </c>
      <c r="J37" s="1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9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1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39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39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0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39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33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39" t="str">
        <f t="array" ref="I38">IFERROR(INDEX(R_ENTRADA[DESCRIÇÃO],SMALL(IF((R_ENTRADA[MÊS]=$C$2)*(R_ENTRADA[ANO]=$C$3),ROW(R_ENTRADA[DESCRIÇÃO])-ROW(INDEX(R_ENTRADA[DESCRIÇÃO],1,1))+1),ROW(33:33))),"")</f>
        <v/>
      </c>
      <c r="J38" s="1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9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1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39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39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0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39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33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39" t="str">
        <f t="array" ref="I39">IFERROR(INDEX(R_ENTRADA[DESCRIÇÃO],SMALL(IF((R_ENTRADA[MÊS]=$C$2)*(R_ENTRADA[ANO]=$C$3),ROW(R_ENTRADA[DESCRIÇÃO])-ROW(INDEX(R_ENTRADA[DESCRIÇÃO],1,1))+1),ROW(34:34))),"")</f>
        <v/>
      </c>
      <c r="J39" s="1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9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1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39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39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0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39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33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39" t="str">
        <f t="array" ref="I40">IFERROR(INDEX(R_ENTRADA[DESCRIÇÃO],SMALL(IF((R_ENTRADA[MÊS]=$C$2)*(R_ENTRADA[ANO]=$C$3),ROW(R_ENTRADA[DESCRIÇÃO])-ROW(INDEX(R_ENTRADA[DESCRIÇÃO],1,1))+1),ROW(35:35))),"")</f>
        <v/>
      </c>
      <c r="J40" s="1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9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1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39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39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0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39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33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39" t="str">
        <f t="array" ref="I41">IFERROR(INDEX(R_ENTRADA[DESCRIÇÃO],SMALL(IF((R_ENTRADA[MÊS]=$C$2)*(R_ENTRADA[ANO]=$C$3),ROW(R_ENTRADA[DESCRIÇÃO])-ROW(INDEX(R_ENTRADA[DESCRIÇÃO],1,1))+1),ROW(36:36))),"")</f>
        <v/>
      </c>
      <c r="J41" s="1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9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1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39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39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0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39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33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39" t="str">
        <f t="array" ref="I42">IFERROR(INDEX(R_ENTRADA[DESCRIÇÃO],SMALL(IF((R_ENTRADA[MÊS]=$C$2)*(R_ENTRADA[ANO]=$C$3),ROW(R_ENTRADA[DESCRIÇÃO])-ROW(INDEX(R_ENTRADA[DESCRIÇÃO],1,1))+1),ROW(37:37))),"")</f>
        <v/>
      </c>
      <c r="J42" s="1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9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1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39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39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0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39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33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39" t="str">
        <f t="array" ref="I43">IFERROR(INDEX(R_ENTRADA[DESCRIÇÃO],SMALL(IF((R_ENTRADA[MÊS]=$C$2)*(R_ENTRADA[ANO]=$C$3),ROW(R_ENTRADA[DESCRIÇÃO])-ROW(INDEX(R_ENTRADA[DESCRIÇÃO],1,1))+1),ROW(38:38))),"")</f>
        <v/>
      </c>
      <c r="J43" s="1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9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1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39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39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0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39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33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39" t="str">
        <f t="array" ref="I44">IFERROR(INDEX(R_ENTRADA[DESCRIÇÃO],SMALL(IF((R_ENTRADA[MÊS]=$C$2)*(R_ENTRADA[ANO]=$C$3),ROW(R_ENTRADA[DESCRIÇÃO])-ROW(INDEX(R_ENTRADA[DESCRIÇÃO],1,1))+1),ROW(39:39))),"")</f>
        <v/>
      </c>
      <c r="J44" s="1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9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1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39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39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0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39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33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39" t="str">
        <f t="array" ref="I45">IFERROR(INDEX(R_ENTRADA[DESCRIÇÃO],SMALL(IF((R_ENTRADA[MÊS]=$C$2)*(R_ENTRADA[ANO]=$C$3),ROW(R_ENTRADA[DESCRIÇÃO])-ROW(INDEX(R_ENTRADA[DESCRIÇÃO],1,1))+1),ROW(40:40))),"")</f>
        <v/>
      </c>
      <c r="J45" s="1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9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1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39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39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0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39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33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39" t="str">
        <f t="array" ref="I46">IFERROR(INDEX(R_ENTRADA[DESCRIÇÃO],SMALL(IF((R_ENTRADA[MÊS]=$C$2)*(R_ENTRADA[ANO]=$C$3),ROW(R_ENTRADA[DESCRIÇÃO])-ROW(INDEX(R_ENTRADA[DESCRIÇÃO],1,1))+1),ROW(41:41))),"")</f>
        <v/>
      </c>
      <c r="J46" s="1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9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1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39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39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0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39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33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39" t="str">
        <f t="array" ref="I47">IFERROR(INDEX(R_ENTRADA[DESCRIÇÃO],SMALL(IF((R_ENTRADA[MÊS]=$C$2)*(R_ENTRADA[ANO]=$C$3),ROW(R_ENTRADA[DESCRIÇÃO])-ROW(INDEX(R_ENTRADA[DESCRIÇÃO],1,1))+1),ROW(42:42))),"")</f>
        <v/>
      </c>
      <c r="J47" s="1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9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1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39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39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0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39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33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39" t="str">
        <f t="array" ref="I48">IFERROR(INDEX(R_ENTRADA[DESCRIÇÃO],SMALL(IF((R_ENTRADA[MÊS]=$C$2)*(R_ENTRADA[ANO]=$C$3),ROW(R_ENTRADA[DESCRIÇÃO])-ROW(INDEX(R_ENTRADA[DESCRIÇÃO],1,1))+1),ROW(43:43))),"")</f>
        <v/>
      </c>
      <c r="J48" s="1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9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1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39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39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0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39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33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39" t="str">
        <f t="array" ref="I49">IFERROR(INDEX(R_ENTRADA[DESCRIÇÃO],SMALL(IF((R_ENTRADA[MÊS]=$C$2)*(R_ENTRADA[ANO]=$C$3),ROW(R_ENTRADA[DESCRIÇÃO])-ROW(INDEX(R_ENTRADA[DESCRIÇÃO],1,1))+1),ROW(44:44))),"")</f>
        <v/>
      </c>
      <c r="J49" s="1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9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1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39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39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0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39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33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39" t="str">
        <f t="array" ref="I50">IFERROR(INDEX(R_ENTRADA[DESCRIÇÃO],SMALL(IF((R_ENTRADA[MÊS]=$C$2)*(R_ENTRADA[ANO]=$C$3),ROW(R_ENTRADA[DESCRIÇÃO])-ROW(INDEX(R_ENTRADA[DESCRIÇÃO],1,1))+1),ROW(45:45))),"")</f>
        <v/>
      </c>
      <c r="J50" s="1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9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1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39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39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0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39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33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39" t="str">
        <f t="array" ref="I51">IFERROR(INDEX(R_ENTRADA[DESCRIÇÃO],SMALL(IF((R_ENTRADA[MÊS]=$C$2)*(R_ENTRADA[ANO]=$C$3),ROW(R_ENTRADA[DESCRIÇÃO])-ROW(INDEX(R_ENTRADA[DESCRIÇÃO],1,1))+1),ROW(46:46))),"")</f>
        <v/>
      </c>
      <c r="J51" s="1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9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1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39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39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0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39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33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39" t="str">
        <f t="array" ref="I52">IFERROR(INDEX(R_ENTRADA[DESCRIÇÃO],SMALL(IF((R_ENTRADA[MÊS]=$C$2)*(R_ENTRADA[ANO]=$C$3),ROW(R_ENTRADA[DESCRIÇÃO])-ROW(INDEX(R_ENTRADA[DESCRIÇÃO],1,1))+1),ROW(47:47))),"")</f>
        <v/>
      </c>
      <c r="J52" s="1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9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1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39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39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0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39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33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39" t="str">
        <f t="array" ref="I53">IFERROR(INDEX(R_ENTRADA[DESCRIÇÃO],SMALL(IF((R_ENTRADA[MÊS]=$C$2)*(R_ENTRADA[ANO]=$C$3),ROW(R_ENTRADA[DESCRIÇÃO])-ROW(INDEX(R_ENTRADA[DESCRIÇÃO],1,1))+1),ROW(48:48))),"")</f>
        <v/>
      </c>
      <c r="J53" s="1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9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1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39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39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0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39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33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39" t="str">
        <f t="array" ref="I54">IFERROR(INDEX(R_ENTRADA[DESCRIÇÃO],SMALL(IF((R_ENTRADA[MÊS]=$C$2)*(R_ENTRADA[ANO]=$C$3),ROW(R_ENTRADA[DESCRIÇÃO])-ROW(INDEX(R_ENTRADA[DESCRIÇÃO],1,1))+1),ROW(49:49))),"")</f>
        <v/>
      </c>
      <c r="J54" s="1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2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2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20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20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22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20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34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20" t="str">
        <f t="array" ref="I55">IFERROR(INDEX(R_ENTRADA[DESCRIÇÃO],SMALL(IF((R_ENTRADA[MÊS]=$C$2)*(R_ENTRADA[ANO]=$C$3),ROW(R_ENTRADA[DESCRIÇÃO])-ROW(INDEX(R_ENTRADA[DESCRIÇÃO],1,1))+1),ROW(50:50))),"")</f>
        <v/>
      </c>
      <c r="J55" s="21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9Vh6T0ztf534Xbtq2lwR6Az4kqhoAhsn0xJc1Ex5HCXAqiHek87viBaRJVPCickCiyQUHTPRjRvoUtgPF95eXA==" saltValue="XDCcdMJskOjPS728pJ49YA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6" priority="1" operator="lessThan">
      <formula>0</formula>
    </cfRule>
    <cfRule type="cellIs" dxfId="5" priority="2" operator="lessThanOrEqual">
      <formula>$H$4</formula>
    </cfRule>
    <cfRule type="cellIs" dxfId="4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A2" t="s">
        <v>25</v>
      </c>
      <c r="B2" s="1">
        <v>32</v>
      </c>
      <c r="C2" s="2" t="s">
        <v>9</v>
      </c>
      <c r="D2" s="2" t="s">
        <v>12</v>
      </c>
      <c r="E2" s="3">
        <v>45886</v>
      </c>
      <c r="F2" s="2" t="s">
        <v>11</v>
      </c>
    </row>
    <row r="3" spans="1:9" x14ac:dyDescent="0.25">
      <c r="A3" t="s">
        <v>26</v>
      </c>
      <c r="B3" s="1">
        <v>96.15</v>
      </c>
      <c r="C3" s="2" t="s">
        <v>13</v>
      </c>
      <c r="D3" s="2" t="s">
        <v>14</v>
      </c>
      <c r="E3" s="3">
        <v>45891</v>
      </c>
      <c r="F3" s="2" t="s">
        <v>10</v>
      </c>
    </row>
    <row r="4" spans="1:9" x14ac:dyDescent="0.25">
      <c r="A4" t="s">
        <v>27</v>
      </c>
      <c r="B4" s="1">
        <v>63</v>
      </c>
      <c r="C4" s="2" t="s">
        <v>13</v>
      </c>
      <c r="D4" s="2" t="s">
        <v>14</v>
      </c>
      <c r="E4" s="3">
        <v>45891</v>
      </c>
      <c r="F4" s="2" t="s">
        <v>10</v>
      </c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7" type="noConversion"/>
  <conditionalFormatting sqref="C1:C1048576">
    <cfRule type="cellIs" dxfId="3" priority="1" operator="equal">
      <formula>"INVESTIMENTO"</formula>
    </cfRule>
  </conditionalFormatting>
  <conditionalFormatting sqref="C2:C1048576">
    <cfRule type="cellIs" dxfId="2" priority="2" operator="equal">
      <formula>"PARCELADO"</formula>
    </cfRule>
    <cfRule type="cellIs" dxfId="1" priority="3" operator="equal">
      <formula>"PENDENTE"</formula>
    </cfRule>
    <cfRule type="cellIs" dxfId="0" priority="4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A446CFE5-5D16-4310-AE4A-3EC37E3DC26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3"/>
  <sheetViews>
    <sheetView showGridLines="0" tabSelected="1" workbookViewId="0">
      <selection activeCell="D3" sqref="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16</v>
      </c>
      <c r="B1" s="2" t="s">
        <v>17</v>
      </c>
      <c r="C1" s="2" t="s">
        <v>0</v>
      </c>
      <c r="D1" s="8" t="s">
        <v>1</v>
      </c>
    </row>
    <row r="2" spans="1:4" x14ac:dyDescent="0.25">
      <c r="A2" s="2">
        <v>8</v>
      </c>
      <c r="B2" s="2">
        <v>2025</v>
      </c>
      <c r="C2" s="2" t="s">
        <v>18</v>
      </c>
      <c r="D2" s="8">
        <v>3900</v>
      </c>
    </row>
    <row r="3" spans="1:4" x14ac:dyDescent="0.25">
      <c r="A3" s="2">
        <v>8</v>
      </c>
      <c r="B3" s="2">
        <v>2025</v>
      </c>
      <c r="C3" s="2" t="s">
        <v>15</v>
      </c>
      <c r="D3" s="8">
        <v>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2025-08-17T16:15:02Z</dcterms:modified>
</cp:coreProperties>
</file>