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2\Desktop\"/>
    </mc:Choice>
  </mc:AlternateContent>
  <bookViews>
    <workbookView xWindow="0" yWindow="0" windowWidth="19200" windowHeight="11550" firstSheet="1" activeTab="9"/>
  </bookViews>
  <sheets>
    <sheet name="Sheet1" sheetId="1" r:id="rId1"/>
    <sheet name="5-1" sheetId="2" r:id="rId2"/>
    <sheet name="5-2" sheetId="3" r:id="rId3"/>
    <sheet name="5-3" sheetId="4" r:id="rId4"/>
    <sheet name="5-4" sheetId="5" r:id="rId5"/>
    <sheet name="Sheet6" sheetId="6" r:id="rId6"/>
    <sheet name="Sheet7" sheetId="7" r:id="rId7"/>
    <sheet name="시나리오 요약" sheetId="10" r:id="rId8"/>
    <sheet name="Sheet8" sheetId="8" r:id="rId9"/>
    <sheet name="Sheet11" sheetId="11" r:id="rId10"/>
  </sheets>
  <definedNames>
    <definedName name="_1회원금">Sheet8!$C$11</definedName>
    <definedName name="_1회이자">Sheet8!$D$11</definedName>
    <definedName name="_2회원금">Sheet8!$C$12</definedName>
    <definedName name="_2회이자">Sheet8!$D$12</definedName>
    <definedName name="_3회원금">Sheet8!$C$13</definedName>
    <definedName name="_3회이자">Sheet8!$D$13</definedName>
    <definedName name="_4회원금">Sheet8!$C$14</definedName>
    <definedName name="_4회이자">Sheet8!$D$14</definedName>
    <definedName name="_5회원금">Sheet8!$C$15</definedName>
    <definedName name="_5회이자">Sheet8!$D$15</definedName>
    <definedName name="_6회원금">Sheet8!$C$16</definedName>
    <definedName name="_6회이자">Sheet8!$D$16</definedName>
    <definedName name="금리">Sheet8!$C$5</definedName>
    <definedName name="매월상환액">Sheet8!$C$7</definedName>
    <definedName name="부서명">Sheet1!$D$2:$D$8</definedName>
    <definedName name="직급">Sheet1!$E$2:$E$8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1" l="1"/>
  <c r="G4" i="11" s="1"/>
  <c r="D16" i="11"/>
  <c r="C16" i="11"/>
  <c r="D15" i="11"/>
  <c r="C15" i="11"/>
  <c r="D14" i="11"/>
  <c r="C14" i="11"/>
  <c r="D13" i="11"/>
  <c r="C13" i="11"/>
  <c r="D12" i="11"/>
  <c r="C12" i="11"/>
  <c r="D11" i="11"/>
  <c r="C11" i="11"/>
  <c r="E11" i="11" s="1"/>
  <c r="H5" i="8"/>
  <c r="D16" i="8"/>
  <c r="C16" i="8"/>
  <c r="D15" i="8"/>
  <c r="C15" i="8"/>
  <c r="D14" i="8"/>
  <c r="C14" i="8"/>
  <c r="D13" i="8"/>
  <c r="C13" i="8"/>
  <c r="D12" i="8"/>
  <c r="C12" i="8"/>
  <c r="D11" i="8"/>
  <c r="C11" i="8"/>
  <c r="E11" i="8" s="1"/>
  <c r="C7" i="8"/>
  <c r="E12" i="7"/>
  <c r="E13" i="7" s="1"/>
  <c r="E14" i="7" s="1"/>
  <c r="E15" i="7" s="1"/>
  <c r="E16" i="7" s="1"/>
  <c r="E11" i="7"/>
  <c r="D12" i="7"/>
  <c r="D13" i="7"/>
  <c r="D14" i="7"/>
  <c r="D15" i="7"/>
  <c r="D16" i="7"/>
  <c r="D11" i="7"/>
  <c r="C12" i="7"/>
  <c r="C13" i="7"/>
  <c r="C14" i="7"/>
  <c r="C15" i="7"/>
  <c r="C16" i="7"/>
  <c r="C11" i="7"/>
  <c r="C7" i="7"/>
  <c r="C7" i="6"/>
  <c r="B15" i="5"/>
  <c r="C15" i="5"/>
  <c r="D15" i="5"/>
  <c r="E15" i="5"/>
  <c r="E11" i="5"/>
  <c r="E7" i="5"/>
  <c r="E3" i="5"/>
  <c r="B7" i="5"/>
  <c r="C7" i="5"/>
  <c r="D7" i="5"/>
  <c r="E14" i="5"/>
  <c r="E13" i="5"/>
  <c r="E12" i="5"/>
  <c r="E6" i="5"/>
  <c r="E5" i="5"/>
  <c r="E4" i="5"/>
  <c r="C2" i="3"/>
  <c r="D2" i="3"/>
  <c r="E2" i="3"/>
  <c r="F2" i="3"/>
  <c r="C3" i="3"/>
  <c r="D3" i="3"/>
  <c r="E3" i="3"/>
  <c r="F3" i="3"/>
  <c r="C4" i="3"/>
  <c r="D4" i="3"/>
  <c r="E4" i="3"/>
  <c r="F4" i="3"/>
  <c r="C5" i="3"/>
  <c r="D5" i="3"/>
  <c r="E5" i="3"/>
  <c r="F5" i="3"/>
  <c r="C6" i="3"/>
  <c r="D6" i="3"/>
  <c r="E6" i="3"/>
  <c r="F6" i="3"/>
  <c r="C7" i="3"/>
  <c r="D7" i="3"/>
  <c r="E7" i="3"/>
  <c r="F7" i="3"/>
  <c r="C8" i="3"/>
  <c r="C10" i="3" s="1"/>
  <c r="D8" i="3"/>
  <c r="E8" i="3"/>
  <c r="F8" i="3"/>
  <c r="C9" i="3"/>
  <c r="D9" i="3"/>
  <c r="E9" i="3"/>
  <c r="F9" i="3"/>
  <c r="D10" i="3"/>
  <c r="E10" i="3"/>
  <c r="F10" i="3"/>
  <c r="C11" i="3"/>
  <c r="D11" i="3"/>
  <c r="E11" i="3"/>
  <c r="F11" i="3"/>
  <c r="C12" i="3"/>
  <c r="D12" i="3"/>
  <c r="E12" i="3"/>
  <c r="F12" i="3"/>
  <c r="C13" i="3"/>
  <c r="D13" i="3"/>
  <c r="E13" i="3"/>
  <c r="F13" i="3"/>
  <c r="C14" i="3"/>
  <c r="D14" i="3"/>
  <c r="E14" i="3"/>
  <c r="F14" i="3"/>
  <c r="C15" i="3"/>
  <c r="D15" i="3"/>
  <c r="E15" i="3"/>
  <c r="E16" i="3" s="1"/>
  <c r="F15" i="3"/>
  <c r="C16" i="3"/>
  <c r="D16" i="3"/>
  <c r="F16" i="3"/>
  <c r="C17" i="3"/>
  <c r="D17" i="3"/>
  <c r="E17" i="3"/>
  <c r="F17" i="3"/>
  <c r="C18" i="3"/>
  <c r="D18" i="3"/>
  <c r="E18" i="3"/>
  <c r="F18" i="3"/>
  <c r="C19" i="3"/>
  <c r="D19" i="3"/>
  <c r="E19" i="3"/>
  <c r="F19" i="3"/>
  <c r="E12" i="11" l="1"/>
  <c r="E13" i="11" s="1"/>
  <c r="E14" i="11" s="1"/>
  <c r="E15" i="11" s="1"/>
  <c r="E16" i="11" s="1"/>
  <c r="E12" i="8"/>
  <c r="E13" i="8" s="1"/>
  <c r="E14" i="8" s="1"/>
  <c r="E15" i="8" s="1"/>
  <c r="E16" i="8" s="1"/>
</calcChain>
</file>

<file path=xl/sharedStrings.xml><?xml version="1.0" encoding="utf-8"?>
<sst xmlns="http://schemas.openxmlformats.org/spreadsheetml/2006/main" count="204" uniqueCount="96">
  <si>
    <t>&lt;사원명단 목록&gt;</t>
    <phoneticPr fontId="2" type="noConversion"/>
  </si>
  <si>
    <t>사번</t>
    <phoneticPr fontId="2" type="noConversion"/>
  </si>
  <si>
    <t>이름</t>
    <phoneticPr fontId="2" type="noConversion"/>
  </si>
  <si>
    <t>부서명</t>
    <phoneticPr fontId="2" type="noConversion"/>
  </si>
  <si>
    <t>직급</t>
    <phoneticPr fontId="2" type="noConversion"/>
  </si>
  <si>
    <t>근속연수</t>
    <phoneticPr fontId="2" type="noConversion"/>
  </si>
  <si>
    <t>기본급</t>
    <phoneticPr fontId="2" type="noConversion"/>
  </si>
  <si>
    <t>김송인</t>
    <phoneticPr fontId="2" type="noConversion"/>
  </si>
  <si>
    <t>홍철인</t>
    <phoneticPr fontId="2" type="noConversion"/>
  </si>
  <si>
    <t>김수철</t>
    <phoneticPr fontId="2" type="noConversion"/>
  </si>
  <si>
    <t>나문이</t>
    <phoneticPr fontId="2" type="noConversion"/>
  </si>
  <si>
    <t>생산팀</t>
    <phoneticPr fontId="2" type="noConversion"/>
  </si>
  <si>
    <t>인사팀</t>
    <phoneticPr fontId="2" type="noConversion"/>
  </si>
  <si>
    <t>영업팀</t>
  </si>
  <si>
    <t>영업팀</t>
    <phoneticPr fontId="2" type="noConversion"/>
  </si>
  <si>
    <t>사원</t>
    <phoneticPr fontId="2" type="noConversion"/>
  </si>
  <si>
    <t>과장</t>
  </si>
  <si>
    <t>과장</t>
    <phoneticPr fontId="2" type="noConversion"/>
  </si>
  <si>
    <t>대리</t>
    <phoneticPr fontId="2" type="noConversion"/>
  </si>
  <si>
    <t>마상태</t>
    <phoneticPr fontId="2" type="noConversion"/>
  </si>
  <si>
    <t>박민중</t>
    <phoneticPr fontId="2" type="noConversion"/>
  </si>
  <si>
    <t>기획실</t>
    <phoneticPr fontId="2" type="noConversion"/>
  </si>
  <si>
    <t>차장</t>
    <phoneticPr fontId="2" type="noConversion"/>
  </si>
  <si>
    <t>부서명:</t>
    <phoneticPr fontId="2" type="noConversion"/>
  </si>
  <si>
    <t>and</t>
    <phoneticPr fontId="2" type="noConversion"/>
  </si>
  <si>
    <t>직급:</t>
    <phoneticPr fontId="2" type="noConversion"/>
  </si>
  <si>
    <t>2009년 가맹점 판매수량</t>
    <phoneticPr fontId="2" type="noConversion"/>
  </si>
  <si>
    <t>1분기</t>
  </si>
  <si>
    <t>1분기</t>
    <phoneticPr fontId="2" type="noConversion"/>
  </si>
  <si>
    <t>2분기</t>
  </si>
  <si>
    <t>2분기</t>
    <phoneticPr fontId="2" type="noConversion"/>
  </si>
  <si>
    <t>3분기</t>
  </si>
  <si>
    <t>3분기</t>
    <phoneticPr fontId="2" type="noConversion"/>
  </si>
  <si>
    <t>4분기</t>
  </si>
  <si>
    <t>4분기</t>
    <phoneticPr fontId="2" type="noConversion"/>
  </si>
  <si>
    <t>명동점</t>
  </si>
  <si>
    <t>명동점</t>
    <phoneticPr fontId="2" type="noConversion"/>
  </si>
  <si>
    <t>서초점</t>
  </si>
  <si>
    <t>서초점</t>
    <phoneticPr fontId="2" type="noConversion"/>
  </si>
  <si>
    <t>분당점</t>
  </si>
  <si>
    <t>분당점</t>
    <phoneticPr fontId="2" type="noConversion"/>
  </si>
  <si>
    <t>구로점</t>
  </si>
  <si>
    <t>구로점</t>
    <phoneticPr fontId="2" type="noConversion"/>
  </si>
  <si>
    <t>교대점</t>
  </si>
  <si>
    <t>교대점</t>
    <phoneticPr fontId="2" type="noConversion"/>
  </si>
  <si>
    <t>합계</t>
  </si>
  <si>
    <t>합계</t>
    <phoneticPr fontId="2" type="noConversion"/>
  </si>
  <si>
    <t>2009~2010년 판매수량</t>
    <phoneticPr fontId="2" type="noConversion"/>
  </si>
  <si>
    <t>2010년 가맹점 판매수량</t>
    <phoneticPr fontId="2" type="noConversion"/>
  </si>
  <si>
    <t>통합 문서1</t>
  </si>
  <si>
    <t>2009년1월</t>
  </si>
  <si>
    <t>2009년1월</t>
    <phoneticPr fontId="2" type="noConversion"/>
  </si>
  <si>
    <t>2009년2월</t>
  </si>
  <si>
    <t>2009년2월</t>
    <phoneticPr fontId="2" type="noConversion"/>
  </si>
  <si>
    <t>2009년3월</t>
  </si>
  <si>
    <t>2009년3월</t>
    <phoneticPr fontId="2" type="noConversion"/>
  </si>
  <si>
    <t>2010년1월</t>
  </si>
  <si>
    <t>2010년1월</t>
    <phoneticPr fontId="2" type="noConversion"/>
  </si>
  <si>
    <t>2010년2월</t>
  </si>
  <si>
    <t>2010년2월</t>
    <phoneticPr fontId="2" type="noConversion"/>
  </si>
  <si>
    <t>2010년3월</t>
  </si>
  <si>
    <t>2010년3월</t>
    <phoneticPr fontId="2" type="noConversion"/>
  </si>
  <si>
    <t>&lt;&lt;할부금 계산표&gt;&gt;</t>
    <phoneticPr fontId="2" type="noConversion"/>
  </si>
  <si>
    <t>금액</t>
    <phoneticPr fontId="2" type="noConversion"/>
  </si>
  <si>
    <t>금리</t>
  </si>
  <si>
    <t>금리</t>
    <phoneticPr fontId="2" type="noConversion"/>
  </si>
  <si>
    <t>할부개월</t>
    <phoneticPr fontId="2" type="noConversion"/>
  </si>
  <si>
    <t>매월 상환액</t>
    <phoneticPr fontId="2" type="noConversion"/>
  </si>
  <si>
    <t>원금</t>
    <phoneticPr fontId="2" type="noConversion"/>
  </si>
  <si>
    <t>이자</t>
    <phoneticPr fontId="2" type="noConversion"/>
  </si>
  <si>
    <t>잔액</t>
    <phoneticPr fontId="2" type="noConversion"/>
  </si>
  <si>
    <t>회차</t>
    <phoneticPr fontId="2" type="noConversion"/>
  </si>
  <si>
    <t>$H$5</t>
  </si>
  <si>
    <t>매월상환액</t>
  </si>
  <si>
    <t>_1회원금</t>
  </si>
  <si>
    <t>_1회이자</t>
  </si>
  <si>
    <t>금리인상</t>
  </si>
  <si>
    <t>만든 사람 212 날짜 2015-10-06</t>
  </si>
  <si>
    <t>금리인하</t>
  </si>
  <si>
    <t>시나리오 요약</t>
  </si>
  <si>
    <t>변경 셀:</t>
  </si>
  <si>
    <t>현재 값:</t>
  </si>
  <si>
    <t>결과 셀:</t>
  </si>
  <si>
    <t>참고: 현재 값 열은 시나리오 요약 보고서가 작성될 때의</t>
  </si>
  <si>
    <t>변경 셀 값을 나타냅니다. 각 시나리오의 변경 셀들은</t>
  </si>
  <si>
    <t>회색으로 표시됩니다.</t>
  </si>
  <si>
    <t>_2회원금</t>
  </si>
  <si>
    <t>_2회이자</t>
  </si>
  <si>
    <t>_3회원금</t>
  </si>
  <si>
    <t>_3회이자</t>
  </si>
  <si>
    <t>_4회원금</t>
  </si>
  <si>
    <t>_4회이자</t>
  </si>
  <si>
    <t>_5회원금</t>
  </si>
  <si>
    <t>_5회이자</t>
  </si>
  <si>
    <t>_6회원금</t>
  </si>
  <si>
    <t>_6회이자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</si>
</sst>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₩&quot;#,##0;[Red]\-&quot;₩&quot;#,##0"/>
    <numFmt numFmtId="42" formatCode="_-&quot;₩&quot;* #,##0_-;\-&quot;₩&quot;* #,##0_-;_-&quot;₩&quot;* &quot;-&quot;_-;_-@_-"/>
    <numFmt numFmtId="41" formatCode="_-* #,##0_-;\-* #,##0_-;_-* &quot;-&quot;_-;_-@_-"/>
    <numFmt numFmtId="176" formatCode=";;;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9"/>
      <name val="맑은 고딕"/>
      <family val="2"/>
      <charset val="129"/>
      <scheme val="minor"/>
    </font>
    <font>
      <sz val="11"/>
      <color indexed="9"/>
      <name val="맑은 고딕"/>
      <family val="3"/>
      <charset val="129"/>
      <scheme val="minor"/>
    </font>
    <font>
      <sz val="11"/>
      <color indexed="8"/>
      <name val="맑은 고딕"/>
      <family val="2"/>
      <charset val="129"/>
      <scheme val="minor"/>
    </font>
    <font>
      <sz val="11"/>
      <color indexed="18"/>
      <name val="맑은 고딕"/>
      <family val="2"/>
      <charset val="129"/>
      <scheme val="minor"/>
    </font>
    <font>
      <sz val="11"/>
      <color indexed="1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41" fontId="0" fillId="0" borderId="0" xfId="1" applyFont="1" applyAlignment="1">
      <alignment horizontal="center" vertical="center"/>
    </xf>
    <xf numFmtId="10" fontId="0" fillId="0" borderId="0" xfId="0" applyNumberFormat="1">
      <alignment vertical="center"/>
    </xf>
    <xf numFmtId="10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6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10" fontId="0" fillId="0" borderId="0" xfId="0" applyNumberFormat="1" applyFill="1" applyBorder="1" applyAlignment="1">
      <alignment vertical="center"/>
    </xf>
    <xf numFmtId="6" fontId="0" fillId="0" borderId="0" xfId="0" applyNumberFormat="1" applyFill="1" applyBorder="1" applyAlignment="1">
      <alignment vertical="center"/>
    </xf>
    <xf numFmtId="6" fontId="0" fillId="0" borderId="3" xfId="0" applyNumberFormat="1" applyFill="1" applyBorder="1" applyAlignment="1">
      <alignment vertical="center"/>
    </xf>
    <xf numFmtId="0" fontId="4" fillId="2" borderId="4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0" fillId="0" borderId="5" xfId="0" applyFill="1" applyBorder="1" applyAlignment="1">
      <alignment vertical="center"/>
    </xf>
    <xf numFmtId="0" fontId="5" fillId="3" borderId="0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/>
    </xf>
    <xf numFmtId="0" fontId="7" fillId="3" borderId="5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10" fontId="0" fillId="4" borderId="0" xfId="0" applyNumberFormat="1" applyFill="1" applyBorder="1" applyAlignment="1">
      <alignment vertical="center"/>
    </xf>
    <xf numFmtId="0" fontId="8" fillId="0" borderId="0" xfId="0" applyFont="1" applyFill="1" applyBorder="1" applyAlignment="1">
      <alignment vertical="top" wrapText="1"/>
    </xf>
    <xf numFmtId="176" fontId="0" fillId="0" borderId="1" xfId="0" applyNumberFormat="1" applyBorder="1" applyAlignment="1">
      <alignment horizontal="center" vertical="center"/>
    </xf>
    <xf numFmtId="42" fontId="0" fillId="0" borderId="1" xfId="2" applyFont="1" applyBorder="1">
      <alignment vertical="center"/>
    </xf>
  </cellXfs>
  <cellStyles count="3">
    <cellStyle name="쉼표 [0]" xfId="1" builtinId="6"/>
    <cellStyle name="통화 [0]" xfId="2" builtinId="7"/>
    <cellStyle name="표준" xfId="0" builtinId="0"/>
  </cellStyles>
  <dxfs count="3">
    <dxf>
      <font>
        <b/>
        <i val="0"/>
        <color rgb="FFFF0000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F12" sqref="A1:XFD1048576"/>
    </sheetView>
  </sheetViews>
  <sheetFormatPr defaultRowHeight="16.5" x14ac:dyDescent="0.3"/>
  <cols>
    <col min="1" max="6" width="9" style="1"/>
    <col min="7" max="7" width="12.375" style="1" customWidth="1"/>
    <col min="8" max="16384" width="9" style="1"/>
  </cols>
  <sheetData>
    <row r="1" spans="1:13" x14ac:dyDescent="0.3">
      <c r="A1" s="2" t="s">
        <v>0</v>
      </c>
      <c r="B1" s="2"/>
      <c r="C1" s="2"/>
      <c r="D1" s="2"/>
      <c r="E1" s="2"/>
      <c r="F1" s="2"/>
      <c r="G1" s="2"/>
    </row>
    <row r="2" spans="1:13" x14ac:dyDescent="0.3"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</row>
    <row r="3" spans="1:13" x14ac:dyDescent="0.3">
      <c r="B3" s="10">
        <v>10001</v>
      </c>
      <c r="C3" s="10" t="s">
        <v>7</v>
      </c>
      <c r="D3" s="10" t="s">
        <v>11</v>
      </c>
      <c r="E3" s="10" t="s">
        <v>18</v>
      </c>
      <c r="F3" s="10">
        <v>5</v>
      </c>
      <c r="G3" s="9">
        <v>1200000</v>
      </c>
    </row>
    <row r="4" spans="1:13" x14ac:dyDescent="0.3">
      <c r="B4" s="10">
        <v>10002</v>
      </c>
      <c r="C4" s="10" t="s">
        <v>8</v>
      </c>
      <c r="D4" s="10" t="s">
        <v>12</v>
      </c>
      <c r="E4" s="10" t="s">
        <v>15</v>
      </c>
      <c r="F4" s="10">
        <v>2</v>
      </c>
      <c r="G4" s="9">
        <v>950000</v>
      </c>
    </row>
    <row r="5" spans="1:13" x14ac:dyDescent="0.3">
      <c r="B5" s="10">
        <v>10003</v>
      </c>
      <c r="C5" s="10" t="s">
        <v>9</v>
      </c>
      <c r="D5" s="10" t="s">
        <v>14</v>
      </c>
      <c r="E5" s="10" t="s">
        <v>17</v>
      </c>
      <c r="F5" s="10">
        <v>8</v>
      </c>
      <c r="G5" s="9">
        <v>1500000</v>
      </c>
      <c r="I5" s="1" t="s">
        <v>23</v>
      </c>
      <c r="J5" s="1" t="s">
        <v>13</v>
      </c>
      <c r="K5" s="1" t="s">
        <v>24</v>
      </c>
      <c r="L5" s="1" t="s">
        <v>25</v>
      </c>
      <c r="M5" s="1" t="s">
        <v>16</v>
      </c>
    </row>
    <row r="6" spans="1:13" x14ac:dyDescent="0.3">
      <c r="B6" s="10">
        <v>10004</v>
      </c>
      <c r="C6" s="10" t="s">
        <v>10</v>
      </c>
      <c r="D6" s="10" t="s">
        <v>11</v>
      </c>
      <c r="E6" s="10" t="s">
        <v>15</v>
      </c>
      <c r="F6" s="10">
        <v>3</v>
      </c>
      <c r="G6" s="9">
        <v>950000</v>
      </c>
    </row>
    <row r="7" spans="1:13" x14ac:dyDescent="0.3">
      <c r="B7" s="10">
        <v>10005</v>
      </c>
      <c r="C7" s="10" t="s">
        <v>19</v>
      </c>
      <c r="D7" s="10" t="s">
        <v>21</v>
      </c>
      <c r="E7" s="10" t="s">
        <v>17</v>
      </c>
      <c r="F7" s="10">
        <v>3</v>
      </c>
      <c r="G7" s="9">
        <v>1500000</v>
      </c>
    </row>
    <row r="8" spans="1:13" x14ac:dyDescent="0.3">
      <c r="B8" s="10">
        <v>10006</v>
      </c>
      <c r="C8" s="10" t="s">
        <v>20</v>
      </c>
      <c r="D8" s="10" t="s">
        <v>12</v>
      </c>
      <c r="E8" s="10" t="s">
        <v>22</v>
      </c>
      <c r="F8" s="10">
        <v>9</v>
      </c>
      <c r="G8" s="9">
        <v>1200000</v>
      </c>
    </row>
  </sheetData>
  <mergeCells count="1">
    <mergeCell ref="A1:G1"/>
  </mergeCells>
  <phoneticPr fontId="2" type="noConversion"/>
  <conditionalFormatting sqref="J5">
    <cfRule type="expression" dxfId="2" priority="2">
      <formula>$D2=$J$5</formula>
    </cfRule>
    <cfRule type="expression" dxfId="1" priority="3">
      <formula>AND($D$3=$J$5,$E$3=$M$5)</formula>
    </cfRule>
  </conditionalFormatting>
  <conditionalFormatting sqref="B2:G8">
    <cfRule type="expression" dxfId="0" priority="1">
      <formula>AND($D2=$J$5,$E2=$M$5)</formula>
    </cfRule>
  </conditionalFormatting>
  <dataValidations count="2">
    <dataValidation type="list" allowBlank="1" showInputMessage="1" showErrorMessage="1" sqref="J5">
      <formula1>부서명</formula1>
    </dataValidation>
    <dataValidation type="list" allowBlank="1" showInputMessage="1" showErrorMessage="1" sqref="M5">
      <formula1>직급</formula1>
    </dataValidation>
  </dataValidations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G2" sqref="A1:XFD1048576"/>
    </sheetView>
  </sheetViews>
  <sheetFormatPr defaultRowHeight="16.5" x14ac:dyDescent="0.3"/>
  <cols>
    <col min="1" max="16384" width="9" style="1"/>
  </cols>
  <sheetData>
    <row r="1" spans="1:11" x14ac:dyDescent="0.3">
      <c r="A1" s="4" t="s">
        <v>26</v>
      </c>
      <c r="B1" s="4"/>
      <c r="C1" s="4"/>
      <c r="D1" s="4"/>
      <c r="E1" s="4"/>
      <c r="F1" s="8"/>
      <c r="G1" s="8"/>
      <c r="H1" s="8"/>
      <c r="I1" s="8"/>
      <c r="J1" s="8"/>
      <c r="K1" s="8"/>
    </row>
    <row r="2" spans="1:11" x14ac:dyDescent="0.3">
      <c r="A2" s="9"/>
      <c r="B2" s="9" t="s">
        <v>28</v>
      </c>
      <c r="C2" s="9" t="s">
        <v>30</v>
      </c>
      <c r="D2" s="9" t="s">
        <v>32</v>
      </c>
      <c r="E2" s="9" t="s">
        <v>34</v>
      </c>
      <c r="F2" s="8"/>
      <c r="G2" s="9"/>
      <c r="H2" s="9" t="s">
        <v>27</v>
      </c>
      <c r="I2" s="9" t="s">
        <v>29</v>
      </c>
      <c r="J2" s="9" t="s">
        <v>31</v>
      </c>
      <c r="K2" s="9" t="s">
        <v>33</v>
      </c>
    </row>
    <row r="3" spans="1:11" x14ac:dyDescent="0.3">
      <c r="A3" s="9" t="s">
        <v>36</v>
      </c>
      <c r="B3" s="9">
        <v>13000</v>
      </c>
      <c r="C3" s="9">
        <v>3500</v>
      </c>
      <c r="D3" s="9">
        <v>4500</v>
      </c>
      <c r="E3" s="9">
        <v>3000</v>
      </c>
      <c r="F3" s="8"/>
      <c r="G3" s="9" t="s">
        <v>35</v>
      </c>
      <c r="H3" s="9">
        <v>16400</v>
      </c>
      <c r="I3" s="9">
        <v>7200</v>
      </c>
      <c r="J3" s="9">
        <v>9500</v>
      </c>
      <c r="K3" s="9">
        <v>7000</v>
      </c>
    </row>
    <row r="4" spans="1:11" x14ac:dyDescent="0.3">
      <c r="A4" s="9" t="s">
        <v>38</v>
      </c>
      <c r="B4" s="9">
        <v>4000</v>
      </c>
      <c r="C4" s="9">
        <v>3000</v>
      </c>
      <c r="D4" s="9">
        <v>4600</v>
      </c>
      <c r="E4" s="9">
        <v>5000</v>
      </c>
      <c r="F4" s="8"/>
      <c r="G4" s="9" t="s">
        <v>37</v>
      </c>
      <c r="H4" s="9">
        <v>6000</v>
      </c>
      <c r="I4" s="9">
        <v>6000</v>
      </c>
      <c r="J4" s="9">
        <v>9200</v>
      </c>
      <c r="K4" s="9">
        <v>11000</v>
      </c>
    </row>
    <row r="5" spans="1:11" x14ac:dyDescent="0.3">
      <c r="A5" s="9" t="s">
        <v>40</v>
      </c>
      <c r="B5" s="9">
        <v>5500</v>
      </c>
      <c r="C5" s="9">
        <v>7000</v>
      </c>
      <c r="D5" s="9">
        <v>7800</v>
      </c>
      <c r="E5" s="9">
        <v>4000</v>
      </c>
      <c r="F5" s="8"/>
      <c r="G5" s="9" t="s">
        <v>39</v>
      </c>
      <c r="H5" s="9">
        <v>10500</v>
      </c>
      <c r="I5" s="9">
        <v>14000</v>
      </c>
      <c r="J5" s="9">
        <v>15600</v>
      </c>
      <c r="K5" s="9">
        <v>9000</v>
      </c>
    </row>
    <row r="6" spans="1:11" x14ac:dyDescent="0.3">
      <c r="A6" s="9" t="s">
        <v>42</v>
      </c>
      <c r="B6" s="9">
        <v>3500</v>
      </c>
      <c r="C6" s="9">
        <v>6000</v>
      </c>
      <c r="D6" s="9">
        <v>4000</v>
      </c>
      <c r="E6" s="9">
        <v>5000</v>
      </c>
      <c r="F6" s="8"/>
      <c r="G6" s="9" t="s">
        <v>41</v>
      </c>
      <c r="H6" s="9">
        <v>7500</v>
      </c>
      <c r="I6" s="9">
        <v>10000</v>
      </c>
      <c r="J6" s="9">
        <v>8000</v>
      </c>
      <c r="K6" s="9">
        <v>10000</v>
      </c>
    </row>
    <row r="7" spans="1:11" x14ac:dyDescent="0.3">
      <c r="A7" s="9" t="s">
        <v>44</v>
      </c>
      <c r="B7" s="9">
        <v>4000</v>
      </c>
      <c r="C7" s="9">
        <v>2000</v>
      </c>
      <c r="D7" s="9">
        <v>6000</v>
      </c>
      <c r="E7" s="9">
        <v>7000</v>
      </c>
      <c r="F7" s="8"/>
      <c r="G7" s="9" t="s">
        <v>43</v>
      </c>
      <c r="H7" s="9">
        <v>9000</v>
      </c>
      <c r="I7" s="9">
        <v>5000</v>
      </c>
      <c r="J7" s="9">
        <v>12000</v>
      </c>
      <c r="K7" s="9">
        <v>14000</v>
      </c>
    </row>
    <row r="8" spans="1:11" x14ac:dyDescent="0.3">
      <c r="A8" s="9" t="s">
        <v>46</v>
      </c>
      <c r="B8" s="9">
        <v>30000</v>
      </c>
      <c r="C8" s="9">
        <v>21500</v>
      </c>
      <c r="D8" s="9">
        <v>26900</v>
      </c>
      <c r="E8" s="9">
        <v>24000</v>
      </c>
      <c r="F8" s="8"/>
      <c r="G8" s="9" t="s">
        <v>45</v>
      </c>
      <c r="H8" s="9">
        <v>49400</v>
      </c>
      <c r="I8" s="9">
        <v>42200</v>
      </c>
      <c r="J8" s="9">
        <v>54300</v>
      </c>
      <c r="K8" s="9">
        <v>51000</v>
      </c>
    </row>
    <row r="9" spans="1:11" x14ac:dyDescent="0.3">
      <c r="A9" s="9"/>
      <c r="B9" s="9"/>
      <c r="C9" s="9"/>
      <c r="D9" s="9"/>
      <c r="E9" s="9"/>
      <c r="F9" s="8"/>
      <c r="G9" s="8"/>
      <c r="H9" s="8"/>
      <c r="I9" s="8"/>
      <c r="J9" s="8"/>
      <c r="K9" s="8"/>
    </row>
    <row r="10" spans="1:11" x14ac:dyDescent="0.3">
      <c r="A10" s="4" t="s">
        <v>48</v>
      </c>
      <c r="B10" s="4"/>
      <c r="C10" s="4"/>
      <c r="D10" s="4"/>
      <c r="E10" s="4"/>
      <c r="F10" s="8"/>
      <c r="G10" s="8"/>
      <c r="H10" s="8"/>
      <c r="I10" s="8"/>
      <c r="J10" s="8"/>
      <c r="K10" s="8"/>
    </row>
    <row r="11" spans="1:11" x14ac:dyDescent="0.3">
      <c r="A11" s="9"/>
      <c r="B11" s="9" t="s">
        <v>28</v>
      </c>
      <c r="C11" s="9" t="s">
        <v>30</v>
      </c>
      <c r="D11" s="9" t="s">
        <v>32</v>
      </c>
      <c r="E11" s="9" t="s">
        <v>34</v>
      </c>
      <c r="F11" s="8"/>
      <c r="G11" s="8"/>
      <c r="H11" s="8"/>
      <c r="I11" s="8"/>
      <c r="J11" s="8"/>
      <c r="K11" s="8"/>
    </row>
    <row r="12" spans="1:11" x14ac:dyDescent="0.3">
      <c r="A12" s="9" t="s">
        <v>36</v>
      </c>
      <c r="B12" s="9">
        <v>3400</v>
      </c>
      <c r="C12" s="9">
        <v>3700</v>
      </c>
      <c r="D12" s="9">
        <v>5000</v>
      </c>
      <c r="E12" s="9">
        <v>4000</v>
      </c>
      <c r="F12" s="8"/>
      <c r="G12" s="8"/>
      <c r="H12" s="8"/>
      <c r="I12" s="8"/>
      <c r="J12" s="8"/>
      <c r="K12" s="8"/>
    </row>
    <row r="13" spans="1:11" x14ac:dyDescent="0.3">
      <c r="A13" s="9" t="s">
        <v>38</v>
      </c>
      <c r="B13" s="9">
        <v>2000</v>
      </c>
      <c r="C13" s="9">
        <v>3000</v>
      </c>
      <c r="D13" s="9">
        <v>4600</v>
      </c>
      <c r="E13" s="9">
        <v>6000</v>
      </c>
      <c r="F13" s="8"/>
      <c r="G13" s="8"/>
      <c r="H13" s="8"/>
      <c r="I13" s="8"/>
      <c r="J13" s="8"/>
      <c r="K13" s="8"/>
    </row>
    <row r="14" spans="1:11" x14ac:dyDescent="0.3">
      <c r="A14" s="9" t="s">
        <v>40</v>
      </c>
      <c r="B14" s="9">
        <v>5000</v>
      </c>
      <c r="C14" s="9">
        <v>7000</v>
      </c>
      <c r="D14" s="9">
        <v>7800</v>
      </c>
      <c r="E14" s="9">
        <v>5000</v>
      </c>
      <c r="F14" s="8"/>
      <c r="G14" s="8"/>
      <c r="H14" s="8"/>
      <c r="I14" s="8"/>
      <c r="J14" s="8"/>
      <c r="K14" s="8"/>
    </row>
    <row r="15" spans="1:11" x14ac:dyDescent="0.3">
      <c r="A15" s="9" t="s">
        <v>42</v>
      </c>
      <c r="B15" s="9">
        <v>4000</v>
      </c>
      <c r="C15" s="9">
        <v>4000</v>
      </c>
      <c r="D15" s="9">
        <v>4000</v>
      </c>
      <c r="E15" s="9">
        <v>5000</v>
      </c>
      <c r="F15" s="8"/>
      <c r="G15" s="8"/>
      <c r="H15" s="8"/>
      <c r="I15" s="8"/>
      <c r="J15" s="8"/>
      <c r="K15" s="8"/>
    </row>
    <row r="16" spans="1:11" x14ac:dyDescent="0.3">
      <c r="A16" s="9" t="s">
        <v>44</v>
      </c>
      <c r="B16" s="9">
        <v>5000</v>
      </c>
      <c r="C16" s="9">
        <v>3000</v>
      </c>
      <c r="D16" s="9">
        <v>6000</v>
      </c>
      <c r="E16" s="9">
        <v>7000</v>
      </c>
      <c r="F16" s="8"/>
      <c r="G16" s="8"/>
      <c r="H16" s="8"/>
      <c r="I16" s="8"/>
      <c r="J16" s="8"/>
      <c r="K16" s="8"/>
    </row>
    <row r="17" spans="1:11" x14ac:dyDescent="0.3">
      <c r="A17" s="9" t="s">
        <v>46</v>
      </c>
      <c r="B17" s="9">
        <v>19400</v>
      </c>
      <c r="C17" s="9">
        <v>20700</v>
      </c>
      <c r="D17" s="9">
        <v>27400</v>
      </c>
      <c r="E17" s="9">
        <v>27000</v>
      </c>
      <c r="F17" s="8"/>
      <c r="G17" s="8"/>
      <c r="H17" s="8"/>
      <c r="I17" s="8"/>
      <c r="J17" s="8"/>
      <c r="K17" s="8"/>
    </row>
    <row r="18" spans="1:11" x14ac:dyDescent="0.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</row>
    <row r="19" spans="1:11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</row>
    <row r="20" spans="1:11" x14ac:dyDescent="0.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</row>
  </sheetData>
  <dataConsolidate leftLabels="1" topLabels="1">
    <dataRefs count="2">
      <dataRef ref="A2:E8" sheet="5-1"/>
      <dataRef ref="A11:E17" sheet="5-1"/>
    </dataRefs>
  </dataConsolidate>
  <mergeCells count="2">
    <mergeCell ref="A10:E10"/>
    <mergeCell ref="A1:E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sqref="A1:XFD1048576"/>
    </sheetView>
  </sheetViews>
  <sheetFormatPr defaultRowHeight="16.5" outlineLevelRow="1" x14ac:dyDescent="0.3"/>
  <cols>
    <col min="1" max="1" width="2.5" style="1" customWidth="1"/>
    <col min="2" max="2" width="6.5" style="1" customWidth="1"/>
    <col min="3" max="16384" width="9" style="1"/>
  </cols>
  <sheetData>
    <row r="1" spans="1:6" x14ac:dyDescent="0.3">
      <c r="A1" s="10"/>
      <c r="B1" s="9"/>
      <c r="C1" s="9" t="s">
        <v>27</v>
      </c>
      <c r="D1" s="9" t="s">
        <v>29</v>
      </c>
      <c r="E1" s="9" t="s">
        <v>31</v>
      </c>
      <c r="F1" s="9" t="s">
        <v>33</v>
      </c>
    </row>
    <row r="2" spans="1:6" hidden="1" outlineLevel="1" x14ac:dyDescent="0.3">
      <c r="A2" s="10"/>
      <c r="B2" s="9" t="s">
        <v>49</v>
      </c>
      <c r="C2" s="9">
        <f>'5-1'!$B$3</f>
        <v>13000</v>
      </c>
      <c r="D2" s="9">
        <f>'5-1'!$C$3</f>
        <v>3500</v>
      </c>
      <c r="E2" s="9">
        <f>'5-1'!$D$3</f>
        <v>4500</v>
      </c>
      <c r="F2" s="9">
        <f>'5-1'!$E$3</f>
        <v>3000</v>
      </c>
    </row>
    <row r="3" spans="1:6" hidden="1" outlineLevel="1" x14ac:dyDescent="0.3">
      <c r="A3" s="10"/>
      <c r="B3" s="9" t="s">
        <v>49</v>
      </c>
      <c r="C3" s="9">
        <f>'5-1'!$B$12</f>
        <v>3400</v>
      </c>
      <c r="D3" s="9">
        <f>'5-1'!$C$12</f>
        <v>3700</v>
      </c>
      <c r="E3" s="9">
        <f>'5-1'!$D$12</f>
        <v>5000</v>
      </c>
      <c r="F3" s="9">
        <f>'5-1'!$E$12</f>
        <v>4000</v>
      </c>
    </row>
    <row r="4" spans="1:6" collapsed="1" x14ac:dyDescent="0.3">
      <c r="A4" s="10" t="s">
        <v>35</v>
      </c>
      <c r="B4" s="9"/>
      <c r="C4" s="9">
        <f>SUM(C2:C3)</f>
        <v>16400</v>
      </c>
      <c r="D4" s="9">
        <f>SUM(D2:D3)</f>
        <v>7200</v>
      </c>
      <c r="E4" s="9">
        <f>SUM(E2:E3)</f>
        <v>9500</v>
      </c>
      <c r="F4" s="9">
        <f>SUM(F2:F3)</f>
        <v>7000</v>
      </c>
    </row>
    <row r="5" spans="1:6" hidden="1" outlineLevel="1" x14ac:dyDescent="0.3">
      <c r="A5" s="10"/>
      <c r="B5" s="9" t="s">
        <v>49</v>
      </c>
      <c r="C5" s="9">
        <f>'5-1'!$B$4</f>
        <v>4000</v>
      </c>
      <c r="D5" s="9">
        <f>'5-1'!$C$4</f>
        <v>3000</v>
      </c>
      <c r="E5" s="9">
        <f>'5-1'!$D$4</f>
        <v>4600</v>
      </c>
      <c r="F5" s="9">
        <f>'5-1'!$E$4</f>
        <v>5000</v>
      </c>
    </row>
    <row r="6" spans="1:6" hidden="1" outlineLevel="1" x14ac:dyDescent="0.3">
      <c r="A6" s="10"/>
      <c r="B6" s="9" t="s">
        <v>49</v>
      </c>
      <c r="C6" s="9">
        <f>'5-1'!$B$13</f>
        <v>2000</v>
      </c>
      <c r="D6" s="9">
        <f>'5-1'!$C$13</f>
        <v>3000</v>
      </c>
      <c r="E6" s="9">
        <f>'5-1'!$D$13</f>
        <v>4600</v>
      </c>
      <c r="F6" s="9">
        <f>'5-1'!$E$13</f>
        <v>6000</v>
      </c>
    </row>
    <row r="7" spans="1:6" collapsed="1" x14ac:dyDescent="0.3">
      <c r="A7" s="10" t="s">
        <v>37</v>
      </c>
      <c r="B7" s="9"/>
      <c r="C7" s="9">
        <f>SUM(C5:C6)</f>
        <v>6000</v>
      </c>
      <c r="D7" s="9">
        <f>SUM(D5:D6)</f>
        <v>6000</v>
      </c>
      <c r="E7" s="9">
        <f>SUM(E5:E6)</f>
        <v>9200</v>
      </c>
      <c r="F7" s="9">
        <f>SUM(F5:F6)</f>
        <v>11000</v>
      </c>
    </row>
    <row r="8" spans="1:6" hidden="1" outlineLevel="1" x14ac:dyDescent="0.3">
      <c r="A8" s="10"/>
      <c r="B8" s="9" t="s">
        <v>49</v>
      </c>
      <c r="C8" s="9">
        <f>'5-1'!$B$5</f>
        <v>5500</v>
      </c>
      <c r="D8" s="9">
        <f>'5-1'!$C$5</f>
        <v>7000</v>
      </c>
      <c r="E8" s="9">
        <f>'5-1'!$D$5</f>
        <v>7800</v>
      </c>
      <c r="F8" s="9">
        <f>'5-1'!$E$5</f>
        <v>4000</v>
      </c>
    </row>
    <row r="9" spans="1:6" hidden="1" outlineLevel="1" x14ac:dyDescent="0.3">
      <c r="A9" s="10"/>
      <c r="B9" s="9" t="s">
        <v>49</v>
      </c>
      <c r="C9" s="9">
        <f>'5-1'!$B$14</f>
        <v>5000</v>
      </c>
      <c r="D9" s="9">
        <f>'5-1'!$C$14</f>
        <v>7000</v>
      </c>
      <c r="E9" s="9">
        <f>'5-1'!$D$14</f>
        <v>7800</v>
      </c>
      <c r="F9" s="9">
        <f>'5-1'!$E$14</f>
        <v>5000</v>
      </c>
    </row>
    <row r="10" spans="1:6" collapsed="1" x14ac:dyDescent="0.3">
      <c r="A10" s="10" t="s">
        <v>39</v>
      </c>
      <c r="B10" s="9"/>
      <c r="C10" s="9">
        <f>SUM(C8:C9)</f>
        <v>10500</v>
      </c>
      <c r="D10" s="9">
        <f>SUM(D8:D9)</f>
        <v>14000</v>
      </c>
      <c r="E10" s="9">
        <f>SUM(E8:E9)</f>
        <v>15600</v>
      </c>
      <c r="F10" s="9">
        <f>SUM(F8:F9)</f>
        <v>9000</v>
      </c>
    </row>
    <row r="11" spans="1:6" hidden="1" outlineLevel="1" x14ac:dyDescent="0.3">
      <c r="A11" s="10"/>
      <c r="B11" s="9" t="s">
        <v>49</v>
      </c>
      <c r="C11" s="9">
        <f>'5-1'!$B$6</f>
        <v>3500</v>
      </c>
      <c r="D11" s="9">
        <f>'5-1'!$C$6</f>
        <v>6000</v>
      </c>
      <c r="E11" s="9">
        <f>'5-1'!$D$6</f>
        <v>4000</v>
      </c>
      <c r="F11" s="9">
        <f>'5-1'!$E$6</f>
        <v>5000</v>
      </c>
    </row>
    <row r="12" spans="1:6" hidden="1" outlineLevel="1" x14ac:dyDescent="0.3">
      <c r="A12" s="10"/>
      <c r="B12" s="9" t="s">
        <v>49</v>
      </c>
      <c r="C12" s="9">
        <f>'5-1'!$B$15</f>
        <v>4000</v>
      </c>
      <c r="D12" s="9">
        <f>'5-1'!$C$15</f>
        <v>4000</v>
      </c>
      <c r="E12" s="9">
        <f>'5-1'!$D$15</f>
        <v>4000</v>
      </c>
      <c r="F12" s="9">
        <f>'5-1'!$E$15</f>
        <v>5000</v>
      </c>
    </row>
    <row r="13" spans="1:6" collapsed="1" x14ac:dyDescent="0.3">
      <c r="A13" s="10" t="s">
        <v>41</v>
      </c>
      <c r="B13" s="9"/>
      <c r="C13" s="9">
        <f>SUM(C11:C12)</f>
        <v>7500</v>
      </c>
      <c r="D13" s="9">
        <f>SUM(D11:D12)</f>
        <v>10000</v>
      </c>
      <c r="E13" s="9">
        <f>SUM(E11:E12)</f>
        <v>8000</v>
      </c>
      <c r="F13" s="9">
        <f>SUM(F11:F12)</f>
        <v>10000</v>
      </c>
    </row>
    <row r="14" spans="1:6" hidden="1" outlineLevel="1" x14ac:dyDescent="0.3">
      <c r="A14" s="10"/>
      <c r="B14" s="9" t="s">
        <v>49</v>
      </c>
      <c r="C14" s="9">
        <f>'5-1'!$B$7</f>
        <v>4000</v>
      </c>
      <c r="D14" s="9">
        <f>'5-1'!$C$7</f>
        <v>2000</v>
      </c>
      <c r="E14" s="9">
        <f>'5-1'!$D$7</f>
        <v>6000</v>
      </c>
      <c r="F14" s="9">
        <f>'5-1'!$E$7</f>
        <v>7000</v>
      </c>
    </row>
    <row r="15" spans="1:6" hidden="1" outlineLevel="1" x14ac:dyDescent="0.3">
      <c r="A15" s="10"/>
      <c r="B15" s="9" t="s">
        <v>49</v>
      </c>
      <c r="C15" s="9">
        <f>'5-1'!$B$16</f>
        <v>5000</v>
      </c>
      <c r="D15" s="9">
        <f>'5-1'!$C$16</f>
        <v>3000</v>
      </c>
      <c r="E15" s="9">
        <f>'5-1'!$D$16</f>
        <v>6000</v>
      </c>
      <c r="F15" s="9">
        <f>'5-1'!$E$16</f>
        <v>7000</v>
      </c>
    </row>
    <row r="16" spans="1:6" collapsed="1" x14ac:dyDescent="0.3">
      <c r="A16" s="10" t="s">
        <v>43</v>
      </c>
      <c r="B16" s="9"/>
      <c r="C16" s="9">
        <f>SUM(C14:C15)</f>
        <v>9000</v>
      </c>
      <c r="D16" s="9">
        <f>SUM(D14:D15)</f>
        <v>5000</v>
      </c>
      <c r="E16" s="9">
        <f>SUM(E14:E15)</f>
        <v>12000</v>
      </c>
      <c r="F16" s="9">
        <f>SUM(F14:F15)</f>
        <v>14000</v>
      </c>
    </row>
    <row r="17" spans="1:6" hidden="1" outlineLevel="1" x14ac:dyDescent="0.3">
      <c r="A17" s="10"/>
      <c r="B17" s="9" t="s">
        <v>49</v>
      </c>
      <c r="C17" s="9">
        <f>'5-1'!$B$8</f>
        <v>30000</v>
      </c>
      <c r="D17" s="9">
        <f>'5-1'!$C$8</f>
        <v>21500</v>
      </c>
      <c r="E17" s="9">
        <f>'5-1'!$D$8</f>
        <v>26900</v>
      </c>
      <c r="F17" s="9">
        <f>'5-1'!$E$8</f>
        <v>24000</v>
      </c>
    </row>
    <row r="18" spans="1:6" hidden="1" outlineLevel="1" x14ac:dyDescent="0.3">
      <c r="A18" s="10"/>
      <c r="B18" s="9" t="s">
        <v>49</v>
      </c>
      <c r="C18" s="9">
        <f>'5-1'!$B$17</f>
        <v>19400</v>
      </c>
      <c r="D18" s="9">
        <f>'5-1'!$C$17</f>
        <v>20700</v>
      </c>
      <c r="E18" s="9">
        <f>'5-1'!$D$17</f>
        <v>27400</v>
      </c>
      <c r="F18" s="9">
        <f>'5-1'!$E$17</f>
        <v>27000</v>
      </c>
    </row>
    <row r="19" spans="1:6" collapsed="1" x14ac:dyDescent="0.3">
      <c r="A19" s="10" t="s">
        <v>45</v>
      </c>
      <c r="B19" s="9"/>
      <c r="C19" s="9">
        <f>SUM(C17:C18)</f>
        <v>49400</v>
      </c>
      <c r="D19" s="9">
        <f>SUM(D17:D18)</f>
        <v>42200</v>
      </c>
      <c r="E19" s="9">
        <f>SUM(E17:E18)</f>
        <v>54300</v>
      </c>
      <c r="F19" s="9">
        <f>SUM(F17:F18)</f>
        <v>51000</v>
      </c>
    </row>
  </sheetData>
  <dataConsolidate leftLabels="1" topLabels="1" link="1">
    <dataRefs count="2">
      <dataRef ref="A2:E8" sheet="5-1"/>
      <dataRef ref="A11:E17" sheet="5-1"/>
    </dataRefs>
  </dataConsolid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G19" sqref="A1:XFD1048576"/>
    </sheetView>
  </sheetViews>
  <sheetFormatPr defaultRowHeight="16.5" x14ac:dyDescent="0.3"/>
  <cols>
    <col min="1" max="16384" width="9" style="1"/>
  </cols>
  <sheetData>
    <row r="1" spans="1:10" x14ac:dyDescent="0.3">
      <c r="A1" s="4" t="s">
        <v>26</v>
      </c>
      <c r="B1" s="4"/>
      <c r="C1" s="4"/>
      <c r="D1" s="4"/>
      <c r="E1" s="8"/>
      <c r="F1" s="8"/>
      <c r="G1" s="4" t="s">
        <v>47</v>
      </c>
      <c r="H1" s="4"/>
      <c r="I1" s="4"/>
      <c r="J1" s="4"/>
    </row>
    <row r="2" spans="1:10" x14ac:dyDescent="0.3">
      <c r="A2" s="9"/>
      <c r="B2" s="9" t="s">
        <v>28</v>
      </c>
      <c r="C2" s="9" t="s">
        <v>32</v>
      </c>
      <c r="D2" s="9" t="s">
        <v>34</v>
      </c>
      <c r="E2" s="8"/>
      <c r="F2" s="9"/>
      <c r="G2" s="9" t="s">
        <v>27</v>
      </c>
      <c r="H2" s="9" t="s">
        <v>31</v>
      </c>
      <c r="I2" s="9" t="s">
        <v>29</v>
      </c>
      <c r="J2" s="9" t="s">
        <v>33</v>
      </c>
    </row>
    <row r="3" spans="1:10" x14ac:dyDescent="0.3">
      <c r="A3" s="9" t="s">
        <v>36</v>
      </c>
      <c r="B3" s="9">
        <v>13000</v>
      </c>
      <c r="C3" s="9">
        <v>4500</v>
      </c>
      <c r="D3" s="9">
        <v>3000</v>
      </c>
      <c r="E3" s="8"/>
      <c r="F3" s="9" t="s">
        <v>35</v>
      </c>
      <c r="G3" s="9">
        <v>16400</v>
      </c>
      <c r="H3" s="9">
        <v>4500</v>
      </c>
      <c r="I3" s="9">
        <v>3700</v>
      </c>
      <c r="J3" s="9">
        <v>7000</v>
      </c>
    </row>
    <row r="4" spans="1:10" x14ac:dyDescent="0.3">
      <c r="A4" s="9" t="s">
        <v>38</v>
      </c>
      <c r="B4" s="9">
        <v>4000</v>
      </c>
      <c r="C4" s="9">
        <v>4600</v>
      </c>
      <c r="D4" s="9">
        <v>5000</v>
      </c>
      <c r="E4" s="8"/>
      <c r="F4" s="9" t="s">
        <v>37</v>
      </c>
      <c r="G4" s="9">
        <v>6000</v>
      </c>
      <c r="H4" s="9">
        <v>4600</v>
      </c>
      <c r="I4" s="9">
        <v>3000</v>
      </c>
      <c r="J4" s="9">
        <v>11000</v>
      </c>
    </row>
    <row r="5" spans="1:10" x14ac:dyDescent="0.3">
      <c r="A5" s="9" t="s">
        <v>42</v>
      </c>
      <c r="B5" s="9">
        <v>3500</v>
      </c>
      <c r="C5" s="9">
        <v>4000</v>
      </c>
      <c r="D5" s="9">
        <v>5000</v>
      </c>
      <c r="E5" s="8"/>
      <c r="F5" s="9" t="s">
        <v>39</v>
      </c>
      <c r="G5" s="9">
        <v>5000</v>
      </c>
      <c r="H5" s="9"/>
      <c r="I5" s="9">
        <v>7000</v>
      </c>
      <c r="J5" s="9">
        <v>5000</v>
      </c>
    </row>
    <row r="6" spans="1:10" x14ac:dyDescent="0.3">
      <c r="A6" s="9" t="s">
        <v>44</v>
      </c>
      <c r="B6" s="9">
        <v>4000</v>
      </c>
      <c r="C6" s="9">
        <v>6000</v>
      </c>
      <c r="D6" s="9">
        <v>7000</v>
      </c>
      <c r="E6" s="8"/>
      <c r="F6" s="9" t="s">
        <v>41</v>
      </c>
      <c r="G6" s="9">
        <v>7500</v>
      </c>
      <c r="H6" s="9">
        <v>4000</v>
      </c>
      <c r="I6" s="9">
        <v>4000</v>
      </c>
      <c r="J6" s="9">
        <v>10000</v>
      </c>
    </row>
    <row r="7" spans="1:10" x14ac:dyDescent="0.3">
      <c r="A7" s="9" t="s">
        <v>46</v>
      </c>
      <c r="B7" s="9">
        <v>24500</v>
      </c>
      <c r="C7" s="9">
        <v>19100</v>
      </c>
      <c r="D7" s="9">
        <v>20000</v>
      </c>
      <c r="E7" s="8"/>
      <c r="F7" s="9" t="s">
        <v>43</v>
      </c>
      <c r="G7" s="9">
        <v>4000</v>
      </c>
      <c r="H7" s="9">
        <v>6000</v>
      </c>
      <c r="I7" s="9"/>
      <c r="J7" s="9">
        <v>7000</v>
      </c>
    </row>
    <row r="8" spans="1:10" x14ac:dyDescent="0.3">
      <c r="A8" s="8"/>
      <c r="B8" s="8"/>
      <c r="C8" s="8"/>
      <c r="D8" s="8"/>
      <c r="E8" s="8"/>
      <c r="F8" s="9" t="s">
        <v>45</v>
      </c>
      <c r="G8" s="9">
        <v>38900</v>
      </c>
      <c r="H8" s="9">
        <v>19100</v>
      </c>
      <c r="I8" s="9">
        <v>17700</v>
      </c>
      <c r="J8" s="9">
        <v>40000</v>
      </c>
    </row>
    <row r="9" spans="1:10" x14ac:dyDescent="0.3">
      <c r="A9" s="4" t="s">
        <v>48</v>
      </c>
      <c r="B9" s="4"/>
      <c r="C9" s="4"/>
      <c r="D9" s="4"/>
      <c r="E9" s="8"/>
      <c r="F9" s="8"/>
      <c r="G9" s="8"/>
      <c r="H9" s="8"/>
      <c r="I9" s="8"/>
      <c r="J9" s="8"/>
    </row>
    <row r="10" spans="1:10" x14ac:dyDescent="0.3">
      <c r="A10" s="9"/>
      <c r="B10" s="9" t="s">
        <v>28</v>
      </c>
      <c r="C10" s="9" t="s">
        <v>30</v>
      </c>
      <c r="D10" s="9" t="s">
        <v>34</v>
      </c>
      <c r="E10" s="8"/>
      <c r="F10" s="8"/>
      <c r="G10" s="8"/>
      <c r="H10" s="8"/>
      <c r="I10" s="8"/>
      <c r="J10" s="8"/>
    </row>
    <row r="11" spans="1:10" x14ac:dyDescent="0.3">
      <c r="A11" s="9" t="s">
        <v>36</v>
      </c>
      <c r="B11" s="9">
        <v>3400</v>
      </c>
      <c r="C11" s="9">
        <v>3700</v>
      </c>
      <c r="D11" s="9">
        <v>4000</v>
      </c>
      <c r="E11" s="8"/>
      <c r="F11" s="8"/>
      <c r="G11" s="8"/>
      <c r="H11" s="8"/>
      <c r="I11" s="8"/>
      <c r="J11" s="8"/>
    </row>
    <row r="12" spans="1:10" x14ac:dyDescent="0.3">
      <c r="A12" s="9" t="s">
        <v>38</v>
      </c>
      <c r="B12" s="9">
        <v>2000</v>
      </c>
      <c r="C12" s="9">
        <v>3000</v>
      </c>
      <c r="D12" s="9">
        <v>6000</v>
      </c>
      <c r="E12" s="8"/>
      <c r="F12" s="8"/>
      <c r="G12" s="8"/>
      <c r="H12" s="8"/>
      <c r="I12" s="8"/>
      <c r="J12" s="8"/>
    </row>
    <row r="13" spans="1:10" x14ac:dyDescent="0.3">
      <c r="A13" s="9" t="s">
        <v>40</v>
      </c>
      <c r="B13" s="9">
        <v>5000</v>
      </c>
      <c r="C13" s="9">
        <v>7000</v>
      </c>
      <c r="D13" s="9">
        <v>5000</v>
      </c>
      <c r="E13" s="8"/>
      <c r="F13" s="8"/>
      <c r="G13" s="8"/>
      <c r="H13" s="8"/>
      <c r="I13" s="8"/>
      <c r="J13" s="8"/>
    </row>
    <row r="14" spans="1:10" x14ac:dyDescent="0.3">
      <c r="A14" s="9" t="s">
        <v>42</v>
      </c>
      <c r="B14" s="9">
        <v>4000</v>
      </c>
      <c r="C14" s="9">
        <v>4000</v>
      </c>
      <c r="D14" s="9">
        <v>5000</v>
      </c>
      <c r="E14" s="8"/>
      <c r="F14" s="8"/>
      <c r="G14" s="8"/>
      <c r="H14" s="8"/>
      <c r="I14" s="8"/>
      <c r="J14" s="8"/>
    </row>
    <row r="15" spans="1:10" x14ac:dyDescent="0.3">
      <c r="A15" s="9" t="s">
        <v>46</v>
      </c>
      <c r="B15" s="9">
        <v>14400</v>
      </c>
      <c r="C15" s="9">
        <v>17700</v>
      </c>
      <c r="D15" s="9">
        <v>20000</v>
      </c>
      <c r="E15" s="8"/>
      <c r="F15" s="8"/>
      <c r="G15" s="8"/>
      <c r="H15" s="8"/>
      <c r="I15" s="8"/>
      <c r="J15" s="8"/>
    </row>
  </sheetData>
  <dataConsolidate leftLabels="1" topLabels="1">
    <dataRefs count="2">
      <dataRef ref="A2:D7" sheet="5-3"/>
      <dataRef ref="A10:D15" sheet="5-3"/>
    </dataRefs>
  </dataConsolidate>
  <mergeCells count="3">
    <mergeCell ref="A1:D1"/>
    <mergeCell ref="A9:D9"/>
    <mergeCell ref="G1:J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F27" sqref="A1:XFD1048576"/>
    </sheetView>
  </sheetViews>
  <sheetFormatPr defaultRowHeight="16.5" x14ac:dyDescent="0.3"/>
  <cols>
    <col min="1" max="1" width="9" style="1"/>
    <col min="2" max="5" width="9.125" style="1" bestFit="1" customWidth="1"/>
    <col min="6" max="7" width="9" style="1"/>
    <col min="8" max="13" width="9.125" style="1" bestFit="1" customWidth="1"/>
    <col min="14" max="14" width="9.375" style="1" bestFit="1" customWidth="1"/>
    <col min="15" max="16384" width="9" style="1"/>
  </cols>
  <sheetData>
    <row r="1" spans="1:14" x14ac:dyDescent="0.3">
      <c r="A1" s="4" t="s">
        <v>26</v>
      </c>
      <c r="B1" s="4"/>
      <c r="C1" s="4"/>
      <c r="D1" s="4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3">
      <c r="A2" s="9"/>
      <c r="B2" s="9" t="s">
        <v>51</v>
      </c>
      <c r="C2" s="9" t="s">
        <v>53</v>
      </c>
      <c r="D2" s="9" t="s">
        <v>55</v>
      </c>
      <c r="E2" s="9" t="s">
        <v>46</v>
      </c>
      <c r="F2" s="8"/>
      <c r="G2" s="9"/>
      <c r="H2" s="9" t="s">
        <v>50</v>
      </c>
      <c r="I2" s="9" t="s">
        <v>52</v>
      </c>
      <c r="J2" s="9" t="s">
        <v>54</v>
      </c>
      <c r="K2" s="9" t="s">
        <v>56</v>
      </c>
      <c r="L2" s="9" t="s">
        <v>58</v>
      </c>
      <c r="M2" s="9" t="s">
        <v>60</v>
      </c>
      <c r="N2" s="9" t="s">
        <v>45</v>
      </c>
    </row>
    <row r="3" spans="1:14" x14ac:dyDescent="0.3">
      <c r="A3" s="9" t="s">
        <v>36</v>
      </c>
      <c r="B3" s="9">
        <v>13000</v>
      </c>
      <c r="C3" s="9">
        <v>4500</v>
      </c>
      <c r="D3" s="9">
        <v>3000</v>
      </c>
      <c r="E3" s="9">
        <f>SUM(B3:D3)</f>
        <v>20500</v>
      </c>
      <c r="F3" s="8"/>
      <c r="G3" s="9" t="s">
        <v>35</v>
      </c>
      <c r="H3" s="9">
        <v>13000</v>
      </c>
      <c r="I3" s="9">
        <v>4500</v>
      </c>
      <c r="J3" s="9">
        <v>3000</v>
      </c>
      <c r="K3" s="9">
        <v>3400</v>
      </c>
      <c r="L3" s="9">
        <v>3700</v>
      </c>
      <c r="M3" s="9">
        <v>4000</v>
      </c>
      <c r="N3" s="9">
        <v>31600</v>
      </c>
    </row>
    <row r="4" spans="1:14" x14ac:dyDescent="0.3">
      <c r="A4" s="9" t="s">
        <v>38</v>
      </c>
      <c r="B4" s="9">
        <v>4000</v>
      </c>
      <c r="C4" s="9">
        <v>4600</v>
      </c>
      <c r="D4" s="9">
        <v>5000</v>
      </c>
      <c r="E4" s="9">
        <f>SUM(B4:D4)</f>
        <v>13600</v>
      </c>
      <c r="F4" s="8"/>
      <c r="G4" s="9" t="s">
        <v>37</v>
      </c>
      <c r="H4" s="9">
        <v>4000</v>
      </c>
      <c r="I4" s="9">
        <v>4600</v>
      </c>
      <c r="J4" s="9">
        <v>5000</v>
      </c>
      <c r="K4" s="9">
        <v>2000</v>
      </c>
      <c r="L4" s="9">
        <v>3000</v>
      </c>
      <c r="M4" s="9">
        <v>6000</v>
      </c>
      <c r="N4" s="9">
        <v>24600</v>
      </c>
    </row>
    <row r="5" spans="1:14" x14ac:dyDescent="0.3">
      <c r="A5" s="9" t="s">
        <v>42</v>
      </c>
      <c r="B5" s="9">
        <v>3500</v>
      </c>
      <c r="C5" s="9">
        <v>4000</v>
      </c>
      <c r="D5" s="9">
        <v>5000</v>
      </c>
      <c r="E5" s="9">
        <f>SUM(B5:D5)</f>
        <v>12500</v>
      </c>
      <c r="F5" s="8"/>
      <c r="G5" s="9" t="s">
        <v>39</v>
      </c>
      <c r="H5" s="9"/>
      <c r="I5" s="9"/>
      <c r="J5" s="9"/>
      <c r="K5" s="9">
        <v>5000</v>
      </c>
      <c r="L5" s="9">
        <v>7000</v>
      </c>
      <c r="M5" s="9">
        <v>5000</v>
      </c>
      <c r="N5" s="9">
        <v>17000</v>
      </c>
    </row>
    <row r="6" spans="1:14" x14ac:dyDescent="0.3">
      <c r="A6" s="9" t="s">
        <v>44</v>
      </c>
      <c r="B6" s="9">
        <v>4000</v>
      </c>
      <c r="C6" s="9">
        <v>6000</v>
      </c>
      <c r="D6" s="9">
        <v>7000</v>
      </c>
      <c r="E6" s="9">
        <f>SUM(B6:D6)</f>
        <v>17000</v>
      </c>
      <c r="F6" s="8"/>
      <c r="G6" s="9" t="s">
        <v>41</v>
      </c>
      <c r="H6" s="9">
        <v>3500</v>
      </c>
      <c r="I6" s="9">
        <v>4000</v>
      </c>
      <c r="J6" s="9">
        <v>5000</v>
      </c>
      <c r="K6" s="9">
        <v>4000</v>
      </c>
      <c r="L6" s="9">
        <v>4000</v>
      </c>
      <c r="M6" s="9">
        <v>5000</v>
      </c>
      <c r="N6" s="9">
        <v>25500</v>
      </c>
    </row>
    <row r="7" spans="1:14" x14ac:dyDescent="0.3">
      <c r="A7" s="9" t="s">
        <v>46</v>
      </c>
      <c r="B7" s="9">
        <f>SUM(B3:B6)</f>
        <v>24500</v>
      </c>
      <c r="C7" s="9">
        <f>SUM(C3:C6)</f>
        <v>19100</v>
      </c>
      <c r="D7" s="9">
        <f>SUM(D3:D6)</f>
        <v>20000</v>
      </c>
      <c r="E7" s="9">
        <f>SUM(E3:E6)</f>
        <v>63600</v>
      </c>
      <c r="F7" s="8"/>
      <c r="G7" s="9" t="s">
        <v>43</v>
      </c>
      <c r="H7" s="9">
        <v>4000</v>
      </c>
      <c r="I7" s="9">
        <v>6000</v>
      </c>
      <c r="J7" s="9">
        <v>7000</v>
      </c>
      <c r="K7" s="9"/>
      <c r="L7" s="9"/>
      <c r="M7" s="9"/>
      <c r="N7" s="9">
        <v>17000</v>
      </c>
    </row>
    <row r="8" spans="1:14" x14ac:dyDescent="0.3">
      <c r="A8" s="8"/>
      <c r="B8" s="8"/>
      <c r="C8" s="8"/>
      <c r="D8" s="8"/>
      <c r="E8" s="8"/>
      <c r="F8" s="8"/>
      <c r="G8" s="9" t="s">
        <v>45</v>
      </c>
      <c r="H8" s="9">
        <v>24500</v>
      </c>
      <c r="I8" s="9">
        <v>19100</v>
      </c>
      <c r="J8" s="9">
        <v>20000</v>
      </c>
      <c r="K8" s="9">
        <v>14400</v>
      </c>
      <c r="L8" s="9">
        <v>17700</v>
      </c>
      <c r="M8" s="9">
        <v>20000</v>
      </c>
      <c r="N8" s="9">
        <v>115700</v>
      </c>
    </row>
    <row r="9" spans="1:14" x14ac:dyDescent="0.3">
      <c r="A9" s="4" t="s">
        <v>48</v>
      </c>
      <c r="B9" s="4"/>
      <c r="C9" s="4"/>
      <c r="D9" s="4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x14ac:dyDescent="0.3">
      <c r="A10" s="9"/>
      <c r="B10" s="9" t="s">
        <v>57</v>
      </c>
      <c r="C10" s="9" t="s">
        <v>59</v>
      </c>
      <c r="D10" s="9" t="s">
        <v>61</v>
      </c>
      <c r="E10" s="9" t="s">
        <v>46</v>
      </c>
      <c r="F10" s="8"/>
      <c r="G10" s="8"/>
      <c r="H10" s="8"/>
      <c r="I10" s="8"/>
      <c r="J10" s="8"/>
      <c r="K10" s="8"/>
      <c r="L10" s="8"/>
      <c r="M10" s="8"/>
      <c r="N10" s="8"/>
    </row>
    <row r="11" spans="1:14" x14ac:dyDescent="0.3">
      <c r="A11" s="9" t="s">
        <v>36</v>
      </c>
      <c r="B11" s="9">
        <v>3400</v>
      </c>
      <c r="C11" s="9">
        <v>3700</v>
      </c>
      <c r="D11" s="9">
        <v>4000</v>
      </c>
      <c r="E11" s="9">
        <f>SUM(B11:D11)</f>
        <v>11100</v>
      </c>
      <c r="F11" s="8"/>
      <c r="G11" s="8"/>
      <c r="H11" s="8"/>
      <c r="I11" s="8"/>
      <c r="J11" s="8"/>
      <c r="K11" s="8"/>
      <c r="L11" s="8"/>
      <c r="M11" s="8"/>
      <c r="N11" s="8"/>
    </row>
    <row r="12" spans="1:14" x14ac:dyDescent="0.3">
      <c r="A12" s="9" t="s">
        <v>38</v>
      </c>
      <c r="B12" s="9">
        <v>2000</v>
      </c>
      <c r="C12" s="9">
        <v>3000</v>
      </c>
      <c r="D12" s="9">
        <v>6000</v>
      </c>
      <c r="E12" s="9">
        <f>SUM(B12:D12)</f>
        <v>11000</v>
      </c>
      <c r="F12" s="8"/>
      <c r="G12" s="8"/>
      <c r="H12" s="8"/>
      <c r="I12" s="8"/>
      <c r="J12" s="8"/>
      <c r="K12" s="8"/>
      <c r="L12" s="8"/>
      <c r="M12" s="8"/>
      <c r="N12" s="8"/>
    </row>
    <row r="13" spans="1:14" x14ac:dyDescent="0.3">
      <c r="A13" s="9" t="s">
        <v>40</v>
      </c>
      <c r="B13" s="9">
        <v>5000</v>
      </c>
      <c r="C13" s="9">
        <v>7000</v>
      </c>
      <c r="D13" s="9">
        <v>5000</v>
      </c>
      <c r="E13" s="9">
        <f>SUM(B13:D13)</f>
        <v>17000</v>
      </c>
      <c r="F13" s="8"/>
      <c r="G13" s="8"/>
      <c r="H13" s="8"/>
      <c r="I13" s="8"/>
      <c r="J13" s="8"/>
      <c r="K13" s="8"/>
      <c r="L13" s="8"/>
      <c r="M13" s="8"/>
      <c r="N13" s="8"/>
    </row>
    <row r="14" spans="1:14" x14ac:dyDescent="0.3">
      <c r="A14" s="9" t="s">
        <v>42</v>
      </c>
      <c r="B14" s="9">
        <v>4000</v>
      </c>
      <c r="C14" s="9">
        <v>4000</v>
      </c>
      <c r="D14" s="9">
        <v>5000</v>
      </c>
      <c r="E14" s="9">
        <f>SUM(B14:D14)</f>
        <v>13000</v>
      </c>
      <c r="F14" s="8"/>
      <c r="G14" s="8"/>
      <c r="H14" s="8"/>
      <c r="I14" s="8"/>
      <c r="J14" s="8"/>
      <c r="K14" s="8"/>
      <c r="L14" s="8"/>
      <c r="M14" s="8"/>
      <c r="N14" s="8"/>
    </row>
    <row r="15" spans="1:14" x14ac:dyDescent="0.3">
      <c r="A15" s="9" t="s">
        <v>46</v>
      </c>
      <c r="B15" s="9">
        <f>SUM(B11:B14)</f>
        <v>14400</v>
      </c>
      <c r="C15" s="9">
        <f>SUM(C11:C14)</f>
        <v>17700</v>
      </c>
      <c r="D15" s="9">
        <f>SUM(D11:D14)</f>
        <v>20000</v>
      </c>
      <c r="E15" s="9">
        <f>SUM(E11:E14)</f>
        <v>52100</v>
      </c>
      <c r="F15" s="8"/>
      <c r="G15" s="8"/>
      <c r="H15" s="8"/>
      <c r="I15" s="8"/>
      <c r="J15" s="8"/>
      <c r="K15" s="8"/>
      <c r="L15" s="8"/>
      <c r="M15" s="8"/>
      <c r="N15" s="8"/>
    </row>
  </sheetData>
  <dataConsolidate leftLabels="1" topLabels="1">
    <dataRefs count="2">
      <dataRef ref="A2:E7" sheet="5-4"/>
      <dataRef ref="A10:E15" sheet="5-4"/>
    </dataRefs>
  </dataConsolidate>
  <mergeCells count="2">
    <mergeCell ref="A1:D1"/>
    <mergeCell ref="A9:D9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workbookViewId="0">
      <selection activeCell="G24" sqref="A1:XFD1048576"/>
    </sheetView>
  </sheetViews>
  <sheetFormatPr defaultRowHeight="16.5" x14ac:dyDescent="0.3"/>
  <cols>
    <col min="1" max="2" width="9" style="1"/>
    <col min="3" max="3" width="11.75" style="1" bestFit="1" customWidth="1"/>
    <col min="4" max="16384" width="9" style="1"/>
  </cols>
  <sheetData>
    <row r="2" spans="2:3" x14ac:dyDescent="0.3">
      <c r="B2" s="7" t="s">
        <v>62</v>
      </c>
      <c r="C2" s="7"/>
    </row>
    <row r="3" spans="2:3" x14ac:dyDescent="0.3">
      <c r="B3" s="10"/>
      <c r="C3" s="10"/>
    </row>
    <row r="4" spans="2:3" x14ac:dyDescent="0.3">
      <c r="B4" s="10" t="s">
        <v>63</v>
      </c>
      <c r="C4" s="11">
        <v>10000000</v>
      </c>
    </row>
    <row r="5" spans="2:3" x14ac:dyDescent="0.3">
      <c r="B5" s="10" t="s">
        <v>65</v>
      </c>
      <c r="C5" s="12">
        <v>6.4500000000000002E-2</v>
      </c>
    </row>
    <row r="6" spans="2:3" x14ac:dyDescent="0.3">
      <c r="B6" s="10" t="s">
        <v>66</v>
      </c>
      <c r="C6" s="10">
        <v>6</v>
      </c>
    </row>
    <row r="7" spans="2:3" x14ac:dyDescent="0.3">
      <c r="B7" s="10" t="s">
        <v>67</v>
      </c>
      <c r="C7" s="11">
        <f>PMT(C5/12,C6,-C4,0)</f>
        <v>1698160.8953026598</v>
      </c>
    </row>
  </sheetData>
  <mergeCells count="1">
    <mergeCell ref="B2:C2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"/>
  <sheetViews>
    <sheetView workbookViewId="0">
      <selection activeCell="B2" sqref="B2:E16"/>
    </sheetView>
  </sheetViews>
  <sheetFormatPr defaultRowHeight="16.5" x14ac:dyDescent="0.3"/>
  <cols>
    <col min="1" max="1" width="9" style="1"/>
    <col min="2" max="2" width="12.25" style="1" customWidth="1"/>
    <col min="3" max="3" width="14.625" style="1" customWidth="1"/>
    <col min="4" max="4" width="9" style="1"/>
    <col min="5" max="5" width="11.75" style="1" bestFit="1" customWidth="1"/>
    <col min="6" max="16384" width="9" style="1"/>
  </cols>
  <sheetData>
    <row r="2" spans="2:5" s="1" customFormat="1" x14ac:dyDescent="0.3">
      <c r="B2" s="2" t="s">
        <v>62</v>
      </c>
      <c r="C2" s="2"/>
    </row>
    <row r="4" spans="2:5" s="1" customFormat="1" x14ac:dyDescent="0.3">
      <c r="B4" s="10" t="s">
        <v>63</v>
      </c>
      <c r="C4" s="11">
        <v>10000000</v>
      </c>
    </row>
    <row r="5" spans="2:5" s="1" customFormat="1" x14ac:dyDescent="0.3">
      <c r="B5" s="10" t="s">
        <v>65</v>
      </c>
      <c r="C5" s="12">
        <v>6.4500000000000002E-2</v>
      </c>
    </row>
    <row r="6" spans="2:5" s="1" customFormat="1" x14ac:dyDescent="0.3">
      <c r="B6" s="10" t="s">
        <v>66</v>
      </c>
      <c r="C6" s="10">
        <v>6</v>
      </c>
    </row>
    <row r="7" spans="2:5" s="1" customFormat="1" x14ac:dyDescent="0.3">
      <c r="B7" s="10" t="s">
        <v>67</v>
      </c>
      <c r="C7" s="11">
        <f>PMT(C5/12,C6,-C4,0)</f>
        <v>1698160.8953026598</v>
      </c>
    </row>
    <row r="9" spans="2:5" s="1" customFormat="1" x14ac:dyDescent="0.3">
      <c r="B9" s="10" t="s">
        <v>71</v>
      </c>
      <c r="C9" s="10" t="s">
        <v>68</v>
      </c>
      <c r="D9" s="10" t="s">
        <v>69</v>
      </c>
      <c r="E9" s="10" t="s">
        <v>70</v>
      </c>
    </row>
    <row r="10" spans="2:5" s="1" customFormat="1" x14ac:dyDescent="0.3">
      <c r="B10" s="10">
        <v>0</v>
      </c>
      <c r="C10" s="10"/>
      <c r="D10" s="10"/>
      <c r="E10" s="11">
        <v>10000000</v>
      </c>
    </row>
    <row r="11" spans="2:5" s="1" customFormat="1" x14ac:dyDescent="0.3">
      <c r="B11" s="10">
        <v>1</v>
      </c>
      <c r="C11" s="11">
        <f>PPMT($C$5/12,B11,$C$6,-$C$4,0)</f>
        <v>1644410.8953026598</v>
      </c>
      <c r="D11" s="11">
        <f>IPMT($C$5/12,B11,$C$6,-$C$4,0)</f>
        <v>53750.000000000007</v>
      </c>
      <c r="E11" s="11">
        <f>E10-C11</f>
        <v>8355589.1046973402</v>
      </c>
    </row>
    <row r="12" spans="2:5" s="1" customFormat="1" x14ac:dyDescent="0.3">
      <c r="B12" s="10">
        <v>2</v>
      </c>
      <c r="C12" s="11">
        <f t="shared" ref="C12:C16" si="0">PPMT($C$5/12,B12,$C$6,-$C$4,0)</f>
        <v>1653249.6038649115</v>
      </c>
      <c r="D12" s="11">
        <f t="shared" ref="D12:D16" si="1">IPMT($C$5/12,B12,$C$6,-$C$4,0)</f>
        <v>44911.291437748201</v>
      </c>
      <c r="E12" s="11">
        <f t="shared" ref="E12:E16" si="2">E11-C12</f>
        <v>6702339.5008324292</v>
      </c>
    </row>
    <row r="13" spans="2:5" s="1" customFormat="1" x14ac:dyDescent="0.3">
      <c r="B13" s="10">
        <v>3</v>
      </c>
      <c r="C13" s="11">
        <f t="shared" si="0"/>
        <v>1662135.8204856855</v>
      </c>
      <c r="D13" s="11">
        <f t="shared" si="1"/>
        <v>36025.074816974302</v>
      </c>
      <c r="E13" s="11">
        <f t="shared" si="2"/>
        <v>5040203.6803467441</v>
      </c>
    </row>
    <row r="14" spans="2:5" s="1" customFormat="1" x14ac:dyDescent="0.3">
      <c r="B14" s="10">
        <v>4</v>
      </c>
      <c r="C14" s="11">
        <f t="shared" si="0"/>
        <v>1671069.8005207961</v>
      </c>
      <c r="D14" s="11">
        <f t="shared" si="1"/>
        <v>27091.094781863743</v>
      </c>
      <c r="E14" s="11">
        <f t="shared" si="2"/>
        <v>3369133.8798259478</v>
      </c>
    </row>
    <row r="15" spans="2:5" s="1" customFormat="1" x14ac:dyDescent="0.3">
      <c r="B15" s="10">
        <v>5</v>
      </c>
      <c r="C15" s="11">
        <f t="shared" si="0"/>
        <v>1680051.8006985954</v>
      </c>
      <c r="D15" s="11">
        <f t="shared" si="1"/>
        <v>18109.094604064459</v>
      </c>
      <c r="E15" s="11">
        <f t="shared" si="2"/>
        <v>1689082.0791273525</v>
      </c>
    </row>
    <row r="16" spans="2:5" s="1" customFormat="1" x14ac:dyDescent="0.3">
      <c r="B16" s="10">
        <v>6</v>
      </c>
      <c r="C16" s="11">
        <f t="shared" si="0"/>
        <v>1689082.0791273501</v>
      </c>
      <c r="D16" s="11">
        <f t="shared" si="1"/>
        <v>9078.8161753095101</v>
      </c>
      <c r="E16" s="11">
        <f t="shared" si="2"/>
        <v>2.3283064365386963E-9</v>
      </c>
    </row>
  </sheetData>
  <mergeCells count="1">
    <mergeCell ref="B2:C2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F24"/>
  <sheetViews>
    <sheetView showGridLines="0" workbookViewId="0"/>
  </sheetViews>
  <sheetFormatPr defaultRowHeight="16.5" outlineLevelRow="1" outlineLevelCol="1" x14ac:dyDescent="0.3"/>
  <cols>
    <col min="3" max="3" width="11" bestFit="1" customWidth="1"/>
    <col min="4" max="6" width="10.625" bestFit="1" customWidth="1" outlineLevel="1"/>
  </cols>
  <sheetData>
    <row r="1" spans="2:6" ht="17.25" thickBot="1" x14ac:dyDescent="0.35"/>
    <row r="2" spans="2:6" x14ac:dyDescent="0.3">
      <c r="B2" s="18" t="s">
        <v>79</v>
      </c>
      <c r="C2" s="19"/>
      <c r="D2" s="25"/>
      <c r="E2" s="25"/>
      <c r="F2" s="25"/>
    </row>
    <row r="3" spans="2:6" collapsed="1" x14ac:dyDescent="0.3">
      <c r="B3" s="17"/>
      <c r="C3" s="17"/>
      <c r="D3" s="26" t="s">
        <v>81</v>
      </c>
      <c r="E3" s="26" t="s">
        <v>76</v>
      </c>
      <c r="F3" s="26" t="s">
        <v>78</v>
      </c>
    </row>
    <row r="4" spans="2:6" ht="40.5" hidden="1" outlineLevel="1" x14ac:dyDescent="0.3">
      <c r="B4" s="21"/>
      <c r="C4" s="21"/>
      <c r="D4" s="13"/>
      <c r="E4" s="28" t="s">
        <v>77</v>
      </c>
      <c r="F4" s="28" t="s">
        <v>77</v>
      </c>
    </row>
    <row r="5" spans="2:6" x14ac:dyDescent="0.3">
      <c r="B5" s="22" t="s">
        <v>80</v>
      </c>
      <c r="C5" s="23"/>
      <c r="D5" s="20"/>
      <c r="E5" s="20"/>
      <c r="F5" s="20"/>
    </row>
    <row r="6" spans="2:6" outlineLevel="1" x14ac:dyDescent="0.3">
      <c r="B6" s="21"/>
      <c r="C6" s="21" t="s">
        <v>64</v>
      </c>
      <c r="D6" s="14">
        <v>7.4999999999999997E-2</v>
      </c>
      <c r="E6" s="27">
        <v>7.0000000000000007E-2</v>
      </c>
      <c r="F6" s="27">
        <v>6.9999999999999999E-4</v>
      </c>
    </row>
    <row r="7" spans="2:6" x14ac:dyDescent="0.3">
      <c r="B7" s="22" t="s">
        <v>82</v>
      </c>
      <c r="C7" s="23"/>
      <c r="D7" s="20"/>
      <c r="E7" s="20"/>
      <c r="F7" s="20"/>
    </row>
    <row r="8" spans="2:6" outlineLevel="1" x14ac:dyDescent="0.3">
      <c r="B8" s="21"/>
      <c r="C8" s="21" t="s">
        <v>72</v>
      </c>
      <c r="D8" s="13">
        <v>7.5</v>
      </c>
      <c r="E8" s="13">
        <v>7</v>
      </c>
      <c r="F8" s="13">
        <v>7.0000000000000007E-2</v>
      </c>
    </row>
    <row r="9" spans="2:6" outlineLevel="1" x14ac:dyDescent="0.3">
      <c r="B9" s="21"/>
      <c r="C9" s="21" t="s">
        <v>73</v>
      </c>
      <c r="D9" s="15">
        <v>1703314.2916850001</v>
      </c>
      <c r="E9" s="15">
        <v>1700859.37322638</v>
      </c>
      <c r="F9" s="15">
        <v>1667006.9609852401</v>
      </c>
    </row>
    <row r="10" spans="2:6" outlineLevel="1" x14ac:dyDescent="0.3">
      <c r="B10" s="21"/>
      <c r="C10" s="21" t="s">
        <v>74</v>
      </c>
      <c r="D10" s="15">
        <v>1640814.2916850001</v>
      </c>
      <c r="E10" s="15">
        <v>1642526.03989304</v>
      </c>
      <c r="F10" s="15">
        <v>1666423.6276519101</v>
      </c>
    </row>
    <row r="11" spans="2:6" outlineLevel="1" x14ac:dyDescent="0.3">
      <c r="B11" s="21"/>
      <c r="C11" s="21" t="s">
        <v>75</v>
      </c>
      <c r="D11" s="15">
        <v>62500</v>
      </c>
      <c r="E11" s="15">
        <v>58333.333333333299</v>
      </c>
      <c r="F11" s="15">
        <v>583.33333333333303</v>
      </c>
    </row>
    <row r="12" spans="2:6" outlineLevel="1" x14ac:dyDescent="0.3">
      <c r="B12" s="21"/>
      <c r="C12" s="21" t="s">
        <v>86</v>
      </c>
      <c r="D12" s="15">
        <v>1651069.3810080299</v>
      </c>
      <c r="E12" s="15">
        <v>1652107.4417924201</v>
      </c>
      <c r="F12" s="15">
        <v>1666520.83569686</v>
      </c>
    </row>
    <row r="13" spans="2:6" outlineLevel="1" x14ac:dyDescent="0.3">
      <c r="B13" s="21"/>
      <c r="C13" s="21" t="s">
        <v>87</v>
      </c>
      <c r="D13" s="15">
        <v>52244.910676968699</v>
      </c>
      <c r="E13" s="15">
        <v>48751.931433957201</v>
      </c>
      <c r="F13" s="15">
        <v>486.12528838697199</v>
      </c>
    </row>
    <row r="14" spans="2:6" outlineLevel="1" x14ac:dyDescent="0.3">
      <c r="B14" s="21"/>
      <c r="C14" s="21" t="s">
        <v>88</v>
      </c>
      <c r="D14" s="15">
        <v>1661388.5646393299</v>
      </c>
      <c r="E14" s="15">
        <v>1661744.7352028801</v>
      </c>
      <c r="F14" s="15">
        <v>1666618.0494122701</v>
      </c>
    </row>
    <row r="15" spans="2:6" outlineLevel="1" x14ac:dyDescent="0.3">
      <c r="B15" s="21"/>
      <c r="C15" s="21" t="s">
        <v>89</v>
      </c>
      <c r="D15" s="15">
        <v>41925.727045668602</v>
      </c>
      <c r="E15" s="15">
        <v>39114.638023501502</v>
      </c>
      <c r="F15" s="15">
        <v>388.91157297132202</v>
      </c>
    </row>
    <row r="16" spans="2:6" outlineLevel="1" x14ac:dyDescent="0.3">
      <c r="B16" s="21"/>
      <c r="C16" s="21" t="s">
        <v>90</v>
      </c>
      <c r="D16" s="15">
        <v>1671772.2431683301</v>
      </c>
      <c r="E16" s="15">
        <v>1671438.2461582299</v>
      </c>
      <c r="F16" s="15">
        <v>1666715.2687984901</v>
      </c>
    </row>
    <row r="17" spans="2:6" outlineLevel="1" x14ac:dyDescent="0.3">
      <c r="B17" s="21"/>
      <c r="C17" s="21" t="s">
        <v>91</v>
      </c>
      <c r="D17" s="15">
        <v>31542.048516672701</v>
      </c>
      <c r="E17" s="15">
        <v>29421.127068151302</v>
      </c>
      <c r="F17" s="15">
        <v>291.69218675560597</v>
      </c>
    </row>
    <row r="18" spans="2:6" outlineLevel="1" x14ac:dyDescent="0.3">
      <c r="B18" s="21"/>
      <c r="C18" s="21" t="s">
        <v>92</v>
      </c>
      <c r="D18" s="15">
        <v>1682220.8196881299</v>
      </c>
      <c r="E18" s="15">
        <v>1681188.30259415</v>
      </c>
      <c r="F18" s="15">
        <v>1666812.49385583</v>
      </c>
    </row>
    <row r="19" spans="2:6" outlineLevel="1" x14ac:dyDescent="0.3">
      <c r="B19" s="21"/>
      <c r="C19" s="21" t="s">
        <v>93</v>
      </c>
      <c r="D19" s="15">
        <v>21093.4719968707</v>
      </c>
      <c r="E19" s="15">
        <v>19671.070632228399</v>
      </c>
      <c r="F19" s="15">
        <v>194.46712940902799</v>
      </c>
    </row>
    <row r="20" spans="2:6" outlineLevel="1" x14ac:dyDescent="0.3">
      <c r="B20" s="21"/>
      <c r="C20" s="21" t="s">
        <v>94</v>
      </c>
      <c r="D20" s="15">
        <v>1692734.6998111799</v>
      </c>
      <c r="E20" s="15">
        <v>1690995.23435928</v>
      </c>
      <c r="F20" s="15">
        <v>1666909.72458464</v>
      </c>
    </row>
    <row r="21" spans="2:6" ht="17.25" outlineLevel="1" thickBot="1" x14ac:dyDescent="0.35">
      <c r="B21" s="24"/>
      <c r="C21" s="24" t="s">
        <v>95</v>
      </c>
      <c r="D21" s="16">
        <v>10579.5918738199</v>
      </c>
      <c r="E21" s="16">
        <v>9864.1388670958095</v>
      </c>
      <c r="F21" s="16">
        <v>97.236400600770807</v>
      </c>
    </row>
    <row r="22" spans="2:6" x14ac:dyDescent="0.3">
      <c r="B22" t="s">
        <v>83</v>
      </c>
    </row>
    <row r="23" spans="2:6" x14ac:dyDescent="0.3">
      <c r="B23" t="s">
        <v>84</v>
      </c>
    </row>
    <row r="24" spans="2:6" x14ac:dyDescent="0.3">
      <c r="B24" t="s">
        <v>85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6"/>
  <sheetViews>
    <sheetView workbookViewId="0">
      <selection activeCell="H6" sqref="H6"/>
    </sheetView>
  </sheetViews>
  <sheetFormatPr defaultRowHeight="16.5" x14ac:dyDescent="0.3"/>
  <cols>
    <col min="2" max="2" width="19.5" customWidth="1"/>
    <col min="3" max="3" width="18.125" customWidth="1"/>
    <col min="5" max="5" width="11.625" customWidth="1"/>
  </cols>
  <sheetData>
    <row r="2" spans="2:8" x14ac:dyDescent="0.3">
      <c r="B2" s="2" t="s">
        <v>62</v>
      </c>
      <c r="C2" s="2"/>
    </row>
    <row r="3" spans="2:8" x14ac:dyDescent="0.3">
      <c r="B3" s="1"/>
      <c r="C3" s="1"/>
    </row>
    <row r="4" spans="2:8" x14ac:dyDescent="0.3">
      <c r="B4" s="10" t="s">
        <v>63</v>
      </c>
      <c r="C4" s="11">
        <v>10000000</v>
      </c>
    </row>
    <row r="5" spans="2:8" x14ac:dyDescent="0.3">
      <c r="B5" s="10" t="s">
        <v>65</v>
      </c>
      <c r="C5" s="12">
        <v>7.4999999999999997E-2</v>
      </c>
      <c r="H5">
        <f>금리*100</f>
        <v>7.5</v>
      </c>
    </row>
    <row r="6" spans="2:8" x14ac:dyDescent="0.3">
      <c r="B6" s="10" t="s">
        <v>66</v>
      </c>
      <c r="C6" s="10">
        <v>6</v>
      </c>
    </row>
    <row r="7" spans="2:8" x14ac:dyDescent="0.3">
      <c r="B7" s="10" t="s">
        <v>67</v>
      </c>
      <c r="C7" s="11">
        <f>PMT(C5/12,C6,-C4,0)</f>
        <v>1703314.2916850003</v>
      </c>
      <c r="E7">
        <v>1700000</v>
      </c>
    </row>
    <row r="9" spans="2:8" x14ac:dyDescent="0.3">
      <c r="B9" s="10" t="s">
        <v>71</v>
      </c>
      <c r="C9" s="10" t="s">
        <v>68</v>
      </c>
      <c r="D9" s="10" t="s">
        <v>69</v>
      </c>
      <c r="E9" s="10" t="s">
        <v>70</v>
      </c>
    </row>
    <row r="10" spans="2:8" x14ac:dyDescent="0.3">
      <c r="B10" s="10">
        <v>0</v>
      </c>
      <c r="C10" s="10"/>
      <c r="D10" s="10"/>
      <c r="E10" s="11">
        <v>10000000</v>
      </c>
    </row>
    <row r="11" spans="2:8" x14ac:dyDescent="0.3">
      <c r="B11" s="10">
        <v>1</v>
      </c>
      <c r="C11" s="11">
        <f>PPMT($C$5/12,B11,$C$6,-$C$4,0)</f>
        <v>1640814.2916850003</v>
      </c>
      <c r="D11" s="11">
        <f>IPMT($C$5/12,B11,$C$6,-$C$4,0)</f>
        <v>62499.999999999993</v>
      </c>
      <c r="E11" s="11">
        <f>E10-C11</f>
        <v>8359185.7083149999</v>
      </c>
    </row>
    <row r="12" spans="2:8" x14ac:dyDescent="0.3">
      <c r="B12" s="10">
        <v>2</v>
      </c>
      <c r="C12" s="11">
        <f t="shared" ref="C12:C16" si="0">PPMT($C$5/12,B12,$C$6,-$C$4,0)</f>
        <v>1651069.3810080315</v>
      </c>
      <c r="D12" s="11">
        <f t="shared" ref="D12:D16" si="1">IPMT($C$5/12,B12,$C$6,-$C$4,0)</f>
        <v>52244.910676968742</v>
      </c>
      <c r="E12" s="11">
        <f t="shared" ref="E12:E16" si="2">E11-C12</f>
        <v>6708116.3273069682</v>
      </c>
    </row>
    <row r="13" spans="2:8" x14ac:dyDescent="0.3">
      <c r="B13" s="10">
        <v>3</v>
      </c>
      <c r="C13" s="11">
        <f t="shared" si="0"/>
        <v>1661388.5646393315</v>
      </c>
      <c r="D13" s="11">
        <f t="shared" si="1"/>
        <v>41925.727045668558</v>
      </c>
      <c r="E13" s="11">
        <f t="shared" si="2"/>
        <v>5046727.7626676364</v>
      </c>
    </row>
    <row r="14" spans="2:8" x14ac:dyDescent="0.3">
      <c r="B14" s="10">
        <v>4</v>
      </c>
      <c r="C14" s="11">
        <f t="shared" si="0"/>
        <v>1671772.2431683275</v>
      </c>
      <c r="D14" s="11">
        <f t="shared" si="1"/>
        <v>31542.04851667273</v>
      </c>
      <c r="E14" s="11">
        <f t="shared" si="2"/>
        <v>3374955.5194993089</v>
      </c>
    </row>
    <row r="15" spans="2:8" x14ac:dyDescent="0.3">
      <c r="B15" s="10">
        <v>5</v>
      </c>
      <c r="C15" s="11">
        <f t="shared" si="0"/>
        <v>1682220.8196881297</v>
      </c>
      <c r="D15" s="11">
        <f t="shared" si="1"/>
        <v>21093.471996870685</v>
      </c>
      <c r="E15" s="11">
        <f t="shared" si="2"/>
        <v>1692734.6998111792</v>
      </c>
    </row>
    <row r="16" spans="2:8" x14ac:dyDescent="0.3">
      <c r="B16" s="10">
        <v>6</v>
      </c>
      <c r="C16" s="11">
        <f t="shared" si="0"/>
        <v>1692734.6998111806</v>
      </c>
      <c r="D16" s="11">
        <f t="shared" si="1"/>
        <v>10579.591873819874</v>
      </c>
      <c r="E16" s="11">
        <f t="shared" si="2"/>
        <v>0</v>
      </c>
    </row>
  </sheetData>
  <scenarios current="1" sqref="H5 C7 C11 D11 C12 D12 C13 D13 C14 D14 C15 D15 C16 D16">
    <scenario name="금리인상" locked="1" count="1" user="212" comment="만든 사람 212 날짜 2015-10-06">
      <inputCells r="C5" val="0.07" numFmtId="10"/>
    </scenario>
    <scenario name="금리인하" locked="1" count="1" user="212" comment="만든 사람 212 날짜 2015-10-06">
      <inputCells r="C5" val="0.0007" numFmtId="10"/>
    </scenario>
  </scenarios>
  <dataConsolidate/>
  <mergeCells count="1">
    <mergeCell ref="B2:C2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6"/>
  <sheetViews>
    <sheetView tabSelected="1" workbookViewId="0">
      <selection activeCell="G27" sqref="G27:H27"/>
    </sheetView>
  </sheetViews>
  <sheetFormatPr defaultRowHeight="16.5" x14ac:dyDescent="0.3"/>
  <cols>
    <col min="3" max="3" width="11.75" bestFit="1" customWidth="1"/>
    <col min="5" max="5" width="17" customWidth="1"/>
    <col min="7" max="7" width="13.125" customWidth="1"/>
    <col min="8" max="12" width="10.875" bestFit="1" customWidth="1"/>
  </cols>
  <sheetData>
    <row r="2" spans="2:12" x14ac:dyDescent="0.3">
      <c r="B2" s="2" t="s">
        <v>62</v>
      </c>
      <c r="C2" s="2"/>
      <c r="D2" s="1"/>
      <c r="E2" s="1"/>
    </row>
    <row r="3" spans="2:12" x14ac:dyDescent="0.3">
      <c r="B3" s="1"/>
      <c r="C3" s="1"/>
      <c r="D3" s="1"/>
      <c r="E3" s="1"/>
    </row>
    <row r="4" spans="2:12" x14ac:dyDescent="0.3">
      <c r="B4" s="10" t="s">
        <v>63</v>
      </c>
      <c r="C4" s="11">
        <v>10000000</v>
      </c>
      <c r="D4" s="1"/>
      <c r="E4" s="1"/>
      <c r="G4" s="29">
        <f>C7</f>
        <v>868728.8032366829</v>
      </c>
      <c r="H4" s="3">
        <v>12</v>
      </c>
      <c r="I4" s="3">
        <v>24</v>
      </c>
      <c r="J4" s="3">
        <v>36</v>
      </c>
      <c r="K4" s="3">
        <v>48</v>
      </c>
      <c r="L4" s="3">
        <v>60</v>
      </c>
    </row>
    <row r="5" spans="2:12" x14ac:dyDescent="0.3">
      <c r="B5" s="10" t="s">
        <v>65</v>
      </c>
      <c r="C5" s="12">
        <v>7.7499999999999999E-2</v>
      </c>
      <c r="D5" s="1"/>
      <c r="E5" s="1"/>
      <c r="G5" s="6">
        <v>0.05</v>
      </c>
      <c r="H5" s="30">
        <f t="dataTable" ref="H5:L10" dt2D="1" dtr="1" r1="C6" r2="C5"/>
        <v>856074.81788467127</v>
      </c>
      <c r="I5" s="30">
        <v>438713.89734068443</v>
      </c>
      <c r="J5" s="30">
        <v>299708.97104665474</v>
      </c>
      <c r="K5" s="30">
        <v>230292.93570646518</v>
      </c>
      <c r="L5" s="30">
        <v>188712.33644010933</v>
      </c>
    </row>
    <row r="6" spans="2:12" x14ac:dyDescent="0.3">
      <c r="B6" s="10" t="s">
        <v>66</v>
      </c>
      <c r="C6" s="10">
        <v>12</v>
      </c>
      <c r="D6" s="1"/>
      <c r="E6" s="1"/>
      <c r="G6" s="6">
        <v>5.5E-2</v>
      </c>
      <c r="H6" s="30">
        <v>858367.84572349582</v>
      </c>
      <c r="I6" s="30">
        <v>440956.56158136606</v>
      </c>
      <c r="J6" s="30">
        <v>301959.01804310281</v>
      </c>
      <c r="K6" s="30">
        <v>232564.75227243194</v>
      </c>
      <c r="L6" s="30">
        <v>191011.62171782242</v>
      </c>
    </row>
    <row r="7" spans="2:12" x14ac:dyDescent="0.3">
      <c r="B7" s="10" t="s">
        <v>67</v>
      </c>
      <c r="C7" s="11">
        <f>PMT(C5/12,C6,-C4,0)</f>
        <v>868728.8032366829</v>
      </c>
      <c r="D7" s="1"/>
      <c r="E7" s="1"/>
      <c r="G7" s="6">
        <v>0.06</v>
      </c>
      <c r="H7" s="30">
        <v>860664.29707080638</v>
      </c>
      <c r="I7" s="30">
        <v>443206.10252756893</v>
      </c>
      <c r="J7" s="30">
        <v>304219.37451555108</v>
      </c>
      <c r="K7" s="30">
        <v>234850.29047935616</v>
      </c>
      <c r="L7" s="30">
        <v>193328.01529427912</v>
      </c>
    </row>
    <row r="8" spans="2:12" x14ac:dyDescent="0.3">
      <c r="B8" s="1"/>
      <c r="C8" s="1"/>
      <c r="D8" s="1"/>
      <c r="E8" s="1"/>
      <c r="G8" s="6">
        <v>6.5000000000000002E-2</v>
      </c>
      <c r="H8" s="30">
        <v>862964.16960281401</v>
      </c>
      <c r="I8" s="30">
        <v>445462.51433510991</v>
      </c>
      <c r="J8" s="30">
        <v>306490.02876509784</v>
      </c>
      <c r="K8" s="30">
        <v>237149.52928897695</v>
      </c>
      <c r="L8" s="30">
        <v>195661.48218728541</v>
      </c>
    </row>
    <row r="9" spans="2:12" x14ac:dyDescent="0.3">
      <c r="B9" s="10" t="s">
        <v>71</v>
      </c>
      <c r="C9" s="10" t="s">
        <v>68</v>
      </c>
      <c r="D9" s="10" t="s">
        <v>69</v>
      </c>
      <c r="E9" s="10" t="s">
        <v>70</v>
      </c>
      <c r="G9" s="6">
        <v>7.0000000000000007E-2</v>
      </c>
      <c r="H9" s="30">
        <v>865267.46098138066</v>
      </c>
      <c r="I9" s="30">
        <v>447725.79103145417</v>
      </c>
      <c r="J9" s="30">
        <v>308770.96865371941</v>
      </c>
      <c r="K9" s="30">
        <v>239462.44662442908</v>
      </c>
      <c r="L9" s="30">
        <v>198011.98540349538</v>
      </c>
    </row>
    <row r="10" spans="2:12" x14ac:dyDescent="0.3">
      <c r="B10" s="10">
        <v>0</v>
      </c>
      <c r="C10" s="10"/>
      <c r="D10" s="10"/>
      <c r="E10" s="11">
        <v>10000000</v>
      </c>
      <c r="G10" s="6">
        <v>7.4999999999999997E-2</v>
      </c>
      <c r="H10" s="30">
        <v>867574.16885407211</v>
      </c>
      <c r="I10" s="30">
        <v>449995.92651624535</v>
      </c>
      <c r="J10" s="30">
        <v>311062.18160656438</v>
      </c>
      <c r="K10" s="30">
        <v>241789.01937731233</v>
      </c>
      <c r="L10" s="30">
        <v>200379.48595623762</v>
      </c>
    </row>
    <row r="11" spans="2:12" x14ac:dyDescent="0.3">
      <c r="B11" s="10">
        <v>1</v>
      </c>
      <c r="C11" s="11">
        <f>PPMT($C$5/12,B11,$C$6,-$C$4,0)</f>
        <v>804145.46990334953</v>
      </c>
      <c r="D11" s="11">
        <f>IPMT($C$5/12,B11,$C$6,-$C$4,0)</f>
        <v>64583.333333333336</v>
      </c>
      <c r="E11" s="11">
        <f>E10-C11</f>
        <v>9195854.5300966501</v>
      </c>
      <c r="G11" s="5"/>
    </row>
    <row r="12" spans="2:12" x14ac:dyDescent="0.3">
      <c r="B12" s="10">
        <v>2</v>
      </c>
      <c r="C12" s="11">
        <f t="shared" ref="C12:C16" si="0">PPMT($C$5/12,B12,$C$6,-$C$4,0)</f>
        <v>809338.9093964753</v>
      </c>
      <c r="D12" s="11">
        <f t="shared" ref="D12:D16" si="1">IPMT($C$5/12,B12,$C$6,-$C$4,0)</f>
        <v>59389.893840207529</v>
      </c>
      <c r="E12" s="11">
        <f t="shared" ref="E12:E16" si="2">E11-C12</f>
        <v>8386515.6207001749</v>
      </c>
    </row>
    <row r="13" spans="2:12" x14ac:dyDescent="0.3">
      <c r="B13" s="10">
        <v>3</v>
      </c>
      <c r="C13" s="11">
        <f t="shared" si="0"/>
        <v>814565.88985299424</v>
      </c>
      <c r="D13" s="11">
        <f t="shared" si="1"/>
        <v>54162.913383688625</v>
      </c>
      <c r="E13" s="11">
        <f t="shared" si="2"/>
        <v>7571949.7308471808</v>
      </c>
    </row>
    <row r="14" spans="2:12" x14ac:dyDescent="0.3">
      <c r="B14" s="10">
        <v>4</v>
      </c>
      <c r="C14" s="11">
        <f t="shared" si="0"/>
        <v>819826.62789162819</v>
      </c>
      <c r="D14" s="11">
        <f t="shared" si="1"/>
        <v>48902.175345054711</v>
      </c>
      <c r="E14" s="11">
        <f t="shared" si="2"/>
        <v>6752123.1029555527</v>
      </c>
    </row>
    <row r="15" spans="2:12" x14ac:dyDescent="0.3">
      <c r="B15" s="10">
        <v>5</v>
      </c>
      <c r="C15" s="11">
        <f t="shared" si="0"/>
        <v>825121.34153009497</v>
      </c>
      <c r="D15" s="11">
        <f t="shared" si="1"/>
        <v>43607.461706587943</v>
      </c>
      <c r="E15" s="11">
        <f t="shared" si="2"/>
        <v>5927001.7614254579</v>
      </c>
    </row>
    <row r="16" spans="2:12" x14ac:dyDescent="0.3">
      <c r="B16" s="10">
        <v>6</v>
      </c>
      <c r="C16" s="11">
        <f t="shared" si="0"/>
        <v>830450.25019414339</v>
      </c>
      <c r="D16" s="11">
        <f t="shared" si="1"/>
        <v>38278.553042539417</v>
      </c>
      <c r="E16" s="11">
        <f t="shared" si="2"/>
        <v>5096551.5112313144</v>
      </c>
    </row>
  </sheetData>
  <mergeCells count="1">
    <mergeCell ref="B2:C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10</vt:i4>
      </vt:variant>
      <vt:variant>
        <vt:lpstr>이름이 지정된 범위</vt:lpstr>
      </vt:variant>
      <vt:variant>
        <vt:i4>16</vt:i4>
      </vt:variant>
    </vt:vector>
  </HeadingPairs>
  <TitlesOfParts>
    <vt:vector size="26" baseType="lpstr">
      <vt:lpstr>Sheet1</vt:lpstr>
      <vt:lpstr>5-1</vt:lpstr>
      <vt:lpstr>5-2</vt:lpstr>
      <vt:lpstr>5-3</vt:lpstr>
      <vt:lpstr>5-4</vt:lpstr>
      <vt:lpstr>Sheet6</vt:lpstr>
      <vt:lpstr>Sheet7</vt:lpstr>
      <vt:lpstr>시나리오 요약</vt:lpstr>
      <vt:lpstr>Sheet8</vt:lpstr>
      <vt:lpstr>Sheet11</vt:lpstr>
      <vt:lpstr>_1회원금</vt:lpstr>
      <vt:lpstr>_1회이자</vt:lpstr>
      <vt:lpstr>_2회원금</vt:lpstr>
      <vt:lpstr>_2회이자</vt:lpstr>
      <vt:lpstr>_3회원금</vt:lpstr>
      <vt:lpstr>_3회이자</vt:lpstr>
      <vt:lpstr>_4회원금</vt:lpstr>
      <vt:lpstr>_4회이자</vt:lpstr>
      <vt:lpstr>_5회원금</vt:lpstr>
      <vt:lpstr>_5회이자</vt:lpstr>
      <vt:lpstr>_6회원금</vt:lpstr>
      <vt:lpstr>_6회이자</vt:lpstr>
      <vt:lpstr>금리</vt:lpstr>
      <vt:lpstr>매월상환액</vt:lpstr>
      <vt:lpstr>부서명</vt:lpstr>
      <vt:lpstr>직급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</dc:creator>
  <cp:lastModifiedBy>212</cp:lastModifiedBy>
  <dcterms:created xsi:type="dcterms:W3CDTF">2015-10-06T04:50:19Z</dcterms:created>
  <dcterms:modified xsi:type="dcterms:W3CDTF">2015-10-06T06:25:33Z</dcterms:modified>
</cp:coreProperties>
</file>