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9" sheetId="9" r:id="rId7"/>
    <sheet name="Sheet6" sheetId="6" r:id="rId8"/>
  </sheets>
  <definedNames>
    <definedName name="_xlnm._FilterDatabase" localSheetId="2" hidden="1">Sheet3!$A$4:$F$8</definedName>
    <definedName name="_xlnm.Criteria" localSheetId="2">Sheet3!$H$5:$J$7</definedName>
    <definedName name="_xlnm.Extract" localSheetId="2">Sheet3!$A$11:$F$11</definedName>
  </definedNames>
  <calcPr calcId="145621"/>
  <pivotCaches>
    <pivotCache cacheId="6" r:id="rId9"/>
  </pivotCaches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3" i="6"/>
  <c r="G4" i="6"/>
  <c r="G5" i="6"/>
  <c r="G6" i="6"/>
  <c r="G7" i="6"/>
  <c r="G8" i="6"/>
  <c r="G9" i="6"/>
  <c r="G3" i="6"/>
  <c r="C19" i="4"/>
  <c r="E17" i="4"/>
  <c r="C17" i="4"/>
  <c r="E12" i="4"/>
  <c r="C12" i="4"/>
  <c r="E7" i="4"/>
  <c r="C7" i="4"/>
  <c r="E20" i="4"/>
  <c r="E18" i="4"/>
  <c r="E13" i="4"/>
  <c r="E8" i="4"/>
  <c r="E4" i="4"/>
  <c r="E5" i="4"/>
  <c r="E6" i="4"/>
  <c r="E9" i="4"/>
  <c r="E10" i="4"/>
  <c r="E11" i="4"/>
  <c r="E14" i="4"/>
  <c r="E15" i="4"/>
  <c r="E16" i="4"/>
  <c r="E3" i="4"/>
  <c r="F3" i="3"/>
  <c r="E3" i="3"/>
  <c r="I12" i="3"/>
</calcChain>
</file>

<file path=xl/sharedStrings.xml><?xml version="1.0" encoding="utf-8"?>
<sst xmlns="http://schemas.openxmlformats.org/spreadsheetml/2006/main" count="181" uniqueCount="109">
  <si>
    <t>사번</t>
    <phoneticPr fontId="2" type="noConversion"/>
  </si>
  <si>
    <t>이름</t>
    <phoneticPr fontId="2" type="noConversion"/>
  </si>
  <si>
    <t>부서명</t>
    <phoneticPr fontId="2" type="noConversion"/>
  </si>
  <si>
    <t>직급</t>
    <phoneticPr fontId="2" type="noConversion"/>
  </si>
  <si>
    <t>근속연수</t>
    <phoneticPr fontId="2" type="noConversion"/>
  </si>
  <si>
    <t>기본급</t>
    <phoneticPr fontId="2" type="noConversion"/>
  </si>
  <si>
    <t>김인송</t>
    <phoneticPr fontId="2" type="noConversion"/>
  </si>
  <si>
    <t>박철민</t>
    <phoneticPr fontId="2" type="noConversion"/>
  </si>
  <si>
    <t>박철수</t>
    <phoneticPr fontId="2" type="noConversion"/>
  </si>
  <si>
    <t>김문수</t>
    <phoneticPr fontId="2" type="noConversion"/>
  </si>
  <si>
    <t>강상태</t>
    <phoneticPr fontId="2" type="noConversion"/>
  </si>
  <si>
    <t>김민중</t>
    <phoneticPr fontId="2" type="noConversion"/>
  </si>
  <si>
    <t>연구팀</t>
    <phoneticPr fontId="2" type="noConversion"/>
  </si>
  <si>
    <t>인사팀</t>
    <phoneticPr fontId="2" type="noConversion"/>
  </si>
  <si>
    <t>영업팀</t>
    <phoneticPr fontId="2" type="noConversion"/>
  </si>
  <si>
    <t>생산팀</t>
    <phoneticPr fontId="2" type="noConversion"/>
  </si>
  <si>
    <t>기획실</t>
    <phoneticPr fontId="2" type="noConversion"/>
  </si>
  <si>
    <t>대리</t>
    <phoneticPr fontId="2" type="noConversion"/>
  </si>
  <si>
    <t>사원</t>
    <phoneticPr fontId="2" type="noConversion"/>
  </si>
  <si>
    <t>과장</t>
    <phoneticPr fontId="2" type="noConversion"/>
  </si>
  <si>
    <t>대리</t>
    <phoneticPr fontId="2" type="noConversion"/>
  </si>
  <si>
    <t>사원리스트</t>
    <phoneticPr fontId="2" type="noConversion"/>
  </si>
  <si>
    <t>인원수</t>
    <phoneticPr fontId="2" type="noConversion"/>
  </si>
  <si>
    <t>평균기본급</t>
    <phoneticPr fontId="2" type="noConversion"/>
  </si>
  <si>
    <t>성명</t>
    <phoneticPr fontId="2" type="noConversion"/>
  </si>
  <si>
    <t>한숙희</t>
    <phoneticPr fontId="2" type="noConversion"/>
  </si>
  <si>
    <t>박도심</t>
    <phoneticPr fontId="2" type="noConversion"/>
  </si>
  <si>
    <t>한상호</t>
    <phoneticPr fontId="2" type="noConversion"/>
  </si>
  <si>
    <t>김지명</t>
    <phoneticPr fontId="2" type="noConversion"/>
  </si>
  <si>
    <t>부서</t>
    <phoneticPr fontId="2" type="noConversion"/>
  </si>
  <si>
    <t>주민번호</t>
    <phoneticPr fontId="2" type="noConversion"/>
  </si>
  <si>
    <t>입사일</t>
    <phoneticPr fontId="2" type="noConversion"/>
  </si>
  <si>
    <t>조건지정</t>
    <phoneticPr fontId="2" type="noConversion"/>
  </si>
  <si>
    <t>기획팀</t>
    <phoneticPr fontId="2" type="noConversion"/>
  </si>
  <si>
    <t>부장</t>
    <phoneticPr fontId="2" type="noConversion"/>
  </si>
  <si>
    <t>교육팀</t>
    <phoneticPr fontId="2" type="noConversion"/>
  </si>
  <si>
    <t>610403-1*</t>
    <phoneticPr fontId="2" type="noConversion"/>
  </si>
  <si>
    <t>사원</t>
    <phoneticPr fontId="2" type="noConversion"/>
  </si>
  <si>
    <t>630303-2*</t>
    <phoneticPr fontId="2" type="noConversion"/>
  </si>
  <si>
    <t>751213-1*</t>
    <phoneticPr fontId="2" type="noConversion"/>
  </si>
  <si>
    <t>661617-1*</t>
    <phoneticPr fontId="2" type="noConversion"/>
  </si>
  <si>
    <t>조건지정</t>
    <phoneticPr fontId="2" type="noConversion"/>
  </si>
  <si>
    <t xml:space="preserve"> </t>
    <phoneticPr fontId="2" type="noConversion"/>
  </si>
  <si>
    <t>&gt;=2300000</t>
    <phoneticPr fontId="2" type="noConversion"/>
  </si>
  <si>
    <t>2월 판매 리스트</t>
    <phoneticPr fontId="2" type="noConversion"/>
  </si>
  <si>
    <t>판매일자</t>
    <phoneticPr fontId="2" type="noConversion"/>
  </si>
  <si>
    <t>제품명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</si>
  <si>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</si>
  <si>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</si>
  <si>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</si>
  <si>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디지털카메라</t>
    <phoneticPr fontId="2" type="noConversion"/>
  </si>
  <si>
    <t>모니터</t>
    <phoneticPr fontId="2" type="noConversion"/>
  </si>
  <si>
    <t>mp3</t>
    <phoneticPr fontId="2" type="noConversion"/>
  </si>
  <si>
    <t>핸드폰</t>
    <phoneticPr fontId="2" type="noConversion"/>
  </si>
  <si>
    <t>디지털카메라</t>
    <phoneticPr fontId="2" type="noConversion"/>
  </si>
  <si>
    <t>전자사전</t>
    <phoneticPr fontId="2" type="noConversion"/>
  </si>
  <si>
    <t>p네</t>
    <phoneticPr fontId="2" type="noConversion"/>
  </si>
  <si>
    <t>2010-02-05 요약</t>
  </si>
  <si>
    <t>2010-02-06 요약</t>
  </si>
  <si>
    <t>2010-02-07 요약</t>
  </si>
  <si>
    <t>총합계</t>
  </si>
  <si>
    <t>부서별 지출내역서</t>
    <phoneticPr fontId="2" type="noConversion"/>
  </si>
  <si>
    <t>일자</t>
    <phoneticPr fontId="2" type="noConversion"/>
  </si>
  <si>
    <t>부서</t>
    <phoneticPr fontId="2" type="noConversion"/>
  </si>
  <si>
    <t>계정항목</t>
    <phoneticPr fontId="2" type="noConversion"/>
  </si>
  <si>
    <t>지출비용</t>
    <phoneticPr fontId="2" type="noConversion"/>
  </si>
  <si>
    <t>기획실</t>
    <phoneticPr fontId="2" type="noConversion"/>
  </si>
  <si>
    <t>기타경비</t>
    <phoneticPr fontId="2" type="noConversion"/>
  </si>
  <si>
    <t>소모품비</t>
    <phoneticPr fontId="2" type="noConversion"/>
  </si>
  <si>
    <t>접대비</t>
    <phoneticPr fontId="2" type="noConversion"/>
  </si>
  <si>
    <t>연구1실</t>
    <phoneticPr fontId="2" type="noConversion"/>
  </si>
  <si>
    <t>거래처별 판매현황</t>
    <phoneticPr fontId="2" type="noConversion"/>
  </si>
  <si>
    <t>거래일자</t>
  </si>
  <si>
    <t>거래일자</t>
    <phoneticPr fontId="2" type="noConversion"/>
  </si>
  <si>
    <t>거래처명</t>
    <phoneticPr fontId="2" type="noConversion"/>
  </si>
  <si>
    <t>수량</t>
    <phoneticPr fontId="2" type="noConversion"/>
  </si>
  <si>
    <t>공급가액</t>
    <phoneticPr fontId="2" type="noConversion"/>
  </si>
  <si>
    <t>부가세</t>
    <phoneticPr fontId="2" type="noConversion"/>
  </si>
  <si>
    <t>합계</t>
    <phoneticPr fontId="2" type="noConversion"/>
  </si>
  <si>
    <t>거명전자</t>
  </si>
  <si>
    <t>거명전자</t>
    <phoneticPr fontId="2" type="noConversion"/>
  </si>
  <si>
    <t>나라전자</t>
  </si>
  <si>
    <t>나라전자</t>
    <phoneticPr fontId="2" type="noConversion"/>
  </si>
  <si>
    <t>나라전자</t>
    <phoneticPr fontId="2" type="noConversion"/>
  </si>
  <si>
    <t>거명전다</t>
  </si>
  <si>
    <t>다원전자</t>
  </si>
  <si>
    <t>다원전자</t>
    <phoneticPr fontId="2" type="noConversion"/>
  </si>
  <si>
    <t>한국전자</t>
  </si>
  <si>
    <t>한국전자</t>
    <phoneticPr fontId="2" type="noConversion"/>
  </si>
  <si>
    <t>다원전자</t>
    <phoneticPr fontId="2" type="noConversion"/>
  </si>
  <si>
    <t>PDP TV</t>
  </si>
  <si>
    <t>PDP TV</t>
    <phoneticPr fontId="2" type="noConversion"/>
  </si>
  <si>
    <t>PMP</t>
  </si>
  <si>
    <t>PMP</t>
    <phoneticPr fontId="2" type="noConversion"/>
  </si>
  <si>
    <t>MP3</t>
  </si>
  <si>
    <t>MP3</t>
    <phoneticPr fontId="2" type="noConversion"/>
  </si>
  <si>
    <t>캠코더</t>
  </si>
  <si>
    <t>캠코더</t>
    <phoneticPr fontId="2" type="noConversion"/>
  </si>
  <si>
    <t>PMP</t>
    <phoneticPr fontId="2" type="noConversion"/>
  </si>
  <si>
    <t>DMB</t>
  </si>
  <si>
    <t>DMB</t>
    <phoneticPr fontId="2" type="noConversion"/>
  </si>
  <si>
    <t>PDP TV</t>
    <phoneticPr fontId="2" type="noConversion"/>
  </si>
  <si>
    <t>행 레이블</t>
  </si>
  <si>
    <t>(모두)</t>
  </si>
  <si>
    <t>합계 : 수량</t>
  </si>
  <si>
    <t>개수 : 거래일자</t>
  </si>
  <si>
    <t>열 레이블</t>
  </si>
  <si>
    <t>전체 합계 : 수량</t>
  </si>
  <si>
    <t>전체 개수 : 거래일자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</si>
</sst>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General\ &quot;개&quot;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[1117.xlsx]Sheet9!피벗 테이블3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DMB</c:v>
                </c:pt>
              </c:strCache>
            </c:strRef>
          </c:tx>
          <c:invertIfNegative val="0"/>
          <c:cat>
            <c:multiLvlStrRef>
              <c:f>Sheet9!$A$5:$A$21</c:f>
              <c:multiLvlStrCache>
                <c:ptCount val="10"/>
                <c:lvl>
                  <c:pt idx="0">
                    <c:v>합계 : 수량</c:v>
                  </c:pt>
                  <c:pt idx="1">
                    <c:v>개수 : 거래일자</c:v>
                  </c:pt>
                  <c:pt idx="2">
                    <c:v>합계 : 수량</c:v>
                  </c:pt>
                  <c:pt idx="3">
                    <c:v>개수 : 거래일자</c:v>
                  </c:pt>
                  <c:pt idx="4">
                    <c:v>합계 : 수량</c:v>
                  </c:pt>
                  <c:pt idx="5">
                    <c:v>개수 : 거래일자</c:v>
                  </c:pt>
                  <c:pt idx="6">
                    <c:v>합계 : 수량</c:v>
                  </c:pt>
                  <c:pt idx="7">
                    <c:v>개수 : 거래일자</c:v>
                  </c:pt>
                  <c:pt idx="8">
                    <c:v>합계 : 수량</c:v>
                  </c:pt>
                  <c:pt idx="9">
                    <c:v>개수 : 거래일자</c:v>
                  </c:pt>
                </c:lvl>
                <c:lvl>
                  <c:pt idx="0">
                    <c:v>거명전다</c:v>
                  </c:pt>
                  <c:pt idx="2">
                    <c:v>거명전자</c:v>
                  </c:pt>
                  <c:pt idx="4">
                    <c:v>나라전자</c:v>
                  </c:pt>
                  <c:pt idx="6">
                    <c:v>다원전자</c:v>
                  </c:pt>
                  <c:pt idx="8">
                    <c:v>한국전자</c:v>
                  </c:pt>
                </c:lvl>
              </c:multiLvlStrCache>
            </c:multiLvlStrRef>
          </c:cat>
          <c:val>
            <c:numRef>
              <c:f>Sheet9!$B$5:$B$21</c:f>
              <c:numCache>
                <c:formatCode>General</c:formatCode>
                <c:ptCount val="10"/>
                <c:pt idx="8">
                  <c:v>10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MP3</c:v>
                </c:pt>
              </c:strCache>
            </c:strRef>
          </c:tx>
          <c:invertIfNegative val="0"/>
          <c:cat>
            <c:multiLvlStrRef>
              <c:f>Sheet9!$A$5:$A$21</c:f>
              <c:multiLvlStrCache>
                <c:ptCount val="10"/>
                <c:lvl>
                  <c:pt idx="0">
                    <c:v>합계 : 수량</c:v>
                  </c:pt>
                  <c:pt idx="1">
                    <c:v>개수 : 거래일자</c:v>
                  </c:pt>
                  <c:pt idx="2">
                    <c:v>합계 : 수량</c:v>
                  </c:pt>
                  <c:pt idx="3">
                    <c:v>개수 : 거래일자</c:v>
                  </c:pt>
                  <c:pt idx="4">
                    <c:v>합계 : 수량</c:v>
                  </c:pt>
                  <c:pt idx="5">
                    <c:v>개수 : 거래일자</c:v>
                  </c:pt>
                  <c:pt idx="6">
                    <c:v>합계 : 수량</c:v>
                  </c:pt>
                  <c:pt idx="7">
                    <c:v>개수 : 거래일자</c:v>
                  </c:pt>
                  <c:pt idx="8">
                    <c:v>합계 : 수량</c:v>
                  </c:pt>
                  <c:pt idx="9">
                    <c:v>개수 : 거래일자</c:v>
                  </c:pt>
                </c:lvl>
                <c:lvl>
                  <c:pt idx="0">
                    <c:v>거명전다</c:v>
                  </c:pt>
                  <c:pt idx="2">
                    <c:v>거명전자</c:v>
                  </c:pt>
                  <c:pt idx="4">
                    <c:v>나라전자</c:v>
                  </c:pt>
                  <c:pt idx="6">
                    <c:v>다원전자</c:v>
                  </c:pt>
                  <c:pt idx="8">
                    <c:v>한국전자</c:v>
                  </c:pt>
                </c:lvl>
              </c:multiLvlStrCache>
            </c:multiLvlStrRef>
          </c:cat>
          <c:val>
            <c:numRef>
              <c:f>Sheet9!$C$5:$C$21</c:f>
              <c:numCache>
                <c:formatCode>General</c:formatCode>
                <c:ptCount val="10"/>
                <c:pt idx="4">
                  <c:v>20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PDP TV</c:v>
                </c:pt>
              </c:strCache>
            </c:strRef>
          </c:tx>
          <c:invertIfNegative val="0"/>
          <c:cat>
            <c:multiLvlStrRef>
              <c:f>Sheet9!$A$5:$A$21</c:f>
              <c:multiLvlStrCache>
                <c:ptCount val="10"/>
                <c:lvl>
                  <c:pt idx="0">
                    <c:v>합계 : 수량</c:v>
                  </c:pt>
                  <c:pt idx="1">
                    <c:v>개수 : 거래일자</c:v>
                  </c:pt>
                  <c:pt idx="2">
                    <c:v>합계 : 수량</c:v>
                  </c:pt>
                  <c:pt idx="3">
                    <c:v>개수 : 거래일자</c:v>
                  </c:pt>
                  <c:pt idx="4">
                    <c:v>합계 : 수량</c:v>
                  </c:pt>
                  <c:pt idx="5">
                    <c:v>개수 : 거래일자</c:v>
                  </c:pt>
                  <c:pt idx="6">
                    <c:v>합계 : 수량</c:v>
                  </c:pt>
                  <c:pt idx="7">
                    <c:v>개수 : 거래일자</c:v>
                  </c:pt>
                  <c:pt idx="8">
                    <c:v>합계 : 수량</c:v>
                  </c:pt>
                  <c:pt idx="9">
                    <c:v>개수 : 거래일자</c:v>
                  </c:pt>
                </c:lvl>
                <c:lvl>
                  <c:pt idx="0">
                    <c:v>거명전다</c:v>
                  </c:pt>
                  <c:pt idx="2">
                    <c:v>거명전자</c:v>
                  </c:pt>
                  <c:pt idx="4">
                    <c:v>나라전자</c:v>
                  </c:pt>
                  <c:pt idx="6">
                    <c:v>다원전자</c:v>
                  </c:pt>
                  <c:pt idx="8">
                    <c:v>한국전자</c:v>
                  </c:pt>
                </c:lvl>
              </c:multiLvlStrCache>
            </c:multiLvlStrRef>
          </c:cat>
          <c:val>
            <c:numRef>
              <c:f>Sheet9!$D$5:$D$21</c:f>
              <c:numCache>
                <c:formatCode>General</c:formatCode>
                <c:ptCount val="10"/>
                <c:pt idx="2">
                  <c:v>10</c:v>
                </c:pt>
                <c:pt idx="3">
                  <c:v>1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PMP</c:v>
                </c:pt>
              </c:strCache>
            </c:strRef>
          </c:tx>
          <c:invertIfNegative val="0"/>
          <c:cat>
            <c:multiLvlStrRef>
              <c:f>Sheet9!$A$5:$A$21</c:f>
              <c:multiLvlStrCache>
                <c:ptCount val="10"/>
                <c:lvl>
                  <c:pt idx="0">
                    <c:v>합계 : 수량</c:v>
                  </c:pt>
                  <c:pt idx="1">
                    <c:v>개수 : 거래일자</c:v>
                  </c:pt>
                  <c:pt idx="2">
                    <c:v>합계 : 수량</c:v>
                  </c:pt>
                  <c:pt idx="3">
                    <c:v>개수 : 거래일자</c:v>
                  </c:pt>
                  <c:pt idx="4">
                    <c:v>합계 : 수량</c:v>
                  </c:pt>
                  <c:pt idx="5">
                    <c:v>개수 : 거래일자</c:v>
                  </c:pt>
                  <c:pt idx="6">
                    <c:v>합계 : 수량</c:v>
                  </c:pt>
                  <c:pt idx="7">
                    <c:v>개수 : 거래일자</c:v>
                  </c:pt>
                  <c:pt idx="8">
                    <c:v>합계 : 수량</c:v>
                  </c:pt>
                  <c:pt idx="9">
                    <c:v>개수 : 거래일자</c:v>
                  </c:pt>
                </c:lvl>
                <c:lvl>
                  <c:pt idx="0">
                    <c:v>거명전다</c:v>
                  </c:pt>
                  <c:pt idx="2">
                    <c:v>거명전자</c:v>
                  </c:pt>
                  <c:pt idx="4">
                    <c:v>나라전자</c:v>
                  </c:pt>
                  <c:pt idx="6">
                    <c:v>다원전자</c:v>
                  </c:pt>
                  <c:pt idx="8">
                    <c:v>한국전자</c:v>
                  </c:pt>
                </c:lvl>
              </c:multiLvlStrCache>
            </c:multiLvlStrRef>
          </c:cat>
          <c:val>
            <c:numRef>
              <c:f>Sheet9!$E$5:$E$21</c:f>
              <c:numCache>
                <c:formatCode>General</c:formatCode>
                <c:ptCount val="10"/>
                <c:pt idx="4">
                  <c:v>15</c:v>
                </c:pt>
                <c:pt idx="5">
                  <c:v>1</c:v>
                </c:pt>
                <c:pt idx="6">
                  <c:v>15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Sheet9!$F$3:$F$4</c:f>
              <c:strCache>
                <c:ptCount val="1"/>
                <c:pt idx="0">
                  <c:v>캠코더</c:v>
                </c:pt>
              </c:strCache>
            </c:strRef>
          </c:tx>
          <c:invertIfNegative val="0"/>
          <c:cat>
            <c:multiLvlStrRef>
              <c:f>Sheet9!$A$5:$A$21</c:f>
              <c:multiLvlStrCache>
                <c:ptCount val="10"/>
                <c:lvl>
                  <c:pt idx="0">
                    <c:v>합계 : 수량</c:v>
                  </c:pt>
                  <c:pt idx="1">
                    <c:v>개수 : 거래일자</c:v>
                  </c:pt>
                  <c:pt idx="2">
                    <c:v>합계 : 수량</c:v>
                  </c:pt>
                  <c:pt idx="3">
                    <c:v>개수 : 거래일자</c:v>
                  </c:pt>
                  <c:pt idx="4">
                    <c:v>합계 : 수량</c:v>
                  </c:pt>
                  <c:pt idx="5">
                    <c:v>개수 : 거래일자</c:v>
                  </c:pt>
                  <c:pt idx="6">
                    <c:v>합계 : 수량</c:v>
                  </c:pt>
                  <c:pt idx="7">
                    <c:v>개수 : 거래일자</c:v>
                  </c:pt>
                  <c:pt idx="8">
                    <c:v>합계 : 수량</c:v>
                  </c:pt>
                  <c:pt idx="9">
                    <c:v>개수 : 거래일자</c:v>
                  </c:pt>
                </c:lvl>
                <c:lvl>
                  <c:pt idx="0">
                    <c:v>거명전다</c:v>
                  </c:pt>
                  <c:pt idx="2">
                    <c:v>거명전자</c:v>
                  </c:pt>
                  <c:pt idx="4">
                    <c:v>나라전자</c:v>
                  </c:pt>
                  <c:pt idx="6">
                    <c:v>다원전자</c:v>
                  </c:pt>
                  <c:pt idx="8">
                    <c:v>한국전자</c:v>
                  </c:pt>
                </c:lvl>
              </c:multiLvlStrCache>
            </c:multiLvlStrRef>
          </c:cat>
          <c:val>
            <c:numRef>
              <c:f>Sheet9!$F$5:$F$21</c:f>
              <c:numCache>
                <c:formatCode>General</c:formatCode>
                <c:ptCount val="10"/>
                <c:pt idx="0">
                  <c:v>25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72160"/>
        <c:axId val="89373696"/>
      </c:barChart>
      <c:catAx>
        <c:axId val="893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9373696"/>
        <c:crosses val="autoZero"/>
        <c:auto val="1"/>
        <c:lblAlgn val="ctr"/>
        <c:lblOffset val="100"/>
        <c:noMultiLvlLbl val="0"/>
      </c:catAx>
      <c:valAx>
        <c:axId val="893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180975</xdr:rowOff>
    </xdr:from>
    <xdr:to>
      <xdr:col>11</xdr:col>
      <xdr:colOff>857250</xdr:colOff>
      <xdr:row>18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653112152781" createdVersion="4" refreshedVersion="4" minRefreshableVersion="3" recordCount="7">
  <cacheSource type="worksheet">
    <worksheetSource ref="A2:H9" sheet="Sheet6"/>
  </cacheSource>
  <cacheFields count="8">
    <cacheField name="거래일자" numFmtId="14">
      <sharedItems containsSemiMixedTypes="0" containsNonDate="0" containsDate="1" containsString="0" minDate="2010-01-02T00:00:00" maxDate="2010-01-27T00:00:00" count="7">
        <d v="2010-01-02T00:00:00"/>
        <d v="2010-01-05T00:00:00"/>
        <d v="2010-01-12T00:00:00"/>
        <d v="2010-01-15T00:00:00"/>
        <d v="2010-01-20T00:00:00"/>
        <d v="2010-01-25T00:00:00"/>
        <d v="2010-01-26T00:00:00"/>
      </sharedItems>
    </cacheField>
    <cacheField name="거래처명" numFmtId="0">
      <sharedItems count="5">
        <s v="거명전자"/>
        <s v="나라전자"/>
        <s v="거명전다"/>
        <s v="다원전자"/>
        <s v="한국전자"/>
      </sharedItems>
    </cacheField>
    <cacheField name="제품명" numFmtId="0">
      <sharedItems count="5">
        <s v="PDP TV"/>
        <s v="PMP"/>
        <s v="MP3"/>
        <s v="캠코더"/>
        <s v="DMB"/>
      </sharedItems>
    </cacheField>
    <cacheField name="수량" numFmtId="0">
      <sharedItems containsSemiMixedTypes="0" containsString="0" containsNumber="1" containsInteger="1" minValue="10" maxValue="25"/>
    </cacheField>
    <cacheField name="단가" numFmtId="0">
      <sharedItems containsSemiMixedTypes="0" containsString="0" containsNumber="1" containsInteger="1" minValue="95000" maxValue="1830000"/>
    </cacheField>
    <cacheField name="공급가액" numFmtId="0">
      <sharedItems containsSemiMixedTypes="0" containsString="0" containsNumber="1" containsInteger="1" minValue="1390000" maxValue="21400000"/>
    </cacheField>
    <cacheField name="부가세" numFmtId="0">
      <sharedItems containsSemiMixedTypes="0" containsString="0" containsNumber="1" containsInteger="1" minValue="139000" maxValue="2140000"/>
    </cacheField>
    <cacheField name="합계" numFmtId="0">
      <sharedItems containsSemiMixedTypes="0" containsString="0" containsNumber="1" containsInteger="1" minValue="1529000" maxValue="235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n v="10"/>
    <n v="1830000"/>
    <n v="18300000"/>
    <n v="1830000"/>
    <n v="20130000"/>
  </r>
  <r>
    <x v="1"/>
    <x v="1"/>
    <x v="1"/>
    <n v="15"/>
    <n v="369000"/>
    <n v="5535000"/>
    <n v="553500"/>
    <n v="6088500"/>
  </r>
  <r>
    <x v="2"/>
    <x v="1"/>
    <x v="2"/>
    <n v="20"/>
    <n v="95000"/>
    <n v="1900000"/>
    <n v="190000"/>
    <n v="2090000"/>
  </r>
  <r>
    <x v="3"/>
    <x v="2"/>
    <x v="3"/>
    <n v="25"/>
    <n v="856000"/>
    <n v="21400000"/>
    <n v="2140000"/>
    <n v="23540000"/>
  </r>
  <r>
    <x v="4"/>
    <x v="3"/>
    <x v="1"/>
    <n v="15"/>
    <n v="369000"/>
    <n v="5535000"/>
    <n v="553500"/>
    <n v="6088500"/>
  </r>
  <r>
    <x v="5"/>
    <x v="4"/>
    <x v="4"/>
    <n v="10"/>
    <n v="139000"/>
    <n v="1390000"/>
    <n v="139000"/>
    <n v="1529000"/>
  </r>
  <r>
    <x v="6"/>
    <x v="3"/>
    <x v="0"/>
    <n v="10"/>
    <n v="1830000"/>
    <n v="18300000"/>
    <n v="1830000"/>
    <n v="201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dataOnRows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G21" firstHeaderRow="1" firstDataRow="2" firstDataCol="1" rowPageCount="1" colPageCount="1"/>
  <pivotFields count="8">
    <pivotField axis="axisPage" dataField="1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axis="axisCol" showAll="0">
      <items count="6">
        <item x="4"/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-2"/>
  </rowFields>
  <rowItems count="17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2">
    <dataField name="합계 : 수량" fld="3" baseField="1" baseItem="0" numFmtId="176"/>
    <dataField name="개수 : 거래일자" fld="0" subtotal="count" baseField="0" baseItem="0"/>
  </dataFields>
  <formats count="9"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3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6" dataOnRows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3:G21" firstHeaderRow="1" firstDataRow="2" firstDataCol="1" rowPageCount="1" colPageCount="1"/>
  <pivotFields count="8">
    <pivotField axis="axisPage" dataField="1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axis="axisCol" showAll="0">
      <items count="6">
        <item x="4"/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-2"/>
  </rowFields>
  <rowItems count="17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 t="grand">
      <x/>
    </i>
    <i t="grand" i="1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2">
    <dataField name="합계 : 수량" fld="3" baseField="1" baseItem="0" numFmtId="176"/>
    <dataField name="개수 : 거래일자" fld="0" subtotal="count" baseField="0" baseItem="0"/>
  </dataField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F7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90005</v>
      </c>
      <c r="B2" t="s">
        <v>10</v>
      </c>
      <c r="C2" t="s">
        <v>16</v>
      </c>
      <c r="D2" t="s">
        <v>19</v>
      </c>
      <c r="E2">
        <v>9</v>
      </c>
      <c r="F2">
        <v>1500000</v>
      </c>
    </row>
    <row r="3" spans="1:6" x14ac:dyDescent="0.3">
      <c r="A3">
        <v>90004</v>
      </c>
      <c r="B3" t="s">
        <v>9</v>
      </c>
      <c r="C3" t="s">
        <v>15</v>
      </c>
      <c r="D3" t="s">
        <v>18</v>
      </c>
      <c r="E3">
        <v>3</v>
      </c>
      <c r="F3">
        <v>950000</v>
      </c>
    </row>
    <row r="4" spans="1:6" x14ac:dyDescent="0.3">
      <c r="A4">
        <v>90001</v>
      </c>
      <c r="B4" t="s">
        <v>6</v>
      </c>
      <c r="C4" t="s">
        <v>12</v>
      </c>
      <c r="D4" t="s">
        <v>17</v>
      </c>
      <c r="E4">
        <v>5</v>
      </c>
      <c r="F4">
        <v>1200000</v>
      </c>
    </row>
    <row r="5" spans="1:6" x14ac:dyDescent="0.3">
      <c r="A5">
        <v>90006</v>
      </c>
      <c r="B5" t="s">
        <v>11</v>
      </c>
      <c r="C5" t="s">
        <v>14</v>
      </c>
      <c r="D5" t="s">
        <v>20</v>
      </c>
      <c r="E5">
        <v>6</v>
      </c>
      <c r="F5">
        <v>1200000</v>
      </c>
    </row>
    <row r="6" spans="1:6" x14ac:dyDescent="0.3">
      <c r="A6">
        <v>90003</v>
      </c>
      <c r="B6" t="s">
        <v>8</v>
      </c>
      <c r="C6" t="s">
        <v>14</v>
      </c>
      <c r="D6" t="s">
        <v>19</v>
      </c>
      <c r="E6">
        <v>8</v>
      </c>
      <c r="F6">
        <v>1500000</v>
      </c>
    </row>
    <row r="7" spans="1:6" x14ac:dyDescent="0.3">
      <c r="A7">
        <v>90002</v>
      </c>
      <c r="B7" t="s">
        <v>7</v>
      </c>
      <c r="C7" t="s">
        <v>13</v>
      </c>
      <c r="D7" t="s">
        <v>18</v>
      </c>
      <c r="E7">
        <v>2</v>
      </c>
      <c r="F7">
        <v>950000</v>
      </c>
    </row>
  </sheetData>
  <sortState ref="A2:F7">
    <sortCondition ref="C2:C7"/>
    <sortCondition descending="1" ref="D2:D7"/>
    <sortCondition descending="1" ref="E2:E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6.5" x14ac:dyDescent="0.3"/>
  <cols>
    <col min="6" max="6" width="11.125" bestFit="1" customWidth="1"/>
  </cols>
  <sheetData>
    <row r="1" spans="1:10" x14ac:dyDescent="0.3">
      <c r="D1" s="2" t="s">
        <v>21</v>
      </c>
      <c r="E1" s="2"/>
    </row>
    <row r="2" spans="1:10" x14ac:dyDescent="0.3">
      <c r="E2" t="s">
        <v>22</v>
      </c>
      <c r="F2" t="s">
        <v>23</v>
      </c>
    </row>
    <row r="3" spans="1:10" x14ac:dyDescent="0.3">
      <c r="E3">
        <f>SUBTOTAL(3,A5:A8)</f>
        <v>4</v>
      </c>
      <c r="F3">
        <f>SUBTOTAL(1,E5:E8)</f>
        <v>1942500</v>
      </c>
    </row>
    <row r="4" spans="1:10" x14ac:dyDescent="0.3">
      <c r="A4" t="s">
        <v>24</v>
      </c>
      <c r="B4" t="s">
        <v>29</v>
      </c>
      <c r="C4" t="s">
        <v>3</v>
      </c>
      <c r="D4" t="s">
        <v>30</v>
      </c>
      <c r="E4" t="s">
        <v>5</v>
      </c>
      <c r="F4" t="s">
        <v>31</v>
      </c>
      <c r="H4" s="2" t="s">
        <v>32</v>
      </c>
      <c r="I4" s="2"/>
      <c r="J4" s="2"/>
    </row>
    <row r="5" spans="1:10" x14ac:dyDescent="0.3">
      <c r="A5" t="s">
        <v>25</v>
      </c>
      <c r="B5" t="s">
        <v>35</v>
      </c>
      <c r="C5" t="s">
        <v>19</v>
      </c>
      <c r="D5" t="s">
        <v>36</v>
      </c>
      <c r="E5">
        <v>1340000</v>
      </c>
      <c r="F5" s="3">
        <v>34770</v>
      </c>
      <c r="H5" t="s">
        <v>29</v>
      </c>
      <c r="I5" t="s">
        <v>3</v>
      </c>
      <c r="J5" t="s">
        <v>5</v>
      </c>
    </row>
    <row r="6" spans="1:10" x14ac:dyDescent="0.3">
      <c r="A6" t="s">
        <v>26</v>
      </c>
      <c r="B6" t="s">
        <v>14</v>
      </c>
      <c r="C6" t="s">
        <v>37</v>
      </c>
      <c r="D6" t="s">
        <v>38</v>
      </c>
      <c r="E6">
        <v>1810000</v>
      </c>
      <c r="F6" s="3">
        <v>35494</v>
      </c>
      <c r="H6" t="s">
        <v>33</v>
      </c>
      <c r="I6" t="s">
        <v>34</v>
      </c>
    </row>
    <row r="7" spans="1:10" x14ac:dyDescent="0.3">
      <c r="A7" t="s">
        <v>27</v>
      </c>
      <c r="B7" t="s">
        <v>35</v>
      </c>
      <c r="C7" t="s">
        <v>19</v>
      </c>
      <c r="D7" t="s">
        <v>39</v>
      </c>
      <c r="E7">
        <v>2160000</v>
      </c>
      <c r="F7" s="3">
        <v>36229</v>
      </c>
      <c r="J7" t="s">
        <v>43</v>
      </c>
    </row>
    <row r="8" spans="1:10" x14ac:dyDescent="0.3">
      <c r="A8" t="s">
        <v>28</v>
      </c>
      <c r="B8" t="s">
        <v>33</v>
      </c>
      <c r="C8" t="s">
        <v>19</v>
      </c>
      <c r="D8" t="s">
        <v>40</v>
      </c>
      <c r="E8">
        <v>2460000</v>
      </c>
      <c r="F8" s="3">
        <v>35859</v>
      </c>
    </row>
    <row r="11" spans="1:10" x14ac:dyDescent="0.3">
      <c r="A11" t="s">
        <v>24</v>
      </c>
      <c r="B11" t="s">
        <v>29</v>
      </c>
      <c r="C11" t="s">
        <v>3</v>
      </c>
      <c r="D11" t="s">
        <v>30</v>
      </c>
      <c r="E11" t="s">
        <v>5</v>
      </c>
      <c r="F11" t="s">
        <v>31</v>
      </c>
      <c r="H11" s="2" t="s">
        <v>41</v>
      </c>
      <c r="I11" s="2"/>
      <c r="J11" s="2"/>
    </row>
    <row r="12" spans="1:10" x14ac:dyDescent="0.3">
      <c r="A12" t="s">
        <v>28</v>
      </c>
      <c r="B12" t="s">
        <v>33</v>
      </c>
      <c r="C12" t="s">
        <v>19</v>
      </c>
      <c r="D12" t="s">
        <v>40</v>
      </c>
      <c r="E12">
        <v>2460000</v>
      </c>
      <c r="F12" s="3">
        <v>35859</v>
      </c>
      <c r="I12" t="b">
        <f ca="1">MONTH(TODAY())=VALUE(MID($D6,3,2))</f>
        <v>0</v>
      </c>
    </row>
    <row r="13" spans="1:10" x14ac:dyDescent="0.3">
      <c r="A13" t="s">
        <v>42</v>
      </c>
    </row>
  </sheetData>
  <mergeCells count="3">
    <mergeCell ref="D1:E1"/>
    <mergeCell ref="H4:J4"/>
    <mergeCell ref="H11:J1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6.5" outlineLevelRow="3" x14ac:dyDescent="0.3"/>
  <cols>
    <col min="1" max="1" width="11.125" bestFit="1" customWidth="1"/>
  </cols>
  <sheetData>
    <row r="1" spans="1:5" x14ac:dyDescent="0.3">
      <c r="B1" t="s">
        <v>44</v>
      </c>
    </row>
    <row r="2" spans="1:5" x14ac:dyDescent="0.3">
      <c r="A2" t="s">
        <v>45</v>
      </c>
      <c r="B2" t="s">
        <v>46</v>
      </c>
      <c r="C2" t="s">
        <v>47</v>
      </c>
      <c r="D2" t="s">
        <v>48</v>
      </c>
      <c r="E2" t="s">
        <v>49</v>
      </c>
    </row>
    <row r="3" spans="1:5" outlineLevel="3" x14ac:dyDescent="0.3">
      <c r="A3" s="3">
        <v>40214</v>
      </c>
      <c r="B3" t="s">
        <v>50</v>
      </c>
      <c r="C3">
        <v>10</v>
      </c>
      <c r="D3">
        <v>326000</v>
      </c>
      <c r="E3">
        <f>C3*D3</f>
        <v>3260000</v>
      </c>
    </row>
    <row r="4" spans="1:5" outlineLevel="3" x14ac:dyDescent="0.3">
      <c r="A4" s="3">
        <v>40214</v>
      </c>
      <c r="B4" t="s">
        <v>51</v>
      </c>
      <c r="C4">
        <v>10</v>
      </c>
      <c r="D4">
        <v>620000</v>
      </c>
      <c r="E4">
        <f t="shared" ref="E4:E16" si="0">C4*D4</f>
        <v>6200000</v>
      </c>
    </row>
    <row r="5" spans="1:5" outlineLevel="3" x14ac:dyDescent="0.3">
      <c r="A5" s="3">
        <v>40214</v>
      </c>
      <c r="B5" t="s">
        <v>52</v>
      </c>
      <c r="C5">
        <v>50</v>
      </c>
      <c r="D5">
        <v>125000</v>
      </c>
      <c r="E5">
        <f t="shared" si="0"/>
        <v>6250000</v>
      </c>
    </row>
    <row r="6" spans="1:5" outlineLevel="3" x14ac:dyDescent="0.3">
      <c r="A6" s="3">
        <v>40214</v>
      </c>
      <c r="B6" t="s">
        <v>53</v>
      </c>
      <c r="C6">
        <v>45</v>
      </c>
      <c r="D6">
        <v>510000</v>
      </c>
      <c r="E6">
        <f t="shared" si="0"/>
        <v>22950000</v>
      </c>
    </row>
    <row r="7" spans="1:5" outlineLevel="2" x14ac:dyDescent="0.3">
      <c r="A7" s="6" t="s">
        <v>57</v>
      </c>
      <c r="C7">
        <f>SUBTOTAL(9,C3:C6)</f>
        <v>115</v>
      </c>
      <c r="E7">
        <f>SUBTOTAL(9,E3:E6)</f>
        <v>38660000</v>
      </c>
    </row>
    <row r="8" spans="1:5" outlineLevel="1" x14ac:dyDescent="0.3">
      <c r="A8" s="5" t="s">
        <v>57</v>
      </c>
      <c r="E8">
        <f>SUBTOTAL(9,E3:E6)</f>
        <v>38660000</v>
      </c>
    </row>
    <row r="9" spans="1:5" outlineLevel="3" x14ac:dyDescent="0.3">
      <c r="A9" s="3">
        <v>40215</v>
      </c>
      <c r="B9" t="s">
        <v>52</v>
      </c>
      <c r="C9">
        <v>20</v>
      </c>
      <c r="D9">
        <v>125000</v>
      </c>
      <c r="E9">
        <f t="shared" si="0"/>
        <v>2500000</v>
      </c>
    </row>
    <row r="10" spans="1:5" outlineLevel="3" x14ac:dyDescent="0.3">
      <c r="A10" s="3">
        <v>40215</v>
      </c>
      <c r="B10" t="s">
        <v>54</v>
      </c>
      <c r="C10">
        <v>25</v>
      </c>
      <c r="D10">
        <v>326000</v>
      </c>
      <c r="E10">
        <f t="shared" si="0"/>
        <v>8150000</v>
      </c>
    </row>
    <row r="11" spans="1:5" outlineLevel="3" x14ac:dyDescent="0.3">
      <c r="A11" s="3">
        <v>40215</v>
      </c>
      <c r="B11" t="s">
        <v>55</v>
      </c>
      <c r="C11">
        <v>100</v>
      </c>
      <c r="D11">
        <v>225000</v>
      </c>
      <c r="E11">
        <f t="shared" si="0"/>
        <v>22500000</v>
      </c>
    </row>
    <row r="12" spans="1:5" outlineLevel="2" x14ac:dyDescent="0.3">
      <c r="A12" s="6" t="s">
        <v>58</v>
      </c>
      <c r="C12">
        <f>SUBTOTAL(9,C9:C11)</f>
        <v>145</v>
      </c>
      <c r="E12">
        <f>SUBTOTAL(9,E9:E11)</f>
        <v>33150000</v>
      </c>
    </row>
    <row r="13" spans="1:5" outlineLevel="1" x14ac:dyDescent="0.3">
      <c r="A13" s="6" t="s">
        <v>58</v>
      </c>
      <c r="E13">
        <f>SUBTOTAL(9,E9:E11)</f>
        <v>33150000</v>
      </c>
    </row>
    <row r="14" spans="1:5" outlineLevel="3" x14ac:dyDescent="0.3">
      <c r="A14" s="3">
        <v>40216</v>
      </c>
      <c r="B14" t="s">
        <v>52</v>
      </c>
      <c r="C14">
        <v>10</v>
      </c>
      <c r="D14">
        <v>125000</v>
      </c>
      <c r="E14">
        <f t="shared" si="0"/>
        <v>1250000</v>
      </c>
    </row>
    <row r="15" spans="1:5" outlineLevel="3" x14ac:dyDescent="0.3">
      <c r="A15" s="3">
        <v>40216</v>
      </c>
      <c r="B15" t="s">
        <v>56</v>
      </c>
      <c r="C15">
        <v>30</v>
      </c>
      <c r="D15">
        <v>482000</v>
      </c>
      <c r="E15">
        <f t="shared" si="0"/>
        <v>14460000</v>
      </c>
    </row>
    <row r="16" spans="1:5" outlineLevel="3" x14ac:dyDescent="0.3">
      <c r="A16" s="3">
        <v>40216</v>
      </c>
      <c r="B16" t="s">
        <v>54</v>
      </c>
      <c r="C16">
        <v>50</v>
      </c>
      <c r="D16">
        <v>326000</v>
      </c>
      <c r="E16">
        <f t="shared" si="0"/>
        <v>16300000</v>
      </c>
    </row>
    <row r="17" spans="1:5" outlineLevel="2" x14ac:dyDescent="0.3">
      <c r="A17" s="6" t="s">
        <v>59</v>
      </c>
      <c r="C17">
        <f>SUBTOTAL(9,C14:C16)</f>
        <v>90</v>
      </c>
      <c r="E17">
        <f>SUBTOTAL(9,E14:E16)</f>
        <v>32010000</v>
      </c>
    </row>
    <row r="18" spans="1:5" outlineLevel="1" x14ac:dyDescent="0.3">
      <c r="A18" s="6" t="s">
        <v>59</v>
      </c>
      <c r="E18">
        <f>SUBTOTAL(9,E14:E16)</f>
        <v>32010000</v>
      </c>
    </row>
    <row r="19" spans="1:5" x14ac:dyDescent="0.3">
      <c r="A19" s="6" t="s">
        <v>60</v>
      </c>
      <c r="C19">
        <f>SUBTOTAL(9,C3:C16)</f>
        <v>350</v>
      </c>
    </row>
    <row r="20" spans="1:5" x14ac:dyDescent="0.3">
      <c r="A20" s="6" t="s">
        <v>60</v>
      </c>
      <c r="E20">
        <f>SUBTOTAL(9,E3:E16)</f>
        <v>103820000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35" sqref="C35"/>
    </sheetView>
  </sheetViews>
  <sheetFormatPr defaultRowHeight="16.5" x14ac:dyDescent="0.3"/>
  <cols>
    <col min="1" max="1" width="11.125" bestFit="1" customWidth="1"/>
  </cols>
  <sheetData>
    <row r="1" spans="1:4" x14ac:dyDescent="0.3">
      <c r="A1" t="s">
        <v>61</v>
      </c>
    </row>
    <row r="2" spans="1:4" x14ac:dyDescent="0.3">
      <c r="A2" t="s">
        <v>62</v>
      </c>
      <c r="B2" t="s">
        <v>63</v>
      </c>
      <c r="C2" t="s">
        <v>64</v>
      </c>
      <c r="D2" t="s">
        <v>65</v>
      </c>
    </row>
    <row r="3" spans="1:4" x14ac:dyDescent="0.3">
      <c r="A3" s="3">
        <v>40180</v>
      </c>
      <c r="B3" t="s">
        <v>66</v>
      </c>
      <c r="C3" t="s">
        <v>67</v>
      </c>
      <c r="D3">
        <v>154000</v>
      </c>
    </row>
    <row r="4" spans="1:4" x14ac:dyDescent="0.3">
      <c r="A4" s="3">
        <v>76704</v>
      </c>
      <c r="B4" t="s">
        <v>66</v>
      </c>
      <c r="C4" t="s">
        <v>68</v>
      </c>
    </row>
    <row r="5" spans="1:4" x14ac:dyDescent="0.3">
      <c r="A5" s="3">
        <v>40193</v>
      </c>
      <c r="B5" t="s">
        <v>66</v>
      </c>
      <c r="C5" t="s">
        <v>69</v>
      </c>
    </row>
    <row r="6" spans="1:4" x14ac:dyDescent="0.3">
      <c r="A6" s="3">
        <v>40184</v>
      </c>
      <c r="B6" t="s">
        <v>70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4" sqref="A4"/>
    </sheetView>
  </sheetViews>
  <sheetFormatPr defaultRowHeight="16.5" x14ac:dyDescent="0.3"/>
  <cols>
    <col min="1" max="1" width="20.125" style="1" bestFit="1" customWidth="1"/>
    <col min="2" max="2" width="11.875" style="1" customWidth="1"/>
    <col min="3" max="3" width="6.5" style="1" bestFit="1" customWidth="1"/>
    <col min="4" max="4" width="8.375" style="1" customWidth="1"/>
    <col min="5" max="5" width="6.5" style="1" bestFit="1" customWidth="1"/>
    <col min="6" max="6" width="7.375" style="1" customWidth="1"/>
    <col min="7" max="7" width="7.625" style="1" bestFit="1" customWidth="1"/>
    <col min="8" max="8" width="5.75" style="1" customWidth="1"/>
    <col min="9" max="9" width="8.375" style="1" customWidth="1"/>
    <col min="10" max="10" width="5.75" style="1" customWidth="1"/>
    <col min="11" max="11" width="7.375" style="1" customWidth="1"/>
    <col min="12" max="12" width="15.875" style="1" bestFit="1" customWidth="1"/>
    <col min="13" max="13" width="20.125" style="1" bestFit="1" customWidth="1"/>
    <col min="14" max="16384" width="9" style="1"/>
  </cols>
  <sheetData>
    <row r="1" spans="1:7" x14ac:dyDescent="0.3">
      <c r="A1" s="11" t="s">
        <v>72</v>
      </c>
      <c r="B1" s="1" t="s">
        <v>103</v>
      </c>
    </row>
    <row r="3" spans="1:7" x14ac:dyDescent="0.3">
      <c r="B3" s="11" t="s">
        <v>106</v>
      </c>
    </row>
    <row r="4" spans="1:7" x14ac:dyDescent="0.3">
      <c r="A4" s="12" t="s">
        <v>102</v>
      </c>
      <c r="B4" s="13" t="s">
        <v>99</v>
      </c>
      <c r="C4" s="13" t="s">
        <v>94</v>
      </c>
      <c r="D4" s="13" t="s">
        <v>90</v>
      </c>
      <c r="E4" s="13" t="s">
        <v>92</v>
      </c>
      <c r="F4" s="13" t="s">
        <v>96</v>
      </c>
      <c r="G4" s="13" t="s">
        <v>60</v>
      </c>
    </row>
    <row r="5" spans="1:7" x14ac:dyDescent="0.3">
      <c r="A5" s="13" t="s">
        <v>84</v>
      </c>
      <c r="B5" s="14"/>
      <c r="C5" s="14"/>
      <c r="D5" s="14"/>
      <c r="E5" s="14"/>
      <c r="F5" s="14"/>
      <c r="G5" s="14"/>
    </row>
    <row r="6" spans="1:7" x14ac:dyDescent="0.3">
      <c r="A6" s="13" t="s">
        <v>104</v>
      </c>
      <c r="B6" s="14"/>
      <c r="C6" s="14"/>
      <c r="D6" s="14"/>
      <c r="E6" s="14"/>
      <c r="F6" s="14">
        <v>25</v>
      </c>
      <c r="G6" s="14">
        <v>25</v>
      </c>
    </row>
    <row r="7" spans="1:7" x14ac:dyDescent="0.3">
      <c r="A7" s="13" t="s">
        <v>105</v>
      </c>
      <c r="B7" s="15"/>
      <c r="C7" s="15"/>
      <c r="D7" s="15"/>
      <c r="E7" s="15"/>
      <c r="F7" s="15">
        <v>1</v>
      </c>
      <c r="G7" s="15">
        <v>1</v>
      </c>
    </row>
    <row r="8" spans="1:7" x14ac:dyDescent="0.3">
      <c r="A8" s="13" t="s">
        <v>79</v>
      </c>
      <c r="B8" s="14"/>
      <c r="C8" s="14"/>
      <c r="D8" s="14"/>
      <c r="E8" s="14"/>
      <c r="F8" s="14"/>
      <c r="G8" s="14"/>
    </row>
    <row r="9" spans="1:7" x14ac:dyDescent="0.3">
      <c r="A9" s="13" t="s">
        <v>104</v>
      </c>
      <c r="B9" s="14"/>
      <c r="C9" s="14"/>
      <c r="D9" s="14">
        <v>10</v>
      </c>
      <c r="E9" s="14"/>
      <c r="F9" s="14"/>
      <c r="G9" s="14">
        <v>10</v>
      </c>
    </row>
    <row r="10" spans="1:7" x14ac:dyDescent="0.3">
      <c r="A10" s="13" t="s">
        <v>105</v>
      </c>
      <c r="B10" s="15"/>
      <c r="C10" s="15"/>
      <c r="D10" s="15">
        <v>1</v>
      </c>
      <c r="E10" s="15"/>
      <c r="F10" s="15"/>
      <c r="G10" s="15">
        <v>1</v>
      </c>
    </row>
    <row r="11" spans="1:7" x14ac:dyDescent="0.3">
      <c r="A11" s="13" t="s">
        <v>81</v>
      </c>
      <c r="B11" s="14"/>
      <c r="C11" s="14"/>
      <c r="D11" s="14"/>
      <c r="E11" s="14"/>
      <c r="F11" s="14"/>
      <c r="G11" s="14"/>
    </row>
    <row r="12" spans="1:7" x14ac:dyDescent="0.3">
      <c r="A12" s="13" t="s">
        <v>104</v>
      </c>
      <c r="B12" s="14"/>
      <c r="C12" s="14">
        <v>20</v>
      </c>
      <c r="D12" s="14"/>
      <c r="E12" s="14">
        <v>15</v>
      </c>
      <c r="F12" s="14"/>
      <c r="G12" s="14">
        <v>35</v>
      </c>
    </row>
    <row r="13" spans="1:7" x14ac:dyDescent="0.3">
      <c r="A13" s="13" t="s">
        <v>105</v>
      </c>
      <c r="B13" s="15"/>
      <c r="C13" s="15">
        <v>1</v>
      </c>
      <c r="D13" s="15"/>
      <c r="E13" s="15">
        <v>1</v>
      </c>
      <c r="F13" s="15"/>
      <c r="G13" s="15">
        <v>2</v>
      </c>
    </row>
    <row r="14" spans="1:7" x14ac:dyDescent="0.3">
      <c r="A14" s="13" t="s">
        <v>85</v>
      </c>
      <c r="B14" s="14"/>
      <c r="C14" s="14"/>
      <c r="D14" s="14"/>
      <c r="E14" s="14"/>
      <c r="F14" s="14"/>
      <c r="G14" s="14"/>
    </row>
    <row r="15" spans="1:7" x14ac:dyDescent="0.3">
      <c r="A15" s="13" t="s">
        <v>104</v>
      </c>
      <c r="B15" s="14"/>
      <c r="C15" s="14"/>
      <c r="D15" s="14">
        <v>10</v>
      </c>
      <c r="E15" s="14">
        <v>15</v>
      </c>
      <c r="F15" s="14"/>
      <c r="G15" s="14">
        <v>25</v>
      </c>
    </row>
    <row r="16" spans="1:7" x14ac:dyDescent="0.3">
      <c r="A16" s="13" t="s">
        <v>105</v>
      </c>
      <c r="B16" s="15"/>
      <c r="C16" s="15"/>
      <c r="D16" s="15">
        <v>1</v>
      </c>
      <c r="E16" s="15">
        <v>1</v>
      </c>
      <c r="F16" s="15"/>
      <c r="G16" s="15">
        <v>2</v>
      </c>
    </row>
    <row r="17" spans="1:7" x14ac:dyDescent="0.3">
      <c r="A17" s="13" t="s">
        <v>87</v>
      </c>
      <c r="B17" s="14"/>
      <c r="C17" s="14"/>
      <c r="D17" s="14"/>
      <c r="E17" s="14"/>
      <c r="F17" s="14"/>
      <c r="G17" s="14"/>
    </row>
    <row r="18" spans="1:7" x14ac:dyDescent="0.3">
      <c r="A18" s="13" t="s">
        <v>104</v>
      </c>
      <c r="B18" s="14">
        <v>10</v>
      </c>
      <c r="C18" s="14"/>
      <c r="D18" s="14"/>
      <c r="E18" s="14"/>
      <c r="F18" s="14"/>
      <c r="G18" s="14">
        <v>10</v>
      </c>
    </row>
    <row r="19" spans="1:7" x14ac:dyDescent="0.3">
      <c r="A19" s="13" t="s">
        <v>105</v>
      </c>
      <c r="B19" s="15">
        <v>1</v>
      </c>
      <c r="C19" s="15"/>
      <c r="D19" s="15"/>
      <c r="E19" s="15"/>
      <c r="F19" s="15"/>
      <c r="G19" s="15">
        <v>1</v>
      </c>
    </row>
    <row r="20" spans="1:7" x14ac:dyDescent="0.3">
      <c r="A20" s="13" t="s">
        <v>107</v>
      </c>
      <c r="B20" s="14">
        <v>10</v>
      </c>
      <c r="C20" s="14">
        <v>20</v>
      </c>
      <c r="D20" s="14">
        <v>20</v>
      </c>
      <c r="E20" s="14">
        <v>30</v>
      </c>
      <c r="F20" s="14">
        <v>25</v>
      </c>
      <c r="G20" s="14">
        <v>105</v>
      </c>
    </row>
    <row r="21" spans="1:7" x14ac:dyDescent="0.3">
      <c r="A21" s="13" t="s">
        <v>108</v>
      </c>
      <c r="B21" s="15">
        <v>1</v>
      </c>
      <c r="C21" s="15">
        <v>1</v>
      </c>
      <c r="D21" s="15">
        <v>2</v>
      </c>
      <c r="E21" s="15">
        <v>2</v>
      </c>
      <c r="F21" s="15">
        <v>1</v>
      </c>
      <c r="G21" s="15">
        <v>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K21" sqref="K21"/>
    </sheetView>
  </sheetViews>
  <sheetFormatPr defaultRowHeight="16.5" x14ac:dyDescent="0.3"/>
  <cols>
    <col min="1" max="1" width="20.125" bestFit="1" customWidth="1"/>
    <col min="2" max="2" width="11.875" customWidth="1"/>
    <col min="3" max="3" width="6.5" bestFit="1" customWidth="1"/>
    <col min="4" max="4" width="8.375" bestFit="1" customWidth="1"/>
    <col min="5" max="5" width="6.5" bestFit="1" customWidth="1"/>
    <col min="6" max="6" width="7.375" bestFit="1" customWidth="1"/>
    <col min="7" max="7" width="7.625" bestFit="1" customWidth="1"/>
    <col min="8" max="8" width="11.125" bestFit="1" customWidth="1"/>
    <col min="9" max="9" width="15.25" bestFit="1" customWidth="1"/>
    <col min="10" max="10" width="11.125" bestFit="1" customWidth="1"/>
    <col min="11" max="11" width="15.25" bestFit="1" customWidth="1"/>
    <col min="12" max="12" width="15.875" bestFit="1" customWidth="1"/>
    <col min="13" max="13" width="20.125" bestFit="1" customWidth="1"/>
  </cols>
  <sheetData>
    <row r="1" spans="1:7" x14ac:dyDescent="0.3">
      <c r="A1" s="7" t="s">
        <v>72</v>
      </c>
      <c r="B1" t="s">
        <v>103</v>
      </c>
    </row>
    <row r="3" spans="1:7" x14ac:dyDescent="0.3">
      <c r="B3" s="7" t="s">
        <v>106</v>
      </c>
    </row>
    <row r="4" spans="1:7" x14ac:dyDescent="0.3">
      <c r="A4" s="7" t="s">
        <v>102</v>
      </c>
      <c r="B4" t="s">
        <v>99</v>
      </c>
      <c r="C4" t="s">
        <v>94</v>
      </c>
      <c r="D4" t="s">
        <v>90</v>
      </c>
      <c r="E4" t="s">
        <v>92</v>
      </c>
      <c r="F4" t="s">
        <v>96</v>
      </c>
      <c r="G4" t="s">
        <v>60</v>
      </c>
    </row>
    <row r="5" spans="1:7" x14ac:dyDescent="0.3">
      <c r="A5" s="8" t="s">
        <v>84</v>
      </c>
      <c r="B5" s="10"/>
      <c r="C5" s="10"/>
      <c r="D5" s="10"/>
      <c r="E5" s="10"/>
      <c r="F5" s="10"/>
      <c r="G5" s="10"/>
    </row>
    <row r="6" spans="1:7" x14ac:dyDescent="0.3">
      <c r="A6" s="9" t="s">
        <v>104</v>
      </c>
      <c r="B6" s="10"/>
      <c r="C6" s="10"/>
      <c r="D6" s="10"/>
      <c r="E6" s="10"/>
      <c r="F6" s="10">
        <v>25</v>
      </c>
      <c r="G6" s="10">
        <v>25</v>
      </c>
    </row>
    <row r="7" spans="1:7" x14ac:dyDescent="0.3">
      <c r="A7" s="9" t="s">
        <v>105</v>
      </c>
      <c r="B7" s="4"/>
      <c r="C7" s="4"/>
      <c r="D7" s="4"/>
      <c r="E7" s="4"/>
      <c r="F7" s="4">
        <v>1</v>
      </c>
      <c r="G7" s="4">
        <v>1</v>
      </c>
    </row>
    <row r="8" spans="1:7" x14ac:dyDescent="0.3">
      <c r="A8" s="8" t="s">
        <v>79</v>
      </c>
      <c r="B8" s="10"/>
      <c r="C8" s="10"/>
      <c r="D8" s="10"/>
      <c r="E8" s="10"/>
      <c r="F8" s="10"/>
      <c r="G8" s="10"/>
    </row>
    <row r="9" spans="1:7" x14ac:dyDescent="0.3">
      <c r="A9" s="9" t="s">
        <v>104</v>
      </c>
      <c r="B9" s="10"/>
      <c r="C9" s="10"/>
      <c r="D9" s="10">
        <v>10</v>
      </c>
      <c r="E9" s="10"/>
      <c r="F9" s="10"/>
      <c r="G9" s="10">
        <v>10</v>
      </c>
    </row>
    <row r="10" spans="1:7" x14ac:dyDescent="0.3">
      <c r="A10" s="9" t="s">
        <v>105</v>
      </c>
      <c r="B10" s="4"/>
      <c r="C10" s="4"/>
      <c r="D10" s="4">
        <v>1</v>
      </c>
      <c r="E10" s="4"/>
      <c r="F10" s="4"/>
      <c r="G10" s="4">
        <v>1</v>
      </c>
    </row>
    <row r="11" spans="1:7" x14ac:dyDescent="0.3">
      <c r="A11" s="8" t="s">
        <v>81</v>
      </c>
      <c r="B11" s="10"/>
      <c r="C11" s="10"/>
      <c r="D11" s="10"/>
      <c r="E11" s="10"/>
      <c r="F11" s="10"/>
      <c r="G11" s="10"/>
    </row>
    <row r="12" spans="1:7" x14ac:dyDescent="0.3">
      <c r="A12" s="9" t="s">
        <v>104</v>
      </c>
      <c r="B12" s="10"/>
      <c r="C12" s="10">
        <v>20</v>
      </c>
      <c r="D12" s="10"/>
      <c r="E12" s="10">
        <v>15</v>
      </c>
      <c r="F12" s="10"/>
      <c r="G12" s="10">
        <v>35</v>
      </c>
    </row>
    <row r="13" spans="1:7" x14ac:dyDescent="0.3">
      <c r="A13" s="9" t="s">
        <v>105</v>
      </c>
      <c r="B13" s="4"/>
      <c r="C13" s="4">
        <v>1</v>
      </c>
      <c r="D13" s="4"/>
      <c r="E13" s="4">
        <v>1</v>
      </c>
      <c r="F13" s="4"/>
      <c r="G13" s="4">
        <v>2</v>
      </c>
    </row>
    <row r="14" spans="1:7" x14ac:dyDescent="0.3">
      <c r="A14" s="8" t="s">
        <v>85</v>
      </c>
      <c r="B14" s="10"/>
      <c r="C14" s="10"/>
      <c r="D14" s="10"/>
      <c r="E14" s="10"/>
      <c r="F14" s="10"/>
      <c r="G14" s="10"/>
    </row>
    <row r="15" spans="1:7" x14ac:dyDescent="0.3">
      <c r="A15" s="9" t="s">
        <v>104</v>
      </c>
      <c r="B15" s="10"/>
      <c r="C15" s="10"/>
      <c r="D15" s="10">
        <v>10</v>
      </c>
      <c r="E15" s="10">
        <v>15</v>
      </c>
      <c r="F15" s="10"/>
      <c r="G15" s="10">
        <v>25</v>
      </c>
    </row>
    <row r="16" spans="1:7" x14ac:dyDescent="0.3">
      <c r="A16" s="9" t="s">
        <v>105</v>
      </c>
      <c r="B16" s="4"/>
      <c r="C16" s="4"/>
      <c r="D16" s="4">
        <v>1</v>
      </c>
      <c r="E16" s="4">
        <v>1</v>
      </c>
      <c r="F16" s="4"/>
      <c r="G16" s="4">
        <v>2</v>
      </c>
    </row>
    <row r="17" spans="1:7" x14ac:dyDescent="0.3">
      <c r="A17" s="8" t="s">
        <v>87</v>
      </c>
      <c r="B17" s="10"/>
      <c r="C17" s="10"/>
      <c r="D17" s="10"/>
      <c r="E17" s="10"/>
      <c r="F17" s="10"/>
      <c r="G17" s="10"/>
    </row>
    <row r="18" spans="1:7" x14ac:dyDescent="0.3">
      <c r="A18" s="9" t="s">
        <v>104</v>
      </c>
      <c r="B18" s="10">
        <v>10</v>
      </c>
      <c r="C18" s="10"/>
      <c r="D18" s="10"/>
      <c r="E18" s="10"/>
      <c r="F18" s="10"/>
      <c r="G18" s="10">
        <v>10</v>
      </c>
    </row>
    <row r="19" spans="1:7" x14ac:dyDescent="0.3">
      <c r="A19" s="9" t="s">
        <v>105</v>
      </c>
      <c r="B19" s="4">
        <v>1</v>
      </c>
      <c r="C19" s="4"/>
      <c r="D19" s="4"/>
      <c r="E19" s="4"/>
      <c r="F19" s="4"/>
      <c r="G19" s="4">
        <v>1</v>
      </c>
    </row>
    <row r="20" spans="1:7" x14ac:dyDescent="0.3">
      <c r="A20" s="8" t="s">
        <v>107</v>
      </c>
      <c r="B20" s="10">
        <v>10</v>
      </c>
      <c r="C20" s="10">
        <v>20</v>
      </c>
      <c r="D20" s="10">
        <v>20</v>
      </c>
      <c r="E20" s="10">
        <v>30</v>
      </c>
      <c r="F20" s="10">
        <v>25</v>
      </c>
      <c r="G20" s="10">
        <v>105</v>
      </c>
    </row>
    <row r="21" spans="1:7" x14ac:dyDescent="0.3">
      <c r="A21" s="8" t="s">
        <v>108</v>
      </c>
      <c r="B21" s="4">
        <v>1</v>
      </c>
      <c r="C21" s="4">
        <v>1</v>
      </c>
      <c r="D21" s="4">
        <v>2</v>
      </c>
      <c r="E21" s="4">
        <v>2</v>
      </c>
      <c r="F21" s="4">
        <v>1</v>
      </c>
      <c r="G21" s="4">
        <v>7</v>
      </c>
    </row>
  </sheetData>
  <phoneticPr fontId="2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H9"/>
    </sheetView>
  </sheetViews>
  <sheetFormatPr defaultRowHeight="16.5" x14ac:dyDescent="0.3"/>
  <cols>
    <col min="1" max="1" width="11.125" bestFit="1" customWidth="1"/>
    <col min="6" max="6" width="10.5" bestFit="1" customWidth="1"/>
    <col min="8" max="8" width="9.5" bestFit="1" customWidth="1"/>
  </cols>
  <sheetData>
    <row r="1" spans="1:8" x14ac:dyDescent="0.3">
      <c r="B1" t="s">
        <v>71</v>
      </c>
    </row>
    <row r="2" spans="1:8" x14ac:dyDescent="0.3">
      <c r="A2" t="s">
        <v>73</v>
      </c>
      <c r="B2" t="s">
        <v>74</v>
      </c>
      <c r="C2" t="s">
        <v>46</v>
      </c>
      <c r="D2" t="s">
        <v>75</v>
      </c>
      <c r="E2" t="s">
        <v>48</v>
      </c>
      <c r="F2" t="s">
        <v>76</v>
      </c>
      <c r="G2" t="s">
        <v>77</v>
      </c>
      <c r="H2" t="s">
        <v>78</v>
      </c>
    </row>
    <row r="3" spans="1:8" x14ac:dyDescent="0.3">
      <c r="A3" s="3">
        <v>40180</v>
      </c>
      <c r="B3" t="s">
        <v>80</v>
      </c>
      <c r="C3" t="s">
        <v>91</v>
      </c>
      <c r="D3">
        <v>10</v>
      </c>
      <c r="E3">
        <v>1830000</v>
      </c>
      <c r="F3">
        <v>18300000</v>
      </c>
      <c r="G3">
        <f>F3/10</f>
        <v>1830000</v>
      </c>
      <c r="H3">
        <f>F3+G3</f>
        <v>20130000</v>
      </c>
    </row>
    <row r="4" spans="1:8" x14ac:dyDescent="0.3">
      <c r="A4" s="3">
        <v>40183</v>
      </c>
      <c r="B4" t="s">
        <v>82</v>
      </c>
      <c r="C4" t="s">
        <v>93</v>
      </c>
      <c r="D4">
        <v>15</v>
      </c>
      <c r="E4">
        <v>369000</v>
      </c>
      <c r="F4">
        <v>5535000</v>
      </c>
      <c r="G4">
        <f t="shared" ref="G4:G9" si="0">F4/10</f>
        <v>553500</v>
      </c>
      <c r="H4">
        <f t="shared" ref="H4:H9" si="1">F4+G4</f>
        <v>6088500</v>
      </c>
    </row>
    <row r="5" spans="1:8" x14ac:dyDescent="0.3">
      <c r="A5" s="3">
        <v>40190</v>
      </c>
      <c r="B5" t="s">
        <v>83</v>
      </c>
      <c r="C5" t="s">
        <v>95</v>
      </c>
      <c r="D5">
        <v>20</v>
      </c>
      <c r="E5">
        <v>95000</v>
      </c>
      <c r="F5">
        <v>1900000</v>
      </c>
      <c r="G5">
        <f t="shared" si="0"/>
        <v>190000</v>
      </c>
      <c r="H5">
        <f t="shared" si="1"/>
        <v>2090000</v>
      </c>
    </row>
    <row r="6" spans="1:8" x14ac:dyDescent="0.3">
      <c r="A6" s="3">
        <v>40193</v>
      </c>
      <c r="B6" t="s">
        <v>80</v>
      </c>
      <c r="C6" t="s">
        <v>97</v>
      </c>
      <c r="D6">
        <v>25</v>
      </c>
      <c r="E6">
        <v>856000</v>
      </c>
      <c r="F6">
        <v>21400000</v>
      </c>
      <c r="G6">
        <f t="shared" si="0"/>
        <v>2140000</v>
      </c>
      <c r="H6">
        <f t="shared" si="1"/>
        <v>23540000</v>
      </c>
    </row>
    <row r="7" spans="1:8" x14ac:dyDescent="0.3">
      <c r="A7" s="3">
        <v>40198</v>
      </c>
      <c r="B7" t="s">
        <v>86</v>
      </c>
      <c r="C7" t="s">
        <v>98</v>
      </c>
      <c r="D7">
        <v>15</v>
      </c>
      <c r="E7">
        <v>369000</v>
      </c>
      <c r="F7">
        <v>5535000</v>
      </c>
      <c r="G7">
        <f t="shared" si="0"/>
        <v>553500</v>
      </c>
      <c r="H7">
        <f t="shared" si="1"/>
        <v>6088500</v>
      </c>
    </row>
    <row r="8" spans="1:8" x14ac:dyDescent="0.3">
      <c r="A8" s="3">
        <v>40203</v>
      </c>
      <c r="B8" t="s">
        <v>88</v>
      </c>
      <c r="C8" t="s">
        <v>100</v>
      </c>
      <c r="D8">
        <v>10</v>
      </c>
      <c r="E8">
        <v>139000</v>
      </c>
      <c r="F8">
        <v>1390000</v>
      </c>
      <c r="G8">
        <f t="shared" si="0"/>
        <v>139000</v>
      </c>
      <c r="H8">
        <f t="shared" si="1"/>
        <v>1529000</v>
      </c>
    </row>
    <row r="9" spans="1:8" x14ac:dyDescent="0.3">
      <c r="A9" s="3">
        <v>40204</v>
      </c>
      <c r="B9" t="s">
        <v>89</v>
      </c>
      <c r="C9" t="s">
        <v>101</v>
      </c>
      <c r="D9">
        <v>10</v>
      </c>
      <c r="E9">
        <v>1830000</v>
      </c>
      <c r="F9">
        <v>18300000</v>
      </c>
      <c r="G9">
        <f t="shared" si="0"/>
        <v>1830000</v>
      </c>
      <c r="H9">
        <f t="shared" si="1"/>
        <v>20130000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Sheet7</vt:lpstr>
      <vt:lpstr>Sheet9</vt:lpstr>
      <vt:lpstr>Sheet6</vt:lpstr>
      <vt:lpstr>Sheet3!Criteria</vt:lpstr>
      <vt:lpstr>Sheet3!Extract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2015-11-17T05:15:26Z</dcterms:created>
  <dcterms:modified xsi:type="dcterms:W3CDTF">2015-11-17T07:07:11Z</dcterms:modified>
</cp:coreProperties>
</file>