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ist1" sheetId="1" state="visible" r:id="rId2"/>
    <sheet name="Samples for meSeq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<sst xmlns="http://schemas.openxmlformats.org/spreadsheetml/2006/main" count="201" uniqueCount="70">
  <si>
    <t xml:space="preserve">Genome</t>
  </si>
  <si>
    <t xml:space="preserve">NucleoSpin</t>
  </si>
  <si>
    <t xml:space="preserve">Promega</t>
  </si>
  <si>
    <t xml:space="preserve">family</t>
  </si>
  <si>
    <t xml:space="preserve">size</t>
  </si>
  <si>
    <t xml:space="preserve">2n</t>
  </si>
  <si>
    <t xml:space="preserve">concentr.</t>
  </si>
  <si>
    <t xml:space="preserve">volume</t>
  </si>
  <si>
    <t xml:space="preserve">gDNA</t>
  </si>
  <si>
    <t xml:space="preserve">koncentrace</t>
  </si>
  <si>
    <t xml:space="preserve">objem</t>
  </si>
  <si>
    <t xml:space="preserve">množství</t>
  </si>
  <si>
    <t xml:space="preserve">species</t>
  </si>
  <si>
    <t xml:space="preserve">[Mbp]</t>
  </si>
  <si>
    <t xml:space="preserve">ng/µl</t>
  </si>
  <si>
    <t xml:space="preserve">µl</t>
  </si>
  <si>
    <t xml:space="preserve">[µg]</t>
  </si>
  <si>
    <t xml:space="preserve">Izolace NucleoSpin 23.7.2020</t>
  </si>
  <si>
    <t xml:space="preserve">µg</t>
  </si>
  <si>
    <t xml:space="preserve">Luzula pilosa</t>
  </si>
  <si>
    <t xml:space="preserve">Juncaceae</t>
  </si>
  <si>
    <t xml:space="preserve">1N</t>
  </si>
  <si>
    <t xml:space="preserve">1NB</t>
  </si>
  <si>
    <t xml:space="preserve">Luzula elegans</t>
  </si>
  <si>
    <t xml:space="preserve">2N</t>
  </si>
  <si>
    <t xml:space="preserve">Oryza sativa</t>
  </si>
  <si>
    <t xml:space="preserve">Poaceae</t>
  </si>
  <si>
    <t xml:space="preserve">3N</t>
  </si>
  <si>
    <t xml:space="preserve">3NB</t>
  </si>
  <si>
    <t xml:space="preserve">Secale cereale</t>
  </si>
  <si>
    <t xml:space="preserve">4N</t>
  </si>
  <si>
    <t xml:space="preserve">Carex acutiformis</t>
  </si>
  <si>
    <t xml:space="preserve">Cyperaceae</t>
  </si>
  <si>
    <t xml:space="preserve">5N</t>
  </si>
  <si>
    <t xml:space="preserve">5NB</t>
  </si>
  <si>
    <t xml:space="preserve">Cyperus papyrus</t>
  </si>
  <si>
    <t xml:space="preserve">6N</t>
  </si>
  <si>
    <t xml:space="preserve">Eleocharis uniglumis var. sternerii</t>
  </si>
  <si>
    <t xml:space="preserve">7N</t>
  </si>
  <si>
    <t xml:space="preserve">Drosera capensis</t>
  </si>
  <si>
    <t xml:space="preserve">Droseraceae</t>
  </si>
  <si>
    <t xml:space="preserve">8N</t>
  </si>
  <si>
    <t xml:space="preserve">8NB</t>
  </si>
  <si>
    <t xml:space="preserve">Drosera filiformis var. tracyi</t>
  </si>
  <si>
    <t xml:space="preserve">9N</t>
  </si>
  <si>
    <t xml:space="preserve">Nepenthes ventricosa</t>
  </si>
  <si>
    <t xml:space="preserve">Nepenthaceae</t>
  </si>
  <si>
    <t xml:space="preserve">10N</t>
  </si>
  <si>
    <t xml:space="preserve">Drosophyllum lusitanicum</t>
  </si>
  <si>
    <t xml:space="preserve">Drosophyllaceae</t>
  </si>
  <si>
    <t xml:space="preserve">11N</t>
  </si>
  <si>
    <t xml:space="preserve">Rumex acetosa</t>
  </si>
  <si>
    <t xml:space="preserve">Polygonaceae</t>
  </si>
  <si>
    <t xml:space="preserve">12N</t>
  </si>
  <si>
    <t xml:space="preserve">Rumex alpinus</t>
  </si>
  <si>
    <t xml:space="preserve">13N</t>
  </si>
  <si>
    <t xml:space="preserve">Chamaelirium luteum</t>
  </si>
  <si>
    <t xml:space="preserve">Melanthiaceae</t>
  </si>
  <si>
    <t xml:space="preserve">14N</t>
  </si>
  <si>
    <t xml:space="preserve">14NB</t>
  </si>
  <si>
    <t xml:space="preserve">Paris quadrifolia</t>
  </si>
  <si>
    <t xml:space="preserve">15N</t>
  </si>
  <si>
    <t xml:space="preserve">label</t>
  </si>
  <si>
    <t xml:space="preserve">conc. [ng/ul]</t>
  </si>
  <si>
    <t xml:space="preserve">totVolume [ul]</t>
  </si>
  <si>
    <t xml:space="preserve">TotDNA ug</t>
  </si>
  <si>
    <t xml:space="preserve">1ugDNA/ul</t>
  </si>
  <si>
    <t xml:space="preserve">volum [ul]</t>
  </si>
  <si>
    <t xml:space="preserve">PJ</t>
  </si>
  <si>
    <t xml:space="preserve">cele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</si>
</sst>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General"/>
  </numFmts>
  <fonts count="5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238"/>
    </font>
  </fonts>
  <fills count="12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CCFF00"/>
      </patternFill>
    </fill>
    <fill>
      <patternFill patternType="solid">
        <fgColor rgb="FFFF9900"/>
        <bgColor rgb="FFFF7B59"/>
      </patternFill>
    </fill>
    <fill>
      <patternFill patternType="solid">
        <fgColor rgb="FF66FF99"/>
        <bgColor rgb="FF66FFFF"/>
      </patternFill>
    </fill>
    <fill>
      <patternFill patternType="solid">
        <fgColor rgb="FFCCFF00"/>
        <bgColor rgb="FFFFFF00"/>
      </patternFill>
    </fill>
    <fill>
      <patternFill patternType="solid">
        <fgColor rgb="FF66FFFF"/>
        <bgColor rgb="FF66FF99"/>
      </patternFill>
    </fill>
    <fill>
      <patternFill patternType="solid">
        <fgColor rgb="FF66CCFF"/>
        <bgColor rgb="FF66FFFF"/>
      </patternFill>
    </fill>
    <fill>
      <patternFill patternType="solid">
        <fgColor rgb="FF3399FF"/>
        <bgColor rgb="FF00CCFF"/>
      </patternFill>
    </fill>
    <fill>
      <patternFill patternType="solid">
        <fgColor rgb="FFFF7B59"/>
        <bgColor rgb="FFFF660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66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7B59"/>
      <rgbColor rgb="FF0066CC"/>
      <rgbColor rgb="FFCCCCFF"/>
      <rgbColor rgb="FF000080"/>
      <rgbColor rgb="FFFF00FF"/>
      <rgbColor rgb="FFCC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CC"/>
      <rgbColor rgb="FFCC99FF"/>
      <rgbColor rgb="FFFFCC99"/>
      <rgbColor rgb="FF3399FF"/>
      <rgbColor rgb="FF66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3" activeCellId="0" sqref="C23"/>
    </sheetView>
  </sheetViews>
  <sheetFormatPr defaultColWidth="8.5859375" defaultRowHeight="13.8" zeroHeight="false" outlineLevelRow="0" outlineLevelCol="0"/>
  <cols>
    <col collapsed="false" customWidth="true" hidden="false" outlineLevel="0" max="1" min="1" style="0" width="3.31"/>
    <col collapsed="false" customWidth="true" hidden="false" outlineLevel="0" max="2" min="2" style="0" width="28.77"/>
    <col collapsed="false" customWidth="true" hidden="false" outlineLevel="0" max="3" min="3" style="0" width="14.11"/>
    <col collapsed="false" customWidth="true" hidden="false" outlineLevel="0" max="5" min="5" style="0" width="4.96"/>
    <col collapsed="false" customWidth="true" hidden="false" outlineLevel="0" max="6" min="6" style="1" width="7.61"/>
    <col collapsed="false" customWidth="true" hidden="false" outlineLevel="0" max="7" min="7" style="1" width="7.42"/>
    <col collapsed="false" customWidth="true" hidden="false" outlineLevel="0" max="8" min="8" style="0" width="6.94"/>
    <col collapsed="false" customWidth="true" hidden="false" outlineLevel="0" max="9" min="9" style="0" width="7.61"/>
    <col collapsed="false" customWidth="true" hidden="false" outlineLevel="0" max="10" min="10" style="0" width="6.72"/>
    <col collapsed="false" customWidth="true" hidden="false" outlineLevel="0" max="11" min="11" style="0" width="6.39"/>
    <col collapsed="false" customWidth="true" hidden="false" outlineLevel="0" max="13" min="13" style="0" width="4.96"/>
    <col collapsed="false" customWidth="true" hidden="false" outlineLevel="0" max="15" min="15" style="0" width="19.51"/>
  </cols>
  <sheetData>
    <row r="1" customFormat="false" ht="13.8" hidden="false" customHeight="false" outlineLevel="0" collapsed="false">
      <c r="D1" s="2" t="s">
        <v>0</v>
      </c>
      <c r="E1" s="3"/>
      <c r="F1" s="4" t="s">
        <v>1</v>
      </c>
      <c r="G1" s="4"/>
      <c r="H1" s="4"/>
      <c r="I1" s="4" t="s">
        <v>2</v>
      </c>
      <c r="J1" s="4"/>
      <c r="K1" s="4"/>
    </row>
    <row r="2" customFormat="false" ht="13.8" hidden="false" customHeight="false" outlineLevel="0" collapsed="false">
      <c r="C2" s="5" t="s">
        <v>3</v>
      </c>
      <c r="D2" s="6" t="s">
        <v>4</v>
      </c>
      <c r="E2" s="7" t="s">
        <v>5</v>
      </c>
      <c r="F2" s="6" t="s">
        <v>6</v>
      </c>
      <c r="G2" s="6" t="s">
        <v>7</v>
      </c>
      <c r="H2" s="6" t="s">
        <v>8</v>
      </c>
      <c r="I2" s="6" t="s">
        <v>6</v>
      </c>
      <c r="J2" s="6" t="s">
        <v>7</v>
      </c>
      <c r="K2" s="6" t="s">
        <v>8</v>
      </c>
      <c r="P2" s="1" t="s">
        <v>9</v>
      </c>
      <c r="Q2" s="1" t="s">
        <v>10</v>
      </c>
      <c r="R2" s="0" t="s">
        <v>11</v>
      </c>
    </row>
    <row r="3" customFormat="false" ht="13.8" hidden="false" customHeight="false" outlineLevel="0" collapsed="false">
      <c r="A3" s="8"/>
      <c r="B3" s="8" t="s">
        <v>12</v>
      </c>
      <c r="C3" s="9"/>
      <c r="D3" s="10" t="s">
        <v>13</v>
      </c>
      <c r="E3" s="11"/>
      <c r="F3" s="10" t="s">
        <v>14</v>
      </c>
      <c r="G3" s="10" t="s">
        <v>15</v>
      </c>
      <c r="H3" s="10" t="s">
        <v>16</v>
      </c>
      <c r="I3" s="10" t="s">
        <v>14</v>
      </c>
      <c r="J3" s="10" t="s">
        <v>15</v>
      </c>
      <c r="K3" s="10" t="s">
        <v>16</v>
      </c>
      <c r="N3" s="12" t="s">
        <v>17</v>
      </c>
      <c r="P3" s="1" t="s">
        <v>14</v>
      </c>
      <c r="Q3" s="2" t="s">
        <v>15</v>
      </c>
      <c r="R3" s="2" t="s">
        <v>18</v>
      </c>
    </row>
    <row r="4" customFormat="false" ht="13.8" hidden="false" customHeight="false" outlineLevel="0" collapsed="false">
      <c r="A4" s="13" t="n">
        <v>1</v>
      </c>
      <c r="B4" s="13" t="s">
        <v>19</v>
      </c>
      <c r="C4" s="13" t="s">
        <v>20</v>
      </c>
      <c r="D4" s="14" t="n">
        <v>588</v>
      </c>
      <c r="E4" s="15" t="n">
        <v>66</v>
      </c>
      <c r="F4" s="14" t="n">
        <v>17.6</v>
      </c>
      <c r="G4" s="14" t="n">
        <v>64</v>
      </c>
      <c r="H4" s="16" t="n">
        <f aca="false">F4*G4/1000</f>
        <v>1.1264</v>
      </c>
      <c r="I4" s="14" t="n">
        <v>6.9</v>
      </c>
      <c r="J4" s="14" t="n">
        <v>94</v>
      </c>
      <c r="K4" s="17" t="n">
        <f aca="false">I4*J4/1000</f>
        <v>0.6486</v>
      </c>
      <c r="L4" s="18"/>
      <c r="M4" s="0" t="s">
        <v>21</v>
      </c>
      <c r="N4" s="0" t="s">
        <v>22</v>
      </c>
      <c r="O4" s="0" t="s">
        <v>19</v>
      </c>
      <c r="P4" s="0" t="n">
        <v>33.6</v>
      </c>
      <c r="Q4" s="0" t="n">
        <v>60</v>
      </c>
      <c r="R4" s="19" t="n">
        <f aca="false">P4*Q4/1000</f>
        <v>2.016</v>
      </c>
      <c r="S4" s="0" t="n">
        <f aca="false">2000/P4</f>
        <v>59.5238095238095</v>
      </c>
    </row>
    <row r="5" customFormat="false" ht="13.8" hidden="false" customHeight="false" outlineLevel="0" collapsed="false">
      <c r="A5" s="13" t="n">
        <v>2</v>
      </c>
      <c r="B5" s="13" t="s">
        <v>23</v>
      </c>
      <c r="C5" s="13" t="s">
        <v>20</v>
      </c>
      <c r="D5" s="14" t="n">
        <v>8330</v>
      </c>
      <c r="E5" s="15" t="n">
        <v>6</v>
      </c>
      <c r="F5" s="14" t="n">
        <v>98.8</v>
      </c>
      <c r="G5" s="14" t="n">
        <v>64</v>
      </c>
      <c r="H5" s="16" t="n">
        <f aca="false">F5*G5/1000</f>
        <v>6.3232</v>
      </c>
      <c r="I5" s="14" t="n">
        <v>60</v>
      </c>
      <c r="J5" s="14" t="n">
        <v>94</v>
      </c>
      <c r="K5" s="17" t="n">
        <f aca="false">I5*J5/1000</f>
        <v>5.64</v>
      </c>
      <c r="M5" s="0" t="s">
        <v>24</v>
      </c>
    </row>
    <row r="6" customFormat="false" ht="13.8" hidden="false" customHeight="false" outlineLevel="0" collapsed="false">
      <c r="A6" s="20" t="n">
        <v>3</v>
      </c>
      <c r="B6" s="20" t="s">
        <v>25</v>
      </c>
      <c r="C6" s="20" t="s">
        <v>26</v>
      </c>
      <c r="D6" s="21" t="n">
        <v>799</v>
      </c>
      <c r="E6" s="22" t="n">
        <v>24</v>
      </c>
      <c r="F6" s="21" t="n">
        <v>19.5</v>
      </c>
      <c r="G6" s="21" t="n">
        <v>64</v>
      </c>
      <c r="H6" s="23" t="n">
        <f aca="false">F6*G6/1000</f>
        <v>1.248</v>
      </c>
      <c r="I6" s="21" t="n">
        <v>48.7</v>
      </c>
      <c r="J6" s="21" t="n">
        <v>94</v>
      </c>
      <c r="K6" s="24" t="n">
        <f aca="false">I6*J6/1000</f>
        <v>4.5778</v>
      </c>
      <c r="L6" s="18"/>
      <c r="M6" s="0" t="s">
        <v>27</v>
      </c>
      <c r="N6" s="0" t="s">
        <v>28</v>
      </c>
      <c r="O6" s="0" t="s">
        <v>25</v>
      </c>
      <c r="P6" s="0" t="n">
        <v>90</v>
      </c>
      <c r="Q6" s="0" t="n">
        <v>60</v>
      </c>
      <c r="R6" s="19" t="n">
        <f aca="false">P6*Q6/1000</f>
        <v>5.4</v>
      </c>
      <c r="S6" s="0" t="n">
        <f aca="false">2000/P6</f>
        <v>22.2222222222222</v>
      </c>
    </row>
    <row r="7" customFormat="false" ht="13.8" hidden="false" customHeight="false" outlineLevel="0" collapsed="false">
      <c r="A7" s="20" t="n">
        <v>4</v>
      </c>
      <c r="B7" s="20" t="s">
        <v>29</v>
      </c>
      <c r="C7" s="20" t="s">
        <v>26</v>
      </c>
      <c r="D7" s="21" t="n">
        <v>7917</v>
      </c>
      <c r="E7" s="22" t="n">
        <v>14</v>
      </c>
      <c r="F7" s="21" t="n">
        <v>255</v>
      </c>
      <c r="G7" s="21" t="n">
        <v>64</v>
      </c>
      <c r="H7" s="23" t="n">
        <f aca="false">F7*G7/1000</f>
        <v>16.32</v>
      </c>
      <c r="I7" s="21" t="n">
        <v>116</v>
      </c>
      <c r="J7" s="21" t="n">
        <v>94</v>
      </c>
      <c r="K7" s="24" t="n">
        <f aca="false">I7*J7/1000</f>
        <v>10.904</v>
      </c>
      <c r="M7" s="0" t="s">
        <v>30</v>
      </c>
    </row>
    <row r="8" customFormat="false" ht="13.8" hidden="false" customHeight="false" outlineLevel="0" collapsed="false">
      <c r="A8" s="25" t="n">
        <v>5</v>
      </c>
      <c r="B8" s="25" t="s">
        <v>31</v>
      </c>
      <c r="C8" s="25" t="s">
        <v>32</v>
      </c>
      <c r="D8" s="26" t="n">
        <v>800</v>
      </c>
      <c r="E8" s="27" t="n">
        <v>78</v>
      </c>
      <c r="F8" s="26" t="n">
        <v>36.8</v>
      </c>
      <c r="G8" s="26" t="n">
        <v>64</v>
      </c>
      <c r="H8" s="28" t="n">
        <f aca="false">F8*G8/1000</f>
        <v>2.3552</v>
      </c>
      <c r="I8" s="26" t="n">
        <v>27.3</v>
      </c>
      <c r="J8" s="26" t="n">
        <v>44</v>
      </c>
      <c r="K8" s="29" t="n">
        <f aca="false">I8*J8/1000</f>
        <v>1.2012</v>
      </c>
      <c r="M8" s="0" t="s">
        <v>33</v>
      </c>
      <c r="N8" s="0" t="s">
        <v>34</v>
      </c>
      <c r="O8" s="0" t="s">
        <v>31</v>
      </c>
      <c r="P8" s="0" t="n">
        <v>47.2</v>
      </c>
      <c r="Q8" s="0" t="n">
        <v>60</v>
      </c>
      <c r="R8" s="19" t="n">
        <f aca="false">P8*Q8/1000</f>
        <v>2.832</v>
      </c>
      <c r="S8" s="0" t="n">
        <f aca="false">2000/P8</f>
        <v>42.3728813559322</v>
      </c>
    </row>
    <row r="9" customFormat="false" ht="13.8" hidden="false" customHeight="false" outlineLevel="0" collapsed="false">
      <c r="A9" s="25" t="n">
        <v>6</v>
      </c>
      <c r="B9" s="25" t="s">
        <v>35</v>
      </c>
      <c r="C9" s="25" t="s">
        <v>32</v>
      </c>
      <c r="D9" s="26" t="n">
        <v>542</v>
      </c>
      <c r="E9" s="27" t="n">
        <v>100</v>
      </c>
      <c r="F9" s="26" t="n">
        <v>59.1</v>
      </c>
      <c r="G9" s="26" t="n">
        <v>64</v>
      </c>
      <c r="H9" s="28" t="n">
        <f aca="false">F9*G9/1000</f>
        <v>3.7824</v>
      </c>
      <c r="I9" s="26" t="n">
        <v>25.4</v>
      </c>
      <c r="J9" s="26" t="n">
        <v>94</v>
      </c>
      <c r="K9" s="29" t="n">
        <f aca="false">I9*J9/1000</f>
        <v>2.3876</v>
      </c>
      <c r="M9" s="0" t="s">
        <v>36</v>
      </c>
    </row>
    <row r="10" customFormat="false" ht="13.8" hidden="false" customHeight="false" outlineLevel="0" collapsed="false">
      <c r="A10" s="25" t="n">
        <v>7</v>
      </c>
      <c r="B10" s="25" t="s">
        <v>37</v>
      </c>
      <c r="C10" s="25" t="s">
        <v>32</v>
      </c>
      <c r="D10" s="26" t="n">
        <v>238</v>
      </c>
      <c r="E10" s="27" t="n">
        <v>74</v>
      </c>
      <c r="F10" s="26" t="n">
        <v>277</v>
      </c>
      <c r="G10" s="26" t="n">
        <v>64</v>
      </c>
      <c r="H10" s="28" t="n">
        <f aca="false">F10*G10/1000</f>
        <v>17.728</v>
      </c>
      <c r="I10" s="26" t="n">
        <v>59</v>
      </c>
      <c r="J10" s="26" t="n">
        <v>44</v>
      </c>
      <c r="K10" s="29" t="n">
        <f aca="false">I10*J10/1000</f>
        <v>2.596</v>
      </c>
      <c r="M10" s="0" t="s">
        <v>38</v>
      </c>
    </row>
    <row r="11" customFormat="false" ht="13.8" hidden="false" customHeight="false" outlineLevel="0" collapsed="false">
      <c r="A11" s="30" t="n">
        <v>8</v>
      </c>
      <c r="B11" s="30" t="s">
        <v>39</v>
      </c>
      <c r="C11" s="30" t="s">
        <v>40</v>
      </c>
      <c r="D11" s="31" t="n">
        <v>789</v>
      </c>
      <c r="E11" s="32" t="n">
        <v>40</v>
      </c>
      <c r="F11" s="31" t="n">
        <v>5.56</v>
      </c>
      <c r="G11" s="31" t="n">
        <v>64</v>
      </c>
      <c r="H11" s="33" t="n">
        <f aca="false">F11*G11/1000</f>
        <v>0.35584</v>
      </c>
      <c r="I11" s="31" t="n">
        <v>0.1</v>
      </c>
      <c r="J11" s="31" t="n">
        <v>94</v>
      </c>
      <c r="K11" s="34" t="n">
        <f aca="false">I11*J11/1000</f>
        <v>0.0094</v>
      </c>
      <c r="L11" s="18"/>
      <c r="M11" s="0" t="s">
        <v>41</v>
      </c>
      <c r="N11" s="0" t="s">
        <v>42</v>
      </c>
      <c r="O11" s="0" t="s">
        <v>39</v>
      </c>
      <c r="P11" s="0" t="n">
        <v>11</v>
      </c>
      <c r="Q11" s="0" t="n">
        <v>120</v>
      </c>
      <c r="R11" s="19" t="n">
        <f aca="false">P11*Q11/1000</f>
        <v>1.32</v>
      </c>
      <c r="S11" s="0" t="n">
        <f aca="false">2000/P11</f>
        <v>181.818181818182</v>
      </c>
    </row>
    <row r="12" customFormat="false" ht="13.8" hidden="false" customHeight="false" outlineLevel="0" collapsed="false">
      <c r="A12" s="30" t="n">
        <v>9</v>
      </c>
      <c r="B12" s="30" t="s">
        <v>43</v>
      </c>
      <c r="C12" s="30" t="s">
        <v>40</v>
      </c>
      <c r="D12" s="31" t="n">
        <v>5930</v>
      </c>
      <c r="E12" s="32" t="n">
        <v>20</v>
      </c>
      <c r="F12" s="31" t="n">
        <v>59</v>
      </c>
      <c r="G12" s="31" t="n">
        <v>64</v>
      </c>
      <c r="H12" s="33" t="n">
        <f aca="false">F12*G12/1000</f>
        <v>3.776</v>
      </c>
      <c r="I12" s="31" t="n">
        <v>0.9</v>
      </c>
      <c r="J12" s="31" t="n">
        <v>94</v>
      </c>
      <c r="K12" s="34" t="n">
        <f aca="false">I12*J12/1000</f>
        <v>0.0846</v>
      </c>
      <c r="M12" s="0" t="s">
        <v>44</v>
      </c>
    </row>
    <row r="13" customFormat="false" ht="13.8" hidden="false" customHeight="false" outlineLevel="0" collapsed="false">
      <c r="A13" s="35" t="n">
        <v>10</v>
      </c>
      <c r="B13" s="35" t="s">
        <v>45</v>
      </c>
      <c r="C13" s="35" t="s">
        <v>46</v>
      </c>
      <c r="D13" s="36" t="n">
        <v>3315</v>
      </c>
      <c r="E13" s="37" t="n">
        <v>80</v>
      </c>
      <c r="F13" s="36" t="n">
        <v>63.2</v>
      </c>
      <c r="G13" s="36" t="n">
        <v>64</v>
      </c>
      <c r="H13" s="38" t="n">
        <f aca="false">F13*G13/1000</f>
        <v>4.0448</v>
      </c>
      <c r="I13" s="36" t="n">
        <v>23</v>
      </c>
      <c r="J13" s="36" t="n">
        <v>194</v>
      </c>
      <c r="K13" s="39" t="n">
        <f aca="false">I13*J13/1000</f>
        <v>4.462</v>
      </c>
      <c r="M13" s="0" t="s">
        <v>47</v>
      </c>
    </row>
    <row r="14" customFormat="false" ht="13.8" hidden="false" customHeight="false" outlineLevel="0" collapsed="false">
      <c r="A14" s="40" t="n">
        <v>11</v>
      </c>
      <c r="B14" s="40" t="s">
        <v>48</v>
      </c>
      <c r="C14" s="40" t="s">
        <v>49</v>
      </c>
      <c r="D14" s="41" t="n">
        <v>20833</v>
      </c>
      <c r="E14" s="42" t="n">
        <v>12</v>
      </c>
      <c r="F14" s="41" t="n">
        <v>105</v>
      </c>
      <c r="G14" s="41" t="n">
        <v>64</v>
      </c>
      <c r="H14" s="43" t="n">
        <f aca="false">F14*G14/1000</f>
        <v>6.72</v>
      </c>
      <c r="I14" s="41" t="n">
        <v>38.6</v>
      </c>
      <c r="J14" s="41" t="n">
        <v>194</v>
      </c>
      <c r="K14" s="44" t="n">
        <f aca="false">I14*J14/1000</f>
        <v>7.4884</v>
      </c>
      <c r="M14" s="0" t="s">
        <v>50</v>
      </c>
    </row>
    <row r="15" customFormat="false" ht="13.8" hidden="false" customHeight="false" outlineLevel="0" collapsed="false">
      <c r="A15" s="45" t="n">
        <v>12</v>
      </c>
      <c r="B15" s="45" t="s">
        <v>51</v>
      </c>
      <c r="C15" s="45" t="s">
        <v>52</v>
      </c>
      <c r="D15" s="46" t="n">
        <v>6104</v>
      </c>
      <c r="E15" s="47" t="n">
        <v>20</v>
      </c>
      <c r="F15" s="46" t="n">
        <v>96.2</v>
      </c>
      <c r="G15" s="46" t="n">
        <v>64</v>
      </c>
      <c r="H15" s="48" t="n">
        <f aca="false">F15*G15/1000</f>
        <v>6.1568</v>
      </c>
      <c r="I15" s="46" t="n">
        <v>0.1</v>
      </c>
      <c r="J15" s="46" t="n">
        <v>194</v>
      </c>
      <c r="K15" s="49" t="n">
        <f aca="false">I15*J15/1000</f>
        <v>0.0194</v>
      </c>
      <c r="M15" s="0" t="s">
        <v>53</v>
      </c>
    </row>
    <row r="16" customFormat="false" ht="13.8" hidden="false" customHeight="false" outlineLevel="0" collapsed="false">
      <c r="A16" s="45" t="n">
        <v>13</v>
      </c>
      <c r="B16" s="45" t="s">
        <v>54</v>
      </c>
      <c r="C16" s="45" t="s">
        <v>52</v>
      </c>
      <c r="D16" s="46" t="n">
        <v>868</v>
      </c>
      <c r="E16" s="47" t="n">
        <v>20</v>
      </c>
      <c r="F16" s="46" t="n">
        <v>66.8</v>
      </c>
      <c r="G16" s="46" t="n">
        <v>64</v>
      </c>
      <c r="H16" s="48" t="n">
        <f aca="false">F16*G16/1000</f>
        <v>4.2752</v>
      </c>
      <c r="I16" s="46" t="n">
        <v>36.6</v>
      </c>
      <c r="J16" s="46" t="n">
        <v>194</v>
      </c>
      <c r="K16" s="49" t="n">
        <f aca="false">I16*J16/1000</f>
        <v>7.1004</v>
      </c>
      <c r="M16" s="0" t="s">
        <v>55</v>
      </c>
    </row>
    <row r="17" customFormat="false" ht="13.8" hidden="false" customHeight="false" outlineLevel="0" collapsed="false">
      <c r="A17" s="50" t="n">
        <v>14</v>
      </c>
      <c r="B17" s="50" t="s">
        <v>56</v>
      </c>
      <c r="C17" s="50" t="s">
        <v>57</v>
      </c>
      <c r="D17" s="51" t="n">
        <v>1800</v>
      </c>
      <c r="E17" s="52" t="n">
        <v>24</v>
      </c>
      <c r="F17" s="51" t="n">
        <v>17.4</v>
      </c>
      <c r="G17" s="51" t="n">
        <v>64</v>
      </c>
      <c r="H17" s="53" t="n">
        <f aca="false">F17*G17/1000</f>
        <v>1.1136</v>
      </c>
      <c r="I17" s="51" t="n">
        <v>17.6</v>
      </c>
      <c r="J17" s="51" t="n">
        <v>194</v>
      </c>
      <c r="K17" s="54" t="n">
        <f aca="false">I17*J17/1000</f>
        <v>3.4144</v>
      </c>
      <c r="L17" s="18"/>
      <c r="M17" s="0" t="s">
        <v>58</v>
      </c>
      <c r="N17" s="0" t="s">
        <v>59</v>
      </c>
      <c r="O17" s="0" t="s">
        <v>56</v>
      </c>
      <c r="P17" s="0" t="n">
        <v>16.1</v>
      </c>
      <c r="Q17" s="0" t="n">
        <v>60</v>
      </c>
      <c r="R17" s="19" t="n">
        <f aca="false">P17*Q17/1000</f>
        <v>0.966</v>
      </c>
      <c r="S17" s="0" t="n">
        <f aca="false">2000/P17</f>
        <v>124.223602484472</v>
      </c>
    </row>
    <row r="18" customFormat="false" ht="13.8" hidden="false" customHeight="false" outlineLevel="0" collapsed="false">
      <c r="A18" s="50" t="n">
        <v>15</v>
      </c>
      <c r="B18" s="50" t="s">
        <v>60</v>
      </c>
      <c r="C18" s="50" t="s">
        <v>57</v>
      </c>
      <c r="D18" s="51" t="n">
        <v>99019</v>
      </c>
      <c r="E18" s="52" t="n">
        <v>10</v>
      </c>
      <c r="F18" s="51" t="n">
        <v>275</v>
      </c>
      <c r="G18" s="51" t="n">
        <v>64</v>
      </c>
      <c r="H18" s="53" t="n">
        <f aca="false">F18*G18/1000</f>
        <v>17.6</v>
      </c>
      <c r="I18" s="51" t="n">
        <v>323</v>
      </c>
      <c r="J18" s="51" t="n">
        <v>94</v>
      </c>
      <c r="K18" s="54" t="n">
        <f aca="false">I18*J18/1000</f>
        <v>30.362</v>
      </c>
      <c r="M18" s="0" t="s">
        <v>61</v>
      </c>
    </row>
    <row r="19" customFormat="false" ht="13.8" hidden="false" customHeight="false" outlineLevel="0" collapsed="false">
      <c r="F19" s="0"/>
      <c r="G19" s="0"/>
      <c r="H19" s="19"/>
    </row>
    <row r="20" customFormat="false" ht="13.8" hidden="false" customHeight="false" outlineLevel="0" collapsed="false">
      <c r="F20" s="0"/>
      <c r="G20" s="0"/>
      <c r="H20" s="19"/>
    </row>
    <row r="21" customFormat="false" ht="13.8" hidden="false" customHeight="false" outlineLevel="0" collapsed="false">
      <c r="H21" s="19"/>
    </row>
    <row r="22" customFormat="false" ht="13.8" hidden="false" customHeight="false" outlineLevel="0" collapsed="false">
      <c r="C22" s="0" t="n">
        <f aca="false">60000/15</f>
        <v>4000</v>
      </c>
    </row>
    <row r="35" customFormat="false" ht="13.8" hidden="false" customHeight="false" outlineLevel="0" collapsed="false">
      <c r="D35" s="2" t="s">
        <v>0</v>
      </c>
      <c r="E35" s="3"/>
      <c r="F35" s="4" t="s">
        <v>1</v>
      </c>
      <c r="G35" s="4"/>
      <c r="H35" s="4"/>
      <c r="I35" s="4" t="s">
        <v>2</v>
      </c>
      <c r="J35" s="4"/>
      <c r="K35" s="4"/>
    </row>
    <row r="36" customFormat="false" ht="13.8" hidden="false" customHeight="false" outlineLevel="0" collapsed="false">
      <c r="C36" s="5" t="s">
        <v>3</v>
      </c>
      <c r="D36" s="6" t="s">
        <v>4</v>
      </c>
      <c r="E36" s="7" t="s">
        <v>5</v>
      </c>
      <c r="F36" s="6" t="s">
        <v>6</v>
      </c>
      <c r="G36" s="6" t="s">
        <v>7</v>
      </c>
      <c r="H36" s="6" t="s">
        <v>8</v>
      </c>
      <c r="I36" s="6" t="s">
        <v>6</v>
      </c>
      <c r="J36" s="6" t="s">
        <v>7</v>
      </c>
      <c r="K36" s="6" t="s">
        <v>8</v>
      </c>
    </row>
    <row r="37" customFormat="false" ht="13.8" hidden="false" customHeight="false" outlineLevel="0" collapsed="false">
      <c r="A37" s="8"/>
      <c r="B37" s="8" t="s">
        <v>12</v>
      </c>
      <c r="C37" s="9"/>
      <c r="D37" s="10" t="s">
        <v>13</v>
      </c>
      <c r="E37" s="11"/>
      <c r="F37" s="10" t="s">
        <v>14</v>
      </c>
      <c r="G37" s="10" t="s">
        <v>15</v>
      </c>
      <c r="H37" s="10" t="s">
        <v>16</v>
      </c>
      <c r="I37" s="10" t="s">
        <v>14</v>
      </c>
      <c r="J37" s="10" t="s">
        <v>15</v>
      </c>
      <c r="K37" s="10" t="s">
        <v>16</v>
      </c>
    </row>
    <row r="38" customFormat="false" ht="13.8" hidden="false" customHeight="false" outlineLevel="0" collapsed="false">
      <c r="A38" s="0" t="n">
        <v>1</v>
      </c>
      <c r="B38" s="0" t="s">
        <v>19</v>
      </c>
      <c r="C38" s="0" t="s">
        <v>20</v>
      </c>
      <c r="D38" s="2" t="n">
        <v>588</v>
      </c>
      <c r="E38" s="3" t="n">
        <v>66</v>
      </c>
      <c r="F38" s="1" t="n">
        <v>17.6</v>
      </c>
      <c r="G38" s="1" t="n">
        <v>64</v>
      </c>
      <c r="H38" s="55" t="n">
        <f aca="false">F38*G38/1000</f>
        <v>1.1264</v>
      </c>
      <c r="I38" s="1" t="n">
        <v>6.9</v>
      </c>
      <c r="J38" s="1" t="n">
        <v>94</v>
      </c>
      <c r="K38" s="19" t="n">
        <f aca="false">I38*J38/1000</f>
        <v>0.6486</v>
      </c>
    </row>
    <row r="39" customFormat="false" ht="13.8" hidden="false" customHeight="false" outlineLevel="0" collapsed="false">
      <c r="A39" s="0" t="n">
        <v>2</v>
      </c>
      <c r="B39" s="0" t="s">
        <v>23</v>
      </c>
      <c r="C39" s="0" t="s">
        <v>20</v>
      </c>
      <c r="D39" s="2" t="n">
        <v>8330</v>
      </c>
      <c r="E39" s="3" t="n">
        <v>6</v>
      </c>
      <c r="F39" s="1" t="n">
        <v>98.8</v>
      </c>
      <c r="G39" s="1" t="n">
        <v>64</v>
      </c>
      <c r="H39" s="55" t="n">
        <f aca="false">F39*G39/1000</f>
        <v>6.3232</v>
      </c>
      <c r="I39" s="1" t="n">
        <v>60</v>
      </c>
      <c r="J39" s="1" t="n">
        <v>94</v>
      </c>
      <c r="K39" s="19" t="n">
        <f aca="false">I39*J39/1000</f>
        <v>5.64</v>
      </c>
    </row>
    <row r="40" customFormat="false" ht="13.8" hidden="false" customHeight="false" outlineLevel="0" collapsed="false">
      <c r="A40" s="0" t="n">
        <v>3</v>
      </c>
      <c r="B40" s="0" t="s">
        <v>25</v>
      </c>
      <c r="C40" s="0" t="s">
        <v>26</v>
      </c>
      <c r="D40" s="2" t="n">
        <v>799</v>
      </c>
      <c r="E40" s="3" t="n">
        <v>24</v>
      </c>
      <c r="F40" s="1" t="n">
        <v>19.5</v>
      </c>
      <c r="G40" s="1" t="n">
        <v>64</v>
      </c>
      <c r="H40" s="55" t="n">
        <f aca="false">F40*G40/1000</f>
        <v>1.248</v>
      </c>
      <c r="I40" s="1" t="n">
        <v>48.7</v>
      </c>
      <c r="J40" s="1" t="n">
        <v>94</v>
      </c>
      <c r="K40" s="19" t="n">
        <f aca="false">I40*J40/1000</f>
        <v>4.5778</v>
      </c>
    </row>
    <row r="41" customFormat="false" ht="13.8" hidden="false" customHeight="false" outlineLevel="0" collapsed="false">
      <c r="A41" s="0" t="n">
        <v>4</v>
      </c>
      <c r="B41" s="0" t="s">
        <v>29</v>
      </c>
      <c r="C41" s="0" t="s">
        <v>26</v>
      </c>
      <c r="D41" s="2" t="n">
        <v>7917</v>
      </c>
      <c r="E41" s="3" t="n">
        <v>14</v>
      </c>
      <c r="F41" s="1" t="n">
        <v>255</v>
      </c>
      <c r="G41" s="1" t="n">
        <v>64</v>
      </c>
      <c r="H41" s="55" t="n">
        <f aca="false">F41*G41/1000</f>
        <v>16.32</v>
      </c>
      <c r="I41" s="1" t="n">
        <v>116</v>
      </c>
      <c r="J41" s="1" t="n">
        <v>94</v>
      </c>
      <c r="K41" s="19" t="n">
        <f aca="false">I41*J41/1000</f>
        <v>10.904</v>
      </c>
    </row>
    <row r="42" customFormat="false" ht="13.8" hidden="false" customHeight="false" outlineLevel="0" collapsed="false">
      <c r="A42" s="0" t="n">
        <v>5</v>
      </c>
      <c r="B42" s="0" t="s">
        <v>31</v>
      </c>
      <c r="C42" s="0" t="s">
        <v>32</v>
      </c>
      <c r="D42" s="2" t="n">
        <v>800</v>
      </c>
      <c r="E42" s="3" t="n">
        <v>78</v>
      </c>
      <c r="F42" s="1" t="n">
        <v>36.8</v>
      </c>
      <c r="G42" s="1" t="n">
        <v>64</v>
      </c>
      <c r="H42" s="55" t="n">
        <f aca="false">F42*G42/1000</f>
        <v>2.3552</v>
      </c>
      <c r="I42" s="1" t="n">
        <v>27.3</v>
      </c>
      <c r="J42" s="1" t="n">
        <v>44</v>
      </c>
      <c r="K42" s="19" t="n">
        <f aca="false">I42*J42/1000</f>
        <v>1.2012</v>
      </c>
    </row>
    <row r="43" customFormat="false" ht="13.8" hidden="false" customHeight="false" outlineLevel="0" collapsed="false">
      <c r="A43" s="0" t="n">
        <v>6</v>
      </c>
      <c r="B43" s="0" t="s">
        <v>35</v>
      </c>
      <c r="C43" s="0" t="s">
        <v>32</v>
      </c>
      <c r="D43" s="2" t="n">
        <v>542</v>
      </c>
      <c r="E43" s="3" t="n">
        <v>100</v>
      </c>
      <c r="F43" s="1" t="n">
        <v>59.1</v>
      </c>
      <c r="G43" s="1" t="n">
        <v>64</v>
      </c>
      <c r="H43" s="55" t="n">
        <f aca="false">F43*G43/1000</f>
        <v>3.7824</v>
      </c>
      <c r="I43" s="1" t="n">
        <v>25.4</v>
      </c>
      <c r="J43" s="1" t="n">
        <v>94</v>
      </c>
      <c r="K43" s="19" t="n">
        <f aca="false">I43*J43/1000</f>
        <v>2.3876</v>
      </c>
    </row>
    <row r="44" customFormat="false" ht="13.8" hidden="false" customHeight="false" outlineLevel="0" collapsed="false">
      <c r="A44" s="0" t="n">
        <v>7</v>
      </c>
      <c r="B44" s="0" t="s">
        <v>37</v>
      </c>
      <c r="C44" s="0" t="s">
        <v>32</v>
      </c>
      <c r="D44" s="2" t="n">
        <v>238</v>
      </c>
      <c r="E44" s="3" t="n">
        <v>74</v>
      </c>
      <c r="F44" s="1" t="n">
        <v>277</v>
      </c>
      <c r="G44" s="1" t="n">
        <v>64</v>
      </c>
      <c r="H44" s="55" t="n">
        <f aca="false">F44*G44/1000</f>
        <v>17.728</v>
      </c>
      <c r="I44" s="1" t="n">
        <v>59</v>
      </c>
      <c r="J44" s="1" t="n">
        <v>44</v>
      </c>
      <c r="K44" s="19" t="n">
        <f aca="false">I44*J44/1000</f>
        <v>2.596</v>
      </c>
    </row>
    <row r="45" customFormat="false" ht="13.8" hidden="false" customHeight="false" outlineLevel="0" collapsed="false">
      <c r="A45" s="0" t="n">
        <v>8</v>
      </c>
      <c r="B45" s="0" t="s">
        <v>39</v>
      </c>
      <c r="C45" s="0" t="s">
        <v>40</v>
      </c>
      <c r="D45" s="2" t="n">
        <v>789</v>
      </c>
      <c r="E45" s="3" t="n">
        <v>40</v>
      </c>
      <c r="F45" s="1" t="n">
        <v>5.56</v>
      </c>
      <c r="G45" s="1" t="n">
        <v>64</v>
      </c>
      <c r="H45" s="55" t="n">
        <f aca="false">F45*G45/1000</f>
        <v>0.35584</v>
      </c>
      <c r="I45" s="1" t="n">
        <v>0.1</v>
      </c>
      <c r="J45" s="1" t="n">
        <v>94</v>
      </c>
      <c r="K45" s="19" t="n">
        <f aca="false">I45*J45/1000</f>
        <v>0.0094</v>
      </c>
    </row>
    <row r="46" customFormat="false" ht="13.8" hidden="false" customHeight="false" outlineLevel="0" collapsed="false">
      <c r="A46" s="0" t="n">
        <v>9</v>
      </c>
      <c r="B46" s="0" t="s">
        <v>43</v>
      </c>
      <c r="C46" s="0" t="s">
        <v>40</v>
      </c>
      <c r="D46" s="2" t="n">
        <v>5930</v>
      </c>
      <c r="E46" s="3" t="n">
        <v>20</v>
      </c>
      <c r="F46" s="1" t="n">
        <v>59</v>
      </c>
      <c r="G46" s="1" t="n">
        <v>64</v>
      </c>
      <c r="H46" s="55" t="n">
        <f aca="false">F46*G46/1000</f>
        <v>3.776</v>
      </c>
      <c r="I46" s="1" t="n">
        <v>0.9</v>
      </c>
      <c r="J46" s="1" t="n">
        <v>94</v>
      </c>
      <c r="K46" s="19" t="n">
        <f aca="false">I46*J46/1000</f>
        <v>0.0846</v>
      </c>
    </row>
    <row r="47" customFormat="false" ht="13.8" hidden="false" customHeight="false" outlineLevel="0" collapsed="false">
      <c r="A47" s="0" t="n">
        <v>10</v>
      </c>
      <c r="B47" s="0" t="s">
        <v>45</v>
      </c>
      <c r="C47" s="0" t="s">
        <v>46</v>
      </c>
      <c r="D47" s="2" t="n">
        <v>3315</v>
      </c>
      <c r="E47" s="3" t="n">
        <v>80</v>
      </c>
      <c r="F47" s="1" t="n">
        <v>63.2</v>
      </c>
      <c r="G47" s="1" t="n">
        <v>64</v>
      </c>
      <c r="H47" s="55" t="n">
        <f aca="false">F47*G47/1000</f>
        <v>4.0448</v>
      </c>
      <c r="I47" s="1" t="n">
        <v>23</v>
      </c>
      <c r="J47" s="1" t="n">
        <v>194</v>
      </c>
      <c r="K47" s="19" t="n">
        <f aca="false">I47*J47/1000</f>
        <v>4.462</v>
      </c>
    </row>
    <row r="48" customFormat="false" ht="13.8" hidden="false" customHeight="false" outlineLevel="0" collapsed="false">
      <c r="A48" s="0" t="n">
        <v>11</v>
      </c>
      <c r="B48" s="0" t="s">
        <v>48</v>
      </c>
      <c r="C48" s="0" t="s">
        <v>49</v>
      </c>
      <c r="D48" s="2" t="n">
        <v>20833</v>
      </c>
      <c r="E48" s="3" t="n">
        <v>12</v>
      </c>
      <c r="F48" s="1" t="n">
        <v>105</v>
      </c>
      <c r="G48" s="1" t="n">
        <v>64</v>
      </c>
      <c r="H48" s="55" t="n">
        <f aca="false">F48*G48/1000</f>
        <v>6.72</v>
      </c>
      <c r="I48" s="1" t="n">
        <v>38.6</v>
      </c>
      <c r="J48" s="1" t="n">
        <v>194</v>
      </c>
      <c r="K48" s="19" t="n">
        <f aca="false">I48*J48/1000</f>
        <v>7.4884</v>
      </c>
    </row>
    <row r="49" customFormat="false" ht="13.8" hidden="false" customHeight="false" outlineLevel="0" collapsed="false">
      <c r="A49" s="0" t="n">
        <v>12</v>
      </c>
      <c r="B49" s="0" t="s">
        <v>51</v>
      </c>
      <c r="C49" s="0" t="s">
        <v>52</v>
      </c>
      <c r="D49" s="2" t="n">
        <v>6104</v>
      </c>
      <c r="E49" s="3" t="n">
        <v>20</v>
      </c>
      <c r="F49" s="1" t="n">
        <v>96.2</v>
      </c>
      <c r="G49" s="1" t="n">
        <v>64</v>
      </c>
      <c r="H49" s="55" t="n">
        <f aca="false">F49*G49/1000</f>
        <v>6.1568</v>
      </c>
      <c r="I49" s="1" t="n">
        <v>0.1</v>
      </c>
      <c r="J49" s="1" t="n">
        <v>194</v>
      </c>
      <c r="K49" s="19" t="n">
        <f aca="false">I49*J49/1000</f>
        <v>0.0194</v>
      </c>
    </row>
    <row r="50" customFormat="false" ht="13.8" hidden="false" customHeight="false" outlineLevel="0" collapsed="false">
      <c r="A50" s="0" t="n">
        <v>13</v>
      </c>
      <c r="B50" s="0" t="s">
        <v>54</v>
      </c>
      <c r="C50" s="0" t="s">
        <v>52</v>
      </c>
      <c r="D50" s="2" t="n">
        <v>868</v>
      </c>
      <c r="E50" s="3" t="n">
        <v>20</v>
      </c>
      <c r="F50" s="1" t="n">
        <v>66.8</v>
      </c>
      <c r="G50" s="1" t="n">
        <v>64</v>
      </c>
      <c r="H50" s="55" t="n">
        <f aca="false">F50*G50/1000</f>
        <v>4.2752</v>
      </c>
      <c r="I50" s="1" t="n">
        <v>36.6</v>
      </c>
      <c r="J50" s="1" t="n">
        <v>194</v>
      </c>
      <c r="K50" s="19" t="n">
        <f aca="false">I50*J50/1000</f>
        <v>7.1004</v>
      </c>
    </row>
    <row r="51" customFormat="false" ht="13.8" hidden="false" customHeight="false" outlineLevel="0" collapsed="false">
      <c r="A51" s="0" t="n">
        <v>14</v>
      </c>
      <c r="B51" s="0" t="s">
        <v>56</v>
      </c>
      <c r="C51" s="0" t="s">
        <v>57</v>
      </c>
      <c r="D51" s="2" t="n">
        <v>1800</v>
      </c>
      <c r="E51" s="3" t="n">
        <v>24</v>
      </c>
      <c r="F51" s="1" t="n">
        <v>17.4</v>
      </c>
      <c r="G51" s="1" t="n">
        <v>64</v>
      </c>
      <c r="H51" s="55" t="n">
        <f aca="false">F51*G51/1000</f>
        <v>1.1136</v>
      </c>
      <c r="I51" s="1" t="n">
        <v>17.6</v>
      </c>
      <c r="J51" s="1" t="n">
        <v>194</v>
      </c>
      <c r="K51" s="19" t="n">
        <f aca="false">I51*J51/1000</f>
        <v>3.4144</v>
      </c>
    </row>
    <row r="52" customFormat="false" ht="13.8" hidden="false" customHeight="false" outlineLevel="0" collapsed="false">
      <c r="A52" s="0" t="n">
        <v>15</v>
      </c>
      <c r="B52" s="0" t="s">
        <v>60</v>
      </c>
      <c r="C52" s="0" t="s">
        <v>57</v>
      </c>
      <c r="D52" s="2" t="n">
        <v>99019</v>
      </c>
      <c r="E52" s="3" t="n">
        <v>10</v>
      </c>
      <c r="F52" s="1" t="n">
        <v>275</v>
      </c>
      <c r="G52" s="1" t="n">
        <v>64</v>
      </c>
      <c r="H52" s="55" t="n">
        <f aca="false">F52*G52/1000</f>
        <v>17.6</v>
      </c>
      <c r="I52" s="1" t="n">
        <v>323</v>
      </c>
      <c r="J52" s="1" t="n">
        <v>94</v>
      </c>
      <c r="K52" s="19" t="n">
        <f aca="false">I52*J52/1000</f>
        <v>30.362</v>
      </c>
    </row>
  </sheetData>
  <mergeCells count="4">
    <mergeCell ref="F1:H1"/>
    <mergeCell ref="I1:K1"/>
    <mergeCell ref="F35:H35"/>
    <mergeCell ref="I35:K35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K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6" activeCellId="0" sqref="J16"/>
    </sheetView>
  </sheetViews>
  <sheetFormatPr defaultColWidth="9.1640625" defaultRowHeight="13.8" zeroHeight="false" outlineLevelRow="0" outlineLevelCol="0"/>
  <cols>
    <col collapsed="false" customWidth="true" hidden="false" outlineLevel="0" max="1" min="1" style="0" width="2.68"/>
    <col collapsed="false" customWidth="true" hidden="false" outlineLevel="0" max="2" min="2" style="0" width="5.21"/>
    <col collapsed="false" customWidth="true" hidden="false" outlineLevel="0" max="3" min="3" style="0" width="4.89"/>
    <col collapsed="false" customWidth="true" hidden="false" outlineLevel="0" max="4" min="4" style="0" width="5.76"/>
    <col collapsed="false" customWidth="true" hidden="false" outlineLevel="0" max="5" min="5" style="0" width="17.64"/>
    <col collapsed="false" customWidth="true" hidden="false" outlineLevel="0" max="6" min="6" style="0" width="11.83"/>
    <col collapsed="false" customWidth="true" hidden="false" outlineLevel="0" max="7" min="7" style="0" width="13.15"/>
    <col collapsed="false" customWidth="true" hidden="false" outlineLevel="0" max="8" min="8" style="0" width="10.06"/>
    <col collapsed="false" customWidth="true" hidden="false" outlineLevel="0" max="9" min="9" style="0" width="10.47"/>
  </cols>
  <sheetData>
    <row r="2" customFormat="false" ht="13.8" hidden="false" customHeight="false" outlineLevel="0" collapsed="false">
      <c r="B2" s="0" t="s">
        <v>62</v>
      </c>
      <c r="E2" s="0" t="s">
        <v>12</v>
      </c>
      <c r="F2" s="0" t="s">
        <v>63</v>
      </c>
      <c r="G2" s="0" t="s">
        <v>64</v>
      </c>
      <c r="H2" s="0" t="s">
        <v>65</v>
      </c>
      <c r="I2" s="0" t="s">
        <v>66</v>
      </c>
      <c r="J2" s="0" t="s">
        <v>67</v>
      </c>
      <c r="K2" s="0" t="s">
        <v>62</v>
      </c>
    </row>
    <row r="3" customFormat="false" ht="13.8" hidden="false" customHeight="false" outlineLevel="0" collapsed="false">
      <c r="A3" s="0" t="s">
        <v>68</v>
      </c>
      <c r="B3" s="0" t="n">
        <v>1</v>
      </c>
      <c r="C3" s="0" t="str">
        <f aca="false">CONCATENATE(A3,B3)</f>
        <v>PJ1</v>
      </c>
      <c r="D3" s="0" t="s">
        <v>22</v>
      </c>
      <c r="E3" s="0" t="s">
        <v>19</v>
      </c>
      <c r="F3" s="1" t="n">
        <v>33.6</v>
      </c>
      <c r="G3" s="1" t="n">
        <v>60</v>
      </c>
      <c r="H3" s="56" t="n">
        <f aca="false">(G3*F3)/1000</f>
        <v>2.016</v>
      </c>
      <c r="I3" s="56" t="n">
        <f aca="false">ROUND(1000/F3,1)</f>
        <v>29.8</v>
      </c>
      <c r="J3" s="56" t="n">
        <v>30</v>
      </c>
      <c r="K3" s="0" t="s">
        <v>22</v>
      </c>
    </row>
    <row r="4" customFormat="false" ht="13.8" hidden="false" customHeight="false" outlineLevel="0" collapsed="false">
      <c r="A4" s="0" t="s">
        <v>68</v>
      </c>
      <c r="B4" s="0" t="n">
        <f aca="false">B3+1</f>
        <v>2</v>
      </c>
      <c r="C4" s="0" t="str">
        <f aca="false">CONCATENATE(A4,B4)</f>
        <v>PJ2</v>
      </c>
      <c r="D4" s="0" t="s">
        <v>24</v>
      </c>
      <c r="E4" s="0" t="s">
        <v>23</v>
      </c>
      <c r="F4" s="1" t="n">
        <v>98.8</v>
      </c>
      <c r="G4" s="1" t="n">
        <v>64</v>
      </c>
      <c r="H4" s="56" t="n">
        <f aca="false">(G4*F4)/1000</f>
        <v>6.3232</v>
      </c>
      <c r="I4" s="56" t="n">
        <f aca="false">ROUND(1000/F4,1)</f>
        <v>10.1</v>
      </c>
      <c r="J4" s="56" t="n">
        <v>10.5</v>
      </c>
      <c r="K4" s="0" t="s">
        <v>24</v>
      </c>
    </row>
    <row r="5" customFormat="false" ht="13.8" hidden="false" customHeight="false" outlineLevel="0" collapsed="false">
      <c r="A5" s="0" t="s">
        <v>68</v>
      </c>
      <c r="B5" s="0" t="n">
        <f aca="false">B4+1</f>
        <v>3</v>
      </c>
      <c r="C5" s="0" t="str">
        <f aca="false">CONCATENATE(A5,B5)</f>
        <v>PJ3</v>
      </c>
      <c r="D5" s="0" t="s">
        <v>28</v>
      </c>
      <c r="E5" s="0" t="s">
        <v>25</v>
      </c>
      <c r="F5" s="1" t="n">
        <v>90</v>
      </c>
      <c r="G5" s="1" t="n">
        <v>60</v>
      </c>
      <c r="H5" s="56" t="n">
        <f aca="false">(G5*F5)/1000</f>
        <v>5.4</v>
      </c>
      <c r="I5" s="56" t="n">
        <f aca="false">ROUND(1000/F5,1)</f>
        <v>11.1</v>
      </c>
      <c r="J5" s="56" t="n">
        <v>11.5</v>
      </c>
      <c r="K5" s="0" t="s">
        <v>28</v>
      </c>
    </row>
    <row r="6" customFormat="false" ht="13.8" hidden="false" customHeight="false" outlineLevel="0" collapsed="false">
      <c r="A6" s="0" t="s">
        <v>68</v>
      </c>
      <c r="B6" s="0" t="n">
        <f aca="false">B5+1</f>
        <v>4</v>
      </c>
      <c r="C6" s="0" t="str">
        <f aca="false">CONCATENATE(A6,B6)</f>
        <v>PJ4</v>
      </c>
      <c r="D6" s="0" t="s">
        <v>30</v>
      </c>
      <c r="E6" s="0" t="s">
        <v>29</v>
      </c>
      <c r="F6" s="1" t="n">
        <v>255</v>
      </c>
      <c r="G6" s="1" t="n">
        <v>64</v>
      </c>
      <c r="H6" s="56" t="n">
        <f aca="false">(G6*F6)/1000</f>
        <v>16.32</v>
      </c>
      <c r="I6" s="56" t="n">
        <f aca="false">ROUND(1000/F6,1)</f>
        <v>3.9</v>
      </c>
      <c r="J6" s="56" t="n">
        <v>4</v>
      </c>
      <c r="K6" s="0" t="s">
        <v>30</v>
      </c>
    </row>
    <row r="7" customFormat="false" ht="13.8" hidden="false" customHeight="false" outlineLevel="0" collapsed="false">
      <c r="A7" s="0" t="s">
        <v>68</v>
      </c>
      <c r="B7" s="0" t="n">
        <f aca="false">B6+1</f>
        <v>5</v>
      </c>
      <c r="C7" s="0" t="str">
        <f aca="false">CONCATENATE(A7,B7)</f>
        <v>PJ5</v>
      </c>
      <c r="D7" s="0" t="s">
        <v>34</v>
      </c>
      <c r="E7" s="0" t="s">
        <v>31</v>
      </c>
      <c r="F7" s="1" t="n">
        <v>47.2</v>
      </c>
      <c r="G7" s="1" t="n">
        <v>60</v>
      </c>
      <c r="H7" s="56" t="n">
        <f aca="false">(G7*F7)/1000</f>
        <v>2.832</v>
      </c>
      <c r="I7" s="56" t="n">
        <f aca="false">ROUND(1000/F7,1)</f>
        <v>21.2</v>
      </c>
      <c r="J7" s="56" t="n">
        <v>21.5</v>
      </c>
      <c r="K7" s="0" t="s">
        <v>34</v>
      </c>
    </row>
    <row r="8" customFormat="false" ht="13.8" hidden="false" customHeight="false" outlineLevel="0" collapsed="false">
      <c r="A8" s="0" t="s">
        <v>68</v>
      </c>
      <c r="B8" s="0" t="n">
        <f aca="false">B7+1</f>
        <v>6</v>
      </c>
      <c r="C8" s="0" t="str">
        <f aca="false">CONCATENATE(A8,B8)</f>
        <v>PJ6</v>
      </c>
      <c r="D8" s="0" t="s">
        <v>36</v>
      </c>
      <c r="E8" s="0" t="s">
        <v>35</v>
      </c>
      <c r="F8" s="1" t="n">
        <v>59.1</v>
      </c>
      <c r="G8" s="1" t="n">
        <v>64</v>
      </c>
      <c r="H8" s="56" t="n">
        <f aca="false">(G8*F8)/1000</f>
        <v>3.7824</v>
      </c>
      <c r="I8" s="56" t="n">
        <f aca="false">ROUND(1000/F8,1)</f>
        <v>16.9</v>
      </c>
      <c r="J8" s="56" t="n">
        <v>17</v>
      </c>
      <c r="K8" s="0" t="s">
        <v>36</v>
      </c>
    </row>
    <row r="9" customFormat="false" ht="13.8" hidden="false" customHeight="false" outlineLevel="0" collapsed="false">
      <c r="A9" s="0" t="s">
        <v>68</v>
      </c>
      <c r="B9" s="0" t="n">
        <f aca="false">B8+1</f>
        <v>7</v>
      </c>
      <c r="C9" s="0" t="str">
        <f aca="false">CONCATENATE(A9,B9)</f>
        <v>PJ7</v>
      </c>
      <c r="D9" s="0" t="s">
        <v>38</v>
      </c>
      <c r="E9" s="0" t="s">
        <v>37</v>
      </c>
      <c r="F9" s="1" t="n">
        <v>277</v>
      </c>
      <c r="G9" s="1" t="n">
        <v>64</v>
      </c>
      <c r="H9" s="56" t="n">
        <f aca="false">(G9*F9)/1000</f>
        <v>17.728</v>
      </c>
      <c r="I9" s="56" t="n">
        <f aca="false">ROUND(1000/F9,1)</f>
        <v>3.6</v>
      </c>
      <c r="J9" s="56" t="n">
        <v>4</v>
      </c>
      <c r="K9" s="0" t="s">
        <v>38</v>
      </c>
    </row>
    <row r="10" customFormat="false" ht="13.8" hidden="false" customHeight="false" outlineLevel="0" collapsed="false">
      <c r="A10" s="0" t="s">
        <v>68</v>
      </c>
      <c r="B10" s="0" t="n">
        <f aca="false">B9+1</f>
        <v>8</v>
      </c>
      <c r="C10" s="0" t="str">
        <f aca="false">CONCATENATE(A10,B10)</f>
        <v>PJ8</v>
      </c>
      <c r="D10" s="0" t="s">
        <v>42</v>
      </c>
      <c r="E10" s="0" t="s">
        <v>39</v>
      </c>
      <c r="F10" s="1" t="n">
        <v>11</v>
      </c>
      <c r="G10" s="1" t="n">
        <v>120</v>
      </c>
      <c r="H10" s="57" t="n">
        <f aca="false">(G10*F10)/1000</f>
        <v>1.32</v>
      </c>
      <c r="I10" s="56" t="n">
        <f aca="false">ROUND(1000/F10,1)</f>
        <v>90.9</v>
      </c>
      <c r="J10" s="56" t="n">
        <v>92</v>
      </c>
      <c r="K10" s="0" t="s">
        <v>42</v>
      </c>
    </row>
    <row r="11" customFormat="false" ht="13.8" hidden="false" customHeight="false" outlineLevel="0" collapsed="false">
      <c r="A11" s="0" t="s">
        <v>68</v>
      </c>
      <c r="B11" s="0" t="n">
        <f aca="false">B10+1</f>
        <v>9</v>
      </c>
      <c r="C11" s="0" t="str">
        <f aca="false">CONCATENATE(A11,B11)</f>
        <v>PJ9</v>
      </c>
      <c r="D11" s="0" t="s">
        <v>44</v>
      </c>
      <c r="E11" s="0" t="s">
        <v>43</v>
      </c>
      <c r="F11" s="1" t="n">
        <v>59</v>
      </c>
      <c r="G11" s="1" t="n">
        <v>64</v>
      </c>
      <c r="H11" s="56" t="n">
        <f aca="false">(G11*F11)/1000</f>
        <v>3.776</v>
      </c>
      <c r="I11" s="56" t="n">
        <f aca="false">ROUND(1000/F11,1)</f>
        <v>16.9</v>
      </c>
      <c r="J11" s="56" t="n">
        <v>17</v>
      </c>
      <c r="K11" s="0" t="s">
        <v>44</v>
      </c>
    </row>
    <row r="12" customFormat="false" ht="13.8" hidden="false" customHeight="false" outlineLevel="0" collapsed="false">
      <c r="A12" s="0" t="s">
        <v>68</v>
      </c>
      <c r="B12" s="0" t="n">
        <f aca="false">B11+1</f>
        <v>10</v>
      </c>
      <c r="C12" s="0" t="str">
        <f aca="false">CONCATENATE(A12,B12)</f>
        <v>PJ10</v>
      </c>
      <c r="D12" s="0" t="s">
        <v>47</v>
      </c>
      <c r="E12" s="0" t="s">
        <v>45</v>
      </c>
      <c r="F12" s="1" t="n">
        <v>63.2</v>
      </c>
      <c r="G12" s="1" t="n">
        <v>64</v>
      </c>
      <c r="H12" s="56" t="n">
        <f aca="false">(G12*F12)/1000</f>
        <v>4.0448</v>
      </c>
      <c r="I12" s="56" t="n">
        <f aca="false">ROUND(1000/F12,1)</f>
        <v>15.8</v>
      </c>
      <c r="J12" s="56" t="n">
        <v>16</v>
      </c>
      <c r="K12" s="0" t="s">
        <v>47</v>
      </c>
    </row>
    <row r="13" customFormat="false" ht="13.8" hidden="false" customHeight="false" outlineLevel="0" collapsed="false">
      <c r="A13" s="0" t="s">
        <v>68</v>
      </c>
      <c r="B13" s="0" t="n">
        <f aca="false">B12+1</f>
        <v>11</v>
      </c>
      <c r="C13" s="0" t="str">
        <f aca="false">CONCATENATE(A13,B13)</f>
        <v>PJ11</v>
      </c>
      <c r="D13" s="0" t="s">
        <v>50</v>
      </c>
      <c r="E13" s="0" t="s">
        <v>48</v>
      </c>
      <c r="F13" s="1" t="n">
        <v>105</v>
      </c>
      <c r="G13" s="1" t="n">
        <v>64</v>
      </c>
      <c r="H13" s="56" t="n">
        <f aca="false">(G13*F13)/1000</f>
        <v>6.72</v>
      </c>
      <c r="I13" s="56" t="n">
        <f aca="false">ROUND(1000/F13,1)</f>
        <v>9.5</v>
      </c>
      <c r="J13" s="56" t="n">
        <v>10</v>
      </c>
      <c r="K13" s="0" t="s">
        <v>50</v>
      </c>
    </row>
    <row r="14" customFormat="false" ht="13.8" hidden="false" customHeight="false" outlineLevel="0" collapsed="false">
      <c r="A14" s="0" t="s">
        <v>68</v>
      </c>
      <c r="B14" s="0" t="n">
        <f aca="false">B13+1</f>
        <v>12</v>
      </c>
      <c r="C14" s="0" t="str">
        <f aca="false">CONCATENATE(A14,B14)</f>
        <v>PJ12</v>
      </c>
      <c r="D14" s="0" t="s">
        <v>53</v>
      </c>
      <c r="E14" s="0" t="s">
        <v>51</v>
      </c>
      <c r="F14" s="1" t="n">
        <v>96.2</v>
      </c>
      <c r="G14" s="1" t="n">
        <v>64</v>
      </c>
      <c r="H14" s="56" t="n">
        <f aca="false">(G14*F14)/1000</f>
        <v>6.1568</v>
      </c>
      <c r="I14" s="56" t="n">
        <f aca="false">ROUND(1000/F14,1)</f>
        <v>10.4</v>
      </c>
      <c r="J14" s="56" t="n">
        <v>10.5</v>
      </c>
      <c r="K14" s="0" t="s">
        <v>53</v>
      </c>
    </row>
    <row r="15" customFormat="false" ht="13.8" hidden="false" customHeight="false" outlineLevel="0" collapsed="false">
      <c r="A15" s="0" t="s">
        <v>68</v>
      </c>
      <c r="B15" s="0" t="n">
        <f aca="false">B14+1</f>
        <v>13</v>
      </c>
      <c r="C15" s="0" t="str">
        <f aca="false">CONCATENATE(A15,B15)</f>
        <v>PJ13</v>
      </c>
      <c r="D15" s="0" t="s">
        <v>55</v>
      </c>
      <c r="E15" s="0" t="s">
        <v>54</v>
      </c>
      <c r="F15" s="1" t="n">
        <v>66.8</v>
      </c>
      <c r="G15" s="1" t="n">
        <v>64</v>
      </c>
      <c r="H15" s="56" t="n">
        <f aca="false">(G15*F15)/1000</f>
        <v>4.2752</v>
      </c>
      <c r="I15" s="56" t="n">
        <f aca="false">ROUND(1000/F15,1)</f>
        <v>15</v>
      </c>
      <c r="J15" s="56" t="n">
        <v>15</v>
      </c>
      <c r="K15" s="0" t="s">
        <v>55</v>
      </c>
    </row>
    <row r="16" customFormat="false" ht="13.8" hidden="false" customHeight="false" outlineLevel="0" collapsed="false">
      <c r="A16" s="0" t="s">
        <v>68</v>
      </c>
      <c r="B16" s="0" t="n">
        <f aca="false">B15+1</f>
        <v>14</v>
      </c>
      <c r="C16" s="0" t="str">
        <f aca="false">CONCATENATE(A16,B16)</f>
        <v>PJ14</v>
      </c>
      <c r="D16" s="0" t="s">
        <v>59</v>
      </c>
      <c r="E16" s="0" t="s">
        <v>56</v>
      </c>
      <c r="F16" s="1" t="n">
        <v>16.1</v>
      </c>
      <c r="G16" s="1" t="n">
        <v>60</v>
      </c>
      <c r="H16" s="57" t="n">
        <f aca="false">(G16*F16)/1000</f>
        <v>0.966</v>
      </c>
      <c r="I16" s="56" t="n">
        <f aca="false">ROUND(1000/F16,1)</f>
        <v>62.1</v>
      </c>
      <c r="J16" s="56" t="s">
        <v>69</v>
      </c>
      <c r="K16" s="0" t="s">
        <v>59</v>
      </c>
    </row>
    <row r="17" customFormat="false" ht="13.8" hidden="false" customHeight="false" outlineLevel="0" collapsed="false">
      <c r="A17" s="0" t="s">
        <v>68</v>
      </c>
      <c r="B17" s="0" t="n">
        <f aca="false">B16+1</f>
        <v>15</v>
      </c>
      <c r="C17" s="0" t="str">
        <f aca="false">CONCATENATE(A17,B17)</f>
        <v>PJ15</v>
      </c>
      <c r="D17" s="0" t="s">
        <v>61</v>
      </c>
      <c r="E17" s="0" t="s">
        <v>60</v>
      </c>
      <c r="F17" s="1" t="n">
        <v>275</v>
      </c>
      <c r="G17" s="1" t="n">
        <v>64</v>
      </c>
      <c r="H17" s="56" t="n">
        <f aca="false">(G17*F17)/1000</f>
        <v>17.6</v>
      </c>
      <c r="I17" s="56" t="n">
        <f aca="false">ROUND(1000/F17,1)</f>
        <v>3.6</v>
      </c>
      <c r="J17" s="56" t="n">
        <v>4</v>
      </c>
      <c r="K17" s="0" t="s">
        <v>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322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2020-07-22T14:01:54Z</dcterms:created>
  <dc:creator>muni</dc:creator>
  <dc:description/>
  <dc:language>en-US</dc:language>
  <cp:lastModifiedBy/>
  <cp:lastPrinted>2020-09-29T10:43:16Z</cp:lastPrinted>
  <dcterms:modified xsi:type="dcterms:W3CDTF">2020-09-29T17:00:27Z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