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sadaluengaramsuk/Desktop/Linear Regression/"/>
    </mc:Choice>
  </mc:AlternateContent>
  <xr:revisionPtr revIDLastSave="0" documentId="13_ncr:1_{3C298A4C-C56A-8C4B-9618-3C99698304CB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Scatter" sheetId="2" r:id="rId1"/>
    <sheet name="mtcars" sheetId="1" r:id="rId2"/>
    <sheet name="hp-mph" sheetId="3" r:id="rId3"/>
    <sheet name="SLR" sheetId="4" r:id="rId4"/>
    <sheet name="MLR" sheetId="5" r:id="rId5"/>
  </sheets>
  <definedNames>
    <definedName name="mtcars">mtcars!$A$1:$K$33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4" l="1"/>
  <c r="N9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2" i="4"/>
  <c r="I11" i="4" a="1"/>
  <c r="I11" i="4" s="1"/>
  <c r="E9" i="3"/>
  <c r="E8" i="3"/>
  <c r="N5" i="1"/>
  <c r="F9" i="3"/>
  <c r="F8" i="3"/>
  <c r="O5" i="1"/>
  <c r="F2" i="4" l="1" a="1"/>
  <c r="F2" i="4" s="1"/>
  <c r="G2" i="4" l="1" a="1"/>
  <c r="G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<sst xmlns="http://schemas.openxmlformats.org/spreadsheetml/2006/main" count="116" uniqueCount="52">
  <si>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</si>
  <si>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</si>
  <si>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</si>
  <si>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</si>
  <si>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</si>
  <si>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</si>
  <si>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</si>
  <si>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</si>
  <si>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</si>
  <si>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</si>
  <si>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</si>
  <si>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 xml:space="preserve">MPG-HP-Correlation </t>
  </si>
  <si>
    <t>This is invesed correlation</t>
  </si>
  <si>
    <t>mpg = f(hp)</t>
  </si>
  <si>
    <t xml:space="preserve">Equation </t>
  </si>
  <si>
    <t>mpg = b0 + b1 *hp</t>
  </si>
  <si>
    <t xml:space="preserve">intercept </t>
  </si>
  <si>
    <t xml:space="preserve">slope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</si>
  <si>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</si>
  <si>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</si>
  <si>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</si>
  <si>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</si>
  <si>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</si>
  <si>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</si>
  <si>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</si>
  <si>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</si>
  <si>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</si>
  <si>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</si>
  <si>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</si>
  <si>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</si>
  <si>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</si>
  <si>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</si>
  <si>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</si>
  <si>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</si>
  <si>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</si>
  <si>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</si>
  <si>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</si>
  <si>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</si>
  <si>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</si>
  <si>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</si>
  <si>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</si>
  <si>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</si>
  <si>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 = correlation</t>
  </si>
  <si>
    <t>M</t>
  </si>
  <si>
    <t>MPG = f(HP,WT,AM)</t>
  </si>
  <si>
    <t>MPG = b0 + b1 +HP + b2 *WT +b3*AM</t>
  </si>
  <si>
    <t>&lt;0.05 = significant</t>
  </si>
  <si>
    <t>predicted MPG (Regression)</t>
  </si>
  <si>
    <t xml:space="preserve">Error(residual) </t>
  </si>
  <si>
    <t>Sum Square Error</t>
  </si>
  <si>
    <t xml:space="preserve">Error^2 </t>
  </si>
  <si>
    <t>Root mean square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</si>
</sst>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/>
    <xf numFmtId="0" fontId="0" fillId="33" borderId="0" xfId="0" applyFill="1" applyBorder="1" applyAlignment="1"/>
    <xf numFmtId="0" fontId="0" fillId="33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mtcars!$D$1</c:f>
              <c:strCache>
                <c:ptCount val="1"/>
                <c:pt idx="0">
                  <c:v>hp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mtcars!$A$2:$A$33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xVal>
          <c:yVal>
            <c:numRef>
              <c:f>mtcars!$D$2:$D$33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31-DD47-9125-12A6D583D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152592"/>
        <c:axId val="1878743472"/>
      </c:scatterChart>
      <c:valAx>
        <c:axId val="160015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878743472"/>
        <c:crosses val="autoZero"/>
        <c:crossBetween val="midCat"/>
      </c:valAx>
      <c:valAx>
        <c:axId val="187874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60015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TH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F934FA-065C-F14A-AE40-707C16973522}">
  <sheetPr/>
  <sheetViews>
    <sheetView zoomScale="14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549FFA-9B03-3F13-F1BD-2208B6420D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workbookViewId="0">
      <selection activeCell="I1" sqref="I1:I1048576"/>
    </sheetView>
  </sheetViews>
  <sheetFormatPr baseColWidth="10" defaultColWidth="8.83203125" defaultRowHeight="15" x14ac:dyDescent="0.2"/>
  <cols>
    <col min="1" max="1" width="5.1640625" bestFit="1" customWidth="1"/>
    <col min="2" max="3" width="8.83203125" customWidth="1"/>
    <col min="15" max="15" width="20.83203125" customWidth="1"/>
    <col min="16" max="16" width="14.5" customWidth="1"/>
    <col min="17" max="17" width="20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 x14ac:dyDescent="0.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6" x14ac:dyDescent="0.2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6" x14ac:dyDescent="0.2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  <c r="N4" s="1" t="s">
        <v>11</v>
      </c>
    </row>
    <row r="5" spans="1:16" x14ac:dyDescent="0.2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  <c r="N5">
        <f>CORREL(A2:A33,D2:D33)</f>
        <v>-0.77616837182658638</v>
      </c>
      <c r="O5" t="str">
        <f ca="1">_xlfn.FORMULATEXT(N5)</f>
        <v>=CORREL(A2:A33,D2:D33)</v>
      </c>
      <c r="P5" t="s">
        <v>12</v>
      </c>
    </row>
    <row r="6" spans="1:16" x14ac:dyDescent="0.2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6" x14ac:dyDescent="0.2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6" x14ac:dyDescent="0.2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6" x14ac:dyDescent="0.2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6" x14ac:dyDescent="0.2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6" ht="16" thickBot="1" x14ac:dyDescent="0.2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6" x14ac:dyDescent="0.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  <c r="N12" s="4"/>
      <c r="O12" s="4" t="s">
        <v>0</v>
      </c>
      <c r="P12" s="4" t="s">
        <v>1</v>
      </c>
    </row>
    <row r="13" spans="1:16" x14ac:dyDescent="0.2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  <c r="N13" s="2" t="s">
        <v>0</v>
      </c>
      <c r="O13" s="2">
        <v>1</v>
      </c>
      <c r="P13" s="2"/>
    </row>
    <row r="14" spans="1:16" ht="16" thickBot="1" x14ac:dyDescent="0.2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  <c r="N14" s="3" t="s">
        <v>1</v>
      </c>
      <c r="O14" s="3">
        <v>-0.8521619594266131</v>
      </c>
      <c r="P14" s="3">
        <v>1</v>
      </c>
    </row>
    <row r="15" spans="1:16" x14ac:dyDescent="0.2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6" x14ac:dyDescent="0.2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26" x14ac:dyDescent="0.2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26" x14ac:dyDescent="0.2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26" x14ac:dyDescent="0.2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26" x14ac:dyDescent="0.2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26" x14ac:dyDescent="0.2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26" x14ac:dyDescent="0.2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26" x14ac:dyDescent="0.2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26" ht="16" thickBot="1" x14ac:dyDescent="0.2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26" x14ac:dyDescent="0.2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  <c r="O25" s="4"/>
      <c r="P25" s="4" t="s">
        <v>0</v>
      </c>
      <c r="Q25" s="4" t="s">
        <v>1</v>
      </c>
      <c r="R25" s="4" t="s">
        <v>2</v>
      </c>
      <c r="S25" s="4" t="s">
        <v>3</v>
      </c>
      <c r="T25" s="4" t="s">
        <v>4</v>
      </c>
      <c r="U25" s="4" t="s">
        <v>5</v>
      </c>
      <c r="V25" s="4" t="s">
        <v>6</v>
      </c>
      <c r="W25" s="4" t="s">
        <v>7</v>
      </c>
      <c r="X25" s="4" t="s">
        <v>8</v>
      </c>
      <c r="Y25" s="4" t="s">
        <v>9</v>
      </c>
      <c r="Z25" s="4" t="s">
        <v>10</v>
      </c>
    </row>
    <row r="26" spans="1:26" x14ac:dyDescent="0.2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  <c r="O26" s="2" t="s">
        <v>0</v>
      </c>
      <c r="P26" s="2">
        <v>1</v>
      </c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  <c r="O27" s="2" t="s">
        <v>1</v>
      </c>
      <c r="P27" s="2">
        <v>-0.8521619594266131</v>
      </c>
      <c r="Q27" s="2">
        <v>1</v>
      </c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  <c r="O28" s="2" t="s">
        <v>2</v>
      </c>
      <c r="P28" s="2">
        <v>-0.84755137926247848</v>
      </c>
      <c r="Q28" s="2">
        <v>0.9020328721469989</v>
      </c>
      <c r="R28" s="2">
        <v>1</v>
      </c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  <c r="O29" s="2" t="s">
        <v>3</v>
      </c>
      <c r="P29" s="2">
        <v>-0.77616837182658638</v>
      </c>
      <c r="Q29" s="2">
        <v>0.83244745272181953</v>
      </c>
      <c r="R29" s="2">
        <v>0.79094858636980647</v>
      </c>
      <c r="S29" s="2">
        <v>1</v>
      </c>
      <c r="T29" s="2"/>
      <c r="U29" s="2"/>
      <c r="V29" s="2"/>
      <c r="W29" s="2"/>
      <c r="X29" s="2"/>
      <c r="Y29" s="2"/>
      <c r="Z29" s="2"/>
    </row>
    <row r="30" spans="1:26" x14ac:dyDescent="0.2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  <c r="O30" s="2" t="s">
        <v>4</v>
      </c>
      <c r="P30" s="2">
        <v>0.68117190780674908</v>
      </c>
      <c r="Q30" s="2">
        <v>-0.69993811382876991</v>
      </c>
      <c r="R30" s="2">
        <v>-0.71021392716927001</v>
      </c>
      <c r="S30" s="2">
        <v>-0.44875911687291947</v>
      </c>
      <c r="T30" s="2">
        <v>1</v>
      </c>
      <c r="U30" s="2"/>
      <c r="V30" s="2"/>
      <c r="W30" s="2"/>
      <c r="X30" s="2"/>
      <c r="Y30" s="2"/>
      <c r="Z30" s="2"/>
    </row>
    <row r="31" spans="1:26" x14ac:dyDescent="0.2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  <c r="O31" s="2" t="s">
        <v>5</v>
      </c>
      <c r="P31" s="2">
        <v>-0.8676593765172278</v>
      </c>
      <c r="Q31" s="2">
        <v>0.78249579446324091</v>
      </c>
      <c r="R31" s="2">
        <v>0.8879799220581378</v>
      </c>
      <c r="S31" s="2">
        <v>0.6587478873447592</v>
      </c>
      <c r="T31" s="2">
        <v>-0.71244064669737173</v>
      </c>
      <c r="U31" s="2">
        <v>1</v>
      </c>
      <c r="V31" s="2"/>
      <c r="W31" s="2"/>
      <c r="X31" s="2"/>
      <c r="Y31" s="2"/>
      <c r="Z31" s="2"/>
    </row>
    <row r="32" spans="1:26" x14ac:dyDescent="0.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  <c r="O32" s="2" t="s">
        <v>6</v>
      </c>
      <c r="P32" s="2">
        <v>0.41868403392177822</v>
      </c>
      <c r="Q32" s="2">
        <v>-0.59124207376886861</v>
      </c>
      <c r="R32" s="2">
        <v>-0.4336978808110139</v>
      </c>
      <c r="S32" s="2">
        <v>-0.70822338886195324</v>
      </c>
      <c r="T32" s="2">
        <v>9.1204759651182993E-2</v>
      </c>
      <c r="U32" s="2">
        <v>-0.17471587871340488</v>
      </c>
      <c r="V32" s="2">
        <v>1</v>
      </c>
      <c r="W32" s="2"/>
      <c r="X32" s="2"/>
      <c r="Y32" s="2"/>
      <c r="Z32" s="2"/>
    </row>
    <row r="33" spans="1:26" x14ac:dyDescent="0.2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  <c r="O33" s="2" t="s">
        <v>7</v>
      </c>
      <c r="P33" s="2">
        <v>0.66403891912759294</v>
      </c>
      <c r="Q33" s="2">
        <v>-0.81081179608300535</v>
      </c>
      <c r="R33" s="2">
        <v>-0.71041589079060019</v>
      </c>
      <c r="S33" s="2">
        <v>-0.72309673735244961</v>
      </c>
      <c r="T33" s="2">
        <v>0.44027846495534917</v>
      </c>
      <c r="U33" s="2">
        <v>-0.55491567766399397</v>
      </c>
      <c r="V33" s="2">
        <v>0.74453544352625423</v>
      </c>
      <c r="W33" s="2">
        <v>1</v>
      </c>
      <c r="X33" s="2"/>
      <c r="Y33" s="2"/>
      <c r="Z33" s="2"/>
    </row>
    <row r="34" spans="1:26" x14ac:dyDescent="0.2">
      <c r="O34" s="2" t="s">
        <v>8</v>
      </c>
      <c r="P34" s="2">
        <v>0.59983242945464765</v>
      </c>
      <c r="Q34" s="2">
        <v>-0.52260704690067539</v>
      </c>
      <c r="R34" s="2">
        <v>-0.59122704006394744</v>
      </c>
      <c r="S34" s="2">
        <v>-0.24320425718585106</v>
      </c>
      <c r="T34" s="2">
        <v>0.71271112722626973</v>
      </c>
      <c r="U34" s="2">
        <v>-0.69249525883948415</v>
      </c>
      <c r="V34" s="2">
        <v>-0.22986086218488297</v>
      </c>
      <c r="W34" s="2">
        <v>0.16834512458535861</v>
      </c>
      <c r="X34" s="2">
        <v>1</v>
      </c>
      <c r="Y34" s="2"/>
      <c r="Z34" s="2"/>
    </row>
    <row r="35" spans="1:26" x14ac:dyDescent="0.2">
      <c r="O35" s="2" t="s">
        <v>9</v>
      </c>
      <c r="P35" s="2">
        <v>0.48028475733884218</v>
      </c>
      <c r="Q35" s="2">
        <v>-0.49268659938947124</v>
      </c>
      <c r="R35" s="2">
        <v>-0.55556919856248266</v>
      </c>
      <c r="S35" s="2">
        <v>-0.12570425822547418</v>
      </c>
      <c r="T35" s="2">
        <v>0.6996101319346647</v>
      </c>
      <c r="U35" s="2">
        <v>-0.58328699653664795</v>
      </c>
      <c r="V35" s="2">
        <v>-0.21268222972036493</v>
      </c>
      <c r="W35" s="2">
        <v>0.20602334873357925</v>
      </c>
      <c r="X35" s="2">
        <v>0.79405876025634348</v>
      </c>
      <c r="Y35" s="2">
        <v>1</v>
      </c>
      <c r="Z35" s="2"/>
    </row>
    <row r="36" spans="1:26" ht="16" thickBot="1" x14ac:dyDescent="0.25">
      <c r="O36" s="3" t="s">
        <v>10</v>
      </c>
      <c r="P36" s="3">
        <v>-0.55092507390245871</v>
      </c>
      <c r="Q36" s="3">
        <v>0.52698829374964329</v>
      </c>
      <c r="R36" s="3">
        <v>0.39497686486896932</v>
      </c>
      <c r="S36" s="3">
        <v>0.74981247154911024</v>
      </c>
      <c r="T36" s="3">
        <v>-9.0789798868867275E-2</v>
      </c>
      <c r="U36" s="3">
        <v>0.42760593773548722</v>
      </c>
      <c r="V36" s="3">
        <v>-0.65624922833805888</v>
      </c>
      <c r="W36" s="3">
        <v>-0.56960714100684262</v>
      </c>
      <c r="X36" s="3">
        <v>5.7534351070504114E-2</v>
      </c>
      <c r="Y36" s="3">
        <v>0.27407283635752228</v>
      </c>
      <c r="Z36" s="3">
        <v>1</v>
      </c>
    </row>
  </sheetData>
  <conditionalFormatting sqref="P26:Z36">
    <cfRule type="cellIs" dxfId="0" priority="1" operator="greaterThan">
      <formula>0</formula>
    </cfRule>
    <cfRule type="colorScale" priority="2">
      <colorScale>
        <cfvo type="num" val="0"/>
        <cfvo type="max"/>
        <color rgb="FFFF7128"/>
        <color rgb="FFFFEF9C"/>
      </colorScale>
    </cfRule>
    <cfRule type="colorScale" priority="3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D26F-E760-A747-82ED-9368F3DB6728}">
  <dimension ref="A1:L33"/>
  <sheetViews>
    <sheetView workbookViewId="0">
      <selection activeCell="J39" sqref="J39"/>
    </sheetView>
  </sheetViews>
  <sheetFormatPr baseColWidth="10" defaultRowHeight="15" x14ac:dyDescent="0.2"/>
  <cols>
    <col min="6" max="6" width="26.33203125" customWidth="1"/>
  </cols>
  <sheetData>
    <row r="1" spans="1:7" x14ac:dyDescent="0.2">
      <c r="A1" t="s">
        <v>0</v>
      </c>
      <c r="B1" t="s">
        <v>3</v>
      </c>
    </row>
    <row r="2" spans="1:7" x14ac:dyDescent="0.2">
      <c r="A2">
        <v>21</v>
      </c>
      <c r="B2">
        <v>110</v>
      </c>
    </row>
    <row r="3" spans="1:7" x14ac:dyDescent="0.2">
      <c r="A3">
        <v>21</v>
      </c>
      <c r="B3">
        <v>110</v>
      </c>
      <c r="D3" s="1" t="s">
        <v>14</v>
      </c>
    </row>
    <row r="4" spans="1:7" x14ac:dyDescent="0.2">
      <c r="A4">
        <v>22.8</v>
      </c>
      <c r="B4">
        <v>93</v>
      </c>
      <c r="D4" t="s">
        <v>13</v>
      </c>
    </row>
    <row r="5" spans="1:7" x14ac:dyDescent="0.2">
      <c r="A5">
        <v>21.4</v>
      </c>
      <c r="B5">
        <v>110</v>
      </c>
      <c r="D5" t="s">
        <v>15</v>
      </c>
    </row>
    <row r="6" spans="1:7" x14ac:dyDescent="0.2">
      <c r="A6">
        <v>18.7</v>
      </c>
      <c r="B6">
        <v>175</v>
      </c>
    </row>
    <row r="7" spans="1:7" x14ac:dyDescent="0.2">
      <c r="A7">
        <v>18.100000000000001</v>
      </c>
      <c r="B7">
        <v>105</v>
      </c>
    </row>
    <row r="8" spans="1:7" x14ac:dyDescent="0.2">
      <c r="A8">
        <v>14.3</v>
      </c>
      <c r="B8">
        <v>245</v>
      </c>
      <c r="D8" t="s">
        <v>16</v>
      </c>
      <c r="E8">
        <f>INTERCEPT(A2:A33,B2:B33)</f>
        <v>30.098860539622493</v>
      </c>
      <c r="F8" t="str">
        <f ca="1">_xlfn.FORMULATEXT(E8)</f>
        <v>=INTERCEPT(A2:A33,B2:B33)</v>
      </c>
    </row>
    <row r="9" spans="1:7" x14ac:dyDescent="0.2">
      <c r="A9">
        <v>24.4</v>
      </c>
      <c r="B9">
        <v>62</v>
      </c>
      <c r="D9" t="s">
        <v>17</v>
      </c>
      <c r="E9">
        <f>SLOPE(A2:A33,B2:B33)</f>
        <v>-6.8228278071563661E-2</v>
      </c>
      <c r="F9" t="str">
        <f ca="1">_xlfn.FORMULATEXT(E9)</f>
        <v>=SLOPE(A2:A33,B2:B33)</v>
      </c>
    </row>
    <row r="10" spans="1:7" x14ac:dyDescent="0.2">
      <c r="A10">
        <v>22.8</v>
      </c>
      <c r="B10">
        <v>95</v>
      </c>
    </row>
    <row r="11" spans="1:7" x14ac:dyDescent="0.2">
      <c r="A11">
        <v>19.2</v>
      </c>
      <c r="B11">
        <v>123</v>
      </c>
    </row>
    <row r="12" spans="1:7" x14ac:dyDescent="0.2">
      <c r="A12">
        <v>17.8</v>
      </c>
      <c r="B12">
        <v>123</v>
      </c>
    </row>
    <row r="13" spans="1:7" x14ac:dyDescent="0.2">
      <c r="A13">
        <v>16.399999999999999</v>
      </c>
      <c r="B13">
        <v>180</v>
      </c>
    </row>
    <row r="14" spans="1:7" x14ac:dyDescent="0.2">
      <c r="A14">
        <v>17.3</v>
      </c>
      <c r="B14">
        <v>180</v>
      </c>
      <c r="D14" t="s">
        <v>18</v>
      </c>
    </row>
    <row r="15" spans="1:7" ht="16" thickBot="1" x14ac:dyDescent="0.25">
      <c r="A15">
        <v>15.2</v>
      </c>
      <c r="B15">
        <v>180</v>
      </c>
    </row>
    <row r="16" spans="1:7" x14ac:dyDescent="0.2">
      <c r="A16">
        <v>10.4</v>
      </c>
      <c r="B16">
        <v>205</v>
      </c>
      <c r="D16" s="5" t="s">
        <v>19</v>
      </c>
      <c r="E16" s="5"/>
      <c r="G16" s="1" t="s">
        <v>42</v>
      </c>
    </row>
    <row r="17" spans="1:12" x14ac:dyDescent="0.2">
      <c r="A17">
        <v>10.4</v>
      </c>
      <c r="B17">
        <v>215</v>
      </c>
      <c r="D17" s="2" t="s">
        <v>20</v>
      </c>
      <c r="E17" s="2">
        <v>0.77616837182658638</v>
      </c>
    </row>
    <row r="18" spans="1:12" x14ac:dyDescent="0.2">
      <c r="A18">
        <v>14.7</v>
      </c>
      <c r="B18">
        <v>230</v>
      </c>
      <c r="D18" s="2" t="s">
        <v>21</v>
      </c>
      <c r="E18" s="2">
        <v>0.60243734142393413</v>
      </c>
    </row>
    <row r="19" spans="1:12" x14ac:dyDescent="0.2">
      <c r="A19">
        <v>32.4</v>
      </c>
      <c r="B19">
        <v>66</v>
      </c>
      <c r="D19" s="2" t="s">
        <v>22</v>
      </c>
      <c r="E19" s="2">
        <v>0.589185252804732</v>
      </c>
    </row>
    <row r="20" spans="1:12" x14ac:dyDescent="0.2">
      <c r="A20">
        <v>30.4</v>
      </c>
      <c r="B20">
        <v>52</v>
      </c>
      <c r="D20" s="2" t="s">
        <v>23</v>
      </c>
      <c r="E20" s="2">
        <v>3.8629622206479564</v>
      </c>
    </row>
    <row r="21" spans="1:12" ht="16" thickBot="1" x14ac:dyDescent="0.25">
      <c r="A21">
        <v>33.9</v>
      </c>
      <c r="B21">
        <v>65</v>
      </c>
      <c r="D21" s="3" t="s">
        <v>24</v>
      </c>
      <c r="E21" s="3">
        <v>32</v>
      </c>
    </row>
    <row r="22" spans="1:12" x14ac:dyDescent="0.2">
      <c r="A22">
        <v>21.5</v>
      </c>
      <c r="B22">
        <v>97</v>
      </c>
    </row>
    <row r="23" spans="1:12" ht="16" thickBot="1" x14ac:dyDescent="0.25">
      <c r="A23">
        <v>15.5</v>
      </c>
      <c r="B23">
        <v>150</v>
      </c>
      <c r="D23" t="s">
        <v>25</v>
      </c>
    </row>
    <row r="24" spans="1:12" x14ac:dyDescent="0.2">
      <c r="A24">
        <v>15.2</v>
      </c>
      <c r="B24">
        <v>150</v>
      </c>
      <c r="D24" s="4"/>
      <c r="E24" s="4" t="s">
        <v>30</v>
      </c>
      <c r="F24" s="4" t="s">
        <v>31</v>
      </c>
      <c r="G24" s="4" t="s">
        <v>32</v>
      </c>
      <c r="H24" s="4" t="s">
        <v>33</v>
      </c>
      <c r="I24" s="4" t="s">
        <v>34</v>
      </c>
    </row>
    <row r="25" spans="1:12" x14ac:dyDescent="0.2">
      <c r="A25">
        <v>13.3</v>
      </c>
      <c r="B25">
        <v>245</v>
      </c>
      <c r="D25" s="2" t="s">
        <v>26</v>
      </c>
      <c r="E25" s="2">
        <v>1</v>
      </c>
      <c r="F25" s="2">
        <v>678.37287395539829</v>
      </c>
      <c r="G25" s="2">
        <v>678.37287395539829</v>
      </c>
      <c r="H25" s="2">
        <v>45.459803260823819</v>
      </c>
      <c r="I25" s="2">
        <v>1.7878352541210598E-7</v>
      </c>
    </row>
    <row r="26" spans="1:12" x14ac:dyDescent="0.2">
      <c r="A26">
        <v>19.2</v>
      </c>
      <c r="B26">
        <v>175</v>
      </c>
      <c r="D26" s="2" t="s">
        <v>27</v>
      </c>
      <c r="E26" s="2">
        <v>30</v>
      </c>
      <c r="F26" s="2">
        <v>447.67431354460172</v>
      </c>
      <c r="G26" s="2">
        <v>14.92247711815339</v>
      </c>
      <c r="H26" s="2"/>
      <c r="I26" s="2"/>
    </row>
    <row r="27" spans="1:12" ht="16" thickBot="1" x14ac:dyDescent="0.25">
      <c r="A27">
        <v>27.3</v>
      </c>
      <c r="B27">
        <v>66</v>
      </c>
      <c r="D27" s="3" t="s">
        <v>28</v>
      </c>
      <c r="E27" s="3">
        <v>31</v>
      </c>
      <c r="F27" s="3">
        <v>1126.0471875000001</v>
      </c>
      <c r="G27" s="3"/>
      <c r="H27" s="3"/>
      <c r="I27" s="3"/>
    </row>
    <row r="28" spans="1:12" ht="16" thickBot="1" x14ac:dyDescent="0.25">
      <c r="A28">
        <v>26</v>
      </c>
      <c r="B28">
        <v>91</v>
      </c>
    </row>
    <row r="29" spans="1:12" x14ac:dyDescent="0.2">
      <c r="A29">
        <v>30.4</v>
      </c>
      <c r="B29">
        <v>113</v>
      </c>
      <c r="D29" s="4"/>
      <c r="E29" s="4" t="s">
        <v>35</v>
      </c>
      <c r="F29" s="4" t="s">
        <v>23</v>
      </c>
      <c r="G29" s="4" t="s">
        <v>36</v>
      </c>
      <c r="H29" s="4" t="s">
        <v>37</v>
      </c>
      <c r="I29" s="4" t="s">
        <v>38</v>
      </c>
      <c r="J29" s="4" t="s">
        <v>39</v>
      </c>
      <c r="K29" s="4" t="s">
        <v>40</v>
      </c>
      <c r="L29" s="4" t="s">
        <v>41</v>
      </c>
    </row>
    <row r="30" spans="1:12" x14ac:dyDescent="0.2">
      <c r="A30">
        <v>15.8</v>
      </c>
      <c r="B30">
        <v>264</v>
      </c>
      <c r="D30" s="2" t="s">
        <v>29</v>
      </c>
      <c r="E30" s="2">
        <v>30.098860539622493</v>
      </c>
      <c r="F30" s="2">
        <v>1.633920950302906</v>
      </c>
      <c r="G30" s="2">
        <v>18.421246470976815</v>
      </c>
      <c r="H30" s="2">
        <v>6.6427360304650858E-18</v>
      </c>
      <c r="I30" s="2">
        <v>26.761948787045323</v>
      </c>
      <c r="J30" s="2">
        <v>33.435772292199658</v>
      </c>
      <c r="K30" s="2">
        <v>26.761948787045323</v>
      </c>
      <c r="L30" s="2">
        <v>33.435772292199658</v>
      </c>
    </row>
    <row r="31" spans="1:12" ht="16" thickBot="1" x14ac:dyDescent="0.25">
      <c r="A31">
        <v>19.7</v>
      </c>
      <c r="B31">
        <v>175</v>
      </c>
      <c r="D31" s="3" t="s">
        <v>3</v>
      </c>
      <c r="E31" s="3">
        <v>-6.8228278071563689E-2</v>
      </c>
      <c r="F31" s="3">
        <v>1.0119303810422772E-2</v>
      </c>
      <c r="G31" s="3">
        <v>-6.7423885427067924</v>
      </c>
      <c r="H31" s="3">
        <v>1.7878352541210566E-7</v>
      </c>
      <c r="I31" s="3">
        <v>-8.8894653520534272E-2</v>
      </c>
      <c r="J31" s="3">
        <v>-4.7561902622593098E-2</v>
      </c>
      <c r="K31" s="3">
        <v>-8.8894653520534272E-2</v>
      </c>
      <c r="L31" s="3">
        <v>-4.7561902622593098E-2</v>
      </c>
    </row>
    <row r="32" spans="1:12" x14ac:dyDescent="0.2">
      <c r="A32">
        <v>15</v>
      </c>
      <c r="B32">
        <v>335</v>
      </c>
    </row>
    <row r="33" spans="1:2" x14ac:dyDescent="0.2">
      <c r="A33">
        <v>21.4</v>
      </c>
      <c r="B33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51EB-0BF6-F942-B0AA-2BCDBCCD2247}">
  <dimension ref="A1:R43"/>
  <sheetViews>
    <sheetView tabSelected="1" topLeftCell="E1" workbookViewId="0">
      <selection activeCell="N11" sqref="N11"/>
    </sheetView>
  </sheetViews>
  <sheetFormatPr baseColWidth="10" defaultRowHeight="15" x14ac:dyDescent="0.2"/>
  <cols>
    <col min="2" max="2" width="5.1640625" bestFit="1" customWidth="1"/>
    <col min="3" max="4" width="8.83203125"/>
    <col min="5" max="5" width="27.6640625" customWidth="1"/>
    <col min="6" max="8" width="16" customWidth="1"/>
    <col min="13" max="13" width="19.6640625" customWidth="1"/>
  </cols>
  <sheetData>
    <row r="1" spans="1:14" x14ac:dyDescent="0.2">
      <c r="A1" t="s">
        <v>3</v>
      </c>
      <c r="B1" t="s">
        <v>0</v>
      </c>
      <c r="C1" t="s">
        <v>5</v>
      </c>
      <c r="D1" t="s">
        <v>8</v>
      </c>
      <c r="E1" t="s">
        <v>47</v>
      </c>
      <c r="F1" t="s">
        <v>48</v>
      </c>
      <c r="G1" t="s">
        <v>50</v>
      </c>
    </row>
    <row r="2" spans="1:14" x14ac:dyDescent="0.2">
      <c r="A2">
        <v>110</v>
      </c>
      <c r="B2">
        <v>21</v>
      </c>
      <c r="C2">
        <v>2.62</v>
      </c>
      <c r="D2">
        <v>1</v>
      </c>
      <c r="E2">
        <f>B2*$K$27</f>
        <v>16.171286595542917</v>
      </c>
      <c r="F2" cm="1">
        <f t="array" ref="F2:F33">E2:E33 - B2:B33</f>
        <v>-4.8287134044570834</v>
      </c>
      <c r="G2" cm="1">
        <f t="array" ref="G2:G33">_xlfn.ANCHORARRAY(F2)^2</f>
        <v>23.316473142383519</v>
      </c>
    </row>
    <row r="3" spans="1:14" x14ac:dyDescent="0.2">
      <c r="A3">
        <v>110</v>
      </c>
      <c r="B3">
        <v>21</v>
      </c>
      <c r="C3">
        <v>2.875</v>
      </c>
      <c r="D3">
        <v>1</v>
      </c>
      <c r="E3">
        <f t="shared" ref="E3:E33" si="0">B3*$K$27</f>
        <v>16.171286595542917</v>
      </c>
      <c r="F3">
        <v>-4.8287134044570834</v>
      </c>
      <c r="G3">
        <v>23.316473142383519</v>
      </c>
    </row>
    <row r="4" spans="1:14" x14ac:dyDescent="0.2">
      <c r="A4">
        <v>93</v>
      </c>
      <c r="B4">
        <v>22.8</v>
      </c>
      <c r="C4">
        <v>2.3199999999999998</v>
      </c>
      <c r="D4">
        <v>1</v>
      </c>
      <c r="E4">
        <f t="shared" si="0"/>
        <v>17.557396875160883</v>
      </c>
      <c r="F4">
        <v>-5.2426031248391176</v>
      </c>
      <c r="G4">
        <v>27.48488752457288</v>
      </c>
      <c r="I4" t="s">
        <v>44</v>
      </c>
    </row>
    <row r="5" spans="1:14" x14ac:dyDescent="0.2">
      <c r="A5">
        <v>110</v>
      </c>
      <c r="B5">
        <v>21.4</v>
      </c>
      <c r="C5">
        <v>3.2149999999999999</v>
      </c>
      <c r="D5">
        <v>0</v>
      </c>
      <c r="E5">
        <f t="shared" si="0"/>
        <v>16.479311102124687</v>
      </c>
      <c r="F5">
        <v>-4.9206888978753121</v>
      </c>
      <c r="G5">
        <v>24.213179229673354</v>
      </c>
      <c r="I5" t="s">
        <v>45</v>
      </c>
    </row>
    <row r="6" spans="1:14" x14ac:dyDescent="0.2">
      <c r="A6">
        <v>175</v>
      </c>
      <c r="B6">
        <v>18.7</v>
      </c>
      <c r="C6">
        <v>3.44</v>
      </c>
      <c r="D6">
        <v>0</v>
      </c>
      <c r="E6">
        <f t="shared" si="0"/>
        <v>14.40014568269774</v>
      </c>
      <c r="F6">
        <v>-4.299854317302259</v>
      </c>
      <c r="G6">
        <v>18.488747150022874</v>
      </c>
    </row>
    <row r="7" spans="1:14" x14ac:dyDescent="0.2">
      <c r="A7">
        <v>105</v>
      </c>
      <c r="B7">
        <v>18.100000000000001</v>
      </c>
      <c r="C7">
        <v>3.46</v>
      </c>
      <c r="D7">
        <v>0</v>
      </c>
      <c r="E7">
        <f t="shared" si="0"/>
        <v>13.938108922825087</v>
      </c>
      <c r="F7">
        <v>-4.1618910771749142</v>
      </c>
      <c r="G7">
        <v>17.321337338268169</v>
      </c>
    </row>
    <row r="8" spans="1:14" x14ac:dyDescent="0.2">
      <c r="A8">
        <v>245</v>
      </c>
      <c r="B8">
        <v>14.3</v>
      </c>
      <c r="C8">
        <v>3.57</v>
      </c>
      <c r="D8">
        <v>0</v>
      </c>
      <c r="E8">
        <f t="shared" si="0"/>
        <v>11.011876110298273</v>
      </c>
      <c r="F8">
        <v>-3.288123889701728</v>
      </c>
      <c r="G8">
        <v>10.811758714027221</v>
      </c>
    </row>
    <row r="9" spans="1:14" x14ac:dyDescent="0.2">
      <c r="A9">
        <v>62</v>
      </c>
      <c r="B9">
        <v>24.4</v>
      </c>
      <c r="C9">
        <v>3.19</v>
      </c>
      <c r="D9">
        <v>0</v>
      </c>
      <c r="E9">
        <f t="shared" si="0"/>
        <v>18.789494901487959</v>
      </c>
      <c r="F9">
        <v>-5.6105050985120393</v>
      </c>
      <c r="G9">
        <v>31.477767460429586</v>
      </c>
      <c r="M9" t="s">
        <v>49</v>
      </c>
      <c r="N9">
        <f>SUM(G:G)</f>
        <v>742.44250333792127</v>
      </c>
    </row>
    <row r="10" spans="1:14" x14ac:dyDescent="0.2">
      <c r="A10">
        <v>95</v>
      </c>
      <c r="B10">
        <v>22.8</v>
      </c>
      <c r="C10">
        <v>3.15</v>
      </c>
      <c r="D10">
        <v>0</v>
      </c>
      <c r="E10">
        <f t="shared" si="0"/>
        <v>17.557396875160883</v>
      </c>
      <c r="F10">
        <v>-5.2426031248391176</v>
      </c>
      <c r="G10">
        <v>27.48488752457288</v>
      </c>
      <c r="J10" t="s">
        <v>3</v>
      </c>
      <c r="K10" t="s">
        <v>16</v>
      </c>
      <c r="M10" t="s">
        <v>51</v>
      </c>
      <c r="N10">
        <f>SQRT(AVERAGE(N9))</f>
        <v>27.247798137426102</v>
      </c>
    </row>
    <row r="11" spans="1:14" x14ac:dyDescent="0.2">
      <c r="A11">
        <v>123</v>
      </c>
      <c r="B11">
        <v>19.2</v>
      </c>
      <c r="C11">
        <v>3.44</v>
      </c>
      <c r="D11">
        <v>0</v>
      </c>
      <c r="E11">
        <f t="shared" si="0"/>
        <v>14.785176315924952</v>
      </c>
      <c r="F11">
        <v>-4.4148236840750474</v>
      </c>
      <c r="G11">
        <v>19.490668161469973</v>
      </c>
      <c r="I11" s="6" cm="1">
        <f t="array" ref="I11:K11">LINEST(B2:B33,C2:D33,A2:A33)</f>
        <v>-2.3615219662699503E-2</v>
      </c>
      <c r="J11" s="6">
        <v>-5.3528114467999011</v>
      </c>
      <c r="K11" s="6">
        <v>37.321551310204939</v>
      </c>
    </row>
    <row r="12" spans="1:14" x14ac:dyDescent="0.2">
      <c r="A12">
        <v>123</v>
      </c>
      <c r="B12">
        <v>17.8</v>
      </c>
      <c r="C12">
        <v>3.44</v>
      </c>
      <c r="D12">
        <v>0</v>
      </c>
      <c r="E12">
        <f t="shared" si="0"/>
        <v>13.707090542888759</v>
      </c>
      <c r="F12">
        <v>-4.0929094571112419</v>
      </c>
      <c r="G12">
        <v>16.751907824110642</v>
      </c>
    </row>
    <row r="13" spans="1:14" x14ac:dyDescent="0.2">
      <c r="A13">
        <v>180</v>
      </c>
      <c r="B13">
        <v>16.399999999999999</v>
      </c>
      <c r="C13">
        <v>4.07</v>
      </c>
      <c r="D13">
        <v>0</v>
      </c>
      <c r="E13">
        <f t="shared" si="0"/>
        <v>12.629004769852562</v>
      </c>
      <c r="F13">
        <v>-3.7709952301474363</v>
      </c>
      <c r="G13">
        <v>14.220405025794717</v>
      </c>
    </row>
    <row r="14" spans="1:14" x14ac:dyDescent="0.2">
      <c r="A14">
        <v>180</v>
      </c>
      <c r="B14">
        <v>17.3</v>
      </c>
      <c r="C14">
        <v>3.73</v>
      </c>
      <c r="D14">
        <v>0</v>
      </c>
      <c r="E14">
        <f t="shared" si="0"/>
        <v>13.322059909661547</v>
      </c>
      <c r="F14">
        <v>-3.9779400903384534</v>
      </c>
      <c r="G14">
        <v>15.824007362321902</v>
      </c>
    </row>
    <row r="15" spans="1:14" x14ac:dyDescent="0.2">
      <c r="A15">
        <v>180</v>
      </c>
      <c r="B15">
        <v>15.2</v>
      </c>
      <c r="C15">
        <v>3.78</v>
      </c>
      <c r="D15">
        <v>0</v>
      </c>
      <c r="E15">
        <f t="shared" si="0"/>
        <v>11.704931250107254</v>
      </c>
      <c r="F15">
        <v>-3.4950687498927451</v>
      </c>
      <c r="G15">
        <v>12.215505566476835</v>
      </c>
    </row>
    <row r="16" spans="1:14" x14ac:dyDescent="0.2">
      <c r="A16">
        <v>205</v>
      </c>
      <c r="B16">
        <v>10.4</v>
      </c>
      <c r="C16">
        <v>5.25</v>
      </c>
      <c r="D16">
        <v>0</v>
      </c>
      <c r="E16">
        <f t="shared" si="0"/>
        <v>8.0086371711260167</v>
      </c>
      <c r="F16">
        <v>-2.3913628288739837</v>
      </c>
      <c r="G16">
        <v>5.7186161793201817</v>
      </c>
    </row>
    <row r="17" spans="1:11" x14ac:dyDescent="0.2">
      <c r="A17">
        <v>215</v>
      </c>
      <c r="B17">
        <v>10.4</v>
      </c>
      <c r="C17">
        <v>5.4240000000000004</v>
      </c>
      <c r="D17">
        <v>0</v>
      </c>
      <c r="E17">
        <f t="shared" si="0"/>
        <v>8.0086371711260167</v>
      </c>
      <c r="F17">
        <v>-2.3913628288739837</v>
      </c>
      <c r="G17">
        <v>5.7186161793201817</v>
      </c>
    </row>
    <row r="18" spans="1:11" x14ac:dyDescent="0.2">
      <c r="A18">
        <v>230</v>
      </c>
      <c r="B18">
        <v>14.7</v>
      </c>
      <c r="C18">
        <v>5.3449999999999998</v>
      </c>
      <c r="D18">
        <v>0</v>
      </c>
      <c r="E18">
        <f t="shared" si="0"/>
        <v>11.319900616880041</v>
      </c>
      <c r="F18">
        <v>-3.3800993831199584</v>
      </c>
      <c r="G18">
        <v>11.425071839767924</v>
      </c>
    </row>
    <row r="19" spans="1:11" x14ac:dyDescent="0.2">
      <c r="A19">
        <v>66</v>
      </c>
      <c r="B19">
        <v>32.4</v>
      </c>
      <c r="C19">
        <v>2.2000000000000002</v>
      </c>
      <c r="D19">
        <v>1</v>
      </c>
      <c r="E19">
        <f t="shared" si="0"/>
        <v>24.949985033123358</v>
      </c>
      <c r="F19">
        <v>-7.4500149668766404</v>
      </c>
      <c r="G19">
        <v>55.502723006685947</v>
      </c>
    </row>
    <row r="20" spans="1:11" x14ac:dyDescent="0.2">
      <c r="A20">
        <v>52</v>
      </c>
      <c r="B20">
        <v>30.4</v>
      </c>
      <c r="C20">
        <v>1.615</v>
      </c>
      <c r="D20">
        <v>1</v>
      </c>
      <c r="E20">
        <f t="shared" si="0"/>
        <v>23.409862500214508</v>
      </c>
      <c r="F20">
        <v>-6.9901374997854901</v>
      </c>
      <c r="G20">
        <v>48.862022265907342</v>
      </c>
    </row>
    <row r="21" spans="1:11" x14ac:dyDescent="0.2">
      <c r="A21">
        <v>65</v>
      </c>
      <c r="B21">
        <v>33.9</v>
      </c>
      <c r="C21">
        <v>1.835</v>
      </c>
      <c r="D21">
        <v>1</v>
      </c>
      <c r="E21">
        <f t="shared" si="0"/>
        <v>26.105076932804995</v>
      </c>
      <c r="F21">
        <v>-7.7949230671950041</v>
      </c>
      <c r="G21">
        <v>60.76082562348877</v>
      </c>
    </row>
    <row r="22" spans="1:11" x14ac:dyDescent="0.2">
      <c r="A22">
        <v>97</v>
      </c>
      <c r="B22">
        <v>21.5</v>
      </c>
      <c r="C22">
        <v>2.4649999999999999</v>
      </c>
      <c r="D22">
        <v>0</v>
      </c>
      <c r="E22">
        <f t="shared" si="0"/>
        <v>16.55631722877013</v>
      </c>
      <c r="F22">
        <v>-4.9436827712298701</v>
      </c>
      <c r="G22">
        <v>24.439999342555048</v>
      </c>
    </row>
    <row r="23" spans="1:11" x14ac:dyDescent="0.2">
      <c r="A23">
        <v>150</v>
      </c>
      <c r="B23">
        <v>15.5</v>
      </c>
      <c r="C23">
        <v>3.52</v>
      </c>
      <c r="D23">
        <v>0</v>
      </c>
      <c r="E23">
        <f t="shared" si="0"/>
        <v>11.935949630043583</v>
      </c>
      <c r="F23">
        <v>-3.5640503699564174</v>
      </c>
      <c r="G23">
        <v>12.702455039586477</v>
      </c>
    </row>
    <row r="24" spans="1:11" x14ac:dyDescent="0.2">
      <c r="A24">
        <v>150</v>
      </c>
      <c r="B24">
        <v>15.2</v>
      </c>
      <c r="C24">
        <v>3.4350000000000001</v>
      </c>
      <c r="D24">
        <v>0</v>
      </c>
      <c r="E24">
        <f t="shared" si="0"/>
        <v>11.704931250107254</v>
      </c>
      <c r="F24">
        <v>-3.4950687498927451</v>
      </c>
      <c r="G24">
        <v>12.215505566476835</v>
      </c>
      <c r="J24" t="s">
        <v>18</v>
      </c>
    </row>
    <row r="25" spans="1:11" ht="16" thickBot="1" x14ac:dyDescent="0.25">
      <c r="A25">
        <v>245</v>
      </c>
      <c r="B25">
        <v>13.3</v>
      </c>
      <c r="C25">
        <v>3.84</v>
      </c>
      <c r="D25">
        <v>0</v>
      </c>
      <c r="E25">
        <f t="shared" si="0"/>
        <v>10.241814843843848</v>
      </c>
      <c r="F25">
        <v>-3.0581851561561528</v>
      </c>
      <c r="G25">
        <v>9.3524964493338327</v>
      </c>
    </row>
    <row r="26" spans="1:11" x14ac:dyDescent="0.2">
      <c r="A26">
        <v>175</v>
      </c>
      <c r="B26">
        <v>19.2</v>
      </c>
      <c r="C26">
        <v>3.8450000000000002</v>
      </c>
      <c r="D26">
        <v>0</v>
      </c>
      <c r="E26">
        <f t="shared" si="0"/>
        <v>14.785176315924952</v>
      </c>
      <c r="F26">
        <v>-4.4148236840750474</v>
      </c>
      <c r="G26">
        <v>19.490668161469973</v>
      </c>
      <c r="J26" s="5" t="s">
        <v>19</v>
      </c>
      <c r="K26" s="5"/>
    </row>
    <row r="27" spans="1:11" x14ac:dyDescent="0.2">
      <c r="A27">
        <v>66</v>
      </c>
      <c r="B27">
        <v>27.3</v>
      </c>
      <c r="C27">
        <v>1.9350000000000001</v>
      </c>
      <c r="D27">
        <v>1</v>
      </c>
      <c r="E27">
        <f t="shared" si="0"/>
        <v>21.022672574205792</v>
      </c>
      <c r="F27">
        <v>-6.2773274257942084</v>
      </c>
      <c r="G27">
        <v>39.404839610628144</v>
      </c>
      <c r="J27" s="2" t="s">
        <v>20</v>
      </c>
      <c r="K27" s="2">
        <v>0.77006126645442463</v>
      </c>
    </row>
    <row r="28" spans="1:11" x14ac:dyDescent="0.2">
      <c r="A28">
        <v>91</v>
      </c>
      <c r="B28">
        <v>26</v>
      </c>
      <c r="C28">
        <v>2.14</v>
      </c>
      <c r="D28">
        <v>1</v>
      </c>
      <c r="E28">
        <f t="shared" si="0"/>
        <v>20.021592927815039</v>
      </c>
      <c r="F28">
        <v>-5.9784070721849609</v>
      </c>
      <c r="G28">
        <v>35.741351120751155</v>
      </c>
      <c r="J28" s="2" t="s">
        <v>21</v>
      </c>
      <c r="K28" s="2">
        <v>0.5929943540933923</v>
      </c>
    </row>
    <row r="29" spans="1:11" x14ac:dyDescent="0.2">
      <c r="A29">
        <v>113</v>
      </c>
      <c r="B29">
        <v>30.4</v>
      </c>
      <c r="C29">
        <v>1.5129999999999999</v>
      </c>
      <c r="D29">
        <v>1</v>
      </c>
      <c r="E29">
        <f t="shared" si="0"/>
        <v>23.409862500214508</v>
      </c>
      <c r="F29">
        <v>-6.9901374997854901</v>
      </c>
      <c r="G29">
        <v>48.862022265907342</v>
      </c>
      <c r="J29" s="2" t="s">
        <v>22</v>
      </c>
      <c r="K29" s="2">
        <v>0.54938660631768432</v>
      </c>
    </row>
    <row r="30" spans="1:11" x14ac:dyDescent="0.2">
      <c r="A30">
        <v>264</v>
      </c>
      <c r="B30">
        <v>15.8</v>
      </c>
      <c r="C30">
        <v>3.17</v>
      </c>
      <c r="D30">
        <v>1</v>
      </c>
      <c r="E30">
        <f t="shared" si="0"/>
        <v>12.166968009979909</v>
      </c>
      <c r="F30">
        <v>-3.6330319900200916</v>
      </c>
      <c r="G30">
        <v>13.198921440509347</v>
      </c>
      <c r="J30" s="2" t="s">
        <v>23</v>
      </c>
      <c r="K30" s="2">
        <v>0.33496134261719712</v>
      </c>
    </row>
    <row r="31" spans="1:11" ht="16" thickBot="1" x14ac:dyDescent="0.25">
      <c r="A31">
        <v>175</v>
      </c>
      <c r="B31">
        <v>19.7</v>
      </c>
      <c r="C31">
        <v>2.77</v>
      </c>
      <c r="D31">
        <v>1</v>
      </c>
      <c r="E31">
        <f t="shared" si="0"/>
        <v>15.170206949152165</v>
      </c>
      <c r="F31">
        <v>-4.5297930508478341</v>
      </c>
      <c r="G31">
        <v>20.51902508350933</v>
      </c>
      <c r="J31" s="3" t="s">
        <v>24</v>
      </c>
      <c r="K31" s="3">
        <v>32</v>
      </c>
    </row>
    <row r="32" spans="1:11" x14ac:dyDescent="0.2">
      <c r="A32">
        <v>335</v>
      </c>
      <c r="B32">
        <v>15</v>
      </c>
      <c r="C32">
        <v>3.57</v>
      </c>
      <c r="D32">
        <v>1</v>
      </c>
      <c r="E32">
        <f t="shared" si="0"/>
        <v>11.550918996816369</v>
      </c>
      <c r="F32">
        <v>-3.4490810031836308</v>
      </c>
      <c r="G32">
        <v>11.896159766522201</v>
      </c>
    </row>
    <row r="33" spans="1:18" ht="16" thickBot="1" x14ac:dyDescent="0.25">
      <c r="A33">
        <v>109</v>
      </c>
      <c r="B33">
        <v>21.4</v>
      </c>
      <c r="C33">
        <v>2.78</v>
      </c>
      <c r="D33">
        <v>1</v>
      </c>
      <c r="E33">
        <f t="shared" si="0"/>
        <v>16.479311102124687</v>
      </c>
      <c r="F33">
        <v>-4.9206888978753121</v>
      </c>
      <c r="G33">
        <v>24.213179229673354</v>
      </c>
      <c r="J33" t="s">
        <v>25</v>
      </c>
    </row>
    <row r="34" spans="1:18" x14ac:dyDescent="0.2">
      <c r="J34" s="4"/>
      <c r="K34" s="4" t="s">
        <v>30</v>
      </c>
      <c r="L34" s="4" t="s">
        <v>31</v>
      </c>
      <c r="M34" s="4" t="s">
        <v>32</v>
      </c>
      <c r="N34" s="4" t="s">
        <v>33</v>
      </c>
      <c r="O34" s="4" t="s">
        <v>34</v>
      </c>
    </row>
    <row r="35" spans="1:18" x14ac:dyDescent="0.2">
      <c r="J35" s="2" t="s">
        <v>26</v>
      </c>
      <c r="K35" s="2">
        <v>3</v>
      </c>
      <c r="L35" s="2">
        <v>4.5771751706583714</v>
      </c>
      <c r="M35" s="2">
        <v>1.5257250568861238</v>
      </c>
      <c r="N35" s="2">
        <v>13.598371489933362</v>
      </c>
      <c r="O35" s="2">
        <v>1.1679945537434107E-5</v>
      </c>
      <c r="P35" t="s">
        <v>46</v>
      </c>
    </row>
    <row r="36" spans="1:18" x14ac:dyDescent="0.2">
      <c r="J36" s="2" t="s">
        <v>27</v>
      </c>
      <c r="K36" s="2">
        <v>28</v>
      </c>
      <c r="L36" s="2">
        <v>3.1415748293416286</v>
      </c>
      <c r="M36" s="2">
        <v>0.11219910104791531</v>
      </c>
      <c r="N36" s="2"/>
      <c r="O36" s="2"/>
    </row>
    <row r="37" spans="1:18" ht="16" thickBot="1" x14ac:dyDescent="0.25">
      <c r="J37" s="3" t="s">
        <v>28</v>
      </c>
      <c r="K37" s="3">
        <v>31</v>
      </c>
      <c r="L37" s="3">
        <v>7.71875</v>
      </c>
      <c r="M37" s="3"/>
      <c r="N37" s="3"/>
      <c r="O37" s="3"/>
    </row>
    <row r="38" spans="1:18" ht="16" thickBot="1" x14ac:dyDescent="0.25"/>
    <row r="39" spans="1:18" x14ac:dyDescent="0.2">
      <c r="J39" s="4"/>
      <c r="K39" s="4" t="s">
        <v>35</v>
      </c>
      <c r="L39" s="4" t="s">
        <v>23</v>
      </c>
      <c r="M39" s="4" t="s">
        <v>36</v>
      </c>
      <c r="N39" s="4" t="s">
        <v>37</v>
      </c>
      <c r="O39" s="4" t="s">
        <v>38</v>
      </c>
      <c r="P39" s="4" t="s">
        <v>39</v>
      </c>
      <c r="Q39" s="4" t="s">
        <v>40</v>
      </c>
      <c r="R39" s="4" t="s">
        <v>41</v>
      </c>
    </row>
    <row r="40" spans="1:18" x14ac:dyDescent="0.2">
      <c r="J40" s="2" t="s">
        <v>29</v>
      </c>
      <c r="K40" s="7">
        <v>0.19575659003942902</v>
      </c>
      <c r="L40" s="2">
        <v>0.91643194079511214</v>
      </c>
      <c r="M40" s="2">
        <v>0.21360734095495104</v>
      </c>
      <c r="N40" s="2">
        <v>0.83240107786120188</v>
      </c>
      <c r="O40" s="2">
        <v>-1.6814691424545556</v>
      </c>
      <c r="P40" s="2">
        <v>2.0729823225334134</v>
      </c>
      <c r="Q40" s="2">
        <v>-1.6814691424545556</v>
      </c>
      <c r="R40" s="2">
        <v>2.0729823225334134</v>
      </c>
    </row>
    <row r="41" spans="1:18" x14ac:dyDescent="0.2">
      <c r="J41" s="2" t="s">
        <v>3</v>
      </c>
      <c r="K41" s="7">
        <v>3.8919125013879468E-3</v>
      </c>
      <c r="L41" s="2">
        <v>1.3931575691253847E-3</v>
      </c>
      <c r="M41" s="2">
        <v>2.7935910392614556</v>
      </c>
      <c r="N41" s="2">
        <v>9.2975286460194994E-3</v>
      </c>
      <c r="O41" s="2">
        <v>1.0381585871454065E-3</v>
      </c>
      <c r="P41" s="2">
        <v>6.7456664156304875E-3</v>
      </c>
      <c r="Q41" s="2">
        <v>1.0381585871454065E-3</v>
      </c>
      <c r="R41" s="2">
        <v>6.7456664156304875E-3</v>
      </c>
    </row>
    <row r="42" spans="1:18" x14ac:dyDescent="0.2">
      <c r="J42" s="2" t="s">
        <v>0</v>
      </c>
      <c r="K42" s="7">
        <v>3.630868260107277E-2</v>
      </c>
      <c r="L42" s="2">
        <v>2.3984143335717488E-2</v>
      </c>
      <c r="M42" s="2">
        <v>1.5138619750909104</v>
      </c>
      <c r="N42" s="2">
        <v>0.14126823673653158</v>
      </c>
      <c r="O42" s="2">
        <v>-1.2820607897651749E-2</v>
      </c>
      <c r="P42" s="2">
        <v>8.5437973099797282E-2</v>
      </c>
      <c r="Q42" s="2">
        <v>-1.2820607897651749E-2</v>
      </c>
      <c r="R42" s="2">
        <v>8.5437973099797282E-2</v>
      </c>
    </row>
    <row r="43" spans="1:18" ht="16" thickBot="1" x14ac:dyDescent="0.25">
      <c r="J43" s="3" t="s">
        <v>5</v>
      </c>
      <c r="K43" s="8">
        <v>-0.33875689842845635</v>
      </c>
      <c r="L43" s="3">
        <v>0.12380969259273816</v>
      </c>
      <c r="M43" s="3">
        <v>-2.7361096803847937</v>
      </c>
      <c r="N43" s="3">
        <v>1.0670883915375151E-2</v>
      </c>
      <c r="O43" s="3">
        <v>-0.59236955695889493</v>
      </c>
      <c r="P43" s="3">
        <v>-8.5144239898017726E-2</v>
      </c>
      <c r="Q43" s="3">
        <v>-0.59236955695889493</v>
      </c>
      <c r="R43" s="3">
        <v>-8.5144239898017726E-2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70CC-8A01-3A4B-B149-12788BCBD910}">
  <dimension ref="A1"/>
  <sheetViews>
    <sheetView workbookViewId="0"/>
  </sheetViews>
  <sheetFormatPr baseColWidth="10" defaultRowHeight="15" x14ac:dyDescent="0.2"/>
  <sheetData>
    <row r="1" spans="1:1" x14ac:dyDescent="0.2">
      <c r="A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mtcars</vt:lpstr>
      <vt:lpstr>hp-mph</vt:lpstr>
      <vt:lpstr>SLR</vt:lpstr>
      <vt:lpstr>MLR</vt:lpstr>
      <vt:lpstr>Scatter</vt:lpstr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2020-11-28T23:58:38Z</dcterms:created>
  <dcterms:modified xsi:type="dcterms:W3CDTF">2022-10-14T12:43:51Z</dcterms:modified>
</cp:coreProperties>
</file>