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po\Documents\intro_to_coding\excel\assignments\"/>
    </mc:Choice>
  </mc:AlternateContent>
  <xr:revisionPtr revIDLastSave="0" documentId="13_ncr:1_{11DD7C0A-240C-46DC-9F10-79B952AE5448}" xr6:coauthVersionLast="47" xr6:coauthVersionMax="47" xr10:uidLastSave="{00000000-0000-0000-0000-000000000000}"/>
  <bookViews>
    <workbookView xWindow="-120" yWindow="-120" windowWidth="38640" windowHeight="21240" xr2:uid="{79FB9651-A2DD-49A1-B684-0B2898F7B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T15" i="1"/>
  <c r="S15" i="1"/>
  <c r="R15" i="1"/>
  <c r="P15" i="1"/>
  <c r="Q15" i="1"/>
  <c r="O15" i="1"/>
  <c r="E15" i="1"/>
  <c r="F15" i="1"/>
  <c r="G15" i="1"/>
  <c r="H15" i="1"/>
  <c r="I15" i="1"/>
  <c r="J15" i="1"/>
  <c r="K15" i="1"/>
  <c r="C15" i="1"/>
  <c r="B15" i="1"/>
  <c r="L12" i="1"/>
  <c r="L10" i="1"/>
  <c r="L4" i="1"/>
  <c r="L5" i="1"/>
  <c r="L6" i="1"/>
  <c r="L7" i="1"/>
  <c r="L8" i="1"/>
  <c r="L9" i="1"/>
  <c r="L11" i="1"/>
  <c r="L13" i="1"/>
  <c r="L14" i="1"/>
  <c r="L3" i="1"/>
  <c r="D4" i="1"/>
  <c r="D5" i="1"/>
  <c r="D6" i="1"/>
  <c r="D7" i="1"/>
  <c r="D8" i="1"/>
  <c r="D9" i="1"/>
  <c r="D10" i="1"/>
  <c r="D11" i="1"/>
  <c r="D12" i="1"/>
  <c r="D13" i="1"/>
  <c r="M13" i="1" s="1"/>
  <c r="D14" i="1"/>
  <c r="M14" i="1" s="1"/>
  <c r="D3" i="1"/>
  <c r="M3" i="1" s="1"/>
  <c r="M4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M5" i="1"/>
  <c r="M9" i="1"/>
  <c r="L15" i="1"/>
  <c r="M12" i="1"/>
  <c r="M10" i="1"/>
  <c r="M8" i="1"/>
  <c r="D15" i="1"/>
  <c r="M11" i="1"/>
  <c r="M7" i="1"/>
  <c r="M6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O4" i="1"/>
  <c r="O5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M15" i="1"/>
  <c r="O6" i="1"/>
  <c r="O7" i="1" s="1"/>
  <c r="O8" i="1" s="1"/>
  <c r="O9" i="1" s="1"/>
  <c r="O10" i="1" s="1"/>
  <c r="O11" i="1" s="1"/>
  <c r="O12" i="1" s="1"/>
  <c r="O13" i="1" s="1"/>
  <c r="O14" i="1" s="1"/>
</calcChain>
</file>

<file path=xl/sharedStrings.xml><?xml version="1.0" encoding="utf-8"?>
<sst xmlns="http://schemas.openxmlformats.org/spreadsheetml/2006/main" count="25" uniqueCount="25">
  <si>
    <t>Savings</t>
  </si>
  <si>
    <t>Checking</t>
  </si>
  <si>
    <t>Wages</t>
  </si>
  <si>
    <t>Misc Income</t>
  </si>
  <si>
    <t>Food</t>
  </si>
  <si>
    <t>Gas</t>
  </si>
  <si>
    <t>Car</t>
  </si>
  <si>
    <t>Rent</t>
  </si>
  <si>
    <t>Student Loan</t>
  </si>
  <si>
    <t>Amex</t>
  </si>
  <si>
    <t>Discover</t>
  </si>
  <si>
    <t>Mastercard</t>
  </si>
  <si>
    <t>Health</t>
  </si>
  <si>
    <t>Stonks</t>
  </si>
  <si>
    <t>Dogecoin</t>
  </si>
  <si>
    <t>Utilities</t>
  </si>
  <si>
    <t>Total Expenses</t>
  </si>
  <si>
    <t>Total Income</t>
  </si>
  <si>
    <t>INCOME</t>
  </si>
  <si>
    <t>EXPENSES</t>
  </si>
  <si>
    <t>Net</t>
  </si>
  <si>
    <t>ACCOUNT BALANCES</t>
  </si>
  <si>
    <t>Month</t>
  </si>
  <si>
    <t>Totals</t>
  </si>
  <si>
    <t>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</si>
</sst>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A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17" fontId="0" fillId="0" borderId="0" xfId="0" applyNumberFormat="1"/>
    <xf numFmtId="44" fontId="0" fillId="0" borderId="0" xfId="0" applyNumberFormat="1"/>
    <xf numFmtId="0" fontId="5" fillId="4" borderId="0" xfId="0" applyFont="1" applyFill="1" applyAlignment="1">
      <alignment horizontal="center"/>
    </xf>
    <xf numFmtId="0" fontId="0" fillId="4" borderId="0" xfId="0" applyFill="1"/>
    <xf numFmtId="44" fontId="0" fillId="4" borderId="0" xfId="1" applyFont="1" applyFill="1"/>
    <xf numFmtId="0" fontId="5" fillId="5" borderId="0" xfId="0" applyFont="1" applyFill="1" applyAlignment="1">
      <alignment horizontal="center"/>
    </xf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0" applyNumberFormat="1" applyFill="1"/>
    <xf numFmtId="0" fontId="5" fillId="7" borderId="0" xfId="0" applyFont="1" applyFill="1" applyAlignment="1">
      <alignment horizontal="center"/>
    </xf>
    <xf numFmtId="0" fontId="0" fillId="7" borderId="0" xfId="0" applyFill="1"/>
    <xf numFmtId="44" fontId="0" fillId="7" borderId="0" xfId="1" applyFont="1" applyFill="1"/>
    <xf numFmtId="44" fontId="0" fillId="7" borderId="0" xfId="0" applyNumberFormat="1" applyFill="1"/>
    <xf numFmtId="0" fontId="0" fillId="8" borderId="0" xfId="0" applyFill="1"/>
    <xf numFmtId="17" fontId="0" fillId="8" borderId="0" xfId="0" applyNumberFormat="1" applyFill="1"/>
    <xf numFmtId="0" fontId="0" fillId="0" borderId="0" xfId="0" applyFill="1"/>
    <xf numFmtId="44" fontId="0" fillId="0" borderId="0" xfId="0" applyNumberFormat="1" applyFill="1"/>
    <xf numFmtId="44" fontId="2" fillId="2" borderId="0" xfId="2" applyNumberFormat="1"/>
    <xf numFmtId="44" fontId="3" fillId="3" borderId="0" xfId="3" applyNumberFormat="1"/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FEA0A0"/>
      <color rgb="FFFA63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EXPENSES</c:v>
                </c:pt>
                <c:pt idx="1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Sheet1!$E$3:$E$14</c:f>
              <c:numCache>
                <c:formatCode>_("$"* #,##0.00_);_("$"* \(#,##0.00\);_("$"* "-"??_);_(@_)</c:formatCode>
                <c:ptCount val="12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1200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7-41F6-BF18-BBC88141DD6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EXPENSES</c:v>
                </c:pt>
                <c:pt idx="1">
                  <c:v>Utilities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Sheet1!$F$3:$F$14</c:f>
              <c:numCache>
                <c:formatCode>_("$"* #,##0.00_);_("$"* \(#,##0.00\);_("$"* "-"??_);_(@_)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170</c:v>
                </c:pt>
                <c:pt idx="8">
                  <c:v>160</c:v>
                </c:pt>
                <c:pt idx="9">
                  <c:v>150</c:v>
                </c:pt>
                <c:pt idx="10">
                  <c:v>150</c:v>
                </c:pt>
                <c:pt idx="1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7-41F6-BF18-BBC88141DD69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EXPENSES</c:v>
                </c:pt>
                <c:pt idx="1">
                  <c:v>Student Loan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Sheet1!$G$3:$G$14</c:f>
              <c:numCache>
                <c:formatCode>_("$"* #,##0.00_);_("$"* \(#,##0.00\);_("$"* "-"??_);_(@_)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7-41F6-BF18-BBC88141DD69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EXPENSES</c:v>
                </c:pt>
                <c:pt idx="1">
                  <c:v>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Sheet1!$H$3:$H$14</c:f>
              <c:numCache>
                <c:formatCode>_("$"* #,##0.00_);_("$"* \(#,##0.00\);_("$"* "-"??_);_(@_)</c:formatCode>
                <c:ptCount val="12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650</c:v>
                </c:pt>
                <c:pt idx="5">
                  <c:v>550</c:v>
                </c:pt>
                <c:pt idx="6">
                  <c:v>600</c:v>
                </c:pt>
                <c:pt idx="7">
                  <c:v>500</c:v>
                </c:pt>
                <c:pt idx="8">
                  <c:v>500</c:v>
                </c:pt>
                <c:pt idx="9">
                  <c:v>550</c:v>
                </c:pt>
                <c:pt idx="10">
                  <c:v>650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7-41F6-BF18-BBC88141DD69}"/>
            </c:ext>
          </c:extLst>
        </c:ser>
        <c:ser>
          <c:idx val="4"/>
          <c:order val="4"/>
          <c:tx>
            <c:strRef>
              <c:f>Sheet1!$I$1:$I$2</c:f>
              <c:strCache>
                <c:ptCount val="2"/>
                <c:pt idx="0">
                  <c:v>EXPENSES</c:v>
                </c:pt>
                <c:pt idx="1">
                  <c:v>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Sheet1!$I$3:$I$14</c:f>
              <c:numCache>
                <c:formatCode>_("$"* #,##0.00_);_("$"* \(#,##0.00\);_("$"* "-"??_);_(@_)</c:formatCode>
                <c:ptCount val="12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120</c:v>
                </c:pt>
                <c:pt idx="5">
                  <c:v>115</c:v>
                </c:pt>
                <c:pt idx="6">
                  <c:v>125</c:v>
                </c:pt>
                <c:pt idx="7">
                  <c:v>130</c:v>
                </c:pt>
                <c:pt idx="8">
                  <c:v>140</c:v>
                </c:pt>
                <c:pt idx="9">
                  <c:v>145</c:v>
                </c:pt>
                <c:pt idx="10">
                  <c:v>160</c:v>
                </c:pt>
                <c:pt idx="1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7-41F6-BF18-BBC88141DD69}"/>
            </c:ext>
          </c:extLst>
        </c:ser>
        <c:ser>
          <c:idx val="5"/>
          <c:order val="5"/>
          <c:tx>
            <c:strRef>
              <c:f>Sheet1!$J$1:$J$2</c:f>
              <c:strCache>
                <c:ptCount val="2"/>
                <c:pt idx="0">
                  <c:v>EXPENSES</c:v>
                </c:pt>
                <c:pt idx="1">
                  <c:v>Car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Sheet1!$J$3:$J$14</c:f>
              <c:numCache>
                <c:formatCode>_("$"* #,##0.00_);_("$"* \(#,##0.00\);_("$"* "-"??_);_(@_)</c:formatCode>
                <c:ptCount val="12"/>
                <c:pt idx="0">
                  <c:v>277</c:v>
                </c:pt>
                <c:pt idx="1">
                  <c:v>277</c:v>
                </c:pt>
                <c:pt idx="2">
                  <c:v>277</c:v>
                </c:pt>
                <c:pt idx="3">
                  <c:v>277</c:v>
                </c:pt>
                <c:pt idx="4">
                  <c:v>277</c:v>
                </c:pt>
                <c:pt idx="5">
                  <c:v>277</c:v>
                </c:pt>
                <c:pt idx="6">
                  <c:v>277</c:v>
                </c:pt>
                <c:pt idx="7">
                  <c:v>277</c:v>
                </c:pt>
                <c:pt idx="8">
                  <c:v>277</c:v>
                </c:pt>
                <c:pt idx="9">
                  <c:v>277</c:v>
                </c:pt>
                <c:pt idx="10">
                  <c:v>277</c:v>
                </c:pt>
                <c:pt idx="1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7-41F6-BF18-BBC88141DD69}"/>
            </c:ext>
          </c:extLst>
        </c:ser>
        <c:ser>
          <c:idx val="6"/>
          <c:order val="6"/>
          <c:tx>
            <c:strRef>
              <c:f>Sheet1!$K$1:$K$2</c:f>
              <c:strCache>
                <c:ptCount val="2"/>
                <c:pt idx="0">
                  <c:v>EXPENSES</c:v>
                </c:pt>
                <c:pt idx="1">
                  <c:v>Health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Sheet1!$K$3:$K$14</c:f>
              <c:numCache>
                <c:formatCode>_("$"* #,##0.00_);_("$"* \(#,##0.00\);_("$"* "-"??_);_(@_)</c:formatCode>
                <c:ptCount val="12"/>
                <c:pt idx="1">
                  <c:v>350</c:v>
                </c:pt>
                <c:pt idx="4">
                  <c:v>1100</c:v>
                </c:pt>
                <c:pt idx="7">
                  <c:v>1700</c:v>
                </c:pt>
                <c:pt idx="9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7-41F6-BF18-BBC88141DD69}"/>
            </c:ext>
          </c:extLst>
        </c:ser>
        <c:ser>
          <c:idx val="7"/>
          <c:order val="7"/>
          <c:tx>
            <c:strRef>
              <c:f>Sheet1!$L$1:$L$2</c:f>
              <c:strCache>
                <c:ptCount val="2"/>
                <c:pt idx="0">
                  <c:v>EXPENSES</c:v>
                </c:pt>
                <c:pt idx="1">
                  <c:v>Total Expenses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Sheet1!$L$3:$L$14</c:f>
              <c:numCache>
                <c:formatCode>_("$"* #,##0.00_);_("$"* \(#,##0.00\);_("$"* "-"??_);_(@_)</c:formatCode>
                <c:ptCount val="12"/>
                <c:pt idx="0">
                  <c:v>2477</c:v>
                </c:pt>
                <c:pt idx="1">
                  <c:v>2417</c:v>
                </c:pt>
                <c:pt idx="2">
                  <c:v>2367</c:v>
                </c:pt>
                <c:pt idx="3">
                  <c:v>2417</c:v>
                </c:pt>
                <c:pt idx="4">
                  <c:v>2527</c:v>
                </c:pt>
                <c:pt idx="5">
                  <c:v>2422</c:v>
                </c:pt>
                <c:pt idx="6">
                  <c:v>2482</c:v>
                </c:pt>
                <c:pt idx="7">
                  <c:v>4077</c:v>
                </c:pt>
                <c:pt idx="8">
                  <c:v>2377</c:v>
                </c:pt>
                <c:pt idx="9">
                  <c:v>5622</c:v>
                </c:pt>
                <c:pt idx="10">
                  <c:v>2637</c:v>
                </c:pt>
                <c:pt idx="11">
                  <c:v>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7-41F6-BF18-BBC88141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1314672"/>
        <c:axId val="99513584"/>
        <c:axId val="0"/>
      </c:bar3DChart>
      <c:catAx>
        <c:axId val="81131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3584"/>
        <c:crosses val="autoZero"/>
        <c:auto val="1"/>
        <c:lblAlgn val="ctr"/>
        <c:lblOffset val="100"/>
        <c:noMultiLvlLbl val="0"/>
      </c:catAx>
      <c:valAx>
        <c:axId val="995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BALANCES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Mastercard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Sheet1!$O$3:$O$14</c:f>
              <c:numCache>
                <c:formatCode>_("$"* #,##0.00_);_("$"* \(#,##0.00\);_("$"* "-"??_);_(@_)</c:formatCode>
                <c:ptCount val="12"/>
                <c:pt idx="0">
                  <c:v>1500</c:v>
                </c:pt>
                <c:pt idx="1">
                  <c:v>1395.85</c:v>
                </c:pt>
                <c:pt idx="2">
                  <c:v>1289.1999999999998</c:v>
                </c:pt>
                <c:pt idx="3">
                  <c:v>1185.0499999999997</c:v>
                </c:pt>
                <c:pt idx="4">
                  <c:v>1073.8999999999996</c:v>
                </c:pt>
                <c:pt idx="5">
                  <c:v>954.99999999999966</c:v>
                </c:pt>
                <c:pt idx="6">
                  <c:v>826.59999999999968</c:v>
                </c:pt>
                <c:pt idx="7">
                  <c:v>790.4499999999997</c:v>
                </c:pt>
                <c:pt idx="8">
                  <c:v>669.29999999999973</c:v>
                </c:pt>
                <c:pt idx="9">
                  <c:v>710.39999999999975</c:v>
                </c:pt>
                <c:pt idx="10">
                  <c:v>602.24999999999977</c:v>
                </c:pt>
                <c:pt idx="11">
                  <c:v>492.5999999999998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0-4361-B67E-8A166133A4E9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Amex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Sheet1!$P$3:$P$14</c:f>
              <c:numCache>
                <c:formatCode>_("$"* #,##0.00_);_("$"* \(#,##0.00\);_("$"* "-"??_);_(@_)</c:formatCode>
                <c:ptCount val="12"/>
                <c:pt idx="0">
                  <c:v>2500</c:v>
                </c:pt>
                <c:pt idx="1">
                  <c:v>2291.6999999999998</c:v>
                </c:pt>
                <c:pt idx="2">
                  <c:v>2078.3999999999996</c:v>
                </c:pt>
                <c:pt idx="3">
                  <c:v>1870.0999999999997</c:v>
                </c:pt>
                <c:pt idx="4">
                  <c:v>1647.7999999999997</c:v>
                </c:pt>
                <c:pt idx="5">
                  <c:v>1409.9999999999998</c:v>
                </c:pt>
                <c:pt idx="6">
                  <c:v>1153.1999999999998</c:v>
                </c:pt>
                <c:pt idx="7">
                  <c:v>1080.8999999999999</c:v>
                </c:pt>
                <c:pt idx="8">
                  <c:v>838.59999999999991</c:v>
                </c:pt>
                <c:pt idx="9">
                  <c:v>920.8</c:v>
                </c:pt>
                <c:pt idx="10">
                  <c:v>704.5</c:v>
                </c:pt>
                <c:pt idx="11">
                  <c:v>485.2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0-4361-B67E-8A166133A4E9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Sheet1!$Q$3:$Q$14</c:f>
              <c:numCache>
                <c:formatCode>_("$"* #,##0.00_);_("$"* \(#,##0.00\);_("$"* "-"??_);_(@_)</c:formatCode>
                <c:ptCount val="12"/>
                <c:pt idx="0">
                  <c:v>10000</c:v>
                </c:pt>
                <c:pt idx="1">
                  <c:v>9687.5499999999993</c:v>
                </c:pt>
                <c:pt idx="2">
                  <c:v>9367.5999999999985</c:v>
                </c:pt>
                <c:pt idx="3">
                  <c:v>9055.1499999999978</c:v>
                </c:pt>
                <c:pt idx="4">
                  <c:v>8721.6999999999971</c:v>
                </c:pt>
                <c:pt idx="5">
                  <c:v>8364.9999999999964</c:v>
                </c:pt>
                <c:pt idx="6">
                  <c:v>7979.7999999999965</c:v>
                </c:pt>
                <c:pt idx="7">
                  <c:v>7871.3499999999967</c:v>
                </c:pt>
                <c:pt idx="8">
                  <c:v>7507.8999999999969</c:v>
                </c:pt>
                <c:pt idx="9">
                  <c:v>7631.1999999999971</c:v>
                </c:pt>
                <c:pt idx="10">
                  <c:v>7306.7499999999973</c:v>
                </c:pt>
                <c:pt idx="11">
                  <c:v>6977.7999999999975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0-4361-B67E-8A166133A4E9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Savings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Sheet1!$R$3:$R$14</c:f>
              <c:numCache>
                <c:formatCode>_("$"* #,##0.00_);_("$"* \(#,##0.00\);_("$"* "-"??_);_(@_)</c:formatCode>
                <c:ptCount val="12"/>
                <c:pt idx="0">
                  <c:v>5000</c:v>
                </c:pt>
                <c:pt idx="1">
                  <c:v>5520.75</c:v>
                </c:pt>
                <c:pt idx="2">
                  <c:v>6054</c:v>
                </c:pt>
                <c:pt idx="3">
                  <c:v>6574.75</c:v>
                </c:pt>
                <c:pt idx="4">
                  <c:v>7130.5</c:v>
                </c:pt>
                <c:pt idx="5">
                  <c:v>7725</c:v>
                </c:pt>
                <c:pt idx="6">
                  <c:v>8367</c:v>
                </c:pt>
                <c:pt idx="7">
                  <c:v>8547.75</c:v>
                </c:pt>
                <c:pt idx="8">
                  <c:v>9153.5</c:v>
                </c:pt>
                <c:pt idx="9">
                  <c:v>8948</c:v>
                </c:pt>
                <c:pt idx="10">
                  <c:v>9488.75</c:v>
                </c:pt>
                <c:pt idx="11">
                  <c:v>10037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0-4361-B67E-8A166133A4E9}"/>
            </c:ext>
          </c:extLst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Checking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Sheet1!$S$3:$S$14</c:f>
              <c:numCache>
                <c:formatCode>_("$"* #,##0.00_);_("$"* \(#,##0.00\);_("$"* "-"??_);_(@_)</c:formatCode>
                <c:ptCount val="12"/>
                <c:pt idx="0">
                  <c:v>15000</c:v>
                </c:pt>
                <c:pt idx="1">
                  <c:v>15937.35</c:v>
                </c:pt>
                <c:pt idx="2">
                  <c:v>16897.2</c:v>
                </c:pt>
                <c:pt idx="3">
                  <c:v>17834.55</c:v>
                </c:pt>
                <c:pt idx="4">
                  <c:v>18834.899999999998</c:v>
                </c:pt>
                <c:pt idx="5">
                  <c:v>19904.999999999996</c:v>
                </c:pt>
                <c:pt idx="6">
                  <c:v>21060.599999999995</c:v>
                </c:pt>
                <c:pt idx="7">
                  <c:v>21385.949999999993</c:v>
                </c:pt>
                <c:pt idx="8">
                  <c:v>22476.299999999992</c:v>
                </c:pt>
                <c:pt idx="9">
                  <c:v>22106.399999999991</c:v>
                </c:pt>
                <c:pt idx="10">
                  <c:v>23079.749999999989</c:v>
                </c:pt>
                <c:pt idx="11">
                  <c:v>24066.599999999988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0-4361-B67E-8A166133A4E9}"/>
            </c:ext>
          </c:extLst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Stonks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Sheet1!$T$3:$T$14</c:f>
              <c:numCache>
                <c:formatCode>_("$"* #,##0.00_);_("$"* \(#,##0.00\);_("$"* "-"??_);_(@_)</c:formatCode>
                <c:ptCount val="12"/>
                <c:pt idx="0">
                  <c:v>10000</c:v>
                </c:pt>
                <c:pt idx="1">
                  <c:v>9700</c:v>
                </c:pt>
                <c:pt idx="2">
                  <c:v>10300</c:v>
                </c:pt>
                <c:pt idx="3">
                  <c:v>9500</c:v>
                </c:pt>
                <c:pt idx="4">
                  <c:v>8500</c:v>
                </c:pt>
                <c:pt idx="5">
                  <c:v>8400</c:v>
                </c:pt>
                <c:pt idx="6">
                  <c:v>8200</c:v>
                </c:pt>
                <c:pt idx="7">
                  <c:v>7800</c:v>
                </c:pt>
                <c:pt idx="8">
                  <c:v>7600</c:v>
                </c:pt>
                <c:pt idx="9">
                  <c:v>8000</c:v>
                </c:pt>
                <c:pt idx="10">
                  <c:v>8500</c:v>
                </c:pt>
                <c:pt idx="11">
                  <c:v>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90-4361-B67E-8A166133A4E9}"/>
            </c:ext>
          </c:extLst>
        </c:ser>
        <c:ser>
          <c:idx val="6"/>
          <c:order val="6"/>
          <c:tx>
            <c:strRef>
              <c:f>Sheet1!$U$2</c:f>
              <c:strCache>
                <c:ptCount val="1"/>
                <c:pt idx="0">
                  <c:v>Dogecoin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Sheet1!$U$3:$U$14</c:f>
              <c:numCache>
                <c:formatCode>_("$"* #,##0.00_);_("$"* \(#,##0.00\);_("$"* "-"??_);_(@_)</c:formatCode>
                <c:ptCount val="12"/>
                <c:pt idx="0">
                  <c:v>15000</c:v>
                </c:pt>
                <c:pt idx="1">
                  <c:v>14500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12000</c:v>
                </c:pt>
                <c:pt idx="7">
                  <c:v>11000</c:v>
                </c:pt>
                <c:pt idx="8">
                  <c:v>10000</c:v>
                </c:pt>
                <c:pt idx="9">
                  <c:v>9000</c:v>
                </c:pt>
                <c:pt idx="10">
                  <c:v>8500</c:v>
                </c:pt>
                <c:pt idx="11">
                  <c:v>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90-4361-B67E-8A166133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70528"/>
        <c:axId val="818376816"/>
      </c:lineChart>
      <c:catAx>
        <c:axId val="29317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76816"/>
        <c:crosses val="autoZero"/>
        <c:auto val="1"/>
        <c:lblAlgn val="ctr"/>
        <c:lblOffset val="100"/>
        <c:noMultiLvlLbl val="0"/>
      </c:catAx>
      <c:valAx>
        <c:axId val="8183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16</xdr:row>
      <xdr:rowOff>176212</xdr:rowOff>
    </xdr:from>
    <xdr:to>
      <xdr:col>11</xdr:col>
      <xdr:colOff>85725</xdr:colOff>
      <xdr:row>31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147D0-2FD5-796B-BD86-EE86FC15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16</xdr:row>
      <xdr:rowOff>109537</xdr:rowOff>
    </xdr:from>
    <xdr:to>
      <xdr:col>20</xdr:col>
      <xdr:colOff>228600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B303A-0370-718C-A40D-E7961F0F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0C0A-6912-4861-B7F2-D9864C22AA1A}">
  <dimension ref="A1:U15"/>
  <sheetViews>
    <sheetView tabSelected="1" workbookViewId="0">
      <selection activeCell="T34" sqref="T34"/>
    </sheetView>
  </sheetViews>
  <sheetFormatPr defaultRowHeight="15" x14ac:dyDescent="0.25"/>
  <cols>
    <col min="2" max="2" width="11.5703125" bestFit="1" customWidth="1"/>
    <col min="3" max="3" width="12" bestFit="1" customWidth="1"/>
    <col min="4" max="4" width="12.42578125" bestFit="1" customWidth="1"/>
    <col min="5" max="5" width="11.5703125" bestFit="1" customWidth="1"/>
    <col min="6" max="6" width="12.7109375" bestFit="1" customWidth="1"/>
    <col min="7" max="7" width="12.5703125" bestFit="1" customWidth="1"/>
    <col min="8" max="10" width="10.5703125" bestFit="1" customWidth="1"/>
    <col min="11" max="12" width="14.28515625" bestFit="1" customWidth="1"/>
    <col min="13" max="13" width="11.5703125" bestFit="1" customWidth="1"/>
    <col min="14" max="14" width="11.5703125" customWidth="1"/>
    <col min="15" max="15" width="10.85546875" bestFit="1" customWidth="1"/>
    <col min="16" max="16" width="10.5703125" bestFit="1" customWidth="1"/>
    <col min="17" max="21" width="11.5703125" bestFit="1" customWidth="1"/>
  </cols>
  <sheetData>
    <row r="1" spans="1:21" ht="21" x14ac:dyDescent="0.35">
      <c r="A1" s="15"/>
      <c r="B1" s="11" t="s">
        <v>18</v>
      </c>
      <c r="C1" s="11"/>
      <c r="D1" s="11"/>
      <c r="E1" s="6" t="s">
        <v>19</v>
      </c>
      <c r="F1" s="6"/>
      <c r="G1" s="6"/>
      <c r="H1" s="6"/>
      <c r="I1" s="6"/>
      <c r="J1" s="6"/>
      <c r="K1" s="6"/>
      <c r="L1" s="6"/>
      <c r="M1" s="9"/>
      <c r="N1" s="17"/>
      <c r="O1" s="3" t="s">
        <v>21</v>
      </c>
      <c r="P1" s="3"/>
      <c r="Q1" s="3"/>
      <c r="R1" s="3"/>
      <c r="S1" s="3"/>
      <c r="T1" s="3"/>
      <c r="U1" s="3"/>
    </row>
    <row r="2" spans="1:21" x14ac:dyDescent="0.25">
      <c r="A2" s="15" t="s">
        <v>22</v>
      </c>
      <c r="B2" s="12" t="s">
        <v>2</v>
      </c>
      <c r="C2" s="12" t="s">
        <v>3</v>
      </c>
      <c r="D2" s="12" t="s">
        <v>17</v>
      </c>
      <c r="E2" s="7" t="s">
        <v>7</v>
      </c>
      <c r="F2" s="7" t="s">
        <v>15</v>
      </c>
      <c r="G2" s="7" t="s">
        <v>8</v>
      </c>
      <c r="H2" s="7" t="s">
        <v>4</v>
      </c>
      <c r="I2" s="7" t="s">
        <v>5</v>
      </c>
      <c r="J2" s="7" t="s">
        <v>6</v>
      </c>
      <c r="K2" s="7" t="s">
        <v>12</v>
      </c>
      <c r="L2" s="7" t="s">
        <v>16</v>
      </c>
      <c r="M2" s="9" t="s">
        <v>20</v>
      </c>
      <c r="N2" s="17"/>
      <c r="O2" s="4" t="s">
        <v>11</v>
      </c>
      <c r="P2" s="4" t="s">
        <v>9</v>
      </c>
      <c r="Q2" s="4" t="s">
        <v>10</v>
      </c>
      <c r="R2" s="4" t="s">
        <v>0</v>
      </c>
      <c r="S2" s="4" t="s">
        <v>1</v>
      </c>
      <c r="T2" s="4" t="s">
        <v>13</v>
      </c>
      <c r="U2" s="4" t="s">
        <v>14</v>
      </c>
    </row>
    <row r="3" spans="1:21" x14ac:dyDescent="0.25">
      <c r="A3" s="16">
        <v>44774</v>
      </c>
      <c r="B3" s="13">
        <v>4500</v>
      </c>
      <c r="C3" s="13">
        <v>3.5</v>
      </c>
      <c r="D3" s="14">
        <f>B3+C3</f>
        <v>4503.5</v>
      </c>
      <c r="E3" s="8">
        <v>1100</v>
      </c>
      <c r="F3" s="8">
        <v>150</v>
      </c>
      <c r="G3" s="8">
        <v>200</v>
      </c>
      <c r="H3" s="8">
        <v>600</v>
      </c>
      <c r="I3" s="8">
        <v>150</v>
      </c>
      <c r="J3" s="8">
        <v>277</v>
      </c>
      <c r="K3" s="8"/>
      <c r="L3" s="8">
        <f>SUM(E3:J3)</f>
        <v>2477</v>
      </c>
      <c r="M3" s="10">
        <f>D3-L3</f>
        <v>2026.5</v>
      </c>
      <c r="N3" s="18"/>
      <c r="O3" s="5">
        <v>1500</v>
      </c>
      <c r="P3" s="5">
        <v>2500</v>
      </c>
      <c r="Q3" s="5">
        <v>10000</v>
      </c>
      <c r="R3" s="5">
        <v>5000</v>
      </c>
      <c r="S3" s="5">
        <v>15000</v>
      </c>
      <c r="T3" s="5">
        <v>10000</v>
      </c>
      <c r="U3" s="5">
        <v>15000</v>
      </c>
    </row>
    <row r="4" spans="1:21" x14ac:dyDescent="0.25">
      <c r="A4" s="16">
        <v>44805</v>
      </c>
      <c r="B4" s="13">
        <v>4500</v>
      </c>
      <c r="C4" s="13"/>
      <c r="D4" s="14">
        <f t="shared" ref="D4:D14" si="0">B4+C4</f>
        <v>4500</v>
      </c>
      <c r="E4" s="8">
        <v>1100</v>
      </c>
      <c r="F4" s="8">
        <v>150</v>
      </c>
      <c r="G4" s="8">
        <v>200</v>
      </c>
      <c r="H4" s="8">
        <v>550</v>
      </c>
      <c r="I4" s="8">
        <v>140</v>
      </c>
      <c r="J4" s="8">
        <v>277</v>
      </c>
      <c r="K4" s="8">
        <v>350</v>
      </c>
      <c r="L4" s="8">
        <f t="shared" ref="L4:L14" si="1">SUM(E4:J4)</f>
        <v>2417</v>
      </c>
      <c r="M4" s="10">
        <f t="shared" ref="M4:M14" si="2">D4-L4</f>
        <v>2083</v>
      </c>
      <c r="N4" s="18"/>
      <c r="O4" s="5">
        <f>IF(O3&gt;=0,O3-(M4*0.05),O3)</f>
        <v>1395.85</v>
      </c>
      <c r="P4" s="5">
        <f>IF(P3&gt;=0,P3-(M4*0.1),4)</f>
        <v>2291.6999999999998</v>
      </c>
      <c r="Q4" s="5">
        <f>IF(Q3&gt;=0,Q3-(M4*0.15),Q3)</f>
        <v>9687.5499999999993</v>
      </c>
      <c r="R4" s="5">
        <f>R3+M4*0.25</f>
        <v>5520.75</v>
      </c>
      <c r="S4" s="5">
        <f>S3+0.45*M4</f>
        <v>15937.35</v>
      </c>
      <c r="T4" s="5">
        <v>9700</v>
      </c>
      <c r="U4" s="5">
        <v>14500</v>
      </c>
    </row>
    <row r="5" spans="1:21" x14ac:dyDescent="0.25">
      <c r="A5" s="16">
        <v>44835</v>
      </c>
      <c r="B5" s="13">
        <v>4500</v>
      </c>
      <c r="C5" s="13"/>
      <c r="D5" s="14">
        <f t="shared" si="0"/>
        <v>4500</v>
      </c>
      <c r="E5" s="8">
        <v>1100</v>
      </c>
      <c r="F5" s="8">
        <v>160</v>
      </c>
      <c r="G5" s="8">
        <v>200</v>
      </c>
      <c r="H5" s="8">
        <v>500</v>
      </c>
      <c r="I5" s="8">
        <v>130</v>
      </c>
      <c r="J5" s="8">
        <v>277</v>
      </c>
      <c r="K5" s="8"/>
      <c r="L5" s="8">
        <f t="shared" si="1"/>
        <v>2367</v>
      </c>
      <c r="M5" s="10">
        <f t="shared" si="2"/>
        <v>2133</v>
      </c>
      <c r="N5" s="18"/>
      <c r="O5" s="5">
        <f>IF(O4&gt;=0,O4-(M5*0.05),O4)</f>
        <v>1289.1999999999998</v>
      </c>
      <c r="P5" s="5">
        <f>IF(P4&gt;=0,P4-(M5*0.1),4)</f>
        <v>2078.3999999999996</v>
      </c>
      <c r="Q5" s="5">
        <f>IF(Q4&gt;=0,Q4-(M5*0.15),Q4)</f>
        <v>9367.5999999999985</v>
      </c>
      <c r="R5" s="5">
        <f>R4+M5*0.25</f>
        <v>6054</v>
      </c>
      <c r="S5" s="5">
        <f>S4+0.45*M5</f>
        <v>16897.2</v>
      </c>
      <c r="T5" s="5">
        <v>10300</v>
      </c>
      <c r="U5" s="5">
        <v>14000</v>
      </c>
    </row>
    <row r="6" spans="1:21" x14ac:dyDescent="0.25">
      <c r="A6" s="16">
        <v>44866</v>
      </c>
      <c r="B6" s="13">
        <v>4500</v>
      </c>
      <c r="C6" s="13"/>
      <c r="D6" s="14">
        <f t="shared" si="0"/>
        <v>4500</v>
      </c>
      <c r="E6" s="8">
        <v>1100</v>
      </c>
      <c r="F6" s="8">
        <v>170</v>
      </c>
      <c r="G6" s="8">
        <v>200</v>
      </c>
      <c r="H6" s="8">
        <v>550</v>
      </c>
      <c r="I6" s="8">
        <v>120</v>
      </c>
      <c r="J6" s="8">
        <v>277</v>
      </c>
      <c r="K6" s="8"/>
      <c r="L6" s="8">
        <f t="shared" si="1"/>
        <v>2417</v>
      </c>
      <c r="M6" s="10">
        <f t="shared" si="2"/>
        <v>2083</v>
      </c>
      <c r="N6" s="18"/>
      <c r="O6" s="5">
        <f>IF(O5&gt;=0,O5-(M6*0.05),O5)</f>
        <v>1185.0499999999997</v>
      </c>
      <c r="P6" s="5">
        <f>IF(P5&gt;=0,P5-(M6*0.1),4)</f>
        <v>1870.0999999999997</v>
      </c>
      <c r="Q6" s="5">
        <f>IF(Q5&gt;=0,Q5-(M6*0.15),Q5)</f>
        <v>9055.1499999999978</v>
      </c>
      <c r="R6" s="5">
        <f>R5+M6*0.25</f>
        <v>6574.75</v>
      </c>
      <c r="S6" s="5">
        <f>S5+0.45*M6</f>
        <v>17834.55</v>
      </c>
      <c r="T6" s="5">
        <v>9500</v>
      </c>
      <c r="U6" s="5">
        <v>13000</v>
      </c>
    </row>
    <row r="7" spans="1:21" x14ac:dyDescent="0.25">
      <c r="A7" s="16">
        <v>44896</v>
      </c>
      <c r="B7" s="13">
        <v>4500</v>
      </c>
      <c r="C7" s="13">
        <v>250</v>
      </c>
      <c r="D7" s="14">
        <f t="shared" si="0"/>
        <v>4750</v>
      </c>
      <c r="E7" s="8">
        <v>1100</v>
      </c>
      <c r="F7" s="8">
        <v>180</v>
      </c>
      <c r="G7" s="8">
        <v>200</v>
      </c>
      <c r="H7" s="8">
        <v>650</v>
      </c>
      <c r="I7" s="8">
        <v>120</v>
      </c>
      <c r="J7" s="8">
        <v>277</v>
      </c>
      <c r="K7" s="8">
        <v>1100</v>
      </c>
      <c r="L7" s="8">
        <f t="shared" si="1"/>
        <v>2527</v>
      </c>
      <c r="M7" s="10">
        <f t="shared" si="2"/>
        <v>2223</v>
      </c>
      <c r="N7" s="18"/>
      <c r="O7" s="5">
        <f>IF(O6&gt;=0,O6-(M7*0.05),O6)</f>
        <v>1073.8999999999996</v>
      </c>
      <c r="P7" s="5">
        <f>IF(P6&gt;=0,P6-(M7*0.1),4)</f>
        <v>1647.7999999999997</v>
      </c>
      <c r="Q7" s="5">
        <f>IF(Q6&gt;=0,Q6-(M7*0.15),Q6)</f>
        <v>8721.6999999999971</v>
      </c>
      <c r="R7" s="5">
        <f>R6+M7*0.25</f>
        <v>7130.5</v>
      </c>
      <c r="S7" s="5">
        <f>S6+0.45*M7</f>
        <v>18834.899999999998</v>
      </c>
      <c r="T7" s="5">
        <v>8500</v>
      </c>
      <c r="U7" s="5">
        <v>12000</v>
      </c>
    </row>
    <row r="8" spans="1:21" x14ac:dyDescent="0.25">
      <c r="A8" s="16">
        <v>44927</v>
      </c>
      <c r="B8" s="13">
        <v>4800</v>
      </c>
      <c r="C8" s="13"/>
      <c r="D8" s="14">
        <f t="shared" si="0"/>
        <v>4800</v>
      </c>
      <c r="E8" s="8">
        <v>1100</v>
      </c>
      <c r="F8" s="8">
        <v>180</v>
      </c>
      <c r="G8" s="8">
        <v>200</v>
      </c>
      <c r="H8" s="8">
        <v>550</v>
      </c>
      <c r="I8" s="8">
        <v>115</v>
      </c>
      <c r="J8" s="8">
        <v>277</v>
      </c>
      <c r="K8" s="8"/>
      <c r="L8" s="8">
        <f t="shared" si="1"/>
        <v>2422</v>
      </c>
      <c r="M8" s="10">
        <f t="shared" si="2"/>
        <v>2378</v>
      </c>
      <c r="N8" s="18"/>
      <c r="O8" s="5">
        <f>IF(O7&gt;=0,O7-(M8*0.05),O7)</f>
        <v>954.99999999999966</v>
      </c>
      <c r="P8" s="5">
        <f>IF(P7&gt;=0,P7-(M8*0.1),4)</f>
        <v>1409.9999999999998</v>
      </c>
      <c r="Q8" s="5">
        <f>IF(Q7&gt;=0,Q7-(M8*0.15),Q7)</f>
        <v>8364.9999999999964</v>
      </c>
      <c r="R8" s="5">
        <f>R7+M8*0.25</f>
        <v>7725</v>
      </c>
      <c r="S8" s="5">
        <f>S7+0.45*M8</f>
        <v>19904.999999999996</v>
      </c>
      <c r="T8" s="5">
        <v>8400</v>
      </c>
      <c r="U8" s="5">
        <v>11000</v>
      </c>
    </row>
    <row r="9" spans="1:21" x14ac:dyDescent="0.25">
      <c r="A9" s="16">
        <v>44958</v>
      </c>
      <c r="B9" s="13">
        <v>4800</v>
      </c>
      <c r="C9" s="13">
        <v>250</v>
      </c>
      <c r="D9" s="14">
        <f t="shared" si="0"/>
        <v>5050</v>
      </c>
      <c r="E9" s="8">
        <v>1100</v>
      </c>
      <c r="F9" s="8">
        <v>180</v>
      </c>
      <c r="G9" s="8">
        <v>200</v>
      </c>
      <c r="H9" s="8">
        <v>600</v>
      </c>
      <c r="I9" s="8">
        <v>125</v>
      </c>
      <c r="J9" s="8">
        <v>277</v>
      </c>
      <c r="K9" s="8"/>
      <c r="L9" s="8">
        <f t="shared" si="1"/>
        <v>2482</v>
      </c>
      <c r="M9" s="10">
        <f t="shared" si="2"/>
        <v>2568</v>
      </c>
      <c r="N9" s="18"/>
      <c r="O9" s="5">
        <f>IF(O8&gt;=0,O8-(M9*0.05),O8)</f>
        <v>826.59999999999968</v>
      </c>
      <c r="P9" s="5">
        <f>IF(P8&gt;=0,P8-(M9*0.1),4)</f>
        <v>1153.1999999999998</v>
      </c>
      <c r="Q9" s="5">
        <f>IF(Q8&gt;=0,Q8-(M9*0.15),Q8)</f>
        <v>7979.7999999999965</v>
      </c>
      <c r="R9" s="5">
        <f>R8+M9*0.25</f>
        <v>8367</v>
      </c>
      <c r="S9" s="5">
        <f>S8+0.45*M9</f>
        <v>21060.599999999995</v>
      </c>
      <c r="T9" s="5">
        <v>8200</v>
      </c>
      <c r="U9" s="5">
        <v>12000</v>
      </c>
    </row>
    <row r="10" spans="1:21" x14ac:dyDescent="0.25">
      <c r="A10" s="16">
        <v>44986</v>
      </c>
      <c r="B10" s="13">
        <v>4800</v>
      </c>
      <c r="C10" s="13"/>
      <c r="D10" s="14">
        <f t="shared" si="0"/>
        <v>4800</v>
      </c>
      <c r="E10" s="8">
        <v>1100</v>
      </c>
      <c r="F10" s="8">
        <v>170</v>
      </c>
      <c r="G10" s="8">
        <v>200</v>
      </c>
      <c r="H10" s="8">
        <v>500</v>
      </c>
      <c r="I10" s="8">
        <v>130</v>
      </c>
      <c r="J10" s="8">
        <v>277</v>
      </c>
      <c r="K10" s="8">
        <v>1700</v>
      </c>
      <c r="L10" s="8">
        <f>SUM(E10:K10)</f>
        <v>4077</v>
      </c>
      <c r="M10" s="10">
        <f t="shared" si="2"/>
        <v>723</v>
      </c>
      <c r="N10" s="18"/>
      <c r="O10" s="5">
        <f>IF(O9&gt;=0,O9-(M10*0.05),O9)</f>
        <v>790.4499999999997</v>
      </c>
      <c r="P10" s="5">
        <f>IF(P9&gt;=0,P9-(M10*0.1),4)</f>
        <v>1080.8999999999999</v>
      </c>
      <c r="Q10" s="5">
        <f>IF(Q9&gt;=0,Q9-(M10*0.15),Q9)</f>
        <v>7871.3499999999967</v>
      </c>
      <c r="R10" s="5">
        <f>R9+M10*0.25</f>
        <v>8547.75</v>
      </c>
      <c r="S10" s="5">
        <f>S9+0.45*M10</f>
        <v>21385.949999999993</v>
      </c>
      <c r="T10" s="5">
        <v>7800</v>
      </c>
      <c r="U10" s="5">
        <v>11000</v>
      </c>
    </row>
    <row r="11" spans="1:21" x14ac:dyDescent="0.25">
      <c r="A11" s="16">
        <v>45017</v>
      </c>
      <c r="B11" s="13">
        <v>4800</v>
      </c>
      <c r="C11" s="13"/>
      <c r="D11" s="14">
        <f t="shared" si="0"/>
        <v>4800</v>
      </c>
      <c r="E11" s="8">
        <v>1100</v>
      </c>
      <c r="F11" s="8">
        <v>160</v>
      </c>
      <c r="G11" s="8">
        <v>200</v>
      </c>
      <c r="H11" s="8">
        <v>500</v>
      </c>
      <c r="I11" s="8">
        <v>140</v>
      </c>
      <c r="J11" s="8">
        <v>277</v>
      </c>
      <c r="K11" s="8"/>
      <c r="L11" s="8">
        <f t="shared" si="1"/>
        <v>2377</v>
      </c>
      <c r="M11" s="10">
        <f t="shared" si="2"/>
        <v>2423</v>
      </c>
      <c r="N11" s="18"/>
      <c r="O11" s="5">
        <f>IF(O10&gt;=0,O10-(M11*0.05),O10)</f>
        <v>669.29999999999973</v>
      </c>
      <c r="P11" s="5">
        <f>IF(P10&gt;=0,P10-(M11*0.1),4)</f>
        <v>838.59999999999991</v>
      </c>
      <c r="Q11" s="5">
        <f>IF(Q10&gt;=0,Q10-(M11*0.15),Q10)</f>
        <v>7507.8999999999969</v>
      </c>
      <c r="R11" s="5">
        <f>R10+M11*0.25</f>
        <v>9153.5</v>
      </c>
      <c r="S11" s="5">
        <f>S10+0.45*M11</f>
        <v>22476.299999999992</v>
      </c>
      <c r="T11" s="5">
        <v>7600</v>
      </c>
      <c r="U11" s="5">
        <v>10000</v>
      </c>
    </row>
    <row r="12" spans="1:21" x14ac:dyDescent="0.25">
      <c r="A12" s="16">
        <v>45047</v>
      </c>
      <c r="B12" s="13">
        <v>4800</v>
      </c>
      <c r="C12" s="13"/>
      <c r="D12" s="14">
        <f t="shared" si="0"/>
        <v>4800</v>
      </c>
      <c r="E12" s="8">
        <v>1100</v>
      </c>
      <c r="F12" s="8">
        <v>150</v>
      </c>
      <c r="G12" s="8">
        <v>200</v>
      </c>
      <c r="H12" s="8">
        <v>550</v>
      </c>
      <c r="I12" s="8">
        <v>145</v>
      </c>
      <c r="J12" s="8">
        <v>277</v>
      </c>
      <c r="K12" s="8">
        <v>3200</v>
      </c>
      <c r="L12" s="8">
        <f>SUM(E12:K12)</f>
        <v>5622</v>
      </c>
      <c r="M12" s="10">
        <f t="shared" si="2"/>
        <v>-822</v>
      </c>
      <c r="N12" s="18"/>
      <c r="O12" s="5">
        <f>IF(O11&gt;=0,O11-(M12*0.05),O11)</f>
        <v>710.39999999999975</v>
      </c>
      <c r="P12" s="5">
        <f>IF(P11&gt;=0,P11-(M12*0.1),4)</f>
        <v>920.8</v>
      </c>
      <c r="Q12" s="5">
        <f>IF(Q11&gt;=0,Q11-(M12*0.15),Q11)</f>
        <v>7631.1999999999971</v>
      </c>
      <c r="R12" s="5">
        <f>R11+M12*0.25</f>
        <v>8948</v>
      </c>
      <c r="S12" s="5">
        <f>S11+0.45*M12</f>
        <v>22106.399999999991</v>
      </c>
      <c r="T12" s="5">
        <v>8000</v>
      </c>
      <c r="U12" s="5">
        <v>9000</v>
      </c>
    </row>
    <row r="13" spans="1:21" x14ac:dyDescent="0.25">
      <c r="A13" s="16">
        <v>45078</v>
      </c>
      <c r="B13" s="13">
        <v>4800</v>
      </c>
      <c r="C13" s="13"/>
      <c r="D13" s="14">
        <f t="shared" si="0"/>
        <v>4800</v>
      </c>
      <c r="E13" s="8">
        <v>1200</v>
      </c>
      <c r="F13" s="8">
        <v>150</v>
      </c>
      <c r="G13" s="8">
        <v>200</v>
      </c>
      <c r="H13" s="8">
        <v>650</v>
      </c>
      <c r="I13" s="8">
        <v>160</v>
      </c>
      <c r="J13" s="8">
        <v>277</v>
      </c>
      <c r="K13" s="8"/>
      <c r="L13" s="8">
        <f t="shared" si="1"/>
        <v>2637</v>
      </c>
      <c r="M13" s="10">
        <f t="shared" si="2"/>
        <v>2163</v>
      </c>
      <c r="N13" s="18"/>
      <c r="O13" s="5">
        <f>IF(O12&gt;=0,O12-(M13*0.05),O12)</f>
        <v>602.24999999999977</v>
      </c>
      <c r="P13" s="5">
        <f>IF(P12&gt;=0,P12-(M13*0.1),4)</f>
        <v>704.5</v>
      </c>
      <c r="Q13" s="5">
        <f>IF(Q12&gt;=0,Q12-(M13*0.15),Q12)</f>
        <v>7306.7499999999973</v>
      </c>
      <c r="R13" s="5">
        <f>R12+M13*0.25</f>
        <v>9488.75</v>
      </c>
      <c r="S13" s="5">
        <f>S12+0.45*M13</f>
        <v>23079.749999999989</v>
      </c>
      <c r="T13" s="5">
        <v>8500</v>
      </c>
      <c r="U13" s="5">
        <v>8500</v>
      </c>
    </row>
    <row r="14" spans="1:21" x14ac:dyDescent="0.25">
      <c r="A14" s="16">
        <v>45108</v>
      </c>
      <c r="B14" s="13">
        <v>4800</v>
      </c>
      <c r="C14" s="13">
        <v>100</v>
      </c>
      <c r="D14" s="14">
        <f t="shared" si="0"/>
        <v>4900</v>
      </c>
      <c r="E14" s="8">
        <v>1200</v>
      </c>
      <c r="F14" s="8">
        <v>160</v>
      </c>
      <c r="G14" s="8">
        <v>200</v>
      </c>
      <c r="H14" s="8">
        <v>700</v>
      </c>
      <c r="I14" s="8">
        <v>170</v>
      </c>
      <c r="J14" s="8">
        <v>277</v>
      </c>
      <c r="K14" s="8"/>
      <c r="L14" s="8">
        <f t="shared" si="1"/>
        <v>2707</v>
      </c>
      <c r="M14" s="10">
        <f t="shared" si="2"/>
        <v>2193</v>
      </c>
      <c r="N14" s="18"/>
      <c r="O14" s="5">
        <f>IF(O13&gt;=0,O13-(M14*0.05),O13)</f>
        <v>492.5999999999998</v>
      </c>
      <c r="P14" s="5">
        <f>IF(P13&gt;=0,P13-(M14*0.1),4)</f>
        <v>485.2</v>
      </c>
      <c r="Q14" s="5">
        <f>IF(Q13&gt;=0,Q13-(M14*0.15),Q13)</f>
        <v>6977.7999999999975</v>
      </c>
      <c r="R14" s="5">
        <f>R13+M14*0.25</f>
        <v>10037</v>
      </c>
      <c r="S14" s="5">
        <f>S13+0.45*M14</f>
        <v>24066.599999999988</v>
      </c>
      <c r="T14" s="5">
        <v>9300</v>
      </c>
      <c r="U14" s="5">
        <v>8333</v>
      </c>
    </row>
    <row r="15" spans="1:21" x14ac:dyDescent="0.25">
      <c r="A15" s="1" t="s">
        <v>23</v>
      </c>
      <c r="B15" s="2">
        <f>SUM(B3:B14)</f>
        <v>56100</v>
      </c>
      <c r="C15" s="2">
        <f>SUM(C3:C14)</f>
        <v>603.5</v>
      </c>
      <c r="D15" s="2">
        <f>SUM(D3:D14)</f>
        <v>56703.5</v>
      </c>
      <c r="E15" s="2">
        <f>SUM(E3:E14)</f>
        <v>13400</v>
      </c>
      <c r="F15" s="2">
        <f>SUM(F3:F14)</f>
        <v>1960</v>
      </c>
      <c r="G15" s="2">
        <f>SUM(G3:G14)</f>
        <v>2400</v>
      </c>
      <c r="H15" s="2">
        <f>SUM(H3:H14)</f>
        <v>6900</v>
      </c>
      <c r="I15" s="2">
        <f>SUM(I3:I14)</f>
        <v>1645</v>
      </c>
      <c r="J15" s="2">
        <f>SUM(J3:J14)</f>
        <v>3324</v>
      </c>
      <c r="K15" s="2">
        <f>SUM(K3:K14)</f>
        <v>6350</v>
      </c>
      <c r="L15" s="2">
        <f>SUM(L3:L14)</f>
        <v>34529</v>
      </c>
      <c r="M15" s="2">
        <f>SUM(M3:M14)</f>
        <v>22174.5</v>
      </c>
      <c r="N15" s="2" t="s">
        <v>24</v>
      </c>
      <c r="O15" s="19">
        <f>O3-O14</f>
        <v>1007.4000000000002</v>
      </c>
      <c r="P15" s="19">
        <f>P3-P14</f>
        <v>2014.8</v>
      </c>
      <c r="Q15" s="19">
        <f>Q3-Q14</f>
        <v>3022.2000000000025</v>
      </c>
      <c r="R15" s="19">
        <f>R14-R3</f>
        <v>5037</v>
      </c>
      <c r="S15" s="19">
        <f>S14-S3</f>
        <v>9066.5999999999876</v>
      </c>
      <c r="T15" s="20">
        <f>T14-T3</f>
        <v>-700</v>
      </c>
      <c r="U15" s="20">
        <f>U14-U3</f>
        <v>-6667</v>
      </c>
    </row>
  </sheetData>
  <mergeCells count="3">
    <mergeCell ref="E1:L1"/>
    <mergeCell ref="B1:D1"/>
    <mergeCell ref="O1:U1"/>
  </mergeCells>
  <phoneticPr fontId="4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Pov</dc:creator>
  <cp:lastModifiedBy>Jim Pov</cp:lastModifiedBy>
  <dcterms:created xsi:type="dcterms:W3CDTF">2023-08-11T13:16:58Z</dcterms:created>
  <dcterms:modified xsi:type="dcterms:W3CDTF">2023-08-11T14:37:28Z</dcterms:modified>
</cp:coreProperties>
</file>