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TapoTop\"/>
    </mc:Choice>
  </mc:AlternateContent>
  <bookViews>
    <workbookView xWindow="0" yWindow="0" windowWidth="17256" windowHeight="5844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45" i="1"/>
  <c r="F11" i="3"/>
  <c r="F10" i="3"/>
  <c r="F9" i="3"/>
  <c r="H52" i="1"/>
  <c r="H48" i="1"/>
  <c r="H47" i="1"/>
  <c r="H39" i="1"/>
  <c r="H44" i="1"/>
  <c r="H43" i="1"/>
  <c r="H42" i="1"/>
  <c r="H38" i="1"/>
  <c r="H37" i="1"/>
  <c r="H36" i="1"/>
  <c r="H32" i="1"/>
  <c r="H31" i="1"/>
  <c r="H30" i="1"/>
  <c r="H29" i="1"/>
  <c r="F3" i="3"/>
  <c r="F4" i="3"/>
  <c r="F5" i="3"/>
  <c r="F2" i="3"/>
  <c r="E10" i="3"/>
  <c r="E11" i="3"/>
  <c r="E9" i="3"/>
  <c r="D10" i="3"/>
  <c r="D11" i="3"/>
  <c r="D9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C10" i="3"/>
  <c r="C11" i="3"/>
  <c r="C9" i="3"/>
  <c r="B10" i="3"/>
  <c r="B11" i="3"/>
  <c r="B9" i="3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<sst xmlns="http://schemas.openxmlformats.org/spreadsheetml/2006/main" count="825" uniqueCount="73">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</sst>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80" zoomScaleNormal="80" workbookViewId="0">
      <selection activeCell="H50" sqref="H50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COUNTIF(G2:G25,G2)</f>
        <v>4</v>
      </c>
    </row>
    <row r="30" spans="1:8" ht="15.6" x14ac:dyDescent="0.3">
      <c r="E30" s="14" t="s">
        <v>32</v>
      </c>
      <c r="H30">
        <f>COUNTIF(D2:D25,D12)</f>
        <v>5</v>
      </c>
    </row>
    <row r="31" spans="1:8" ht="15.6" x14ac:dyDescent="0.3">
      <c r="E31" s="14" t="s">
        <v>33</v>
      </c>
      <c r="H31">
        <f>COUNTIF(F2:F25,F3)</f>
        <v>8</v>
      </c>
    </row>
    <row r="32" spans="1:8" ht="15.6" x14ac:dyDescent="0.3">
      <c r="E32" s="14" t="s">
        <v>34</v>
      </c>
      <c r="H32">
        <f>COUNTIF(C2:C25,C3)</f>
        <v>6</v>
      </c>
    </row>
    <row r="33" spans="5:8" ht="15.6" x14ac:dyDescent="0.3">
      <c r="E33" s="14" t="s">
        <v>26</v>
      </c>
      <c r="H33"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SUMIF(D2:D25,D6,E2:E25)</f>
        <v>105</v>
      </c>
    </row>
    <row r="37" spans="5:8" ht="15.6" x14ac:dyDescent="0.3">
      <c r="E37" s="14" t="s">
        <v>24</v>
      </c>
      <c r="H37">
        <f>SUMIF(D2:D25,D3,E2:E25)</f>
        <v>164</v>
      </c>
    </row>
    <row r="38" spans="5:8" ht="15.6" x14ac:dyDescent="0.3">
      <c r="E38" s="14" t="s">
        <v>30</v>
      </c>
      <c r="H38">
        <f>SUMIF(F2:F25,F2,E2:E25)</f>
        <v>156</v>
      </c>
    </row>
    <row r="39" spans="5:8" ht="15.6" x14ac:dyDescent="0.3">
      <c r="E39" s="14" t="s">
        <v>40</v>
      </c>
      <c r="H39">
        <f>SUMIF(F2:F25,F2,E2:E25)+SUMIF(F2:F25,F3,E2:E25)+SUMIF(F2:F25,F8,E2:E25)+SUMIF(F2:F25,F7,E2:E25)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COUNTIFS(D2:D25,D12,G2:G25,G2)</f>
        <v>2</v>
      </c>
    </row>
    <row r="43" spans="5:8" ht="15.6" x14ac:dyDescent="0.3">
      <c r="E43" s="14" t="s">
        <v>36</v>
      </c>
      <c r="H43">
        <f>COUNTIFS(C2:C25,C3,F2:F25,F7)</f>
        <v>2</v>
      </c>
    </row>
    <row r="44" spans="5:8" ht="15.6" x14ac:dyDescent="0.3">
      <c r="E44" s="14" t="s">
        <v>37</v>
      </c>
      <c r="H44">
        <f>COUNTIFS(G2:G25,G2,B2:B25,"&gt;2/3/2013")</f>
        <v>2</v>
      </c>
    </row>
    <row r="45" spans="5:8" ht="15.6" x14ac:dyDescent="0.3">
      <c r="E45" s="14" t="s">
        <v>38</v>
      </c>
      <c r="H45">
        <f>COUNTIFS(B2:B25,"&gt;=2/3/2013",B2:B25,"&lt;=2/6/2013")</f>
        <v>14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SUMIFS(E2:E25,D2:D25,D12,G2:G25,G3)</f>
        <v>25</v>
      </c>
    </row>
    <row r="48" spans="5:8" ht="15.6" x14ac:dyDescent="0.3">
      <c r="E48" s="14" t="s">
        <v>29</v>
      </c>
      <c r="H48">
        <f>SUMIFS(E2:E25,G2:G25,G10,F2:F25,F7)</f>
        <v>75</v>
      </c>
    </row>
    <row r="49" spans="5:8" ht="15.6" x14ac:dyDescent="0.3">
      <c r="E49" s="14" t="s">
        <v>39</v>
      </c>
      <c r="H49">
        <f>SUMIFS(E2:E25,B2:B25,"&gt;=2/3/2013",B2:B25,"&lt;=2/6/2013")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SUMIF(G2:G25,G5,E2:E25)+SUMIF(G2:G25,G7,E2:E25)+SUMIF(G2:G25,G4,E2:E25)</f>
        <v>386</v>
      </c>
    </row>
  </sheetData>
  <autoFilter ref="A1:G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zoomScale="90" zoomScaleNormal="90"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SUMIF($B$16:$B$241,A2,E16:E241)</f>
        <v>717</v>
      </c>
      <c r="D2" s="1">
        <f>COUNTIFS($B$16:$B$241,A2,$D$16:$D$241,D16)</f>
        <v>42</v>
      </c>
      <c r="E2" s="1">
        <f>COUNTIFS($B$16:$B$241,A2,$D$16:$D$241,D17)</f>
        <v>29</v>
      </c>
      <c r="F2" s="1">
        <f>SUMIFS($E$16:$E$241,$D$16:$D$241,$D$16,$B$16:$B$241,A2)</f>
        <v>414</v>
      </c>
    </row>
    <row r="3" spans="1:6" x14ac:dyDescent="0.3">
      <c r="A3" s="6" t="s">
        <v>43</v>
      </c>
      <c r="B3" s="1">
        <f t="shared" ref="B3:B5" si="0">COUNTIF($B$16:$B$241,A3)</f>
        <v>46</v>
      </c>
      <c r="C3" s="1">
        <f t="shared" ref="C3:C5" si="1">SUMIF($B$16:$B$241,A3,E17:E242)</f>
        <v>1309</v>
      </c>
      <c r="D3" s="1">
        <f t="shared" ref="D3:D5" si="2">COUNTIFS($B$16:$B$241,A3,$D$16:$D$241,D17)</f>
        <v>15</v>
      </c>
      <c r="E3" s="1">
        <f t="shared" ref="E3:E5" si="3">COUNTIFS($B$16:$B$241,A3,$D$16:$D$241,D18)</f>
        <v>31</v>
      </c>
      <c r="F3" s="1">
        <f t="shared" ref="F3:F5" si="4">SUMIFS($E$16:$E$241,$D$16:$D$241,$D$16,$B$16:$B$241,A3)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1625</v>
      </c>
      <c r="D4" s="1">
        <f t="shared" si="2"/>
        <v>35</v>
      </c>
      <c r="E4" s="1">
        <f t="shared" si="3"/>
        <v>35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1082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SUMIF(C16:$C$241,A9,E16:E241)</f>
        <v>688</v>
      </c>
      <c r="D9" s="1">
        <f>COUNTIFS($C$16:$C$241,A9,$B$16:$B$241,$B$16)</f>
        <v>7</v>
      </c>
      <c r="E9" s="1">
        <f>COUNTIFS($C$16:$C$241,A9,$B$16:$B$241,$B$26)</f>
        <v>1</v>
      </c>
      <c r="F9" s="1">
        <f>SUMIFS(E16:$E$241,$A$16:$A$241,"&gt;=05/10/2013",$A$16:$A$241,"&lt;=05/20/2013",$C$16:$C$241,A9,$B$16:$B$241,$B$16)</f>
        <v>31</v>
      </c>
    </row>
    <row r="10" spans="1:6" x14ac:dyDescent="0.3">
      <c r="A10" s="6" t="s">
        <v>50</v>
      </c>
      <c r="B10" s="1">
        <f t="shared" ref="B10:B11" si="5">COUNTIF($C$16:$C$241,A10)</f>
        <v>31</v>
      </c>
      <c r="C10" s="1">
        <f>SUMIF(C17:$C$241,A10,E17:E242)</f>
        <v>965</v>
      </c>
      <c r="D10" s="1">
        <f t="shared" ref="D10:D11" si="6">COUNTIFS($C$16:$C$241,A10,$B$16:$B$241,$B$16)</f>
        <v>8</v>
      </c>
      <c r="E10" s="1">
        <f t="shared" ref="E10:E11" si="7">COUNTIFS($C$16:$C$241,A10,$B$16:$B$241,$B$26)</f>
        <v>1</v>
      </c>
      <c r="F10" s="1">
        <f>SUMIFS(E16:$E$241,$A$16:$A$241,"&gt;=05/10/2013",$A$16:$A$241,"&lt;=05/20/2013",$C$16:$C$241,A10,$B$16:$B$241,$B$16)</f>
        <v>24</v>
      </c>
    </row>
    <row r="11" spans="1:6" x14ac:dyDescent="0.3">
      <c r="A11" s="6" t="s">
        <v>52</v>
      </c>
      <c r="B11" s="1">
        <f t="shared" si="5"/>
        <v>23</v>
      </c>
      <c r="C11" s="1">
        <f>SUMIF(C18:$C$241,A11,E18:E243)</f>
        <v>701</v>
      </c>
      <c r="D11" s="1">
        <f t="shared" si="6"/>
        <v>5</v>
      </c>
      <c r="E11" s="1">
        <f t="shared" si="7"/>
        <v>1</v>
      </c>
      <c r="F11" s="1">
        <f>SUMIFS(E16:$E$241,$A$16:$A$241,"&gt;=05/10/2013",$A$16:$A$241,"&lt;=05/20/2013",$C$16:$C$241,A11,$B$16:$B$241,$B$16)</f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USER</cp:lastModifiedBy>
  <dcterms:created xsi:type="dcterms:W3CDTF">2013-06-05T17:23:06Z</dcterms:created>
  <dcterms:modified xsi:type="dcterms:W3CDTF">2023-08-20T03:52:51Z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