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gd linR\"/>
    </mc:Choice>
  </mc:AlternateContent>
  <xr:revisionPtr revIDLastSave="0" documentId="13_ncr:1_{A28C1739-EAB0-4D84-BDEA-D30402C189F9}" xr6:coauthVersionLast="47" xr6:coauthVersionMax="47" xr10:uidLastSave="{00000000-0000-0000-0000-000000000000}"/>
  <bookViews>
    <workbookView xWindow="-108" yWindow="-108" windowWidth="23256" windowHeight="12576" activeTab="5" xr2:uid="{180C60CF-3638-4C43-8526-0445DECB3395}"/>
  </bookViews>
  <sheets>
    <sheet name="regression" sheetId="3" r:id="rId1"/>
    <sheet name="Sheet1" sheetId="12" r:id="rId2"/>
    <sheet name="data" sheetId="1" r:id="rId3"/>
    <sheet name="Sheet2" sheetId="13" r:id="rId4"/>
    <sheet name="1 epoch" sheetId="5" r:id="rId5"/>
    <sheet name="2 epoch" sheetId="6" r:id="rId6"/>
    <sheet name="3 epoch" sheetId="7" r:id="rId7"/>
    <sheet name="4 epoch" sheetId="8" r:id="rId8"/>
    <sheet name="5 epoch" sheetId="9" r:id="rId9"/>
    <sheet name="6 epoch" sheetId="10" r:id="rId10"/>
    <sheet name="7 epoch " sheetId="11" r:id="rId11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data!$P$10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C14" i="13" s="1"/>
  <c r="C15" i="13" s="1"/>
  <c r="B13" i="13"/>
  <c r="B14" i="13" s="1"/>
  <c r="B15" i="13" s="1"/>
  <c r="E10" i="13" l="1"/>
  <c r="E9" i="13"/>
  <c r="E5" i="13"/>
  <c r="D5" i="13"/>
  <c r="F5" i="13" s="1"/>
  <c r="D9" i="13"/>
  <c r="F9" i="13" s="1"/>
  <c r="D4" i="13"/>
  <c r="F4" i="13" s="1"/>
  <c r="D8" i="13"/>
  <c r="F8" i="13" s="1"/>
  <c r="D12" i="13"/>
  <c r="F12" i="13" s="1"/>
  <c r="E4" i="13"/>
  <c r="E8" i="13"/>
  <c r="E12" i="13"/>
  <c r="D3" i="13"/>
  <c r="D7" i="13"/>
  <c r="F7" i="13" s="1"/>
  <c r="D11" i="13"/>
  <c r="F11" i="13" s="1"/>
  <c r="E3" i="13"/>
  <c r="E7" i="13"/>
  <c r="E11" i="13"/>
  <c r="D6" i="13"/>
  <c r="F6" i="13" s="1"/>
  <c r="D10" i="13"/>
  <c r="F10" i="13" s="1"/>
  <c r="E6" i="13"/>
  <c r="G7" i="13" l="1"/>
  <c r="I7" i="13"/>
  <c r="H7" i="13"/>
  <c r="F3" i="13"/>
  <c r="H3" i="13" s="1"/>
  <c r="D13" i="13"/>
  <c r="D14" i="13" s="1"/>
  <c r="D15" i="13" s="1"/>
  <c r="I12" i="13"/>
  <c r="H12" i="13"/>
  <c r="G12" i="13"/>
  <c r="I5" i="13"/>
  <c r="H5" i="13"/>
  <c r="G5" i="13"/>
  <c r="E13" i="13"/>
  <c r="E14" i="13"/>
  <c r="E15" i="13" s="1"/>
  <c r="I3" i="13"/>
  <c r="I6" i="13"/>
  <c r="H6" i="13"/>
  <c r="G6" i="13"/>
  <c r="I8" i="13"/>
  <c r="H8" i="13"/>
  <c r="G8" i="13"/>
  <c r="I9" i="13"/>
  <c r="G9" i="13"/>
  <c r="H9" i="13"/>
  <c r="G11" i="13"/>
  <c r="H11" i="13"/>
  <c r="I11" i="13"/>
  <c r="I4" i="13"/>
  <c r="H4" i="13"/>
  <c r="G4" i="13"/>
  <c r="I10" i="13"/>
  <c r="H10" i="13"/>
  <c r="G10" i="13"/>
  <c r="I13" i="13" l="1"/>
  <c r="I16" i="13" s="1"/>
  <c r="G3" i="13"/>
  <c r="G13" i="13" s="1"/>
  <c r="H13" i="13"/>
  <c r="I15" i="13" s="1"/>
  <c r="B13" i="1"/>
  <c r="H20" i="11" l="1"/>
  <c r="H21" i="11" s="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0" i="10"/>
  <c r="G21" i="10" s="1"/>
  <c r="C21" i="10"/>
  <c r="F20" i="10"/>
  <c r="F21" i="10" s="1"/>
  <c r="E20" i="10"/>
  <c r="E21" i="10" s="1"/>
  <c r="D20" i="10"/>
  <c r="D21" i="10" s="1"/>
  <c r="C20" i="10"/>
  <c r="B20" i="10"/>
  <c r="B21" i="10" s="1"/>
  <c r="B14" i="10"/>
  <c r="B15" i="10" s="1"/>
  <c r="D5" i="10" s="1"/>
  <c r="F5" i="10" s="1"/>
  <c r="C13" i="10"/>
  <c r="C14" i="10" s="1"/>
  <c r="C15" i="10" s="1"/>
  <c r="B13" i="10"/>
  <c r="F21" i="9"/>
  <c r="F20" i="9"/>
  <c r="E20" i="9"/>
  <c r="E21" i="9" s="1"/>
  <c r="D20" i="9"/>
  <c r="D21" i="9" s="1"/>
  <c r="C20" i="9"/>
  <c r="C21" i="9" s="1"/>
  <c r="B20" i="9"/>
  <c r="B21" i="9" s="1"/>
  <c r="B14" i="9"/>
  <c r="B15" i="9" s="1"/>
  <c r="C13" i="9"/>
  <c r="B13" i="9"/>
  <c r="E21" i="8"/>
  <c r="E20" i="8"/>
  <c r="C21" i="8"/>
  <c r="D20" i="8"/>
  <c r="D21" i="8" s="1"/>
  <c r="C20" i="8"/>
  <c r="B20" i="8"/>
  <c r="B21" i="8" s="1"/>
  <c r="C13" i="8"/>
  <c r="C14" i="8" s="1"/>
  <c r="C15" i="8" s="1"/>
  <c r="B13" i="8"/>
  <c r="D20" i="7"/>
  <c r="D21" i="7" s="1"/>
  <c r="C20" i="7"/>
  <c r="C21" i="7" s="1"/>
  <c r="B20" i="7"/>
  <c r="B21" i="7" s="1"/>
  <c r="B14" i="7"/>
  <c r="B15" i="7" s="1"/>
  <c r="C13" i="7"/>
  <c r="C14" i="7" s="1"/>
  <c r="C15" i="7" s="1"/>
  <c r="B13" i="7"/>
  <c r="B21" i="6"/>
  <c r="C20" i="6"/>
  <c r="C21" i="6" s="1"/>
  <c r="B20" i="6"/>
  <c r="B20" i="5"/>
  <c r="B21" i="5" s="1"/>
  <c r="C13" i="6"/>
  <c r="C14" i="6" s="1"/>
  <c r="C15" i="6" s="1"/>
  <c r="B13" i="6"/>
  <c r="E7" i="5"/>
  <c r="C14" i="5"/>
  <c r="C15" i="5" s="1"/>
  <c r="E3" i="5" s="1"/>
  <c r="C13" i="5"/>
  <c r="E8" i="5" s="1"/>
  <c r="B13" i="5"/>
  <c r="E6" i="5" l="1"/>
  <c r="D12" i="10"/>
  <c r="F12" i="10" s="1"/>
  <c r="E5" i="5"/>
  <c r="E12" i="5"/>
  <c r="E4" i="5"/>
  <c r="D11" i="7"/>
  <c r="F11" i="7" s="1"/>
  <c r="D9" i="5"/>
  <c r="E11" i="5"/>
  <c r="B14" i="6"/>
  <c r="B15" i="6" s="1"/>
  <c r="D10" i="6" s="1"/>
  <c r="F10" i="6" s="1"/>
  <c r="E10" i="5"/>
  <c r="E9" i="5"/>
  <c r="B14" i="8"/>
  <c r="B15" i="8" s="1"/>
  <c r="D5" i="8" s="1"/>
  <c r="F5" i="8" s="1"/>
  <c r="D10" i="9"/>
  <c r="F10" i="9" s="1"/>
  <c r="E12" i="11"/>
  <c r="E8" i="11"/>
  <c r="E4" i="11"/>
  <c r="E11" i="11"/>
  <c r="E3" i="11"/>
  <c r="E5" i="11"/>
  <c r="E9" i="11"/>
  <c r="E7" i="11"/>
  <c r="E6" i="11"/>
  <c r="E10" i="11"/>
  <c r="B14" i="11"/>
  <c r="B15" i="11" s="1"/>
  <c r="D11" i="11" s="1"/>
  <c r="F11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D9" i="9"/>
  <c r="F9" i="9" s="1"/>
  <c r="D5" i="9"/>
  <c r="F5" i="9" s="1"/>
  <c r="D4" i="9"/>
  <c r="F4" i="9" s="1"/>
  <c r="D8" i="9"/>
  <c r="F8" i="9" s="1"/>
  <c r="D12" i="9"/>
  <c r="F12" i="9" s="1"/>
  <c r="E12" i="9"/>
  <c r="E3" i="9"/>
  <c r="C14" i="9"/>
  <c r="C15" i="9" s="1"/>
  <c r="E4" i="9" s="1"/>
  <c r="E5" i="9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B14" i="5"/>
  <c r="B15" i="5" s="1"/>
  <c r="D8" i="5" s="1"/>
  <c r="D7" i="8" l="1"/>
  <c r="F7" i="8" s="1"/>
  <c r="D10" i="5"/>
  <c r="D3" i="8"/>
  <c r="D12" i="11"/>
  <c r="F12" i="11" s="1"/>
  <c r="D7" i="5"/>
  <c r="D11" i="5"/>
  <c r="D4" i="5"/>
  <c r="F4" i="5" s="1"/>
  <c r="H4" i="5" s="1"/>
  <c r="D12" i="5"/>
  <c r="F12" i="5" s="1"/>
  <c r="D8" i="8"/>
  <c r="F8" i="8" s="1"/>
  <c r="D4" i="8"/>
  <c r="F4" i="8" s="1"/>
  <c r="D10" i="8"/>
  <c r="F10" i="8" s="1"/>
  <c r="D11" i="8"/>
  <c r="F11" i="8" s="1"/>
  <c r="D9" i="8"/>
  <c r="F9" i="8" s="1"/>
  <c r="D12" i="8"/>
  <c r="F12" i="8" s="1"/>
  <c r="I12" i="8" s="1"/>
  <c r="D5" i="5"/>
  <c r="F5" i="5" s="1"/>
  <c r="D3" i="5"/>
  <c r="F3" i="5" s="1"/>
  <c r="D6" i="8"/>
  <c r="F6" i="8" s="1"/>
  <c r="E9" i="9"/>
  <c r="D6" i="5"/>
  <c r="H12" i="11"/>
  <c r="I12" i="11"/>
  <c r="G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G12" i="9"/>
  <c r="I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 s="1"/>
  <c r="E15" i="8" s="1"/>
  <c r="I9" i="8"/>
  <c r="H9" i="8"/>
  <c r="G9" i="8"/>
  <c r="H12" i="8"/>
  <c r="G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/>
  <c r="E15" i="7" s="1"/>
  <c r="H3" i="7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3" i="6"/>
  <c r="D14" i="6" s="1"/>
  <c r="D15" i="6" s="1"/>
  <c r="F6" i="5"/>
  <c r="I6" i="5" s="1"/>
  <c r="F8" i="5"/>
  <c r="H8" i="5" s="1"/>
  <c r="F10" i="5"/>
  <c r="I10" i="5" s="1"/>
  <c r="H6" i="5"/>
  <c r="G6" i="5"/>
  <c r="E13" i="5"/>
  <c r="E14" i="5" s="1"/>
  <c r="E15" i="5" s="1"/>
  <c r="F9" i="5"/>
  <c r="I9" i="5" s="1"/>
  <c r="F7" i="5"/>
  <c r="H7" i="5" s="1"/>
  <c r="F11" i="5"/>
  <c r="H11" i="5" s="1"/>
  <c r="I5" i="5" l="1"/>
  <c r="H5" i="5"/>
  <c r="G5" i="5"/>
  <c r="I3" i="5"/>
  <c r="G4" i="5"/>
  <c r="H3" i="5"/>
  <c r="G3" i="5"/>
  <c r="H4" i="1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3" i="9"/>
  <c r="E14" i="9" s="1"/>
  <c r="E15" i="9" s="1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G13" i="9" l="1"/>
  <c r="H3" i="1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I16" i="5" s="1"/>
  <c r="G13" i="5"/>
  <c r="H13" i="5"/>
  <c r="I15" i="5" s="1"/>
  <c r="C13" i="1"/>
  <c r="G13" i="11" l="1"/>
  <c r="C14" i="1"/>
  <c r="C15" i="1" s="1"/>
  <c r="E4" i="1" l="1"/>
  <c r="E12" i="1"/>
  <c r="E9" i="1"/>
  <c r="E7" i="1"/>
  <c r="E10" i="1"/>
  <c r="E11" i="1"/>
  <c r="E5" i="1"/>
  <c r="E3" i="1"/>
  <c r="E8" i="1"/>
  <c r="E6" i="1"/>
  <c r="B14" i="1"/>
  <c r="B15" i="1" s="1"/>
  <c r="D3" i="1" s="1"/>
  <c r="F3" i="1" s="1"/>
  <c r="G3" i="1" l="1"/>
  <c r="H3" i="1"/>
  <c r="E13" i="1"/>
  <c r="E14" i="1" s="1"/>
  <c r="E15" i="1" s="1"/>
  <c r="D9" i="1"/>
  <c r="F9" i="1" s="1"/>
  <c r="D5" i="1"/>
  <c r="F5" i="1" s="1"/>
  <c r="D7" i="1"/>
  <c r="F7" i="1" s="1"/>
  <c r="D11" i="1"/>
  <c r="F11" i="1" s="1"/>
  <c r="D4" i="1"/>
  <c r="F4" i="1" s="1"/>
  <c r="D12" i="1"/>
  <c r="F12" i="1" s="1"/>
  <c r="D8" i="1"/>
  <c r="F8" i="1" s="1"/>
  <c r="D10" i="1"/>
  <c r="F10" i="1" s="1"/>
  <c r="D6" i="1"/>
  <c r="F6" i="1" s="1"/>
  <c r="I4" i="1" l="1"/>
  <c r="H4" i="1"/>
  <c r="G4" i="1"/>
  <c r="H11" i="1"/>
  <c r="I11" i="1"/>
  <c r="G11" i="1"/>
  <c r="H7" i="1"/>
  <c r="I7" i="1"/>
  <c r="G7" i="1"/>
  <c r="H8" i="1"/>
  <c r="I8" i="1"/>
  <c r="G8" i="1"/>
  <c r="I6" i="1"/>
  <c r="H6" i="1"/>
  <c r="G6" i="1"/>
  <c r="I5" i="1"/>
  <c r="H5" i="1"/>
  <c r="G5" i="1"/>
  <c r="D13" i="1"/>
  <c r="D14" i="1" s="1"/>
  <c r="D15" i="1" s="1"/>
  <c r="H12" i="1"/>
  <c r="I12" i="1"/>
  <c r="G12" i="1"/>
  <c r="I10" i="1"/>
  <c r="H10" i="1"/>
  <c r="G10" i="1"/>
  <c r="H9" i="1"/>
  <c r="I9" i="1"/>
  <c r="G9" i="1"/>
  <c r="I3" i="1" l="1"/>
  <c r="I13" i="1" s="1"/>
  <c r="I16" i="1" s="1"/>
  <c r="H13" i="1"/>
  <c r="I15" i="1" s="1"/>
  <c r="G13" i="1"/>
</calcChain>
</file>

<file path=xl/sharedStrings.xml><?xml version="1.0" encoding="utf-8"?>
<sst xmlns="http://schemas.openxmlformats.org/spreadsheetml/2006/main" count="299" uniqueCount="78">
  <si>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</si>
  <si>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</si>
  <si>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</si>
  <si>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</si>
  <si>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</si>
  <si>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</si>
  <si>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</si>
  <si>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</si>
  <si>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</si>
  <si>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</si>
  <si>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</si>
  <si>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</si>
  <si>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</si>
  <si>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</si>
  <si>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</si>
  <si>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</si>
  <si>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</si>
  <si>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</si>
  <si>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</si>
  <si>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</si>
  <si>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</si>
  <si>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</si>
  <si>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</si>
  <si>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</si>
  <si>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</si>
  <si>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</si>
  <si>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</si>
  <si>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</si>
  <si>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</si>
  <si>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</si>
  <si>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</si>
  <si>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</si>
  <si>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</si>
  <si>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</si>
  <si>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</si>
  <si>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</si>
  <si>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</si>
  <si>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</si>
  <si>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</si>
  <si>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</si>
  <si>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</si>
  <si>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</si>
  <si>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</si>
  <si>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</si>
  <si>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</si>
  <si>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</si>
  <si>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</si>
  <si>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</si>
  <si>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</si>
  <si>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</si>
  <si>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</si>
  <si>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</si>
  <si>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</si>
  <si>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</si>
  <si>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</si>
  <si>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</si>
  <si>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</si>
  <si>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</si>
  <si>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</si>
  <si>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</si>
  <si>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</si>
  <si>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</si>
  <si>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</si>
  <si>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</si>
  <si>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</si>
  <si>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</si>
  <si>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</si>
  <si>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</si>
  <si>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</si>
  <si>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</si>
  <si>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</si>
  <si>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</si>
  <si>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</si>
  <si>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</si>
  <si>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</si>
  <si>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YP = a+Bx</t>
  </si>
  <si>
    <t>new wt</t>
  </si>
  <si>
    <t xml:space="preserve"> = old wt - LR*gradient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</si>
</sst>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0" borderId="0" xfId="0" applyFill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Fill="1" applyBorder="1"/>
    <xf numFmtId="0" fontId="6" fillId="0" borderId="0" xfId="0" applyFont="1" applyFill="1" applyBorder="1"/>
    <xf numFmtId="2" fontId="0" fillId="0" borderId="0" xfId="0" applyNumberFormat="1" applyFill="1" applyBorder="1"/>
    <xf numFmtId="0" fontId="0" fillId="11" borderId="0" xfId="0" applyFill="1"/>
    <xf numFmtId="0" fontId="0" fillId="11" borderId="0" xfId="0" applyFill="1" applyBorder="1" applyAlignment="1"/>
    <xf numFmtId="0" fontId="0" fillId="11" borderId="1" xfId="0" applyFill="1" applyBorder="1" applyAlignment="1"/>
    <xf numFmtId="0" fontId="4" fillId="11" borderId="0" xfId="0" applyFont="1" applyFill="1"/>
    <xf numFmtId="0" fontId="7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Price vs 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data!$B$3:$B$12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4C9C-A7F1-9A27FCDF7272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Price$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B-4C9C-A7F1-9A27FCDF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51023"/>
        <c:axId val="430457039"/>
      </c:lineChart>
      <c:catAx>
        <c:axId val="540251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039"/>
        <c:crosses val="autoZero"/>
        <c:auto val="1"/>
        <c:lblAlgn val="ctr"/>
        <c:lblOffset val="100"/>
        <c:noMultiLvlLbl val="0"/>
      </c:catAx>
      <c:valAx>
        <c:axId val="4304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data!$D$3:$D$12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xVal>
          <c:yVal>
            <c:numRef>
              <c:f>data!$E$3:$E$12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6-4368-9380-02DF888B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0223"/>
        <c:axId val="597751439"/>
      </c:scatterChart>
      <c:valAx>
        <c:axId val="5402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1439"/>
        <c:crosses val="autoZero"/>
        <c:crossBetween val="midCat"/>
      </c:valAx>
      <c:valAx>
        <c:axId val="59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Price vs 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data!$B$3:$B$12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6-4545-9648-2AC5FE795B0B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Price$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6-4545-9648-2AC5FE79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51023"/>
        <c:axId val="430457039"/>
      </c:lineChart>
      <c:catAx>
        <c:axId val="540251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039"/>
        <c:crosses val="autoZero"/>
        <c:auto val="1"/>
        <c:lblAlgn val="ctr"/>
        <c:lblOffset val="100"/>
        <c:noMultiLvlLbl val="0"/>
      </c:catAx>
      <c:valAx>
        <c:axId val="4304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data!$D$3:$D$12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xVal>
          <c:yVal>
            <c:numRef>
              <c:f>data!$E$3:$E$12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F-49AA-87B4-310F3A4C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0223"/>
        <c:axId val="597751439"/>
      </c:scatterChart>
      <c:valAx>
        <c:axId val="5402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1439"/>
        <c:crosses val="autoZero"/>
        <c:crossBetween val="midCat"/>
      </c:valAx>
      <c:valAx>
        <c:axId val="59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160020</xdr:rowOff>
    </xdr:from>
    <xdr:to>
      <xdr:col>7</xdr:col>
      <xdr:colOff>30480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0D9CD-3B67-441F-9A71-8506039E6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15240</xdr:rowOff>
    </xdr:from>
    <xdr:to>
      <xdr:col>14</xdr:col>
      <xdr:colOff>510540</xdr:colOff>
      <xdr:row>30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7DE41-288C-428C-8A36-85DFD855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160020</xdr:rowOff>
    </xdr:from>
    <xdr:to>
      <xdr:col>7</xdr:col>
      <xdr:colOff>30480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9940-E49E-45EE-BE47-28C5E1D2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15240</xdr:rowOff>
    </xdr:from>
    <xdr:to>
      <xdr:col>14</xdr:col>
      <xdr:colOff>510540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C3223-A554-4A18-8F50-E223FE08B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L21" sqref="L21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2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3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L19" sqref="L19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A9AC-E47F-4556-BCB2-E1BA1CC3DB99}">
  <dimension ref="A1:I18"/>
  <sheetViews>
    <sheetView workbookViewId="0">
      <selection activeCell="A17" sqref="A17:B18"/>
    </sheetView>
  </sheetViews>
  <sheetFormatPr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13" t="s">
        <v>13</v>
      </c>
      <c r="B3" s="13"/>
    </row>
    <row r="4" spans="1:9" x14ac:dyDescent="0.3">
      <c r="A4" s="10" t="s">
        <v>14</v>
      </c>
      <c r="B4" s="10">
        <v>0.78539069896682867</v>
      </c>
    </row>
    <row r="5" spans="1:9" x14ac:dyDescent="0.3">
      <c r="A5" s="10" t="s">
        <v>15</v>
      </c>
      <c r="B5" s="10">
        <v>0.61683855002360366</v>
      </c>
    </row>
    <row r="6" spans="1:9" x14ac:dyDescent="0.3">
      <c r="A6" s="10" t="s">
        <v>16</v>
      </c>
      <c r="B6" s="10">
        <v>0.56894336877655416</v>
      </c>
    </row>
    <row r="7" spans="1:9" x14ac:dyDescent="0.3">
      <c r="A7" s="10" t="s">
        <v>17</v>
      </c>
      <c r="B7" s="10">
        <v>0.18150456587858185</v>
      </c>
    </row>
    <row r="8" spans="1:9" ht="15" thickBot="1" x14ac:dyDescent="0.35">
      <c r="A8" s="11" t="s">
        <v>18</v>
      </c>
      <c r="B8" s="11">
        <v>10</v>
      </c>
    </row>
    <row r="10" spans="1:9" ht="15" thickBot="1" x14ac:dyDescent="0.35">
      <c r="A10" t="s">
        <v>19</v>
      </c>
    </row>
    <row r="11" spans="1: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</row>
    <row r="12" spans="1:9" x14ac:dyDescent="0.3">
      <c r="A12" s="10" t="s">
        <v>20</v>
      </c>
      <c r="B12" s="10">
        <v>1</v>
      </c>
      <c r="C12" s="10">
        <v>0.42428218382467631</v>
      </c>
      <c r="D12" s="10">
        <v>0.42428218382467631</v>
      </c>
      <c r="E12" s="10">
        <v>12.878927148054219</v>
      </c>
      <c r="F12" s="10">
        <v>7.0976603019701047E-3</v>
      </c>
    </row>
    <row r="13" spans="1:9" x14ac:dyDescent="0.3">
      <c r="A13" s="10" t="s">
        <v>21</v>
      </c>
      <c r="B13" s="10">
        <v>8</v>
      </c>
      <c r="C13" s="10">
        <v>0.2635512594781797</v>
      </c>
      <c r="D13" s="10">
        <v>3.2943907434772463E-2</v>
      </c>
      <c r="E13" s="10"/>
      <c r="F13" s="10"/>
    </row>
    <row r="14" spans="1:9" ht="15" thickBot="1" x14ac:dyDescent="0.35">
      <c r="A14" s="11" t="s">
        <v>22</v>
      </c>
      <c r="B14" s="11">
        <v>9</v>
      </c>
      <c r="C14" s="11">
        <v>0.68783344330285601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</row>
    <row r="17" spans="1:9" x14ac:dyDescent="0.3">
      <c r="A17" s="10" t="s">
        <v>23</v>
      </c>
      <c r="B17" s="42">
        <v>0.14209570350509221</v>
      </c>
      <c r="C17" s="10">
        <v>0.1059398626464306</v>
      </c>
      <c r="D17" s="10">
        <v>1.3412864615402613</v>
      </c>
      <c r="E17" s="10">
        <v>0.21665725740161612</v>
      </c>
      <c r="F17" s="10">
        <v>-0.10220205784053824</v>
      </c>
      <c r="G17" s="10">
        <v>0.38639346485072268</v>
      </c>
      <c r="H17" s="10">
        <v>-0.10220205784053824</v>
      </c>
      <c r="I17" s="10">
        <v>0.38639346485072268</v>
      </c>
    </row>
    <row r="18" spans="1:9" ht="15" thickBot="1" x14ac:dyDescent="0.35">
      <c r="A18" s="11" t="s">
        <v>5</v>
      </c>
      <c r="B18" s="43">
        <v>0.70146171643566069</v>
      </c>
      <c r="C18" s="11">
        <v>0.19546280656309364</v>
      </c>
      <c r="D18" s="11">
        <v>3.5887222166189203</v>
      </c>
      <c r="E18" s="11">
        <v>7.0976603019701047E-3</v>
      </c>
      <c r="F18" s="11">
        <v>0.25072367622255454</v>
      </c>
      <c r="G18" s="11">
        <v>1.1521997566487667</v>
      </c>
      <c r="H18" s="11">
        <v>0.25072367622255454</v>
      </c>
      <c r="I18" s="11">
        <v>1.1521997566487667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T17"/>
  <sheetViews>
    <sheetView workbookViewId="0">
      <selection activeCell="D2" sqref="D2:E12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20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F1" t="s">
        <v>75</v>
      </c>
      <c r="H1" s="17" t="s">
        <v>37</v>
      </c>
      <c r="I1" s="18" t="s">
        <v>38</v>
      </c>
      <c r="K1" s="50"/>
      <c r="L1" s="50"/>
      <c r="M1" s="50"/>
      <c r="N1" s="50"/>
      <c r="O1" s="50"/>
      <c r="P1" s="47"/>
      <c r="Q1" s="47"/>
      <c r="R1" s="47"/>
      <c r="S1" s="47"/>
      <c r="T1" s="47"/>
    </row>
    <row r="2" spans="1:20" x14ac:dyDescent="0.3">
      <c r="B2" s="36" t="s">
        <v>0</v>
      </c>
      <c r="C2" s="37" t="s">
        <v>1</v>
      </c>
      <c r="D2" s="35" t="s">
        <v>5</v>
      </c>
      <c r="E2" s="35" t="s">
        <v>6</v>
      </c>
      <c r="F2" s="35" t="s">
        <v>36</v>
      </c>
      <c r="G2" s="35" t="s">
        <v>10</v>
      </c>
      <c r="K2" s="50"/>
      <c r="L2" s="51" t="s">
        <v>23</v>
      </c>
      <c r="M2" s="51">
        <v>0.14209570350509221</v>
      </c>
      <c r="N2" s="50"/>
      <c r="O2" s="50"/>
      <c r="P2" s="47"/>
      <c r="Q2" s="48"/>
      <c r="R2" s="47"/>
      <c r="S2" s="47"/>
      <c r="T2" s="47"/>
    </row>
    <row r="3" spans="1:20" ht="15" thickBot="1" x14ac:dyDescent="0.35">
      <c r="B3" s="38">
        <v>1100</v>
      </c>
      <c r="C3" s="39">
        <v>199000</v>
      </c>
      <c r="D3" s="3">
        <f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>-(E3-F3)</f>
        <v>0.45</v>
      </c>
      <c r="I3" s="9">
        <f>-(E3-F3)*D3</f>
        <v>0</v>
      </c>
      <c r="K3" s="50"/>
      <c r="L3" s="52" t="s">
        <v>5</v>
      </c>
      <c r="M3" s="52">
        <v>0.70146171643566069</v>
      </c>
      <c r="N3" s="50"/>
      <c r="O3" s="50"/>
      <c r="P3" s="47"/>
      <c r="Q3" s="47"/>
      <c r="R3" s="49"/>
      <c r="S3" s="47"/>
      <c r="T3" s="47"/>
    </row>
    <row r="4" spans="1:20" x14ac:dyDescent="0.3">
      <c r="B4" s="38">
        <v>1400</v>
      </c>
      <c r="C4" s="39">
        <v>245000</v>
      </c>
      <c r="D4" s="3">
        <f t="shared" ref="D4:D12" si="0">(B4-$B$13)/$B$15</f>
        <v>0.22222222222222221</v>
      </c>
      <c r="E4" s="3">
        <f t="shared" ref="E4:E12" si="1">(C4-$C$13)/$C$15</f>
        <v>0.22330097087378642</v>
      </c>
      <c r="F4" s="3">
        <f t="shared" ref="F4:F12" si="2">$B$1+$D$1*D4</f>
        <v>0.6166666666666667</v>
      </c>
      <c r="G4" s="1">
        <f t="shared" ref="G4:G12" si="3">0.5*(E4-F4)^2</f>
        <v>7.7368285313308416E-2</v>
      </c>
      <c r="H4" s="9">
        <f t="shared" ref="H4:H12" si="4">-(E4-F4)</f>
        <v>0.39336569579288028</v>
      </c>
      <c r="I4" s="9">
        <f t="shared" ref="I4:I12" si="5">-(E4-F4)*D4</f>
        <v>8.7414599065084503E-2</v>
      </c>
      <c r="K4" s="50"/>
      <c r="L4" s="50"/>
      <c r="M4" s="50"/>
      <c r="N4" s="50"/>
      <c r="O4" s="50"/>
      <c r="P4" s="47"/>
      <c r="Q4" s="47"/>
      <c r="R4" s="49"/>
      <c r="S4" s="47"/>
      <c r="T4" s="47"/>
    </row>
    <row r="5" spans="1:20" x14ac:dyDescent="0.3">
      <c r="B5" s="38">
        <v>1425</v>
      </c>
      <c r="C5" s="39">
        <v>319000</v>
      </c>
      <c r="D5" s="3">
        <f t="shared" si="0"/>
        <v>0.24074074074074073</v>
      </c>
      <c r="E5" s="3">
        <f t="shared" si="1"/>
        <v>0.58252427184466016</v>
      </c>
      <c r="F5" s="3">
        <f t="shared" si="2"/>
        <v>0.63055555555555554</v>
      </c>
      <c r="G5" s="1">
        <f t="shared" si="3"/>
        <v>1.1535021074582619E-3</v>
      </c>
      <c r="H5" s="9">
        <f t="shared" si="4"/>
        <v>4.8031283710895378E-2</v>
      </c>
      <c r="I5" s="9">
        <f t="shared" si="5"/>
        <v>1.1563086819289628E-2</v>
      </c>
      <c r="K5" s="50"/>
      <c r="L5" s="50"/>
      <c r="M5" s="50"/>
      <c r="N5" s="50"/>
      <c r="O5" s="50"/>
      <c r="P5" s="47"/>
      <c r="Q5" s="47"/>
      <c r="R5" s="49"/>
      <c r="S5" s="47"/>
      <c r="T5" s="47"/>
    </row>
    <row r="6" spans="1:20" x14ac:dyDescent="0.3">
      <c r="B6" s="38">
        <v>1550</v>
      </c>
      <c r="C6" s="39">
        <v>240000</v>
      </c>
      <c r="D6" s="3">
        <f t="shared" si="0"/>
        <v>0.33333333333333331</v>
      </c>
      <c r="E6" s="3">
        <f t="shared" si="1"/>
        <v>0.19902912621359223</v>
      </c>
      <c r="F6" s="3">
        <f t="shared" si="2"/>
        <v>0.7</v>
      </c>
      <c r="G6" s="1">
        <f t="shared" si="3"/>
        <v>0.12548590819115843</v>
      </c>
      <c r="H6" s="9">
        <f t="shared" si="4"/>
        <v>0.5009708737864077</v>
      </c>
      <c r="I6" s="9">
        <f t="shared" si="5"/>
        <v>0.16699029126213588</v>
      </c>
      <c r="K6" s="50"/>
      <c r="L6" s="50"/>
      <c r="M6" s="50"/>
      <c r="N6" s="50"/>
      <c r="O6" s="50"/>
      <c r="P6" s="47"/>
      <c r="Q6" s="47"/>
      <c r="R6" s="49"/>
      <c r="S6" s="47"/>
      <c r="T6" s="47"/>
    </row>
    <row r="7" spans="1:20" ht="15.6" x14ac:dyDescent="0.3">
      <c r="B7" s="38">
        <v>1600</v>
      </c>
      <c r="C7" s="39">
        <v>312000</v>
      </c>
      <c r="D7" s="3">
        <f t="shared" si="0"/>
        <v>0.37037037037037035</v>
      </c>
      <c r="E7" s="3">
        <f t="shared" si="1"/>
        <v>0.54854368932038833</v>
      </c>
      <c r="F7" s="3">
        <f t="shared" si="2"/>
        <v>0.72777777777777786</v>
      </c>
      <c r="G7" s="1">
        <f t="shared" si="3"/>
        <v>1.6062429232575667E-2</v>
      </c>
      <c r="H7" s="9">
        <f t="shared" si="4"/>
        <v>0.17923408845738953</v>
      </c>
      <c r="I7" s="9">
        <f t="shared" si="5"/>
        <v>6.6382995724959079E-2</v>
      </c>
      <c r="K7" s="53" t="s">
        <v>76</v>
      </c>
      <c r="L7" s="54" t="s">
        <v>77</v>
      </c>
      <c r="M7" s="50"/>
      <c r="N7" s="50"/>
      <c r="O7" s="50"/>
      <c r="P7" s="47"/>
      <c r="Q7" s="47"/>
      <c r="R7" s="49"/>
      <c r="S7" s="47"/>
      <c r="T7" s="47"/>
    </row>
    <row r="8" spans="1:20" x14ac:dyDescent="0.3">
      <c r="B8" s="38">
        <v>1700</v>
      </c>
      <c r="C8" s="39">
        <v>279000</v>
      </c>
      <c r="D8" s="3">
        <f t="shared" si="0"/>
        <v>0.44444444444444442</v>
      </c>
      <c r="E8" s="3">
        <f t="shared" si="1"/>
        <v>0.38834951456310679</v>
      </c>
      <c r="F8" s="3">
        <f t="shared" si="2"/>
        <v>0.78333333333333333</v>
      </c>
      <c r="G8" s="1">
        <f t="shared" si="3"/>
        <v>7.8006108545155578E-2</v>
      </c>
      <c r="H8" s="9">
        <f t="shared" si="4"/>
        <v>0.39498381877022654</v>
      </c>
      <c r="I8" s="9">
        <f t="shared" si="5"/>
        <v>0.17554836389787845</v>
      </c>
      <c r="K8" s="50"/>
      <c r="L8" s="50"/>
      <c r="M8" s="50"/>
      <c r="N8" s="50"/>
      <c r="O8" s="50"/>
      <c r="P8" s="47"/>
      <c r="Q8" s="47"/>
      <c r="R8" s="49"/>
      <c r="S8" s="47"/>
      <c r="T8" s="47"/>
    </row>
    <row r="9" spans="1:20" x14ac:dyDescent="0.3">
      <c r="B9" s="38">
        <v>1700</v>
      </c>
      <c r="C9" s="39">
        <v>310000</v>
      </c>
      <c r="D9" s="3">
        <f t="shared" si="0"/>
        <v>0.44444444444444442</v>
      </c>
      <c r="E9" s="3">
        <f t="shared" si="1"/>
        <v>0.53883495145631066</v>
      </c>
      <c r="F9" s="3">
        <f t="shared" si="2"/>
        <v>0.78333333333333333</v>
      </c>
      <c r="G9" s="1">
        <f t="shared" si="3"/>
        <v>2.9889729370241203E-2</v>
      </c>
      <c r="H9" s="9">
        <f t="shared" si="4"/>
        <v>0.24449838187702266</v>
      </c>
      <c r="I9" s="9">
        <f t="shared" si="5"/>
        <v>0.10866594750089896</v>
      </c>
      <c r="K9" s="50"/>
      <c r="L9" s="50"/>
      <c r="M9" s="50"/>
      <c r="N9" s="50"/>
      <c r="O9" s="50"/>
      <c r="P9" s="47"/>
      <c r="Q9" s="47"/>
      <c r="R9" s="49"/>
      <c r="S9" s="47"/>
      <c r="T9" s="47"/>
    </row>
    <row r="10" spans="1:20" x14ac:dyDescent="0.3">
      <c r="B10" s="38">
        <v>1875</v>
      </c>
      <c r="C10" s="39">
        <v>308000</v>
      </c>
      <c r="D10" s="3">
        <f t="shared" si="0"/>
        <v>0.57407407407407407</v>
      </c>
      <c r="E10" s="3">
        <f t="shared" si="1"/>
        <v>0.529126213592233</v>
      </c>
      <c r="F10" s="3">
        <f t="shared" si="2"/>
        <v>0.88055555555555554</v>
      </c>
      <c r="G10" s="1">
        <f t="shared" si="3"/>
        <v>6.1751291196386948E-2</v>
      </c>
      <c r="H10" s="9">
        <f t="shared" si="4"/>
        <v>0.35142934196332254</v>
      </c>
      <c r="I10" s="9">
        <f t="shared" si="5"/>
        <v>0.20174647409005553</v>
      </c>
      <c r="P10" s="47"/>
      <c r="Q10" s="47"/>
      <c r="R10" s="49"/>
      <c r="S10" s="47"/>
      <c r="T10" s="47"/>
    </row>
    <row r="11" spans="1:20" x14ac:dyDescent="0.3">
      <c r="B11" s="38">
        <v>2350</v>
      </c>
      <c r="C11" s="39">
        <v>405000</v>
      </c>
      <c r="D11" s="3">
        <f t="shared" si="0"/>
        <v>0.92592592592592593</v>
      </c>
      <c r="E11" s="3">
        <f t="shared" si="1"/>
        <v>1</v>
      </c>
      <c r="F11" s="3">
        <f t="shared" si="2"/>
        <v>1.1444444444444444</v>
      </c>
      <c r="G11" s="1">
        <f t="shared" si="3"/>
        <v>1.0432098765432088E-2</v>
      </c>
      <c r="H11" s="9">
        <f t="shared" si="4"/>
        <v>0.14444444444444438</v>
      </c>
      <c r="I11" s="9">
        <f t="shared" si="5"/>
        <v>0.13374485596707814</v>
      </c>
      <c r="P11" s="47"/>
      <c r="Q11" s="47"/>
      <c r="R11" s="49"/>
      <c r="S11" s="47"/>
      <c r="T11" s="47"/>
    </row>
    <row r="12" spans="1:20" ht="15" thickBot="1" x14ac:dyDescent="0.35">
      <c r="B12" s="40">
        <v>2450</v>
      </c>
      <c r="C12" s="41">
        <v>324000</v>
      </c>
      <c r="D12" s="3">
        <f t="shared" si="0"/>
        <v>1</v>
      </c>
      <c r="E12" s="3">
        <f t="shared" si="1"/>
        <v>0.60679611650485432</v>
      </c>
      <c r="F12" s="3">
        <f t="shared" si="2"/>
        <v>1.2</v>
      </c>
      <c r="G12" s="1">
        <f t="shared" si="3"/>
        <v>0.17594542369686117</v>
      </c>
      <c r="H12" s="9">
        <f t="shared" si="4"/>
        <v>0.59320388349514563</v>
      </c>
      <c r="I12" s="9">
        <f t="shared" si="5"/>
        <v>0.59320388349514563</v>
      </c>
      <c r="P12" s="47"/>
      <c r="Q12" s="47"/>
      <c r="R12" s="49"/>
      <c r="S12" s="47"/>
      <c r="T12" s="47"/>
    </row>
    <row r="13" spans="1:2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  <c r="P13" s="47"/>
      <c r="Q13" s="47"/>
      <c r="R13" s="47"/>
      <c r="S13" s="47"/>
      <c r="T13" s="47"/>
    </row>
    <row r="14" spans="1:2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  <c r="P14" s="47"/>
      <c r="Q14" s="47"/>
      <c r="R14" s="47"/>
      <c r="S14" s="47"/>
      <c r="T14" s="47"/>
    </row>
    <row r="15" spans="1:2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71</v>
      </c>
      <c r="I15" s="29">
        <f>B1-0.01*H13</f>
        <v>0.41699838187702265</v>
      </c>
      <c r="P15" s="47"/>
      <c r="Q15" s="47"/>
      <c r="R15" s="47"/>
      <c r="S15" s="47"/>
      <c r="T15" s="47"/>
    </row>
    <row r="16" spans="1:20" ht="15" thickBot="1" x14ac:dyDescent="0.35">
      <c r="E16" s="1"/>
      <c r="H16" s="34" t="s">
        <v>72</v>
      </c>
      <c r="I16" s="31">
        <f>D1-0.01*I13</f>
        <v>0.7345473950217748</v>
      </c>
      <c r="P16" s="47"/>
      <c r="Q16" s="47"/>
      <c r="R16" s="47"/>
      <c r="S16" s="47"/>
      <c r="T16" s="47"/>
    </row>
    <row r="17" spans="16:20" x14ac:dyDescent="0.3">
      <c r="P17" s="47"/>
      <c r="Q17" s="47"/>
      <c r="R17" s="47"/>
      <c r="S17" s="47"/>
      <c r="T17" s="47"/>
    </row>
  </sheetData>
  <sortState xmlns:xlrd2="http://schemas.microsoft.com/office/spreadsheetml/2017/richdata2" ref="B3:C12">
    <sortCondition ref="B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AE99-8108-4053-B6F7-348628DD45A5}">
  <dimension ref="A1:R16"/>
  <sheetViews>
    <sheetView workbookViewId="0">
      <selection activeCell="M3" sqref="M3"/>
    </sheetView>
  </sheetViews>
  <sheetFormatPr defaultRowHeight="14.4" x14ac:dyDescent="0.3"/>
  <cols>
    <col min="4" max="4" width="10.21875" customWidth="1"/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0.41699839999999999</v>
      </c>
      <c r="C1" s="8" t="s">
        <v>8</v>
      </c>
      <c r="D1" s="21">
        <v>0.73454739999999996</v>
      </c>
      <c r="F1" t="s">
        <v>75</v>
      </c>
      <c r="H1" s="17" t="s">
        <v>37</v>
      </c>
      <c r="I1" s="18" t="s">
        <v>38</v>
      </c>
    </row>
    <row r="2" spans="1:18" x14ac:dyDescent="0.3">
      <c r="B2" s="36" t="s">
        <v>0</v>
      </c>
      <c r="C2" s="37" t="s">
        <v>1</v>
      </c>
      <c r="D2" s="35" t="s">
        <v>5</v>
      </c>
      <c r="E2" s="35" t="s">
        <v>6</v>
      </c>
      <c r="F2" s="35" t="s">
        <v>36</v>
      </c>
      <c r="G2" s="35" t="s">
        <v>10</v>
      </c>
      <c r="L2" s="10" t="s">
        <v>23</v>
      </c>
      <c r="M2" s="42">
        <v>0.14209570350509221</v>
      </c>
    </row>
    <row r="3" spans="1:18" ht="15" thickBot="1" x14ac:dyDescent="0.35">
      <c r="B3" s="38">
        <v>1100</v>
      </c>
      <c r="C3" s="39">
        <v>199000</v>
      </c>
      <c r="D3" s="3">
        <f>(B3-$B$13)/$B$15</f>
        <v>0</v>
      </c>
      <c r="E3" s="3">
        <f>(C3-$C$13)/$C$15</f>
        <v>0</v>
      </c>
      <c r="F3" s="3">
        <f>$B$1+$D$1*D3</f>
        <v>0.41699839999999999</v>
      </c>
      <c r="G3" s="1">
        <f>0.5*(E3-F3)^2</f>
        <v>8.6943832801279999E-2</v>
      </c>
      <c r="H3" s="9">
        <f>-(E3-F3)</f>
        <v>0.41699839999999999</v>
      </c>
      <c r="I3" s="9">
        <f>-(E3-F3)*D3</f>
        <v>0</v>
      </c>
      <c r="L3" s="11" t="s">
        <v>5</v>
      </c>
      <c r="M3" s="43">
        <v>0.70146171643566069</v>
      </c>
      <c r="R3" s="44"/>
    </row>
    <row r="4" spans="1:18" x14ac:dyDescent="0.3">
      <c r="B4" s="38">
        <v>1400</v>
      </c>
      <c r="C4" s="39">
        <v>245000</v>
      </c>
      <c r="D4" s="3">
        <f t="shared" ref="D4:D12" si="0">(B4-$B$13)/$B$15</f>
        <v>0.22222222222222221</v>
      </c>
      <c r="E4" s="3">
        <f t="shared" ref="E4:E12" si="1">(C4-$C$13)/$C$15</f>
        <v>0.22330097087378642</v>
      </c>
      <c r="F4" s="3">
        <f t="shared" ref="F4:F12" si="2">$B$1+$D$1*D4</f>
        <v>0.58023115555555549</v>
      </c>
      <c r="G4" s="1">
        <f t="shared" ref="G4:G12" si="3">0.5*(E4-F4)^2</f>
        <v>6.3699578368480891E-2</v>
      </c>
      <c r="H4" s="9">
        <f t="shared" ref="H4:H12" si="4">-(E4-F4)</f>
        <v>0.35693018468176907</v>
      </c>
      <c r="I4" s="9">
        <f t="shared" ref="I4:I12" si="5">-(E4-F4)*D4</f>
        <v>7.9317818818170904E-2</v>
      </c>
      <c r="R4" s="44"/>
    </row>
    <row r="5" spans="1:18" x14ac:dyDescent="0.3">
      <c r="B5" s="38">
        <v>1425</v>
      </c>
      <c r="C5" s="39">
        <v>319000</v>
      </c>
      <c r="D5" s="3">
        <f t="shared" si="0"/>
        <v>0.24074074074074073</v>
      </c>
      <c r="E5" s="3">
        <f t="shared" si="1"/>
        <v>0.58252427184466016</v>
      </c>
      <c r="F5" s="3">
        <f t="shared" si="2"/>
        <v>0.59383388518518521</v>
      </c>
      <c r="G5" s="1">
        <f t="shared" si="3"/>
        <v>6.395367695609108E-5</v>
      </c>
      <c r="H5" s="9">
        <f t="shared" si="4"/>
        <v>1.1309613340525049E-2</v>
      </c>
      <c r="I5" s="9">
        <f t="shared" si="5"/>
        <v>2.7226846930893636E-3</v>
      </c>
      <c r="R5" s="44"/>
    </row>
    <row r="6" spans="1:18" x14ac:dyDescent="0.3">
      <c r="B6" s="38">
        <v>1550</v>
      </c>
      <c r="C6" s="39">
        <v>240000</v>
      </c>
      <c r="D6" s="3">
        <f t="shared" si="0"/>
        <v>0.33333333333333331</v>
      </c>
      <c r="E6" s="3">
        <f t="shared" si="1"/>
        <v>0.19902912621359223</v>
      </c>
      <c r="F6" s="3">
        <f t="shared" si="2"/>
        <v>0.66184753333333335</v>
      </c>
      <c r="G6" s="1">
        <f t="shared" si="3"/>
        <v>0.10710043898442721</v>
      </c>
      <c r="H6" s="9">
        <f t="shared" si="4"/>
        <v>0.46281840711974109</v>
      </c>
      <c r="I6" s="9">
        <f t="shared" si="5"/>
        <v>0.15427280237324703</v>
      </c>
      <c r="R6" s="44"/>
    </row>
    <row r="7" spans="1:18" ht="15.6" x14ac:dyDescent="0.3">
      <c r="B7" s="38">
        <v>1600</v>
      </c>
      <c r="C7" s="39">
        <v>312000</v>
      </c>
      <c r="D7" s="3">
        <f t="shared" si="0"/>
        <v>0.37037037037037035</v>
      </c>
      <c r="E7" s="3">
        <f t="shared" si="1"/>
        <v>0.54854368932038833</v>
      </c>
      <c r="F7" s="3">
        <f t="shared" si="2"/>
        <v>0.68905299259259256</v>
      </c>
      <c r="G7" s="1">
        <f t="shared" si="3"/>
        <v>9.8714321530201325E-3</v>
      </c>
      <c r="H7" s="9">
        <f t="shared" si="4"/>
        <v>0.14050930327220423</v>
      </c>
      <c r="I7" s="9">
        <f t="shared" si="5"/>
        <v>5.2040482693408975E-2</v>
      </c>
      <c r="K7" s="46" t="s">
        <v>76</v>
      </c>
      <c r="L7" s="45" t="s">
        <v>77</v>
      </c>
      <c r="R7" s="44"/>
    </row>
    <row r="8" spans="1:18" x14ac:dyDescent="0.3">
      <c r="B8" s="38">
        <v>1700</v>
      </c>
      <c r="C8" s="39">
        <v>279000</v>
      </c>
      <c r="D8" s="3">
        <f t="shared" si="0"/>
        <v>0.44444444444444442</v>
      </c>
      <c r="E8" s="3">
        <f t="shared" si="1"/>
        <v>0.38834951456310679</v>
      </c>
      <c r="F8" s="3">
        <f t="shared" si="2"/>
        <v>0.74346391111111099</v>
      </c>
      <c r="G8" s="1">
        <f t="shared" si="3"/>
        <v>6.305311731782659E-2</v>
      </c>
      <c r="H8" s="9">
        <f t="shared" si="4"/>
        <v>0.3551143965480042</v>
      </c>
      <c r="I8" s="9">
        <f t="shared" si="5"/>
        <v>0.15782862068800185</v>
      </c>
      <c r="R8" s="44"/>
    </row>
    <row r="9" spans="1:18" x14ac:dyDescent="0.3">
      <c r="B9" s="38">
        <v>1700</v>
      </c>
      <c r="C9" s="39">
        <v>310000</v>
      </c>
      <c r="D9" s="3">
        <f t="shared" si="0"/>
        <v>0.44444444444444442</v>
      </c>
      <c r="E9" s="3">
        <f t="shared" si="1"/>
        <v>0.53883495145631066</v>
      </c>
      <c r="F9" s="3">
        <f t="shared" si="2"/>
        <v>0.74346391111111099</v>
      </c>
      <c r="G9" s="1">
        <f t="shared" si="3"/>
        <v>2.0936505564702949E-2</v>
      </c>
      <c r="H9" s="9">
        <f t="shared" si="4"/>
        <v>0.20462895965480032</v>
      </c>
      <c r="I9" s="9">
        <f t="shared" si="5"/>
        <v>9.0946204291022362E-2</v>
      </c>
      <c r="R9" s="44"/>
    </row>
    <row r="10" spans="1:18" x14ac:dyDescent="0.3">
      <c r="B10" s="38">
        <v>1875</v>
      </c>
      <c r="C10" s="39">
        <v>308000</v>
      </c>
      <c r="D10" s="3">
        <f t="shared" si="0"/>
        <v>0.57407407407407407</v>
      </c>
      <c r="E10" s="3">
        <f t="shared" si="1"/>
        <v>0.529126213592233</v>
      </c>
      <c r="F10" s="3">
        <f t="shared" si="2"/>
        <v>0.83868301851851856</v>
      </c>
      <c r="G10" s="1">
        <f t="shared" si="3"/>
        <v>4.791270773808521E-2</v>
      </c>
      <c r="H10" s="9">
        <f t="shared" si="4"/>
        <v>0.30955680492628557</v>
      </c>
      <c r="I10" s="9">
        <f t="shared" si="5"/>
        <v>0.17770853616138615</v>
      </c>
      <c r="R10" s="44"/>
    </row>
    <row r="11" spans="1:18" x14ac:dyDescent="0.3">
      <c r="B11" s="38">
        <v>2350</v>
      </c>
      <c r="C11" s="39">
        <v>405000</v>
      </c>
      <c r="D11" s="3">
        <f t="shared" si="0"/>
        <v>0.92592592592592593</v>
      </c>
      <c r="E11" s="3">
        <f t="shared" si="1"/>
        <v>1</v>
      </c>
      <c r="F11" s="3">
        <f t="shared" si="2"/>
        <v>1.0971348814814814</v>
      </c>
      <c r="G11" s="1">
        <f t="shared" si="3"/>
        <v>4.717592600210721E-3</v>
      </c>
      <c r="H11" s="9">
        <f t="shared" si="4"/>
        <v>9.7134881481481417E-2</v>
      </c>
      <c r="I11" s="9">
        <f t="shared" si="5"/>
        <v>8.9939705075445756E-2</v>
      </c>
      <c r="R11" s="44"/>
    </row>
    <row r="12" spans="1:18" ht="15" thickBot="1" x14ac:dyDescent="0.35">
      <c r="B12" s="40">
        <v>2450</v>
      </c>
      <c r="C12" s="41">
        <v>324000</v>
      </c>
      <c r="D12" s="3">
        <f t="shared" si="0"/>
        <v>1</v>
      </c>
      <c r="E12" s="3">
        <f t="shared" si="1"/>
        <v>0.60679611650485432</v>
      </c>
      <c r="F12" s="3">
        <f t="shared" si="2"/>
        <v>1.1515458000000001</v>
      </c>
      <c r="G12" s="1">
        <f t="shared" si="3"/>
        <v>0.14837610883403074</v>
      </c>
      <c r="H12" s="9">
        <f t="shared" si="4"/>
        <v>0.54474968349514574</v>
      </c>
      <c r="I12" s="9">
        <f t="shared" si="5"/>
        <v>0.54474968349514574</v>
      </c>
      <c r="R12" s="44"/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0.55267526803902045</v>
      </c>
      <c r="H13" s="19">
        <f>SUM(H3:H12)</f>
        <v>2.8997506345199562</v>
      </c>
      <c r="I13" s="19">
        <f>SUM(I3:I12)</f>
        <v>1.3495265382889183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71</v>
      </c>
      <c r="I15" s="29">
        <f>B1-0.01*H13</f>
        <v>0.38800089365480045</v>
      </c>
    </row>
    <row r="16" spans="1:18" ht="15" thickBot="1" x14ac:dyDescent="0.35">
      <c r="E16" s="1"/>
      <c r="H16" s="34" t="s">
        <v>72</v>
      </c>
      <c r="I16" s="31">
        <f>D1-0.01*I13</f>
        <v>0.72105213461711082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J21"/>
  <sheetViews>
    <sheetView workbookViewId="0">
      <selection activeCell="D2" sqref="D2:E12"/>
    </sheetView>
  </sheetViews>
  <sheetFormatPr defaultRowHeight="14.4" x14ac:dyDescent="0.3"/>
  <cols>
    <col min="9" max="9" width="11.88671875" customWidth="1"/>
  </cols>
  <sheetData>
    <row r="1" spans="1:10" ht="57.6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39</v>
      </c>
      <c r="I15" s="29">
        <f>B1-0.01*H13</f>
        <v>0.39090949298813377</v>
      </c>
      <c r="J15" s="32"/>
    </row>
    <row r="16" spans="1:10" ht="15" thickBot="1" x14ac:dyDescent="0.35">
      <c r="H16" s="34" t="s">
        <v>40</v>
      </c>
      <c r="I16" s="31">
        <f>D1-0.01*I13</f>
        <v>0.71650157883521781</v>
      </c>
      <c r="J16" s="32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tabSelected="1" workbookViewId="0">
      <selection activeCell="M9" sqref="M9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regression</vt:lpstr>
      <vt:lpstr>Sheet1</vt:lpstr>
      <vt:lpstr>data</vt:lpstr>
      <vt:lpstr>Sheet2</vt:lpstr>
      <vt:lpstr>1 epoch</vt:lpstr>
      <vt:lpstr>2 epoch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2021-12-29T05:27:19Z</dcterms:modified>
</cp:coreProperties>
</file>