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 Vinod\Desktop\pca data script 21\"/>
    </mc:Choice>
  </mc:AlternateContent>
  <xr:revisionPtr revIDLastSave="0" documentId="13_ncr:1_{E2EEF96A-63EC-480A-B227-C9977FD0CBB0}" xr6:coauthVersionLast="47" xr6:coauthVersionMax="47" xr10:uidLastSave="{00000000-0000-0000-0000-000000000000}"/>
  <bookViews>
    <workbookView xWindow="-108" yWindow="-108" windowWidth="23256" windowHeight="12576" firstSheet="1" activeTab="2" xr2:uid="{0150B5C4-BFA7-402A-ACAE-379431022275}"/>
  </bookViews>
  <sheets>
    <sheet name="norm scale" sheetId="1" r:id="rId1"/>
    <sheet name="transform" sheetId="2" r:id="rId2"/>
    <sheet name="2 feb 22" sheetId="4" r:id="rId3"/>
    <sheet name="visual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4" l="1"/>
  <c r="D18" i="4"/>
  <c r="J5" i="4"/>
  <c r="D17" i="4"/>
  <c r="J4" i="4"/>
  <c r="D16" i="4"/>
  <c r="I4" i="4"/>
  <c r="D15" i="4"/>
  <c r="F35" i="2" a="1"/>
  <c r="F35" i="2" s="1"/>
  <c r="J33" i="2"/>
  <c r="S15" i="2" a="1"/>
  <c r="S16" i="2" s="1"/>
  <c r="L14" i="2"/>
  <c r="L13" i="2"/>
  <c r="K13" i="2"/>
  <c r="M1" i="2"/>
  <c r="R3" i="2" a="1"/>
  <c r="S3" i="2" s="1"/>
  <c r="F13" i="2"/>
  <c r="E13" i="2"/>
  <c r="F6" i="1"/>
  <c r="F7" i="1"/>
  <c r="F8" i="1"/>
  <c r="F9" i="1"/>
  <c r="D16" i="1"/>
  <c r="C16" i="1"/>
  <c r="D15" i="1"/>
  <c r="C15" i="1"/>
  <c r="D14" i="1"/>
  <c r="L5" i="1" s="1"/>
  <c r="C14" i="1"/>
  <c r="K11" i="1" s="1"/>
  <c r="D13" i="1"/>
  <c r="C13" i="1"/>
  <c r="F37" i="2" l="1"/>
  <c r="H36" i="2"/>
  <c r="G36" i="2"/>
  <c r="F36" i="2"/>
  <c r="H37" i="2"/>
  <c r="G37" i="2"/>
  <c r="H35" i="2"/>
  <c r="G35" i="2"/>
  <c r="S22" i="2"/>
  <c r="S18" i="2"/>
  <c r="T23" i="2"/>
  <c r="T19" i="2"/>
  <c r="S23" i="2"/>
  <c r="S19" i="2"/>
  <c r="S15" i="2"/>
  <c r="T22" i="2"/>
  <c r="T18" i="2"/>
  <c r="T21" i="2"/>
  <c r="T17" i="2"/>
  <c r="T15" i="2"/>
  <c r="S21" i="2"/>
  <c r="S17" i="2"/>
  <c r="T24" i="2"/>
  <c r="T20" i="2"/>
  <c r="T16" i="2"/>
  <c r="S24" i="2"/>
  <c r="S20" i="2"/>
  <c r="R7" i="2"/>
  <c r="R3" i="2"/>
  <c r="S10" i="2"/>
  <c r="S9" i="2"/>
  <c r="R9" i="2"/>
  <c r="R5" i="2"/>
  <c r="R11" i="2"/>
  <c r="S6" i="2"/>
  <c r="R6" i="2"/>
  <c r="S12" i="2"/>
  <c r="S8" i="2"/>
  <c r="S4" i="2"/>
  <c r="R4" i="2"/>
  <c r="R10" i="2"/>
  <c r="S5" i="2"/>
  <c r="R12" i="2"/>
  <c r="R8" i="2"/>
  <c r="S11" i="2"/>
  <c r="S7" i="2"/>
  <c r="F3" i="1"/>
  <c r="F5" i="1"/>
  <c r="F12" i="1"/>
  <c r="F4" i="1"/>
  <c r="F11" i="1"/>
  <c r="F10" i="1"/>
  <c r="L3" i="1"/>
  <c r="L4" i="1"/>
  <c r="D17" i="1"/>
  <c r="I10" i="1" s="1"/>
  <c r="K4" i="1"/>
  <c r="L6" i="1"/>
  <c r="L12" i="1"/>
  <c r="K8" i="1"/>
  <c r="L10" i="1"/>
  <c r="L7" i="1"/>
  <c r="K10" i="1"/>
  <c r="K9" i="1"/>
  <c r="L11" i="1"/>
  <c r="K7" i="1"/>
  <c r="L9" i="1"/>
  <c r="K6" i="1"/>
  <c r="L8" i="1"/>
  <c r="K3" i="1"/>
  <c r="K5" i="1"/>
  <c r="C17" i="1"/>
  <c r="H8" i="1" s="1"/>
  <c r="K12" i="1"/>
  <c r="F13" i="1" l="1"/>
  <c r="H10" i="1"/>
  <c r="I11" i="1"/>
  <c r="I6" i="1"/>
  <c r="H12" i="1"/>
  <c r="I8" i="1"/>
  <c r="I5" i="1"/>
  <c r="I4" i="1"/>
  <c r="I9" i="1"/>
  <c r="H9" i="1"/>
  <c r="I7" i="1"/>
  <c r="I12" i="1"/>
  <c r="H4" i="1"/>
  <c r="I3" i="1"/>
  <c r="H6" i="1"/>
  <c r="H11" i="1"/>
  <c r="H5" i="1"/>
  <c r="H3" i="1"/>
  <c r="H7" i="1"/>
  <c r="F15" i="1" l="1"/>
  <c r="F17" i="1" s="1"/>
  <c r="F14" i="1"/>
  <c r="F16" i="1" s="1"/>
  <c r="N8" i="1" l="1"/>
  <c r="N9" i="1"/>
  <c r="N11" i="1"/>
  <c r="N10" i="1"/>
  <c r="N4" i="1"/>
  <c r="N3" i="1"/>
  <c r="N5" i="1"/>
  <c r="N6" i="1"/>
  <c r="N7" i="1"/>
  <c r="N12" i="1"/>
</calcChain>
</file>

<file path=xl/sharedStrings.xml><?xml version="1.0" encoding="utf-8"?>
<sst xmlns="http://schemas.openxmlformats.org/spreadsheetml/2006/main" count="119" uniqueCount="85">
  <si>
    <t>x</t>
  </si>
  <si>
    <t>y</t>
  </si>
  <si>
    <t>mean</t>
  </si>
  <si>
    <t>sd</t>
  </si>
  <si>
    <t>min</t>
  </si>
  <si>
    <t>max</t>
  </si>
  <si>
    <t>range</t>
  </si>
  <si>
    <t>Raw Data</t>
  </si>
  <si>
    <t>scale/standardize</t>
  </si>
  <si>
    <t>normalize/min-max normalize</t>
  </si>
  <si>
    <t>(x - mean)^2</t>
  </si>
  <si>
    <t>div10</t>
  </si>
  <si>
    <t>div9</t>
  </si>
  <si>
    <t>sum</t>
  </si>
  <si>
    <t>sqrt10</t>
  </si>
  <si>
    <t>sqrt9</t>
  </si>
  <si>
    <r>
      <t xml:space="preserve">scale </t>
    </r>
    <r>
      <rPr>
        <b/>
        <sz val="12"/>
        <color rgb="FFFF0000"/>
        <rFont val="Calibri"/>
        <family val="2"/>
        <scheme val="minor"/>
      </rPr>
      <t>sqrt10</t>
    </r>
  </si>
  <si>
    <t>x_scale</t>
  </si>
  <si>
    <t>y_scale</t>
  </si>
  <si>
    <t>x_trans</t>
  </si>
  <si>
    <t>y_trans</t>
  </si>
  <si>
    <t>from python</t>
  </si>
  <si>
    <t>eignV 1</t>
  </si>
  <si>
    <t>eignV 2</t>
  </si>
  <si>
    <t>eigvalues--&gt;</t>
  </si>
  <si>
    <t>manual multiplication</t>
  </si>
  <si>
    <t>cum sum=</t>
  </si>
  <si>
    <t xml:space="preserve">3by3 </t>
  </si>
  <si>
    <t>3by3</t>
  </si>
  <si>
    <t>c1</t>
  </si>
  <si>
    <t>c2</t>
  </si>
  <si>
    <t>c3</t>
  </si>
  <si>
    <t>r1</t>
  </si>
  <si>
    <t>r2</t>
  </si>
  <si>
    <t>r3</t>
  </si>
  <si>
    <t xml:space="preserve">row column wise </t>
  </si>
  <si>
    <t xml:space="preserve"> =21*2+11*3+32*1.5</t>
  </si>
  <si>
    <t xml:space="preserve">matrix multiplication </t>
  </si>
  <si>
    <t>cov(x,x)</t>
  </si>
  <si>
    <t>cov(x,y)</t>
  </si>
  <si>
    <t>cov(y,x)</t>
  </si>
  <si>
    <t>cov(y,y)</t>
  </si>
  <si>
    <t xml:space="preserve">var(x) </t>
  </si>
  <si>
    <t xml:space="preserve"> = sd(x) ^2 </t>
  </si>
  <si>
    <t xml:space="preserve">cov ? The relationship beteen x and y </t>
  </si>
  <si>
    <t xml:space="preserve">correlation? The relationship between x, y </t>
  </si>
  <si>
    <t xml:space="preserve">first, standardised </t>
  </si>
  <si>
    <t>RAW</t>
  </si>
  <si>
    <t>STANDARISED</t>
  </si>
  <si>
    <t>1, -1</t>
  </si>
  <si>
    <t xml:space="preserve">EIGEN VECTOR </t>
  </si>
  <si>
    <t xml:space="preserve">german ; THE BEST! </t>
  </si>
  <si>
    <t xml:space="preserve">81 vars ---------16 </t>
  </si>
  <si>
    <t>simple model ?</t>
  </si>
  <si>
    <t xml:space="preserve">less nos of vars </t>
  </si>
  <si>
    <t xml:space="preserve">continuous vars </t>
  </si>
  <si>
    <t xml:space="preserve">variables = dimensions </t>
  </si>
  <si>
    <t xml:space="preserve">PCA Principal Component Analysis </t>
  </si>
  <si>
    <t>V1</t>
  </si>
  <si>
    <t>V2</t>
  </si>
  <si>
    <t>V3</t>
  </si>
  <si>
    <t>V4</t>
  </si>
  <si>
    <t>V11</t>
  </si>
  <si>
    <t xml:space="preserve">standardised </t>
  </si>
  <si>
    <t xml:space="preserve"> (x-mean)/sd </t>
  </si>
  <si>
    <t>cov matx</t>
  </si>
  <si>
    <t>eigen vectors</t>
  </si>
  <si>
    <t>V1T</t>
  </si>
  <si>
    <t>V2T</t>
  </si>
  <si>
    <t>V3T</t>
  </si>
  <si>
    <t>V4T</t>
  </si>
  <si>
    <t>V11T</t>
  </si>
  <si>
    <t xml:space="preserve">eigen values </t>
  </si>
  <si>
    <t>bv1</t>
  </si>
  <si>
    <t>bv2</t>
  </si>
  <si>
    <t>bv3</t>
  </si>
  <si>
    <t>bv4</t>
  </si>
  <si>
    <t>bv11</t>
  </si>
  <si>
    <t xml:space="preserve">bv3 </t>
  </si>
  <si>
    <t>High</t>
  </si>
  <si>
    <t>Low</t>
  </si>
  <si>
    <t>prop</t>
  </si>
  <si>
    <t>Total</t>
  </si>
  <si>
    <t>bv1/tot</t>
  </si>
  <si>
    <t>cum prop &gt;=70%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</si>
</sst>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right"/>
    </xf>
    <xf numFmtId="2" fontId="0" fillId="0" borderId="0" xfId="0" applyNumberFormat="1"/>
    <xf numFmtId="0" fontId="4" fillId="0" borderId="0" xfId="0" applyFont="1"/>
    <xf numFmtId="2" fontId="4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7" fillId="0" borderId="0" xfId="0" applyNumberFormat="1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12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3" borderId="6" xfId="0" applyFill="1" applyBorder="1"/>
    <xf numFmtId="0" fontId="0" fillId="0" borderId="7" xfId="0" applyBorder="1"/>
    <xf numFmtId="0" fontId="0" fillId="0" borderId="6" xfId="0" applyBorder="1"/>
    <xf numFmtId="0" fontId="0" fillId="7" borderId="6" xfId="0" applyFill="1" applyBorder="1"/>
    <xf numFmtId="0" fontId="0" fillId="7" borderId="7" xfId="0" applyFill="1" applyBorder="1"/>
    <xf numFmtId="0" fontId="0" fillId="12" borderId="8" xfId="0" applyFill="1" applyBorder="1"/>
    <xf numFmtId="0" fontId="0" fillId="1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FF0000"/>
                </a:solidFill>
              </a:rPr>
              <a:t>Scaled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'norm scale'!$K$3:$K$12</c:f>
              <c:numCache>
                <c:formatCode>General</c:formatCode>
                <c:ptCount val="10"/>
                <c:pt idx="0">
                  <c:v>0.87874523495823054</c:v>
                </c:pt>
                <c:pt idx="1">
                  <c:v>-1.6683424026018581</c:v>
                </c:pt>
                <c:pt idx="2">
                  <c:v>0.49668208932421742</c:v>
                </c:pt>
                <c:pt idx="3">
                  <c:v>0.11461894369020381</c:v>
                </c:pt>
                <c:pt idx="4">
                  <c:v>1.6428715262262572</c:v>
                </c:pt>
                <c:pt idx="5">
                  <c:v>0.62403647120222139</c:v>
                </c:pt>
                <c:pt idx="6">
                  <c:v>0.24197332556820836</c:v>
                </c:pt>
                <c:pt idx="7">
                  <c:v>-1.0315704932118359</c:v>
                </c:pt>
                <c:pt idx="8">
                  <c:v>-0.39479858382181382</c:v>
                </c:pt>
                <c:pt idx="9">
                  <c:v>-0.9042161113338314</c:v>
                </c:pt>
              </c:numCache>
            </c:numRef>
          </c:xVal>
          <c:yVal>
            <c:numRef>
              <c:f>'norm scale'!$L$3:$L$12</c:f>
              <c:numCache>
                <c:formatCode>General</c:formatCode>
                <c:ptCount val="10"/>
                <c:pt idx="0">
                  <c:v>0.57885680911449089</c:v>
                </c:pt>
                <c:pt idx="1">
                  <c:v>-1.4294219163847623</c:v>
                </c:pt>
                <c:pt idx="2">
                  <c:v>1.1695270224966243</c:v>
                </c:pt>
                <c:pt idx="3">
                  <c:v>0.3425887237616379</c:v>
                </c:pt>
                <c:pt idx="4">
                  <c:v>1.2876610651730511</c:v>
                </c:pt>
                <c:pt idx="5">
                  <c:v>0.93325893714377128</c:v>
                </c:pt>
                <c:pt idx="6">
                  <c:v>-0.36621553229692222</c:v>
                </c:pt>
                <c:pt idx="7">
                  <c:v>-0.9568857456790556</c:v>
                </c:pt>
                <c:pt idx="8">
                  <c:v>-0.36621553229692222</c:v>
                </c:pt>
                <c:pt idx="9">
                  <c:v>-1.1931538310319092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0B-4BD2-9D82-5636674AC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244368"/>
        <c:axId val="511244784"/>
      </c:scatterChart>
      <c:valAx>
        <c:axId val="51124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244784"/>
        <c:crosses val="autoZero"/>
        <c:crossBetween val="midCat"/>
      </c:valAx>
      <c:valAx>
        <c:axId val="51124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24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Raw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visual!$D$3:$D$12</c:f>
              <c:numCache>
                <c:formatCode>General</c:formatCode>
                <c:ptCount val="10"/>
                <c:pt idx="0">
                  <c:v>2.5</c:v>
                </c:pt>
                <c:pt idx="1">
                  <c:v>0.5</c:v>
                </c:pt>
                <c:pt idx="2">
                  <c:v>2.2000000000000002</c:v>
                </c:pt>
                <c:pt idx="3">
                  <c:v>1.9</c:v>
                </c:pt>
                <c:pt idx="4">
                  <c:v>3.1</c:v>
                </c:pt>
                <c:pt idx="5">
                  <c:v>2.2999999999999998</c:v>
                </c:pt>
                <c:pt idx="6">
                  <c:v>2</c:v>
                </c:pt>
                <c:pt idx="7">
                  <c:v>1</c:v>
                </c:pt>
                <c:pt idx="8">
                  <c:v>1.5</c:v>
                </c:pt>
                <c:pt idx="9">
                  <c:v>1.1000000000000001</c:v>
                </c:pt>
              </c:numCache>
            </c:numRef>
          </c:xVal>
          <c:yVal>
            <c:numRef>
              <c:f>visual!$E$3:$E$12</c:f>
              <c:numCache>
                <c:formatCode>General</c:formatCode>
                <c:ptCount val="10"/>
                <c:pt idx="0">
                  <c:v>2.4</c:v>
                </c:pt>
                <c:pt idx="1">
                  <c:v>0.7</c:v>
                </c:pt>
                <c:pt idx="2">
                  <c:v>2.9</c:v>
                </c:pt>
                <c:pt idx="3">
                  <c:v>2.2000000000000002</c:v>
                </c:pt>
                <c:pt idx="4">
                  <c:v>3</c:v>
                </c:pt>
                <c:pt idx="5">
                  <c:v>2.7</c:v>
                </c:pt>
                <c:pt idx="6">
                  <c:v>1.6</c:v>
                </c:pt>
                <c:pt idx="7">
                  <c:v>1.1000000000000001</c:v>
                </c:pt>
                <c:pt idx="8">
                  <c:v>1.6</c:v>
                </c:pt>
                <c:pt idx="9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BD-494C-B5E4-8E4292CA0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040272"/>
        <c:axId val="675038192"/>
      </c:scatterChart>
      <c:valAx>
        <c:axId val="67504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038192"/>
        <c:crosses val="autoZero"/>
        <c:crossBetween val="midCat"/>
      </c:valAx>
      <c:valAx>
        <c:axId val="67503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04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FF0000"/>
                </a:solidFill>
              </a:rPr>
              <a:t>Transformed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visual!$H$3:$H$12</c:f>
              <c:numCache>
                <c:formatCode>0.00</c:formatCode>
                <c:ptCount val="10"/>
                <c:pt idx="0">
                  <c:v>-1.08643241822974</c:v>
                </c:pt>
                <c:pt idx="1">
                  <c:v>2.30893719850914</c:v>
                </c:pt>
                <c:pt idx="2">
                  <c:v>-1.24191894625365</c:v>
                </c:pt>
                <c:pt idx="3">
                  <c:v>-0.34078247475214501</c:v>
                </c:pt>
                <c:pt idx="4">
                  <c:v>-2.1842900282158202</c:v>
                </c:pt>
                <c:pt idx="5">
                  <c:v>-1.16073946470331</c:v>
                </c:pt>
                <c:pt idx="6">
                  <c:v>9.2604673306662597E-2</c:v>
                </c:pt>
                <c:pt idx="7">
                  <c:v>1.48210777348119</c:v>
                </c:pt>
                <c:pt idx="8">
                  <c:v>0.56722643182613697</c:v>
                </c:pt>
                <c:pt idx="9">
                  <c:v>1.56328725503153</c:v>
                </c:pt>
              </c:numCache>
            </c:numRef>
          </c:xVal>
          <c:yVal>
            <c:numRef>
              <c:f>visual!$I$3:$I$12</c:f>
              <c:numCache>
                <c:formatCode>0.00</c:formatCode>
                <c:ptCount val="10"/>
                <c:pt idx="0">
                  <c:v>-0.22352363528400199</c:v>
                </c:pt>
                <c:pt idx="1">
                  <c:v>0.17808081613290599</c:v>
                </c:pt>
                <c:pt idx="2">
                  <c:v>0.50150900296326895</c:v>
                </c:pt>
                <c:pt idx="3">
                  <c:v>0.16991864168513399</c:v>
                </c:pt>
                <c:pt idx="4">
                  <c:v>-0.264758245744668</c:v>
                </c:pt>
                <c:pt idx="5">
                  <c:v>0.23048081800514</c:v>
                </c:pt>
                <c:pt idx="6">
                  <c:v>-0.453317209781463</c:v>
                </c:pt>
                <c:pt idx="7">
                  <c:v>5.5666724121900699E-2</c:v>
                </c:pt>
                <c:pt idx="8">
                  <c:v>2.1304548738011301E-2</c:v>
                </c:pt>
                <c:pt idx="9">
                  <c:v>-0.21536146083622801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2-4A8D-AB41-FF186A9F8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85040"/>
        <c:axId val="202885872"/>
      </c:scatterChart>
      <c:valAx>
        <c:axId val="20288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85872"/>
        <c:crosses val="autoZero"/>
        <c:crossBetween val="midCat"/>
      </c:valAx>
      <c:valAx>
        <c:axId val="20288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8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183294</xdr:colOff>
      <xdr:row>1</xdr:row>
      <xdr:rowOff>38100</xdr:rowOff>
    </xdr:from>
    <xdr:to>
      <xdr:col>19</xdr:col>
      <xdr:colOff>193983</xdr:colOff>
      <xdr:row>16</xdr:row>
      <xdr:rowOff>7139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CF8217-929B-4347-BD4E-A62D93238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09334" y="236220"/>
          <a:ext cx="1839489" cy="271223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24041</xdr:colOff>
      <xdr:row>17</xdr:row>
      <xdr:rowOff>167640</xdr:rowOff>
    </xdr:from>
    <xdr:to>
      <xdr:col>4</xdr:col>
      <xdr:colOff>184403</xdr:colOff>
      <xdr:row>25</xdr:row>
      <xdr:rowOff>24511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6D5394-4FCD-4EDC-B6FC-4C0FE2F2E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641" y="3276600"/>
          <a:ext cx="1989162" cy="131991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7</xdr:col>
      <xdr:colOff>213360</xdr:colOff>
      <xdr:row>13</xdr:row>
      <xdr:rowOff>38100</xdr:rowOff>
    </xdr:from>
    <xdr:to>
      <xdr:col>14</xdr:col>
      <xdr:colOff>259080</xdr:colOff>
      <xdr:row>28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55DF5D-E037-4613-B61D-DD8690C519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312420</xdr:colOff>
      <xdr:row>14</xdr:row>
      <xdr:rowOff>107356</xdr:rowOff>
    </xdr:from>
    <xdr:to>
      <xdr:col>12</xdr:col>
      <xdr:colOff>498574</xdr:colOff>
      <xdr:row>17</xdr:row>
      <xdr:rowOff>49455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24D121-3B6D-49D0-998A-B3D1A0D00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3440" y="2682916"/>
          <a:ext cx="3561814" cy="49073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60960</xdr:colOff>
      <xdr:row>18</xdr:row>
      <xdr:rowOff>32821</xdr:rowOff>
    </xdr:from>
    <xdr:to>
      <xdr:col>10</xdr:col>
      <xdr:colOff>477089</xdr:colOff>
      <xdr:row>21</xdr:row>
      <xdr:rowOff>167521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0B581F-E80C-4AB0-82CB-A597A0805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3339901"/>
          <a:ext cx="6115889" cy="68334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12</xdr:col>
      <xdr:colOff>555494</xdr:colOff>
      <xdr:row>1</xdr:row>
      <xdr:rowOff>68580</xdr:rowOff>
    </xdr:from>
    <xdr:to>
      <xdr:col>16</xdr:col>
      <xdr:colOff>162777</xdr:colOff>
      <xdr:row>8</xdr:row>
      <xdr:rowOff>68580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BF4F50-D35F-4255-BF24-C7356CFF0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2174" y="251460"/>
          <a:ext cx="2045683" cy="128016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13</xdr:col>
      <xdr:colOff>149010</xdr:colOff>
      <xdr:row>9</xdr:row>
      <xdr:rowOff>45720</xdr:rowOff>
    </xdr:from>
    <xdr:to>
      <xdr:col>16</xdr:col>
      <xdr:colOff>348245</xdr:colOff>
      <xdr:row>25</xdr:row>
      <xdr:rowOff>182318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3144554-EB41-48A0-8414-A14215647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85290" y="1691640"/>
          <a:ext cx="2028035" cy="3077918"/>
        </a:xfrm>
        <a:prstGeom prst="rect">
          <a:avLst/>
        </a:prstGeom>
      </xdr:spPr>
    </xdr:pic>
    <xdr:clientData/>
  </xdr:twoCellAnchor>
  <xdr:twoCellAnchor editAs="oneCell">
    <xdr:from>
      <xdr:col>9</xdr:col>
      <xdr:colOff>524182</xdr:colOff>
      <xdr:row>4</xdr:row>
      <xdr:rowOff>76200</xdr:rowOff>
    </xdr:from>
    <xdr:to>
      <xdr:col>12</xdr:col>
      <xdr:colOff>331096</xdr:colOff>
      <xdr:row>11</xdr:row>
      <xdr:rowOff>77861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39A5532-0400-42BA-898A-33FABCD63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4402" y="807720"/>
          <a:ext cx="1963374" cy="128182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3</xdr:col>
      <xdr:colOff>335280</xdr:colOff>
      <xdr:row>29</xdr:row>
      <xdr:rowOff>106680</xdr:rowOff>
    </xdr:from>
    <xdr:to>
      <xdr:col>7</xdr:col>
      <xdr:colOff>0</xdr:colOff>
      <xdr:row>29</xdr:row>
      <xdr:rowOff>106680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E218B0F-8A86-4D86-8F06-9EF31482D66B}"/>
            </a:ext>
          </a:extLst>
        </xdr:cNvPr>
        <xdr:cNvCxnSpPr/>
      </xdr:nvCxnSpPr>
      <xdr:spPr>
        <a:xfrm>
          <a:off x="2164080" y="5425440"/>
          <a:ext cx="218694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167640</xdr:colOff>
      <xdr:row>32</xdr:row>
      <xdr:rowOff>30480</xdr:rowOff>
    </xdr:from>
    <xdr:to>
      <xdr:col>15</xdr:col>
      <xdr:colOff>510540</xdr:colOff>
      <xdr:row>37</xdr:row>
      <xdr:rowOff>60960</xdr:rowOff>
    </xdr:to>
    <xdr:pic>
      <xdr:nvPicPr>
        <xdr:cNvPr id="2" name="Picture 1" descr="1,114,667 BEST Multiplication Symbol IMAGES, STOCK PHOTOS &amp;amp; VECTORS | Adobe  Stock">
          <a:extLst>
            <a:ext uri="{FF2B5EF4-FFF2-40B4-BE49-F238E27FC236}">
              <a16:creationId xmlns:a16="http://schemas.microsoft.com/office/drawing/2014/main" id="{79F414A9-095F-44B2-879C-7FD058B47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2040" y="588264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79042</xdr:colOff>
      <xdr:row>33</xdr:row>
      <xdr:rowOff>22860</xdr:rowOff>
    </xdr:from>
    <xdr:to>
      <xdr:col>19</xdr:col>
      <xdr:colOff>487680</xdr:colOff>
      <xdr:row>35</xdr:row>
      <xdr:rowOff>167640</xdr:rowOff>
    </xdr:to>
    <xdr:pic>
      <xdr:nvPicPr>
        <xdr:cNvPr id="3" name="Picture 2" descr="Plus Sign Math Equal Signs Equals Equality Symbol And - Simbolo Igual Png,  Transparent Png , Transparent Png Image - PNGitem">
          <a:extLst>
            <a:ext uri="{FF2B5EF4-FFF2-40B4-BE49-F238E27FC236}">
              <a16:creationId xmlns:a16="http://schemas.microsoft.com/office/drawing/2014/main" id="{852C7A55-00E3-41D5-B852-A6C5758D1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1842" y="6057900"/>
          <a:ext cx="1018238" cy="510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76200</xdr:colOff>
      <xdr:row>32</xdr:row>
      <xdr:rowOff>83820</xdr:rowOff>
    </xdr:from>
    <xdr:to>
      <xdr:col>22</xdr:col>
      <xdr:colOff>594360</xdr:colOff>
      <xdr:row>36</xdr:row>
      <xdr:rowOff>160020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A1E4D7E-9744-47A6-8A7D-ECC3A9469054}"/>
            </a:ext>
          </a:extLst>
        </xdr:cNvPr>
        <xdr:cNvSpPr txBox="1"/>
      </xdr:nvSpPr>
      <xdr:spPr>
        <a:xfrm>
          <a:off x="12268200" y="5935980"/>
          <a:ext cx="1737360" cy="80772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/>
            <a:t>Transformed Data</a:t>
          </a:r>
        </a:p>
      </xdr:txBody>
    </xdr:sp>
    <xdr:clientData/>
  </xdr:twoCellAnchor>
  <xdr:twoCellAnchor>
    <xdr:from>
      <xdr:col>13</xdr:col>
      <xdr:colOff>213360</xdr:colOff>
      <xdr:row>42</xdr:row>
      <xdr:rowOff>60960</xdr:rowOff>
    </xdr:from>
    <xdr:to>
      <xdr:col>15</xdr:col>
      <xdr:colOff>480060</xdr:colOff>
      <xdr:row>48</xdr:row>
      <xdr:rowOff>129540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E2430C52-DAE3-4BC6-B2E8-466BC32F0B2A}"/>
            </a:ext>
          </a:extLst>
        </xdr:cNvPr>
        <xdr:cNvSpPr/>
      </xdr:nvSpPr>
      <xdr:spPr>
        <a:xfrm>
          <a:off x="8138160" y="7757160"/>
          <a:ext cx="1485900" cy="116586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Raw 11 columns</a:t>
          </a:r>
        </a:p>
      </xdr:txBody>
    </xdr:sp>
    <xdr:clientData/>
  </xdr:twoCellAnchor>
  <xdr:twoCellAnchor>
    <xdr:from>
      <xdr:col>15</xdr:col>
      <xdr:colOff>594360</xdr:colOff>
      <xdr:row>43</xdr:row>
      <xdr:rowOff>30480</xdr:rowOff>
    </xdr:from>
    <xdr:to>
      <xdr:col>17</xdr:col>
      <xdr:colOff>434340</xdr:colOff>
      <xdr:row>48</xdr:row>
      <xdr:rowOff>22860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A45AE470-C06D-4236-882A-A63887E8305D}"/>
            </a:ext>
          </a:extLst>
        </xdr:cNvPr>
        <xdr:cNvSpPr/>
      </xdr:nvSpPr>
      <xdr:spPr>
        <a:xfrm>
          <a:off x="9738360" y="7909560"/>
          <a:ext cx="1059180" cy="9067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ysClr val="windowText" lastClr="000000"/>
              </a:solidFill>
            </a:rPr>
            <a:t>Transformed 2  columns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12</xdr:row>
      <xdr:rowOff>167640</xdr:rowOff>
    </xdr:from>
    <xdr:to>
      <xdr:col>6</xdr:col>
      <xdr:colOff>472440</xdr:colOff>
      <xdr:row>25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FF4D40-7C5C-406D-A7F2-53159A9D2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304800</xdr:colOff>
      <xdr:row>13</xdr:row>
      <xdr:rowOff>0</xdr:rowOff>
    </xdr:from>
    <xdr:to>
      <xdr:col>14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ACD51A-B779-4EAD-81F1-894DECF9D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4C6C-C269-478E-9516-86F869C4EAA0}">
  <dimension ref="B1:U18"/>
  <sheetViews>
    <sheetView workbookViewId="0">
      <selection activeCell="U17" sqref="U17"/>
    </sheetView>
  </sheetViews>
  <sheetFormatPr defaultRowHeight="14.4" x14ac:dyDescent="0.3"/>
  <cols>
    <col min="6" max="6" width="12" bestFit="1" customWidth="1"/>
    <col min="14" max="14" width="12.6640625" bestFit="1" customWidth="1"/>
  </cols>
  <sheetData>
    <row r="1" spans="2:21" ht="15.6" x14ac:dyDescent="0.3">
      <c r="C1" t="s">
        <v>7</v>
      </c>
      <c r="H1" t="s">
        <v>9</v>
      </c>
      <c r="K1" t="s">
        <v>8</v>
      </c>
      <c r="N1" t="s">
        <v>16</v>
      </c>
    </row>
    <row r="2" spans="2:21" x14ac:dyDescent="0.3">
      <c r="C2" s="1" t="s">
        <v>0</v>
      </c>
      <c r="D2" s="1" t="s">
        <v>1</v>
      </c>
      <c r="F2" t="s">
        <v>10</v>
      </c>
      <c r="H2" t="s">
        <v>0</v>
      </c>
      <c r="I2" t="s">
        <v>1</v>
      </c>
      <c r="K2" t="s">
        <v>0</v>
      </c>
      <c r="L2" t="s">
        <v>1</v>
      </c>
      <c r="N2" t="s">
        <v>0</v>
      </c>
      <c r="T2" s="8">
        <v>0.92627880849594102</v>
      </c>
      <c r="U2" s="8">
        <v>0.61016865196636805</v>
      </c>
    </row>
    <row r="3" spans="2:21" x14ac:dyDescent="0.3">
      <c r="B3">
        <v>1</v>
      </c>
      <c r="C3" s="1">
        <v>2.5</v>
      </c>
      <c r="D3" s="1">
        <v>2.4</v>
      </c>
      <c r="F3">
        <f>(C3-$C$13)^2</f>
        <v>0.47609999999999991</v>
      </c>
      <c r="H3">
        <f>(C3-$C$15)/$C$17</f>
        <v>0.76923076923076916</v>
      </c>
      <c r="I3">
        <f>(D3-$D$15)/$D$17</f>
        <v>0.73913043478260876</v>
      </c>
      <c r="K3">
        <f>(C3-$C$13)/$C$14</f>
        <v>0.87874523495823054</v>
      </c>
      <c r="L3">
        <f>(D3-$D$13)/$D$14</f>
        <v>0.57885680911449089</v>
      </c>
      <c r="N3">
        <f>(C3-$C$13)/$F$16</f>
        <v>0.92627880849594135</v>
      </c>
      <c r="T3" s="8">
        <v>-1.75858730308649</v>
      </c>
      <c r="U3" s="8">
        <v>-1.5067429977128699</v>
      </c>
    </row>
    <row r="4" spans="2:21" x14ac:dyDescent="0.3">
      <c r="B4">
        <v>2</v>
      </c>
      <c r="C4" s="1">
        <v>0.5</v>
      </c>
      <c r="D4" s="1">
        <v>0.7</v>
      </c>
      <c r="F4">
        <f t="shared" ref="F4:F12" si="0">(C4-$C$13)^2</f>
        <v>1.7161000000000002</v>
      </c>
      <c r="H4">
        <f t="shared" ref="H4:H12" si="1">(C4-$C$15)/$C$17</f>
        <v>0</v>
      </c>
      <c r="I4">
        <f t="shared" ref="I4:I12" si="2">(D4-$D$15)/$D$17</f>
        <v>0</v>
      </c>
      <c r="K4">
        <f t="shared" ref="K4:K12" si="3">(C4-$C$13)/$C$14</f>
        <v>-1.6683424026018581</v>
      </c>
      <c r="L4">
        <f t="shared" ref="L4:L12" si="4">(D4-$D$13)/$D$14</f>
        <v>-1.4294219163847623</v>
      </c>
      <c r="N4">
        <f t="shared" ref="N4:N12" si="5">(C4-$C$13)/$F$16</f>
        <v>-1.7585873030864974</v>
      </c>
      <c r="T4" s="8">
        <v>0.523548891758575</v>
      </c>
      <c r="U4" s="8">
        <v>1.2327897254014299</v>
      </c>
    </row>
    <row r="5" spans="2:21" x14ac:dyDescent="0.3">
      <c r="B5">
        <v>3</v>
      </c>
      <c r="C5" s="1">
        <v>2.2000000000000002</v>
      </c>
      <c r="D5" s="1">
        <v>2.9</v>
      </c>
      <c r="F5">
        <f t="shared" si="0"/>
        <v>0.1521000000000001</v>
      </c>
      <c r="H5">
        <f t="shared" si="1"/>
        <v>0.65384615384615385</v>
      </c>
      <c r="I5">
        <f t="shared" si="2"/>
        <v>0.95652173913043492</v>
      </c>
      <c r="K5">
        <f t="shared" si="3"/>
        <v>0.49668208932421742</v>
      </c>
      <c r="L5">
        <f t="shared" si="4"/>
        <v>1.1695270224966243</v>
      </c>
      <c r="N5">
        <f t="shared" si="5"/>
        <v>0.52354889175857577</v>
      </c>
      <c r="T5" s="8">
        <v>0.120818975021209</v>
      </c>
      <c r="U5" s="8">
        <v>0.361120222592341</v>
      </c>
    </row>
    <row r="6" spans="2:21" x14ac:dyDescent="0.3">
      <c r="B6">
        <v>4</v>
      </c>
      <c r="C6" s="1">
        <v>1.9</v>
      </c>
      <c r="D6" s="1">
        <v>2.2000000000000002</v>
      </c>
      <c r="F6">
        <f t="shared" si="0"/>
        <v>8.0999999999999753E-3</v>
      </c>
      <c r="H6">
        <f t="shared" si="1"/>
        <v>0.53846153846153844</v>
      </c>
      <c r="I6">
        <f t="shared" si="2"/>
        <v>0.65217391304347838</v>
      </c>
      <c r="K6">
        <f t="shared" si="3"/>
        <v>0.11461894369020381</v>
      </c>
      <c r="L6">
        <f t="shared" si="4"/>
        <v>0.3425887237616379</v>
      </c>
      <c r="N6">
        <f t="shared" si="5"/>
        <v>0.12081897502120956</v>
      </c>
      <c r="T6" s="8">
        <v>1.73173864197067</v>
      </c>
      <c r="U6" s="8">
        <v>1.35731394008845</v>
      </c>
    </row>
    <row r="7" spans="2:21" x14ac:dyDescent="0.3">
      <c r="B7">
        <v>5</v>
      </c>
      <c r="C7" s="1">
        <v>3.1</v>
      </c>
      <c r="D7" s="1">
        <v>3</v>
      </c>
      <c r="F7">
        <f t="shared" si="0"/>
        <v>1.6641000000000001</v>
      </c>
      <c r="H7">
        <f t="shared" si="1"/>
        <v>1</v>
      </c>
      <c r="I7">
        <f t="shared" si="2"/>
        <v>1</v>
      </c>
      <c r="K7">
        <f t="shared" si="3"/>
        <v>1.6428715262262572</v>
      </c>
      <c r="L7">
        <f t="shared" si="4"/>
        <v>1.2876610651730511</v>
      </c>
      <c r="N7">
        <f t="shared" si="5"/>
        <v>1.7317386419706731</v>
      </c>
      <c r="T7" s="8">
        <v>0.657792197337697</v>
      </c>
      <c r="U7" s="8">
        <v>0.98374129602741101</v>
      </c>
    </row>
    <row r="8" spans="2:21" x14ac:dyDescent="0.3">
      <c r="B8">
        <v>6</v>
      </c>
      <c r="C8" s="1">
        <v>2.2999999999999998</v>
      </c>
      <c r="D8" s="1">
        <v>2.7</v>
      </c>
      <c r="F8">
        <f t="shared" si="0"/>
        <v>0.24009999999999979</v>
      </c>
      <c r="H8">
        <f t="shared" si="1"/>
        <v>0.69230769230769218</v>
      </c>
      <c r="I8">
        <f t="shared" si="2"/>
        <v>0.86956521739130443</v>
      </c>
      <c r="K8">
        <f t="shared" si="3"/>
        <v>0.62403647120222139</v>
      </c>
      <c r="L8">
        <f t="shared" si="4"/>
        <v>0.93325893714377128</v>
      </c>
      <c r="N8">
        <f t="shared" si="5"/>
        <v>0.65779219733769723</v>
      </c>
      <c r="T8" s="8">
        <v>0.25506228060033098</v>
      </c>
      <c r="U8" s="8">
        <v>-0.38602506552974297</v>
      </c>
    </row>
    <row r="9" spans="2:21" x14ac:dyDescent="0.3">
      <c r="B9">
        <v>7</v>
      </c>
      <c r="C9" s="1">
        <v>2</v>
      </c>
      <c r="D9" s="1">
        <v>1.6</v>
      </c>
      <c r="F9">
        <f t="shared" si="0"/>
        <v>3.6099999999999979E-2</v>
      </c>
      <c r="H9">
        <f t="shared" si="1"/>
        <v>0.57692307692307687</v>
      </c>
      <c r="I9">
        <f t="shared" si="2"/>
        <v>0.39130434782608703</v>
      </c>
      <c r="K9">
        <f t="shared" si="3"/>
        <v>0.24197332556820836</v>
      </c>
      <c r="L9">
        <f t="shared" si="4"/>
        <v>-0.36621553229692222</v>
      </c>
      <c r="N9">
        <f t="shared" si="5"/>
        <v>0.25506228060033159</v>
      </c>
      <c r="T9" s="8">
        <v>-1.0873707751908801</v>
      </c>
      <c r="U9" s="8">
        <v>-1.00864613896481</v>
      </c>
    </row>
    <row r="10" spans="2:21" x14ac:dyDescent="0.3">
      <c r="B10">
        <v>8</v>
      </c>
      <c r="C10" s="1">
        <v>1</v>
      </c>
      <c r="D10" s="1">
        <v>1.1000000000000001</v>
      </c>
      <c r="F10">
        <f t="shared" si="0"/>
        <v>0.65610000000000013</v>
      </c>
      <c r="H10">
        <f t="shared" si="1"/>
        <v>0.19230769230769229</v>
      </c>
      <c r="I10">
        <f t="shared" si="2"/>
        <v>0.17391304347826095</v>
      </c>
      <c r="K10">
        <f t="shared" si="3"/>
        <v>-1.0315704932118359</v>
      </c>
      <c r="L10">
        <f t="shared" si="4"/>
        <v>-0.9568857456790556</v>
      </c>
      <c r="N10">
        <f t="shared" si="5"/>
        <v>-1.0873707751908879</v>
      </c>
      <c r="T10" s="8">
        <v>-0.416154247295278</v>
      </c>
      <c r="U10" s="8">
        <v>-0.38602506552974297</v>
      </c>
    </row>
    <row r="11" spans="2:21" x14ac:dyDescent="0.3">
      <c r="B11">
        <v>9</v>
      </c>
      <c r="C11" s="1">
        <v>1.5</v>
      </c>
      <c r="D11" s="1">
        <v>1.6</v>
      </c>
      <c r="F11">
        <f t="shared" si="0"/>
        <v>9.6100000000000033E-2</v>
      </c>
      <c r="H11">
        <f t="shared" si="1"/>
        <v>0.38461538461538458</v>
      </c>
      <c r="I11">
        <f t="shared" si="2"/>
        <v>0.39130434782608703</v>
      </c>
      <c r="K11">
        <f t="shared" si="3"/>
        <v>-0.39479858382181382</v>
      </c>
      <c r="L11">
        <f t="shared" si="4"/>
        <v>-0.36621553229692222</v>
      </c>
      <c r="N11">
        <f t="shared" si="5"/>
        <v>-0.41615424729527806</v>
      </c>
      <c r="T11" s="8">
        <v>-0.95312746961176498</v>
      </c>
      <c r="U11" s="8">
        <v>-1.2576945683388401</v>
      </c>
    </row>
    <row r="12" spans="2:21" x14ac:dyDescent="0.3">
      <c r="B12">
        <v>10</v>
      </c>
      <c r="C12" s="1">
        <v>1.1000000000000001</v>
      </c>
      <c r="D12" s="1">
        <v>0.9</v>
      </c>
      <c r="F12">
        <f t="shared" si="0"/>
        <v>0.50409999999999999</v>
      </c>
      <c r="H12">
        <f t="shared" si="1"/>
        <v>0.23076923076923078</v>
      </c>
      <c r="I12">
        <f t="shared" si="2"/>
        <v>8.6956521739130474E-2</v>
      </c>
      <c r="K12">
        <f t="shared" si="3"/>
        <v>-0.9042161113338314</v>
      </c>
      <c r="L12">
        <f t="shared" si="4"/>
        <v>-1.1931538310319092</v>
      </c>
      <c r="N12">
        <f t="shared" si="5"/>
        <v>-0.95312746961176575</v>
      </c>
    </row>
    <row r="13" spans="2:21" x14ac:dyDescent="0.3">
      <c r="B13" t="s">
        <v>2</v>
      </c>
      <c r="C13">
        <f>AVERAGE(C3:C12)</f>
        <v>1.81</v>
      </c>
      <c r="D13">
        <f>AVERAGE(D3:D12)</f>
        <v>1.9099999999999997</v>
      </c>
      <c r="E13" s="2" t="s">
        <v>13</v>
      </c>
      <c r="F13" s="3">
        <f>SUM(F3:F12)</f>
        <v>5.5490000000000004</v>
      </c>
    </row>
    <row r="14" spans="2:21" x14ac:dyDescent="0.3">
      <c r="B14" t="s">
        <v>3</v>
      </c>
      <c r="C14">
        <f>STDEV(C3:C12)</f>
        <v>0.78521051671227304</v>
      </c>
      <c r="D14">
        <f>STDEV(D3:D12)</f>
        <v>0.84649604580030791</v>
      </c>
      <c r="E14" s="2" t="s">
        <v>11</v>
      </c>
      <c r="F14">
        <f>F13/10</f>
        <v>0.55490000000000006</v>
      </c>
    </row>
    <row r="15" spans="2:21" x14ac:dyDescent="0.3">
      <c r="B15" t="s">
        <v>4</v>
      </c>
      <c r="C15">
        <f>MIN(C3:C12)</f>
        <v>0.5</v>
      </c>
      <c r="D15">
        <f>MIN(D3:D12)</f>
        <v>0.7</v>
      </c>
      <c r="E15" s="2" t="s">
        <v>12</v>
      </c>
      <c r="F15">
        <f>F13/9</f>
        <v>0.61655555555555563</v>
      </c>
    </row>
    <row r="16" spans="2:21" x14ac:dyDescent="0.3">
      <c r="B16" t="s">
        <v>5</v>
      </c>
      <c r="C16">
        <f>MAX(C3:C12)</f>
        <v>3.1</v>
      </c>
      <c r="D16">
        <f>MAX(D3:D12)</f>
        <v>3</v>
      </c>
      <c r="E16" s="7" t="s">
        <v>14</v>
      </c>
      <c r="F16" s="6">
        <f>SQRT(F14)</f>
        <v>0.7449161026585478</v>
      </c>
    </row>
    <row r="17" spans="2:6" x14ac:dyDescent="0.3">
      <c r="B17" t="s">
        <v>6</v>
      </c>
      <c r="C17">
        <f>C16-C15</f>
        <v>2.6</v>
      </c>
      <c r="D17">
        <f>D16-D15</f>
        <v>2.2999999999999998</v>
      </c>
      <c r="E17" s="4" t="s">
        <v>15</v>
      </c>
      <c r="F17" s="5">
        <f>SQRT(F15)</f>
        <v>0.7852105167122736</v>
      </c>
    </row>
    <row r="18" spans="2:6" x14ac:dyDescent="0.3">
      <c r="E18" s="2"/>
    </row>
  </sheetData>
  <conditionalFormatting sqref="C3:C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8BBB-137E-4D42-A099-B68FC5574923}">
  <dimension ref="A1:T37"/>
  <sheetViews>
    <sheetView workbookViewId="0">
      <selection activeCell="B15" sqref="B15"/>
    </sheetView>
  </sheetViews>
  <sheetFormatPr defaultRowHeight="14.4" x14ac:dyDescent="0.3"/>
  <cols>
    <col min="6" max="6" width="10.109375" customWidth="1"/>
    <col min="10" max="10" width="10.77734375" bestFit="1" customWidth="1"/>
    <col min="11" max="11" width="11.77734375" customWidth="1"/>
  </cols>
  <sheetData>
    <row r="1" spans="1:20" x14ac:dyDescent="0.3">
      <c r="B1" t="s">
        <v>7</v>
      </c>
      <c r="H1" s="11" t="s">
        <v>21</v>
      </c>
      <c r="J1" s="14" t="s">
        <v>24</v>
      </c>
      <c r="K1" s="16">
        <v>2.13992</v>
      </c>
      <c r="L1" s="16">
        <v>8.2300799999999993E-2</v>
      </c>
      <c r="M1">
        <f>SUM(K1:L1)</f>
        <v>2.2222208000000001</v>
      </c>
    </row>
    <row r="2" spans="1:20" x14ac:dyDescent="0.3">
      <c r="B2" s="1" t="s">
        <v>0</v>
      </c>
      <c r="C2" s="1" t="s">
        <v>1</v>
      </c>
      <c r="E2" t="s">
        <v>17</v>
      </c>
      <c r="F2" t="s">
        <v>18</v>
      </c>
      <c r="H2" s="9" t="s">
        <v>19</v>
      </c>
      <c r="I2" s="9" t="s">
        <v>20</v>
      </c>
      <c r="K2" s="17" t="s">
        <v>22</v>
      </c>
      <c r="L2" s="17" t="s">
        <v>23</v>
      </c>
      <c r="R2" t="s">
        <v>25</v>
      </c>
    </row>
    <row r="3" spans="1:20" x14ac:dyDescent="0.3">
      <c r="A3" s="13">
        <v>1</v>
      </c>
      <c r="B3" s="1">
        <v>2.5</v>
      </c>
      <c r="C3" s="1">
        <v>2.4</v>
      </c>
      <c r="E3" s="8">
        <v>0.92627880849594102</v>
      </c>
      <c r="F3" s="8">
        <v>0.61016865196636805</v>
      </c>
      <c r="G3" s="12">
        <v>1</v>
      </c>
      <c r="H3" s="10">
        <v>-1.08643241822974</v>
      </c>
      <c r="I3" s="10">
        <v>-0.22352363528400199</v>
      </c>
      <c r="K3" s="18">
        <v>-0.70710700000000004</v>
      </c>
      <c r="L3" s="19">
        <v>-0.70710700000000004</v>
      </c>
      <c r="Q3" s="12">
        <v>1</v>
      </c>
      <c r="R3">
        <f t="array" ref="R3:S12">MMULT(E3:F12,K3:L4)</f>
        <v>-1.086432754425122</v>
      </c>
      <c r="S3">
        <v>-0.22352370445315678</v>
      </c>
    </row>
    <row r="4" spans="1:20" x14ac:dyDescent="0.3">
      <c r="A4" s="13">
        <v>2</v>
      </c>
      <c r="B4" s="1">
        <v>0.5</v>
      </c>
      <c r="C4" s="1">
        <v>0.7</v>
      </c>
      <c r="E4" s="8">
        <v>-1.75858730308649</v>
      </c>
      <c r="F4" s="8">
        <v>-1.5067429977128699</v>
      </c>
      <c r="G4" s="12">
        <v>2</v>
      </c>
      <c r="H4" s="10">
        <v>2.30893719850914</v>
      </c>
      <c r="I4" s="10">
        <v>0.17808081613290599</v>
      </c>
      <c r="K4" s="18">
        <v>-0.70710700000000004</v>
      </c>
      <c r="L4" s="19">
        <v>0.70710700000000004</v>
      </c>
      <c r="Q4" s="12">
        <v>2</v>
      </c>
      <c r="R4">
        <v>2.3089379130073331</v>
      </c>
      <c r="S4">
        <v>0.1780808712398243</v>
      </c>
    </row>
    <row r="5" spans="1:20" x14ac:dyDescent="0.3">
      <c r="A5" s="13">
        <v>3</v>
      </c>
      <c r="B5" s="1">
        <v>2.2000000000000002</v>
      </c>
      <c r="C5" s="1">
        <v>2.9</v>
      </c>
      <c r="E5" s="8">
        <v>0.523548891758575</v>
      </c>
      <c r="F5" s="8">
        <v>1.2327897254014299</v>
      </c>
      <c r="G5" s="12">
        <v>3</v>
      </c>
      <c r="H5" s="10">
        <v>-1.24191894625365</v>
      </c>
      <c r="I5" s="10">
        <v>0.50150900296326895</v>
      </c>
      <c r="Q5" s="12">
        <v>3</v>
      </c>
      <c r="R5">
        <v>-1.2419193305641598</v>
      </c>
      <c r="S5">
        <v>0.50150915815469832</v>
      </c>
    </row>
    <row r="6" spans="1:20" x14ac:dyDescent="0.3">
      <c r="A6" s="13">
        <v>4</v>
      </c>
      <c r="B6" s="1">
        <v>1.9</v>
      </c>
      <c r="C6" s="1">
        <v>2.2000000000000002</v>
      </c>
      <c r="E6" s="8">
        <v>0.120818975021209</v>
      </c>
      <c r="F6" s="8">
        <v>0.361120222592341</v>
      </c>
      <c r="G6" s="12">
        <v>4</v>
      </c>
      <c r="H6" s="10">
        <v>-0.34078247475214501</v>
      </c>
      <c r="I6" s="10">
        <v>0.16991864168513399</v>
      </c>
      <c r="Q6" s="12">
        <v>4</v>
      </c>
      <c r="R6">
        <v>-0.34078258020692453</v>
      </c>
      <c r="S6">
        <v>0.16991869426628048</v>
      </c>
    </row>
    <row r="7" spans="1:20" x14ac:dyDescent="0.3">
      <c r="A7" s="13">
        <v>5</v>
      </c>
      <c r="B7" s="1">
        <v>3.1</v>
      </c>
      <c r="C7" s="1">
        <v>3</v>
      </c>
      <c r="E7" s="8">
        <v>1.73173864197067</v>
      </c>
      <c r="F7" s="8">
        <v>1.35731394008845</v>
      </c>
      <c r="G7" s="12">
        <v>5</v>
      </c>
      <c r="H7" s="10">
        <v>-2.1842900282158202</v>
      </c>
      <c r="I7" s="10">
        <v>-0.264758245744668</v>
      </c>
      <c r="Q7" s="12">
        <v>5</v>
      </c>
      <c r="R7">
        <v>-2.1842907041420783</v>
      </c>
      <c r="S7">
        <v>-0.2647583276738309</v>
      </c>
    </row>
    <row r="8" spans="1:20" x14ac:dyDescent="0.3">
      <c r="A8" s="13">
        <v>6</v>
      </c>
      <c r="B8" s="1">
        <v>2.2999999999999998</v>
      </c>
      <c r="C8" s="1">
        <v>2.7</v>
      </c>
      <c r="E8" s="8">
        <v>0.657792197337697</v>
      </c>
      <c r="F8" s="8">
        <v>0.98374129602741101</v>
      </c>
      <c r="G8" s="12">
        <v>6</v>
      </c>
      <c r="H8" s="10">
        <v>-1.16073946470331</v>
      </c>
      <c r="I8" s="10">
        <v>0.23048081800514</v>
      </c>
      <c r="Q8" s="12">
        <v>6</v>
      </c>
      <c r="R8">
        <v>-1.1607398238929214</v>
      </c>
      <c r="S8">
        <v>0.23048088932718763</v>
      </c>
    </row>
    <row r="9" spans="1:20" x14ac:dyDescent="0.3">
      <c r="A9" s="13">
        <v>7</v>
      </c>
      <c r="B9" s="1">
        <v>2</v>
      </c>
      <c r="C9" s="1">
        <v>1.6</v>
      </c>
      <c r="E9" s="8">
        <v>0.25506228060033098</v>
      </c>
      <c r="F9" s="8">
        <v>-0.38602506552974297</v>
      </c>
      <c r="G9" s="12">
        <v>7</v>
      </c>
      <c r="H9" s="10">
        <v>9.2604673306662597E-2</v>
      </c>
      <c r="I9" s="10">
        <v>-0.453317209781463</v>
      </c>
      <c r="Q9" s="12">
        <v>7</v>
      </c>
      <c r="R9">
        <v>9.2604701963081737E-2</v>
      </c>
      <c r="S9">
        <v>-0.45331735005999824</v>
      </c>
    </row>
    <row r="10" spans="1:20" x14ac:dyDescent="0.3">
      <c r="A10" s="13">
        <v>8</v>
      </c>
      <c r="B10" s="1">
        <v>1</v>
      </c>
      <c r="C10" s="1">
        <v>1.1000000000000001</v>
      </c>
      <c r="E10" s="8">
        <v>-1.0873707751908801</v>
      </c>
      <c r="F10" s="8">
        <v>-1.00864613896481</v>
      </c>
      <c r="G10" s="12">
        <v>8</v>
      </c>
      <c r="H10" s="10">
        <v>1.48210777348119</v>
      </c>
      <c r="I10" s="10">
        <v>5.5666724121900699E-2</v>
      </c>
      <c r="Q10" s="12">
        <v>8</v>
      </c>
      <c r="R10">
        <v>1.4821082321178878</v>
      </c>
      <c r="S10">
        <v>5.5666741347907833E-2</v>
      </c>
    </row>
    <row r="11" spans="1:20" x14ac:dyDescent="0.3">
      <c r="A11" s="13">
        <v>9</v>
      </c>
      <c r="B11" s="1">
        <v>1.5</v>
      </c>
      <c r="C11" s="1">
        <v>1.6</v>
      </c>
      <c r="E11" s="8">
        <v>-0.416154247295278</v>
      </c>
      <c r="F11" s="8">
        <v>-0.38602506552974297</v>
      </c>
      <c r="G11" s="12">
        <v>9</v>
      </c>
      <c r="H11" s="10">
        <v>0.56722643182613697</v>
      </c>
      <c r="I11" s="10">
        <v>2.1304548738011301E-2</v>
      </c>
      <c r="Q11" s="12">
        <v>9</v>
      </c>
      <c r="R11">
        <v>0.56722660735376218</v>
      </c>
      <c r="S11">
        <v>2.1304555330682151E-2</v>
      </c>
    </row>
    <row r="12" spans="1:20" x14ac:dyDescent="0.3">
      <c r="A12" s="13">
        <v>10</v>
      </c>
      <c r="B12" s="1">
        <v>1.1000000000000001</v>
      </c>
      <c r="C12" s="1">
        <v>0.9</v>
      </c>
      <c r="E12" s="8">
        <v>-0.95312746961176498</v>
      </c>
      <c r="F12" s="8">
        <v>-1.2576945683388401</v>
      </c>
      <c r="G12" s="12">
        <v>10</v>
      </c>
      <c r="H12" s="10">
        <v>1.56328725503153</v>
      </c>
      <c r="I12" s="10">
        <v>-0.21536146083622801</v>
      </c>
      <c r="Q12" s="12">
        <v>10</v>
      </c>
      <c r="R12">
        <v>1.5632877387891386</v>
      </c>
      <c r="S12">
        <v>-0.21536152747960591</v>
      </c>
    </row>
    <row r="13" spans="1:20" ht="15.6" x14ac:dyDescent="0.3">
      <c r="D13" s="14" t="s">
        <v>2</v>
      </c>
      <c r="E13" s="15">
        <f>AVERAGE(E3:E12)</f>
        <v>1.0103029524088924E-15</v>
      </c>
      <c r="F13" s="15">
        <f>AVERAGE(F3:F12)</f>
        <v>-6.4392935428259077E-16</v>
      </c>
      <c r="G13" s="12"/>
      <c r="K13" s="20">
        <f>K1/M1</f>
        <v>0.96296461629735441</v>
      </c>
      <c r="L13" s="20">
        <f>L1/M1</f>
        <v>3.7035383702645565E-2</v>
      </c>
    </row>
    <row r="14" spans="1:20" x14ac:dyDescent="0.3">
      <c r="J14" t="s">
        <v>26</v>
      </c>
      <c r="K14">
        <v>0.96299999999999997</v>
      </c>
      <c r="L14">
        <f>K13+L13</f>
        <v>1</v>
      </c>
    </row>
    <row r="15" spans="1:20" x14ac:dyDescent="0.3">
      <c r="R15">
        <v>1</v>
      </c>
      <c r="S15">
        <f t="array" ref="S15:T24">MMULT(E3:F12,K3:L4)</f>
        <v>-1.086432754425122</v>
      </c>
      <c r="T15">
        <v>-0.22352370445315678</v>
      </c>
    </row>
    <row r="16" spans="1:20" x14ac:dyDescent="0.3">
      <c r="R16">
        <v>2</v>
      </c>
      <c r="S16">
        <v>2.3089379130073331</v>
      </c>
      <c r="T16">
        <v>0.1780808712398243</v>
      </c>
    </row>
    <row r="17" spans="2:20" x14ac:dyDescent="0.3">
      <c r="R17">
        <v>3</v>
      </c>
      <c r="S17">
        <v>-1.2419193305641598</v>
      </c>
      <c r="T17">
        <v>0.50150915815469832</v>
      </c>
    </row>
    <row r="18" spans="2:20" x14ac:dyDescent="0.3">
      <c r="R18">
        <v>4</v>
      </c>
      <c r="S18">
        <v>-0.34078258020692453</v>
      </c>
      <c r="T18">
        <v>0.16991869426628048</v>
      </c>
    </row>
    <row r="19" spans="2:20" x14ac:dyDescent="0.3">
      <c r="R19">
        <v>5</v>
      </c>
      <c r="S19">
        <v>-2.1842907041420783</v>
      </c>
      <c r="T19">
        <v>-0.2647583276738309</v>
      </c>
    </row>
    <row r="20" spans="2:20" x14ac:dyDescent="0.3">
      <c r="R20">
        <v>6</v>
      </c>
      <c r="S20">
        <v>-1.1607398238929214</v>
      </c>
      <c r="T20">
        <v>0.23048088932718763</v>
      </c>
    </row>
    <row r="21" spans="2:20" x14ac:dyDescent="0.3">
      <c r="R21">
        <v>7</v>
      </c>
      <c r="S21">
        <v>9.2604701963081737E-2</v>
      </c>
      <c r="T21">
        <v>-0.45331735005999824</v>
      </c>
    </row>
    <row r="22" spans="2:20" x14ac:dyDescent="0.3">
      <c r="R22">
        <v>8</v>
      </c>
      <c r="S22">
        <v>1.4821082321178878</v>
      </c>
      <c r="T22">
        <v>5.5666741347907833E-2</v>
      </c>
    </row>
    <row r="23" spans="2:20" x14ac:dyDescent="0.3">
      <c r="R23">
        <v>9</v>
      </c>
      <c r="S23">
        <v>0.56722660735376218</v>
      </c>
      <c r="T23">
        <v>2.1304555330682151E-2</v>
      </c>
    </row>
    <row r="24" spans="2:20" x14ac:dyDescent="0.3">
      <c r="R24">
        <v>10</v>
      </c>
      <c r="S24">
        <v>1.5632877387891386</v>
      </c>
      <c r="T24">
        <v>-0.21536152747960591</v>
      </c>
    </row>
    <row r="26" spans="2:20" x14ac:dyDescent="0.3">
      <c r="J26" t="s">
        <v>29</v>
      </c>
      <c r="K26" t="s">
        <v>30</v>
      </c>
      <c r="L26" t="s">
        <v>31</v>
      </c>
    </row>
    <row r="27" spans="2:20" x14ac:dyDescent="0.3">
      <c r="B27" s="37">
        <v>21</v>
      </c>
      <c r="C27" s="37">
        <v>11</v>
      </c>
      <c r="D27" s="37">
        <v>32</v>
      </c>
      <c r="F27" s="38">
        <v>2</v>
      </c>
      <c r="G27" s="16">
        <v>4</v>
      </c>
      <c r="H27" s="16">
        <v>3</v>
      </c>
      <c r="I27" s="1" t="s">
        <v>32</v>
      </c>
      <c r="J27" s="6">
        <v>123</v>
      </c>
      <c r="K27" s="25"/>
      <c r="L27" s="28"/>
      <c r="N27" s="19">
        <v>11</v>
      </c>
      <c r="O27" s="30">
        <v>12</v>
      </c>
      <c r="P27" s="31">
        <v>13</v>
      </c>
    </row>
    <row r="28" spans="2:20" x14ac:dyDescent="0.3">
      <c r="B28" s="21">
        <v>12</v>
      </c>
      <c r="C28" s="21">
        <v>34</v>
      </c>
      <c r="D28" s="21">
        <v>20</v>
      </c>
      <c r="F28" s="38">
        <v>3</v>
      </c>
      <c r="G28" s="16">
        <v>5</v>
      </c>
      <c r="H28" s="16">
        <v>3.05</v>
      </c>
      <c r="I28" s="1" t="s">
        <v>33</v>
      </c>
      <c r="J28" s="22"/>
      <c r="K28" s="26"/>
      <c r="L28" s="6"/>
      <c r="N28" s="32">
        <v>21</v>
      </c>
      <c r="O28" s="33">
        <v>22</v>
      </c>
      <c r="P28" s="19">
        <v>23</v>
      </c>
    </row>
    <row r="29" spans="2:20" x14ac:dyDescent="0.3">
      <c r="B29" s="21">
        <v>32</v>
      </c>
      <c r="C29" s="21">
        <v>43</v>
      </c>
      <c r="D29" s="21">
        <v>11</v>
      </c>
      <c r="F29" s="38">
        <v>1.5</v>
      </c>
      <c r="G29" s="16">
        <v>2.1</v>
      </c>
      <c r="H29" s="16">
        <v>2</v>
      </c>
      <c r="I29" s="1" t="s">
        <v>34</v>
      </c>
      <c r="J29" s="23"/>
      <c r="K29" s="27"/>
      <c r="L29" s="29"/>
      <c r="N29" s="34">
        <v>31</v>
      </c>
      <c r="O29" s="35">
        <v>32</v>
      </c>
      <c r="P29" s="36">
        <v>33</v>
      </c>
    </row>
    <row r="30" spans="2:20" x14ac:dyDescent="0.3">
      <c r="D30" t="s">
        <v>27</v>
      </c>
      <c r="H30" t="s">
        <v>28</v>
      </c>
      <c r="J30" s="24"/>
      <c r="K30" s="24"/>
      <c r="L30" s="24"/>
    </row>
    <row r="32" spans="2:20" x14ac:dyDescent="0.3">
      <c r="D32" t="s">
        <v>35</v>
      </c>
      <c r="I32">
        <v>11</v>
      </c>
      <c r="J32" t="s">
        <v>36</v>
      </c>
    </row>
    <row r="33" spans="6:10" x14ac:dyDescent="0.3">
      <c r="J33">
        <f>21*2+11*3+32*1.5</f>
        <v>123</v>
      </c>
    </row>
    <row r="34" spans="6:10" x14ac:dyDescent="0.3">
      <c r="F34" t="s">
        <v>37</v>
      </c>
    </row>
    <row r="35" spans="6:10" x14ac:dyDescent="0.3">
      <c r="F35" s="22">
        <f t="array" ref="F35:H37">MMULT(B27:D29,F27:H29)</f>
        <v>123</v>
      </c>
      <c r="G35" s="22">
        <v>206.2</v>
      </c>
      <c r="H35" s="22">
        <v>160.55000000000001</v>
      </c>
    </row>
    <row r="36" spans="6:10" x14ac:dyDescent="0.3">
      <c r="F36" s="22">
        <v>156</v>
      </c>
      <c r="G36" s="22">
        <v>260</v>
      </c>
      <c r="H36" s="22">
        <v>179.7</v>
      </c>
    </row>
    <row r="37" spans="6:10" x14ac:dyDescent="0.3">
      <c r="F37" s="22">
        <v>209.5</v>
      </c>
      <c r="G37" s="22">
        <v>366.1</v>
      </c>
      <c r="H37" s="22">
        <v>249.15</v>
      </c>
    </row>
  </sheetData>
  <conditionalFormatting sqref="B3:B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891A-7E41-4614-A158-4D492F1A4E32}">
  <dimension ref="C2:AC41"/>
  <sheetViews>
    <sheetView tabSelected="1" topLeftCell="G22" workbookViewId="0">
      <selection activeCell="L44" sqref="L44"/>
    </sheetView>
  </sheetViews>
  <sheetFormatPr defaultRowHeight="14.4" x14ac:dyDescent="0.3"/>
  <sheetData>
    <row r="2" spans="3:16" x14ac:dyDescent="0.3">
      <c r="M2" t="s">
        <v>50</v>
      </c>
    </row>
    <row r="3" spans="3:16" x14ac:dyDescent="0.3">
      <c r="C3" s="1" t="s">
        <v>0</v>
      </c>
      <c r="D3" s="1" t="s">
        <v>1</v>
      </c>
      <c r="I3" t="s">
        <v>0</v>
      </c>
      <c r="J3" t="s">
        <v>1</v>
      </c>
      <c r="M3" t="s">
        <v>51</v>
      </c>
    </row>
    <row r="4" spans="3:16" x14ac:dyDescent="0.3">
      <c r="C4" s="1">
        <v>2.5</v>
      </c>
      <c r="D4" s="1">
        <v>2.4</v>
      </c>
      <c r="H4" t="s">
        <v>0</v>
      </c>
      <c r="I4" s="40">
        <f>D15</f>
        <v>0.55490000000000006</v>
      </c>
      <c r="J4" s="39">
        <f>D16</f>
        <v>0.55389999999999995</v>
      </c>
    </row>
    <row r="5" spans="3:16" x14ac:dyDescent="0.3">
      <c r="C5" s="1">
        <v>0.5</v>
      </c>
      <c r="D5" s="1">
        <v>0.7</v>
      </c>
      <c r="H5" t="s">
        <v>1</v>
      </c>
      <c r="I5" s="39">
        <f>D18</f>
        <v>0.55389999999999995</v>
      </c>
      <c r="J5" s="40">
        <f>D17</f>
        <v>0.64490000000000003</v>
      </c>
    </row>
    <row r="6" spans="3:16" x14ac:dyDescent="0.3">
      <c r="C6" s="1">
        <v>2.2000000000000002</v>
      </c>
      <c r="D6" s="1">
        <v>2.9</v>
      </c>
    </row>
    <row r="7" spans="3:16" x14ac:dyDescent="0.3">
      <c r="C7" s="1">
        <v>1.9</v>
      </c>
      <c r="D7" s="1">
        <v>2.2000000000000002</v>
      </c>
      <c r="I7" t="s">
        <v>0</v>
      </c>
      <c r="J7" t="s">
        <v>1</v>
      </c>
    </row>
    <row r="8" spans="3:16" x14ac:dyDescent="0.3">
      <c r="C8" s="1">
        <v>3.1</v>
      </c>
      <c r="D8" s="1">
        <v>3</v>
      </c>
      <c r="H8" t="s">
        <v>0</v>
      </c>
      <c r="I8" s="22" t="s">
        <v>38</v>
      </c>
      <c r="J8" t="s">
        <v>39</v>
      </c>
      <c r="M8" t="s">
        <v>38</v>
      </c>
      <c r="N8" t="s">
        <v>42</v>
      </c>
      <c r="O8" t="s">
        <v>43</v>
      </c>
    </row>
    <row r="9" spans="3:16" x14ac:dyDescent="0.3">
      <c r="C9" s="1">
        <v>2.2999999999999998</v>
      </c>
      <c r="D9" s="1">
        <v>2.7</v>
      </c>
      <c r="H9" t="s">
        <v>1</v>
      </c>
      <c r="I9" t="s">
        <v>40</v>
      </c>
      <c r="J9" s="22" t="s">
        <v>41</v>
      </c>
    </row>
    <row r="10" spans="3:16" x14ac:dyDescent="0.3">
      <c r="C10" s="1">
        <v>2</v>
      </c>
      <c r="D10" s="1">
        <v>1.6</v>
      </c>
    </row>
    <row r="11" spans="3:16" x14ac:dyDescent="0.3">
      <c r="C11" s="1">
        <v>1</v>
      </c>
      <c r="D11" s="1">
        <v>1.1000000000000001</v>
      </c>
      <c r="G11" t="s">
        <v>47</v>
      </c>
      <c r="M11" t="s">
        <v>48</v>
      </c>
    </row>
    <row r="12" spans="3:16" x14ac:dyDescent="0.3">
      <c r="C12" s="1">
        <v>1.5</v>
      </c>
      <c r="D12" s="1">
        <v>1.6</v>
      </c>
      <c r="G12" t="s">
        <v>44</v>
      </c>
      <c r="M12" t="s">
        <v>45</v>
      </c>
    </row>
    <row r="13" spans="3:16" x14ac:dyDescent="0.3">
      <c r="C13" s="1">
        <v>1.1000000000000001</v>
      </c>
      <c r="D13" s="1">
        <v>0.9</v>
      </c>
    </row>
    <row r="14" spans="3:16" x14ac:dyDescent="0.3">
      <c r="M14" s="1" t="s">
        <v>0</v>
      </c>
      <c r="N14" s="1" t="s">
        <v>1</v>
      </c>
      <c r="O14" t="s">
        <v>46</v>
      </c>
    </row>
    <row r="15" spans="3:16" x14ac:dyDescent="0.3">
      <c r="C15" t="s">
        <v>38</v>
      </c>
      <c r="D15">
        <f>COVAR(C4:C13,C4:C13)</f>
        <v>0.55490000000000006</v>
      </c>
      <c r="M15" s="1">
        <v>2.5</v>
      </c>
      <c r="N15" s="1">
        <v>2.4</v>
      </c>
      <c r="P15" t="s">
        <v>49</v>
      </c>
    </row>
    <row r="16" spans="3:16" x14ac:dyDescent="0.3">
      <c r="C16" t="s">
        <v>39</v>
      </c>
      <c r="D16">
        <f>COVAR(C4:C13,D4:D13)</f>
        <v>0.55389999999999995</v>
      </c>
      <c r="M16" s="1">
        <v>0.5</v>
      </c>
      <c r="N16" s="1">
        <v>0.7</v>
      </c>
    </row>
    <row r="17" spans="3:29" x14ac:dyDescent="0.3">
      <c r="C17" t="s">
        <v>41</v>
      </c>
      <c r="D17">
        <f>COVAR(D4:D13,D4:D13)</f>
        <v>0.64490000000000003</v>
      </c>
      <c r="M17" s="1">
        <v>2.2000000000000002</v>
      </c>
      <c r="N17" s="1">
        <v>2.9</v>
      </c>
    </row>
    <row r="18" spans="3:29" x14ac:dyDescent="0.3">
      <c r="C18" t="s">
        <v>40</v>
      </c>
      <c r="D18">
        <f>COVAR(D4:D13,C4:C13)</f>
        <v>0.55389999999999995</v>
      </c>
      <c r="M18" s="1">
        <v>1.9</v>
      </c>
      <c r="N18" s="1">
        <v>2.2000000000000002</v>
      </c>
    </row>
    <row r="19" spans="3:29" x14ac:dyDescent="0.3">
      <c r="M19" s="1">
        <v>3.1</v>
      </c>
      <c r="N19" s="1">
        <v>3</v>
      </c>
    </row>
    <row r="20" spans="3:29" x14ac:dyDescent="0.3">
      <c r="M20" s="1">
        <v>2.2999999999999998</v>
      </c>
      <c r="N20" s="1">
        <v>2.7</v>
      </c>
    </row>
    <row r="21" spans="3:29" x14ac:dyDescent="0.3">
      <c r="M21" s="1">
        <v>2</v>
      </c>
      <c r="N21" s="1">
        <v>1.6</v>
      </c>
    </row>
    <row r="22" spans="3:29" x14ac:dyDescent="0.3">
      <c r="M22" s="1">
        <v>1</v>
      </c>
      <c r="N22" s="1">
        <v>1.1000000000000001</v>
      </c>
    </row>
    <row r="23" spans="3:29" x14ac:dyDescent="0.3">
      <c r="M23" s="1">
        <v>1.5</v>
      </c>
      <c r="N23" s="1">
        <v>1.6</v>
      </c>
    </row>
    <row r="24" spans="3:29" x14ac:dyDescent="0.3">
      <c r="M24" s="1">
        <v>1.1000000000000001</v>
      </c>
      <c r="N24" s="1">
        <v>0.9</v>
      </c>
      <c r="AA24" t="s">
        <v>81</v>
      </c>
    </row>
    <row r="25" spans="3:29" x14ac:dyDescent="0.3">
      <c r="Y25" t="s">
        <v>79</v>
      </c>
      <c r="Z25" s="41" t="s">
        <v>73</v>
      </c>
      <c r="AA25" t="s">
        <v>83</v>
      </c>
    </row>
    <row r="26" spans="3:29" x14ac:dyDescent="0.3">
      <c r="Z26" s="41" t="s">
        <v>74</v>
      </c>
    </row>
    <row r="27" spans="3:29" x14ac:dyDescent="0.3">
      <c r="Z27" s="41" t="s">
        <v>78</v>
      </c>
      <c r="AB27" s="11" t="s">
        <v>84</v>
      </c>
      <c r="AC27" s="11"/>
    </row>
    <row r="28" spans="3:29" x14ac:dyDescent="0.3">
      <c r="Z28" s="41"/>
    </row>
    <row r="29" spans="3:29" x14ac:dyDescent="0.3">
      <c r="F29" t="s">
        <v>52</v>
      </c>
      <c r="Z29" s="41"/>
    </row>
    <row r="30" spans="3:29" ht="15" thickBot="1" x14ac:dyDescent="0.35">
      <c r="F30" t="s">
        <v>53</v>
      </c>
      <c r="Z30" s="41"/>
    </row>
    <row r="31" spans="3:29" x14ac:dyDescent="0.3">
      <c r="F31" t="s">
        <v>54</v>
      </c>
      <c r="Q31" s="44">
        <v>2</v>
      </c>
      <c r="R31" s="45"/>
      <c r="Y31" t="s">
        <v>80</v>
      </c>
      <c r="Z31" s="41" t="s">
        <v>77</v>
      </c>
    </row>
    <row r="32" spans="3:29" x14ac:dyDescent="0.3">
      <c r="F32" s="11" t="s">
        <v>55</v>
      </c>
      <c r="G32" s="11"/>
      <c r="J32" t="s">
        <v>56</v>
      </c>
      <c r="Q32" s="46" t="s">
        <v>65</v>
      </c>
      <c r="R32" s="47"/>
      <c r="U32">
        <v>4</v>
      </c>
      <c r="Z32" t="s">
        <v>82</v>
      </c>
    </row>
    <row r="33" spans="6:24" x14ac:dyDescent="0.3">
      <c r="F33" t="s">
        <v>57</v>
      </c>
      <c r="Q33" s="48"/>
      <c r="R33" s="47"/>
    </row>
    <row r="34" spans="6:24" x14ac:dyDescent="0.3">
      <c r="Q34" s="49">
        <v>3</v>
      </c>
      <c r="R34" s="47"/>
    </row>
    <row r="35" spans="6:24" x14ac:dyDescent="0.3">
      <c r="F35" s="22" t="s">
        <v>58</v>
      </c>
      <c r="G35" s="22" t="s">
        <v>59</v>
      </c>
      <c r="H35" s="22" t="s">
        <v>60</v>
      </c>
      <c r="I35" s="22" t="s">
        <v>61</v>
      </c>
      <c r="J35" s="22"/>
      <c r="K35" s="22"/>
      <c r="L35" s="22"/>
      <c r="M35" s="22"/>
      <c r="N35" s="22" t="s">
        <v>62</v>
      </c>
      <c r="Q35" s="49" t="s">
        <v>66</v>
      </c>
      <c r="R35" s="50"/>
    </row>
    <row r="36" spans="6:24" x14ac:dyDescent="0.3">
      <c r="Q36" s="48"/>
      <c r="R36" s="47"/>
    </row>
    <row r="37" spans="6:24" ht="15" thickBot="1" x14ac:dyDescent="0.35">
      <c r="Q37" s="51" t="s">
        <v>72</v>
      </c>
      <c r="R37" s="52"/>
    </row>
    <row r="39" spans="6:24" ht="15" thickBot="1" x14ac:dyDescent="0.35">
      <c r="I39">
        <v>1</v>
      </c>
      <c r="P39" s="41" t="s">
        <v>73</v>
      </c>
      <c r="Q39" s="41" t="s">
        <v>74</v>
      </c>
      <c r="R39" s="41" t="s">
        <v>75</v>
      </c>
      <c r="S39" s="41" t="s">
        <v>76</v>
      </c>
      <c r="T39" s="41"/>
      <c r="U39" s="41"/>
      <c r="V39" s="41"/>
      <c r="W39" s="41"/>
      <c r="X39" s="41" t="s">
        <v>77</v>
      </c>
    </row>
    <row r="40" spans="6:24" ht="15" thickBot="1" x14ac:dyDescent="0.35">
      <c r="I40" s="22" t="s">
        <v>63</v>
      </c>
      <c r="J40" s="22"/>
      <c r="P40" s="42" t="s">
        <v>67</v>
      </c>
      <c r="Q40" s="43" t="s">
        <v>68</v>
      </c>
      <c r="R40" s="6" t="s">
        <v>69</v>
      </c>
      <c r="S40" s="6" t="s">
        <v>70</v>
      </c>
      <c r="T40" s="6"/>
      <c r="U40" s="6"/>
      <c r="V40" s="6"/>
      <c r="W40" s="6"/>
      <c r="X40" s="6" t="s">
        <v>71</v>
      </c>
    </row>
    <row r="41" spans="6:24" x14ac:dyDescent="0.3">
      <c r="I41" t="s">
        <v>64</v>
      </c>
    </row>
  </sheetData>
  <conditionalFormatting sqref="C4:C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D13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5:M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5:N2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AB27-9541-4FCA-8FFF-1EECC6BD9A27}">
  <dimension ref="C1:I12"/>
  <sheetViews>
    <sheetView workbookViewId="0">
      <selection activeCell="N9" sqref="N9"/>
    </sheetView>
  </sheetViews>
  <sheetFormatPr defaultRowHeight="14.4" x14ac:dyDescent="0.3"/>
  <sheetData>
    <row r="1" spans="3:9" x14ac:dyDescent="0.3">
      <c r="D1" t="s">
        <v>7</v>
      </c>
    </row>
    <row r="2" spans="3:9" x14ac:dyDescent="0.3">
      <c r="D2" s="1" t="s">
        <v>0</v>
      </c>
      <c r="E2" s="1" t="s">
        <v>1</v>
      </c>
      <c r="H2" s="9" t="s">
        <v>19</v>
      </c>
      <c r="I2" s="9" t="s">
        <v>20</v>
      </c>
    </row>
    <row r="3" spans="3:9" x14ac:dyDescent="0.3">
      <c r="C3" s="13">
        <v>1</v>
      </c>
      <c r="D3" s="1">
        <v>2.5</v>
      </c>
      <c r="E3" s="1">
        <v>2.4</v>
      </c>
      <c r="G3" s="12">
        <v>1</v>
      </c>
      <c r="H3" s="10">
        <v>-1.08643241822974</v>
      </c>
      <c r="I3" s="10">
        <v>-0.22352363528400199</v>
      </c>
    </row>
    <row r="4" spans="3:9" x14ac:dyDescent="0.3">
      <c r="C4" s="13">
        <v>2</v>
      </c>
      <c r="D4" s="1">
        <v>0.5</v>
      </c>
      <c r="E4" s="1">
        <v>0.7</v>
      </c>
      <c r="G4" s="12">
        <v>2</v>
      </c>
      <c r="H4" s="10">
        <v>2.30893719850914</v>
      </c>
      <c r="I4" s="10">
        <v>0.17808081613290599</v>
      </c>
    </row>
    <row r="5" spans="3:9" x14ac:dyDescent="0.3">
      <c r="C5" s="13">
        <v>3</v>
      </c>
      <c r="D5" s="1">
        <v>2.2000000000000002</v>
      </c>
      <c r="E5" s="1">
        <v>2.9</v>
      </c>
      <c r="G5" s="12">
        <v>3</v>
      </c>
      <c r="H5" s="10">
        <v>-1.24191894625365</v>
      </c>
      <c r="I5" s="10">
        <v>0.50150900296326895</v>
      </c>
    </row>
    <row r="6" spans="3:9" x14ac:dyDescent="0.3">
      <c r="C6" s="13">
        <v>4</v>
      </c>
      <c r="D6" s="1">
        <v>1.9</v>
      </c>
      <c r="E6" s="1">
        <v>2.2000000000000002</v>
      </c>
      <c r="G6" s="12">
        <v>4</v>
      </c>
      <c r="H6" s="10">
        <v>-0.34078247475214501</v>
      </c>
      <c r="I6" s="10">
        <v>0.16991864168513399</v>
      </c>
    </row>
    <row r="7" spans="3:9" x14ac:dyDescent="0.3">
      <c r="C7" s="13">
        <v>5</v>
      </c>
      <c r="D7" s="1">
        <v>3.1</v>
      </c>
      <c r="E7" s="1">
        <v>3</v>
      </c>
      <c r="G7" s="12">
        <v>5</v>
      </c>
      <c r="H7" s="10">
        <v>-2.1842900282158202</v>
      </c>
      <c r="I7" s="10">
        <v>-0.264758245744668</v>
      </c>
    </row>
    <row r="8" spans="3:9" x14ac:dyDescent="0.3">
      <c r="C8" s="13">
        <v>6</v>
      </c>
      <c r="D8" s="1">
        <v>2.2999999999999998</v>
      </c>
      <c r="E8" s="1">
        <v>2.7</v>
      </c>
      <c r="G8" s="12">
        <v>6</v>
      </c>
      <c r="H8" s="10">
        <v>-1.16073946470331</v>
      </c>
      <c r="I8" s="10">
        <v>0.23048081800514</v>
      </c>
    </row>
    <row r="9" spans="3:9" x14ac:dyDescent="0.3">
      <c r="C9" s="13">
        <v>7</v>
      </c>
      <c r="D9" s="1">
        <v>2</v>
      </c>
      <c r="E9" s="1">
        <v>1.6</v>
      </c>
      <c r="G9" s="12">
        <v>7</v>
      </c>
      <c r="H9" s="10">
        <v>9.2604673306662597E-2</v>
      </c>
      <c r="I9" s="10">
        <v>-0.453317209781463</v>
      </c>
    </row>
    <row r="10" spans="3:9" x14ac:dyDescent="0.3">
      <c r="C10" s="13">
        <v>8</v>
      </c>
      <c r="D10" s="1">
        <v>1</v>
      </c>
      <c r="E10" s="1">
        <v>1.1000000000000001</v>
      </c>
      <c r="G10" s="12">
        <v>8</v>
      </c>
      <c r="H10" s="10">
        <v>1.48210777348119</v>
      </c>
      <c r="I10" s="10">
        <v>5.5666724121900699E-2</v>
      </c>
    </row>
    <row r="11" spans="3:9" x14ac:dyDescent="0.3">
      <c r="C11" s="13">
        <v>9</v>
      </c>
      <c r="D11" s="1">
        <v>1.5</v>
      </c>
      <c r="E11" s="1">
        <v>1.6</v>
      </c>
      <c r="G11" s="12">
        <v>9</v>
      </c>
      <c r="H11" s="10">
        <v>0.56722643182613697</v>
      </c>
      <c r="I11" s="10">
        <v>2.1304548738011301E-2</v>
      </c>
    </row>
    <row r="12" spans="3:9" x14ac:dyDescent="0.3">
      <c r="C12" s="13">
        <v>10</v>
      </c>
      <c r="D12" s="1">
        <v>1.1000000000000001</v>
      </c>
      <c r="E12" s="1">
        <v>0.9</v>
      </c>
      <c r="G12" s="12">
        <v>10</v>
      </c>
      <c r="H12" s="10">
        <v>1.56328725503153</v>
      </c>
      <c r="I12" s="10">
        <v>-0.21536146083622801</v>
      </c>
    </row>
  </sheetData>
  <conditionalFormatting sqref="D3:D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 scale</vt:lpstr>
      <vt:lpstr>transform</vt:lpstr>
      <vt:lpstr>2 feb 22</vt:lpstr>
      <vt:lpstr>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Vinod</dc:creator>
  <cp:lastModifiedBy>Dr Vinod</cp:lastModifiedBy>
  <dcterms:created xsi:type="dcterms:W3CDTF">2021-08-25T05:06:14Z</dcterms:created>
  <dcterms:modified xsi:type="dcterms:W3CDTF">2022-02-02T12:20:15Z</dcterms:modified>
</cp:coreProperties>
</file>