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GJOSEPH/Documents/MSDA/C745/"/>
    </mc:Choice>
  </mc:AlternateContent>
  <bookViews>
    <workbookView xWindow="0" yWindow="460" windowWidth="26560" windowHeight="20540" tabRatio="500"/>
  </bookViews>
  <sheets>
    <sheet name="Criteria2_cleaned_weighted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2" l="1"/>
  <c r="F11" i="2"/>
  <c r="F12" i="2"/>
  <c r="F9" i="2"/>
  <c r="E10" i="2"/>
  <c r="E11" i="2"/>
  <c r="E12" i="2"/>
  <c r="E9" i="2"/>
  <c r="D12" i="2"/>
  <c r="D10" i="2"/>
  <c r="D11" i="2"/>
  <c r="D9" i="2"/>
  <c r="J2" i="2"/>
  <c r="D19" i="2"/>
  <c r="J3" i="2"/>
  <c r="E19" i="2"/>
  <c r="J4" i="2"/>
  <c r="F19" i="2"/>
  <c r="G19" i="2"/>
  <c r="D18" i="2"/>
  <c r="E18" i="2"/>
  <c r="F18" i="2"/>
  <c r="G18" i="2"/>
  <c r="D17" i="2"/>
  <c r="E17" i="2"/>
  <c r="F17" i="2"/>
  <c r="G17" i="2"/>
  <c r="D16" i="2"/>
  <c r="E16" i="2"/>
  <c r="F16" i="2"/>
  <c r="G16" i="2"/>
</calcChain>
</file>

<file path=xl/sharedStrings.xml><?xml version="1.0" encoding="utf-8"?>
<sst xmlns="http://schemas.openxmlformats.org/spreadsheetml/2006/main" count="49" uniqueCount="26">
  <si>
    <t>Honda</t>
  </si>
  <si>
    <t>CR-V</t>
  </si>
  <si>
    <t>Ford</t>
  </si>
  <si>
    <t>Escape</t>
  </si>
  <si>
    <t>Hyundai</t>
  </si>
  <si>
    <t>Santa Fe Sport</t>
  </si>
  <si>
    <t>Toyota</t>
  </si>
  <si>
    <t>RAV4</t>
  </si>
  <si>
    <t>Insurance</t>
  </si>
  <si>
    <t>Fuel Economy</t>
  </si>
  <si>
    <t>Resale value</t>
  </si>
  <si>
    <t>Criteria</t>
  </si>
  <si>
    <t>Weight</t>
  </si>
  <si>
    <t>Weighing Factor</t>
  </si>
  <si>
    <t>Weighted score</t>
  </si>
  <si>
    <t>Make</t>
  </si>
  <si>
    <t>Model</t>
  </si>
  <si>
    <t>Year</t>
  </si>
  <si>
    <t>Fuel Econ.</t>
  </si>
  <si>
    <t>Resale Value</t>
  </si>
  <si>
    <t>Insurance Comparative Score</t>
  </si>
  <si>
    <t>Fuel Econ. Comparative Score</t>
  </si>
  <si>
    <t>Resale Value Comparative Score</t>
  </si>
  <si>
    <t>Insurance Weighted Score</t>
  </si>
  <si>
    <t>Fuel Econ. Weighted Score</t>
  </si>
  <si>
    <t>Resale Value Weighted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</si>
</sst>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Criteria2_cleaned_weighted!$G$15</c:f>
              <c:strCache>
                <c:ptCount val="1"/>
                <c:pt idx="0">
                  <c:v>Weighted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Criteria2_cleaned_weighted!$A$16:$A$19</c:f>
              <c:strCache>
                <c:ptCount val="4"/>
                <c:pt idx="0">
                  <c:v>Honda</c:v>
                </c:pt>
                <c:pt idx="1">
                  <c:v>Ford</c:v>
                </c:pt>
                <c:pt idx="2">
                  <c:v>Hyundai</c:v>
                </c:pt>
                <c:pt idx="3">
                  <c:v>Toyota</c:v>
                </c:pt>
              </c:strCache>
            </c:strRef>
          </c:cat>
          <c:val>
            <c:numRef>
              <c:f>Criteria2_cleaned_weighted!$G$16:$G$19</c:f>
              <c:numCache>
                <c:formatCode>General</c:formatCode>
                <c:ptCount val="4"/>
                <c:pt idx="0">
                  <c:v>0.972921122428122</c:v>
                </c:pt>
                <c:pt idx="1">
                  <c:v>0.834773502798865</c:v>
                </c:pt>
                <c:pt idx="2">
                  <c:v>0.91108511484234</c:v>
                </c:pt>
                <c:pt idx="3">
                  <c:v>0.933393644134491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51138624"/>
        <c:axId val="-1551151488"/>
      </c:barChart>
      <c:catAx>
        <c:axId val="-155113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1151488"/>
        <c:crosses val="autoZero"/>
        <c:auto val="1"/>
        <c:lblAlgn val="ctr"/>
        <c:lblOffset val="100"/>
        <c:noMultiLvlLbl val="0"/>
      </c:catAx>
      <c:valAx>
        <c:axId val="-15511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113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6</xdr:row>
      <xdr:rowOff>19050</xdr:rowOff>
    </xdr:from>
    <xdr:to>
      <xdr:col>12</xdr:col>
      <xdr:colOff>812800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5" totalsRowShown="0">
  <autoFilter ref="A1:F5"/>
  <tableColumns count="6">
    <tableColumn id="1" name="Make"/>
    <tableColumn id="2" name="Model"/>
    <tableColumn id="3" name="Year"/>
    <tableColumn id="4" name="Insurance"/>
    <tableColumn id="5" name="Fuel Econ."/>
    <tableColumn id="7" name="Resale Value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id="4" name="Table25" displayName="Table25" ref="H1:J4" totalsRowShown="0">
  <autoFilter ref="H1:J4"/>
  <tableColumns count="3">
    <tableColumn id="1" name="Criteria"/>
    <tableColumn id="2" name="Weight"/>
    <tableColumn id="3" name="Weighing Factor">
      <calculatedColumnFormula>Table25[[#This Row],[Weight]]/SUM(Table25[Weight])</calculatedColumnFormula>
    </tableColumn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H18" sqref="H12:K18"/>
    </sheetView>
  </sheetViews>
  <sheetFormatPr baseColWidth="10" defaultRowHeight="16" x14ac:dyDescent="0.2"/>
  <cols>
    <col min="1" max="1" width="8.5" bestFit="1" customWidth="1"/>
    <col min="2" max="2" width="12.83203125" bestFit="1" customWidth="1"/>
    <col min="3" max="3" width="7.5" bestFit="1" customWidth="1"/>
    <col min="4" max="4" width="25.33203125" bestFit="1" customWidth="1"/>
    <col min="5" max="5" width="25.6640625" bestFit="1" customWidth="1"/>
    <col min="6" max="6" width="27.83203125" bestFit="1" customWidth="1"/>
    <col min="7" max="7" width="14" bestFit="1" customWidth="1"/>
    <col min="8" max="8" width="13.6640625" bestFit="1" customWidth="1"/>
    <col min="9" max="9" width="9.83203125" bestFit="1" customWidth="1"/>
    <col min="10" max="10" width="17.33203125" bestFit="1" customWidth="1"/>
  </cols>
  <sheetData>
    <row r="1" spans="1:10" x14ac:dyDescent="0.2">
      <c r="A1" t="s">
        <v>15</v>
      </c>
      <c r="B1" t="s">
        <v>16</v>
      </c>
      <c r="C1" t="s">
        <v>17</v>
      </c>
      <c r="D1" t="s">
        <v>8</v>
      </c>
      <c r="E1" t="s">
        <v>18</v>
      </c>
      <c r="F1" t="s">
        <v>19</v>
      </c>
      <c r="H1" t="s">
        <v>11</v>
      </c>
      <c r="I1" t="s">
        <v>12</v>
      </c>
      <c r="J1" t="s">
        <v>13</v>
      </c>
    </row>
    <row r="2" spans="1:10" x14ac:dyDescent="0.2">
      <c r="A2" t="s">
        <v>0</v>
      </c>
      <c r="B2" t="s">
        <v>1</v>
      </c>
      <c r="C2">
        <v>2017</v>
      </c>
      <c r="D2">
        <v>4845</v>
      </c>
      <c r="E2">
        <v>28</v>
      </c>
      <c r="F2">
        <v>9234</v>
      </c>
      <c r="H2" t="s">
        <v>8</v>
      </c>
      <c r="I2">
        <v>5</v>
      </c>
      <c r="J2">
        <f>Table25[[#This Row],[Weight]]/SUM(Table25[Weight])</f>
        <v>0.27777777777777779</v>
      </c>
    </row>
    <row r="3" spans="1:10" x14ac:dyDescent="0.2">
      <c r="A3" t="s">
        <v>2</v>
      </c>
      <c r="B3" t="s">
        <v>3</v>
      </c>
      <c r="C3">
        <v>2017</v>
      </c>
      <c r="D3">
        <v>4715</v>
      </c>
      <c r="E3">
        <v>24</v>
      </c>
      <c r="F3">
        <v>6297</v>
      </c>
      <c r="H3" t="s">
        <v>9</v>
      </c>
      <c r="I3">
        <v>8</v>
      </c>
      <c r="J3">
        <f>Table25[[#This Row],[Weight]]/SUM(Table25[Weight])</f>
        <v>0.44444444444444442</v>
      </c>
    </row>
    <row r="4" spans="1:10" x14ac:dyDescent="0.2">
      <c r="A4" t="s">
        <v>4</v>
      </c>
      <c r="B4" t="s">
        <v>5</v>
      </c>
      <c r="C4">
        <v>2017</v>
      </c>
      <c r="D4">
        <v>5190</v>
      </c>
      <c r="E4">
        <v>24</v>
      </c>
      <c r="F4">
        <v>9936</v>
      </c>
      <c r="H4" t="s">
        <v>10</v>
      </c>
      <c r="I4">
        <v>5</v>
      </c>
      <c r="J4">
        <f>Table25[[#This Row],[Weight]]/SUM(Table25[Weight])</f>
        <v>0.27777777777777779</v>
      </c>
    </row>
    <row r="5" spans="1:10" x14ac:dyDescent="0.2">
      <c r="A5" t="s">
        <v>6</v>
      </c>
      <c r="B5" t="s">
        <v>7</v>
      </c>
      <c r="C5">
        <v>2017</v>
      </c>
      <c r="D5">
        <v>5320</v>
      </c>
      <c r="E5">
        <v>26</v>
      </c>
      <c r="F5">
        <v>9819</v>
      </c>
    </row>
    <row r="8" spans="1:10" ht="17" thickBot="1" x14ac:dyDescent="0.25">
      <c r="A8" s="7" t="s">
        <v>15</v>
      </c>
      <c r="B8" s="1" t="s">
        <v>16</v>
      </c>
      <c r="C8" s="1" t="s">
        <v>17</v>
      </c>
      <c r="D8" s="1" t="s">
        <v>20</v>
      </c>
      <c r="E8" s="1" t="s">
        <v>21</v>
      </c>
      <c r="F8" s="1" t="s">
        <v>22</v>
      </c>
    </row>
    <row r="9" spans="1:10" ht="17" thickTop="1" x14ac:dyDescent="0.2">
      <c r="A9" s="8" t="s">
        <v>0</v>
      </c>
      <c r="B9" s="3" t="s">
        <v>1</v>
      </c>
      <c r="C9" s="3">
        <v>2017</v>
      </c>
      <c r="D9" s="3">
        <f>MIN(Table1[Insurance])/D2</f>
        <v>0.97316821465428271</v>
      </c>
      <c r="E9" s="3">
        <f>E2/MAX(Table1[Fuel Econ.])</f>
        <v>1</v>
      </c>
      <c r="F9" s="3">
        <f>F2/MAX(Table1[Resale Value])</f>
        <v>0.92934782608695654</v>
      </c>
    </row>
    <row r="10" spans="1:10" x14ac:dyDescent="0.2">
      <c r="A10" s="8" t="s">
        <v>2</v>
      </c>
      <c r="B10" s="5" t="s">
        <v>3</v>
      </c>
      <c r="C10" s="5">
        <v>2017</v>
      </c>
      <c r="D10" s="3">
        <f>MIN(Table1[Insurance])/D3</f>
        <v>1</v>
      </c>
      <c r="E10" s="3">
        <f>E3/MAX(Table1[Fuel Econ.])</f>
        <v>0.8571428571428571</v>
      </c>
      <c r="F10" s="3">
        <f>F3/MAX(Table1[Resale Value])</f>
        <v>0.63375603864734298</v>
      </c>
    </row>
    <row r="11" spans="1:10" x14ac:dyDescent="0.2">
      <c r="A11" s="8" t="s">
        <v>4</v>
      </c>
      <c r="B11" s="3" t="s">
        <v>5</v>
      </c>
      <c r="C11" s="3">
        <v>2017</v>
      </c>
      <c r="D11" s="3">
        <f>MIN(Table1[Insurance])/D4</f>
        <v>0.90847784200385362</v>
      </c>
      <c r="E11" s="3">
        <f>E4/MAX(Table1[Fuel Econ.])</f>
        <v>0.8571428571428571</v>
      </c>
      <c r="F11" s="3">
        <f>F4/MAX(Table1[Resale Value])</f>
        <v>1</v>
      </c>
    </row>
    <row r="12" spans="1:10" x14ac:dyDescent="0.2">
      <c r="A12" s="9" t="s">
        <v>6</v>
      </c>
      <c r="B12" s="6" t="s">
        <v>7</v>
      </c>
      <c r="C12" s="6">
        <v>2017</v>
      </c>
      <c r="D12" s="3">
        <f>MIN(Table1[Insurance])/D5</f>
        <v>0.88627819548872178</v>
      </c>
      <c r="E12" s="3">
        <f>E5/MAX(Table1[Fuel Econ.])</f>
        <v>0.9285714285714286</v>
      </c>
      <c r="F12" s="3">
        <f>F5/MAX(Table1[Resale Value])</f>
        <v>0.98822463768115942</v>
      </c>
    </row>
    <row r="15" spans="1:10" ht="17" thickBot="1" x14ac:dyDescent="0.25">
      <c r="A15" s="7" t="s">
        <v>15</v>
      </c>
      <c r="B15" s="1" t="s">
        <v>16</v>
      </c>
      <c r="C15" s="1" t="s">
        <v>17</v>
      </c>
      <c r="D15" s="1" t="s">
        <v>23</v>
      </c>
      <c r="E15" s="1" t="s">
        <v>24</v>
      </c>
      <c r="F15" s="1" t="s">
        <v>25</v>
      </c>
      <c r="G15" s="2" t="s">
        <v>14</v>
      </c>
    </row>
    <row r="16" spans="1:10" ht="17" thickTop="1" x14ac:dyDescent="0.2">
      <c r="A16" s="8" t="s">
        <v>0</v>
      </c>
      <c r="B16" s="3" t="s">
        <v>1</v>
      </c>
      <c r="C16" s="3">
        <v>2017</v>
      </c>
      <c r="D16" s="3">
        <f>D9*J2</f>
        <v>0.27032450407063408</v>
      </c>
      <c r="E16" s="3">
        <f>E9*J3</f>
        <v>0.44444444444444442</v>
      </c>
      <c r="F16" s="3">
        <f>F9*J4</f>
        <v>0.25815217391304351</v>
      </c>
      <c r="G16" s="4">
        <f>SUM(D16:F16)</f>
        <v>0.97292112242812201</v>
      </c>
    </row>
    <row r="17" spans="1:7" x14ac:dyDescent="0.2">
      <c r="A17" s="8" t="s">
        <v>2</v>
      </c>
      <c r="B17" s="5" t="s">
        <v>3</v>
      </c>
      <c r="C17" s="5">
        <v>2017</v>
      </c>
      <c r="D17" s="3">
        <f>D10*J2</f>
        <v>0.27777777777777779</v>
      </c>
      <c r="E17" s="3">
        <f>E10*J3</f>
        <v>0.38095238095238093</v>
      </c>
      <c r="F17" s="3">
        <f>F10*J4</f>
        <v>0.17604334406870639</v>
      </c>
      <c r="G17" s="4">
        <f t="shared" ref="G17:G19" si="0">SUM(D17:F17)</f>
        <v>0.83477350279886509</v>
      </c>
    </row>
    <row r="18" spans="1:7" x14ac:dyDescent="0.2">
      <c r="A18" s="8" t="s">
        <v>4</v>
      </c>
      <c r="B18" s="3" t="s">
        <v>5</v>
      </c>
      <c r="C18" s="3">
        <v>2017</v>
      </c>
      <c r="D18" s="3">
        <f>D11*J2</f>
        <v>0.25235495611218156</v>
      </c>
      <c r="E18" s="3">
        <f>E11*J3</f>
        <v>0.38095238095238093</v>
      </c>
      <c r="F18" s="3">
        <f>F11*J4</f>
        <v>0.27777777777777779</v>
      </c>
      <c r="G18" s="4">
        <f t="shared" si="0"/>
        <v>0.91108511484234034</v>
      </c>
    </row>
    <row r="19" spans="1:7" x14ac:dyDescent="0.2">
      <c r="A19" s="9" t="s">
        <v>6</v>
      </c>
      <c r="B19" s="6" t="s">
        <v>7</v>
      </c>
      <c r="C19" s="6">
        <v>2017</v>
      </c>
      <c r="D19" s="3">
        <f>D12*J2</f>
        <v>0.24618838763575607</v>
      </c>
      <c r="E19" s="3">
        <f>E12*J3</f>
        <v>0.41269841269841268</v>
      </c>
      <c r="F19" s="3">
        <f>F12*J4</f>
        <v>0.27450684380032209</v>
      </c>
      <c r="G19" s="4">
        <f t="shared" si="0"/>
        <v>0.93339364413449089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Criteria2_cleaned_weighted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2018-10-24T23:10:47Z</dcterms:created>
  <dcterms:modified xsi:type="dcterms:W3CDTF">2018-10-26T09:15:25Z</dcterms:modified>
</cp:coreProperties>
</file>