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JGJOSEPH/Documents/MSDA/C745/"/>
    </mc:Choice>
  </mc:AlternateContent>
  <bookViews>
    <workbookView xWindow="0" yWindow="1020" windowWidth="30900" windowHeight="21140" tabRatio="500"/>
  </bookViews>
  <sheets>
    <sheet name="criteria2_clean_weighted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8" i="1" l="1"/>
  <c r="D29" i="1"/>
  <c r="D30" i="1"/>
  <c r="D27" i="1"/>
  <c r="D11" i="1"/>
  <c r="C36" i="1"/>
  <c r="D19" i="1"/>
  <c r="D12" i="1"/>
  <c r="D20" i="1"/>
  <c r="D13" i="1"/>
  <c r="D21" i="1"/>
  <c r="D14" i="1"/>
  <c r="D22" i="1"/>
  <c r="C41" i="1"/>
  <c r="I14" i="1"/>
  <c r="I22" i="1"/>
  <c r="I13" i="1"/>
  <c r="I21" i="1"/>
  <c r="I12" i="1"/>
  <c r="I20" i="1"/>
  <c r="I11" i="1"/>
  <c r="I19" i="1"/>
  <c r="C40" i="1"/>
  <c r="H14" i="1"/>
  <c r="H22" i="1"/>
  <c r="H13" i="1"/>
  <c r="H21" i="1"/>
  <c r="H12" i="1"/>
  <c r="H20" i="1"/>
  <c r="H11" i="1"/>
  <c r="H19" i="1"/>
  <c r="C39" i="1"/>
  <c r="G14" i="1"/>
  <c r="G22" i="1"/>
  <c r="G13" i="1"/>
  <c r="G21" i="1"/>
  <c r="G12" i="1"/>
  <c r="G20" i="1"/>
  <c r="G11" i="1"/>
  <c r="G19" i="1"/>
  <c r="C38" i="1"/>
  <c r="F14" i="1"/>
  <c r="F22" i="1"/>
  <c r="F13" i="1"/>
  <c r="F21" i="1"/>
  <c r="F12" i="1"/>
  <c r="F20" i="1"/>
  <c r="F11" i="1"/>
  <c r="F19" i="1"/>
  <c r="C37" i="1"/>
  <c r="E14" i="1"/>
  <c r="E22" i="1"/>
  <c r="E13" i="1"/>
  <c r="E21" i="1"/>
  <c r="E12" i="1"/>
  <c r="E20" i="1"/>
  <c r="E11" i="1"/>
  <c r="E19" i="1"/>
</calcChain>
</file>

<file path=xl/sharedStrings.xml><?xml version="1.0" encoding="utf-8"?>
<sst xmlns="http://schemas.openxmlformats.org/spreadsheetml/2006/main" count="73" uniqueCount="39">
  <si>
    <t>Honda</t>
  </si>
  <si>
    <t>CR-V</t>
  </si>
  <si>
    <t>Ford</t>
  </si>
  <si>
    <t>Escape</t>
  </si>
  <si>
    <t>Hyundai</t>
  </si>
  <si>
    <t>Santa Fe Sport</t>
  </si>
  <si>
    <t>Toyota</t>
  </si>
  <si>
    <t>RAV4</t>
  </si>
  <si>
    <t>Weights for Criteria</t>
  </si>
  <si>
    <t>Insurance</t>
  </si>
  <si>
    <t>Fuel Economy</t>
  </si>
  <si>
    <t>Resale value</t>
  </si>
  <si>
    <t>Criteria</t>
  </si>
  <si>
    <t>Weight</t>
  </si>
  <si>
    <t>Weight Factor</t>
  </si>
  <si>
    <t>Safety</t>
  </si>
  <si>
    <t>Maintainnence</t>
  </si>
  <si>
    <t>Price</t>
  </si>
  <si>
    <t>Safety Rating</t>
  </si>
  <si>
    <t>Maintenance cost</t>
  </si>
  <si>
    <t>Price point</t>
  </si>
  <si>
    <t>Make</t>
  </si>
  <si>
    <t>Model</t>
  </si>
  <si>
    <t>Year</t>
  </si>
  <si>
    <t>Fuel Econ.</t>
  </si>
  <si>
    <t>Resale Value</t>
  </si>
  <si>
    <t>Safety Comparative Score</t>
  </si>
  <si>
    <t>Maintenance Comparative Score</t>
  </si>
  <si>
    <t>Price Point Comparative Score</t>
  </si>
  <si>
    <t>Insurance Comparative Score</t>
  </si>
  <si>
    <t>Fuel Econ. Comparative Score</t>
  </si>
  <si>
    <t>Resale Value Comparative Score</t>
  </si>
  <si>
    <t>Safety Weighted Score</t>
  </si>
  <si>
    <t>Maintenance Weighted Score</t>
  </si>
  <si>
    <t>Price Point Weighted Score</t>
  </si>
  <si>
    <t>Insurance Weighted Score</t>
  </si>
  <si>
    <t>Fuel Econ. Weighted Score</t>
  </si>
  <si>
    <t>Resale Value Weighted Score</t>
  </si>
  <si>
    <t>Total Weighted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</si>
</sst>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4472C4"/>
        <bgColor rgb="FF4472C4"/>
      </patternFill>
    </fill>
    <fill>
      <patternFill patternType="solid">
        <fgColor rgb="FFB4C6E7"/>
        <bgColor rgb="FFB4C6E7"/>
      </patternFill>
    </fill>
    <fill>
      <patternFill patternType="solid">
        <fgColor rgb="FFD9E1F2"/>
        <bgColor rgb="FFD9E1F2"/>
      </patternFill>
    </fill>
  </fills>
  <borders count="12">
    <border>
      <left/>
      <right/>
      <top/>
      <bottom/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rgb="FFFFFFFF"/>
      </left>
      <right style="thin">
        <color rgb="FFFFFFFF"/>
      </right>
      <top/>
      <bottom style="thick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</borders>
  <cellStyleXfs count="9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4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0" fillId="3" borderId="3" xfId="0" applyFont="1" applyFill="1" applyBorder="1"/>
    <xf numFmtId="0" fontId="0" fillId="3" borderId="4" xfId="0" applyFont="1" applyFill="1" applyBorder="1"/>
    <xf numFmtId="0" fontId="0" fillId="4" borderId="3" xfId="0" applyFont="1" applyFill="1" applyBorder="1"/>
    <xf numFmtId="0" fontId="0" fillId="4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1" fillId="2" borderId="8" xfId="0" applyFont="1" applyFill="1" applyBorder="1"/>
    <xf numFmtId="0" fontId="2" fillId="5" borderId="9" xfId="0" applyFont="1" applyFill="1" applyBorder="1"/>
    <xf numFmtId="0" fontId="3" fillId="6" borderId="10" xfId="0" applyFont="1" applyFill="1" applyBorder="1"/>
    <xf numFmtId="0" fontId="3" fillId="7" borderId="10" xfId="0" applyFont="1" applyFill="1" applyBorder="1"/>
    <xf numFmtId="0" fontId="3" fillId="7" borderId="11" xfId="0" applyFont="1" applyFill="1" applyBorder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6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theme="4"/>
          <bgColor theme="4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theme="4"/>
          <bgColor theme="4"/>
        </patternFill>
      </fill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border outline="0">
        <right style="thin">
          <color theme="0"/>
        </righ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theme="4"/>
          <bgColor theme="4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theme="4"/>
          <bgColor theme="4"/>
        </patternFill>
      </fill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border outline="0">
        <right style="thin">
          <color theme="0"/>
        </right>
      </border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criteria2_clean_weighted!$A$2:$A$34</c:f>
              <c:strCache>
                <c:ptCount val="33"/>
                <c:pt idx="0">
                  <c:v>Honda</c:v>
                </c:pt>
                <c:pt idx="1">
                  <c:v>Ford</c:v>
                </c:pt>
                <c:pt idx="2">
                  <c:v>Hyundai</c:v>
                </c:pt>
                <c:pt idx="3">
                  <c:v>Toyota</c:v>
                </c:pt>
                <c:pt idx="8">
                  <c:v>Make</c:v>
                </c:pt>
                <c:pt idx="9">
                  <c:v>Honda</c:v>
                </c:pt>
                <c:pt idx="10">
                  <c:v>Ford</c:v>
                </c:pt>
                <c:pt idx="11">
                  <c:v>Hyundai</c:v>
                </c:pt>
                <c:pt idx="12">
                  <c:v>Toyota</c:v>
                </c:pt>
                <c:pt idx="16">
                  <c:v>Make</c:v>
                </c:pt>
                <c:pt idx="17">
                  <c:v>Honda</c:v>
                </c:pt>
                <c:pt idx="18">
                  <c:v>Ford</c:v>
                </c:pt>
                <c:pt idx="19">
                  <c:v>Hyundai</c:v>
                </c:pt>
                <c:pt idx="20">
                  <c:v>Toyota</c:v>
                </c:pt>
                <c:pt idx="24">
                  <c:v>Make</c:v>
                </c:pt>
                <c:pt idx="25">
                  <c:v>Honda</c:v>
                </c:pt>
                <c:pt idx="26">
                  <c:v>Ford</c:v>
                </c:pt>
                <c:pt idx="27">
                  <c:v>Hyundai</c:v>
                </c:pt>
                <c:pt idx="28">
                  <c:v>Toyota</c:v>
                </c:pt>
                <c:pt idx="32">
                  <c:v>Weights for Criteria</c:v>
                </c:pt>
              </c:strCache>
            </c:strRef>
          </c:cat>
          <c:val>
            <c:numRef>
              <c:f>criteria2_clean_weighted!$P$6:$P$34</c:f>
              <c:numCache>
                <c:formatCode>General</c:formatCode>
                <c:ptCount val="29"/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criteria2_clean_weighted!#REF!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criteria2_clean_weighted!$A$2:$A$34</c:f>
              <c:strCache>
                <c:ptCount val="33"/>
                <c:pt idx="0">
                  <c:v>Honda</c:v>
                </c:pt>
                <c:pt idx="1">
                  <c:v>Ford</c:v>
                </c:pt>
                <c:pt idx="2">
                  <c:v>Hyundai</c:v>
                </c:pt>
                <c:pt idx="3">
                  <c:v>Toyota</c:v>
                </c:pt>
                <c:pt idx="8">
                  <c:v>Make</c:v>
                </c:pt>
                <c:pt idx="9">
                  <c:v>Honda</c:v>
                </c:pt>
                <c:pt idx="10">
                  <c:v>Ford</c:v>
                </c:pt>
                <c:pt idx="11">
                  <c:v>Hyundai</c:v>
                </c:pt>
                <c:pt idx="12">
                  <c:v>Toyota</c:v>
                </c:pt>
                <c:pt idx="16">
                  <c:v>Make</c:v>
                </c:pt>
                <c:pt idx="17">
                  <c:v>Honda</c:v>
                </c:pt>
                <c:pt idx="18">
                  <c:v>Ford</c:v>
                </c:pt>
                <c:pt idx="19">
                  <c:v>Hyundai</c:v>
                </c:pt>
                <c:pt idx="20">
                  <c:v>Toyota</c:v>
                </c:pt>
                <c:pt idx="24">
                  <c:v>Make</c:v>
                </c:pt>
                <c:pt idx="25">
                  <c:v>Honda</c:v>
                </c:pt>
                <c:pt idx="26">
                  <c:v>Ford</c:v>
                </c:pt>
                <c:pt idx="27">
                  <c:v>Hyundai</c:v>
                </c:pt>
                <c:pt idx="28">
                  <c:v>Toyota</c:v>
                </c:pt>
                <c:pt idx="32">
                  <c:v>Weights for Criteria</c:v>
                </c:pt>
              </c:strCache>
            </c:strRef>
          </c:cat>
          <c:val>
            <c:numRef>
              <c:f>criteria2_clean_weighted!$Q$6:$Q$34</c:f>
              <c:numCache>
                <c:formatCode>General</c:formatCode>
                <c:ptCount val="29"/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criteria2_clean_weighted!#REF!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criteria2_clean_weighted!$A$2:$A$34</c:f>
              <c:strCache>
                <c:ptCount val="33"/>
                <c:pt idx="0">
                  <c:v>Honda</c:v>
                </c:pt>
                <c:pt idx="1">
                  <c:v>Ford</c:v>
                </c:pt>
                <c:pt idx="2">
                  <c:v>Hyundai</c:v>
                </c:pt>
                <c:pt idx="3">
                  <c:v>Toyota</c:v>
                </c:pt>
                <c:pt idx="8">
                  <c:v>Make</c:v>
                </c:pt>
                <c:pt idx="9">
                  <c:v>Honda</c:v>
                </c:pt>
                <c:pt idx="10">
                  <c:v>Ford</c:v>
                </c:pt>
                <c:pt idx="11">
                  <c:v>Hyundai</c:v>
                </c:pt>
                <c:pt idx="12">
                  <c:v>Toyota</c:v>
                </c:pt>
                <c:pt idx="16">
                  <c:v>Make</c:v>
                </c:pt>
                <c:pt idx="17">
                  <c:v>Honda</c:v>
                </c:pt>
                <c:pt idx="18">
                  <c:v>Ford</c:v>
                </c:pt>
                <c:pt idx="19">
                  <c:v>Hyundai</c:v>
                </c:pt>
                <c:pt idx="20">
                  <c:v>Toyota</c:v>
                </c:pt>
                <c:pt idx="24">
                  <c:v>Make</c:v>
                </c:pt>
                <c:pt idx="25">
                  <c:v>Honda</c:v>
                </c:pt>
                <c:pt idx="26">
                  <c:v>Ford</c:v>
                </c:pt>
                <c:pt idx="27">
                  <c:v>Hyundai</c:v>
                </c:pt>
                <c:pt idx="28">
                  <c:v>Toyota</c:v>
                </c:pt>
                <c:pt idx="32">
                  <c:v>Weights for Criteria</c:v>
                </c:pt>
              </c:strCache>
            </c:strRef>
          </c:cat>
          <c:val>
            <c:numRef>
              <c:f>criteria2_clean_weighted!$R$6:$R$34</c:f>
              <c:numCache>
                <c:formatCode>General</c:formatCode>
                <c:ptCount val="29"/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criteria2_clean_weighted!#REF!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465157984"/>
        <c:axId val="-1467875712"/>
      </c:barChart>
      <c:catAx>
        <c:axId val="-1465157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67875712"/>
        <c:crosses val="autoZero"/>
        <c:auto val="1"/>
        <c:lblAlgn val="ctr"/>
        <c:lblOffset val="100"/>
        <c:noMultiLvlLbl val="0"/>
      </c:catAx>
      <c:valAx>
        <c:axId val="-146787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65157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criteria2_clean_weighted!$A$2:$A$34</c:f>
              <c:strCache>
                <c:ptCount val="33"/>
                <c:pt idx="0">
                  <c:v>Honda</c:v>
                </c:pt>
                <c:pt idx="1">
                  <c:v>Ford</c:v>
                </c:pt>
                <c:pt idx="2">
                  <c:v>Hyundai</c:v>
                </c:pt>
                <c:pt idx="3">
                  <c:v>Toyota</c:v>
                </c:pt>
                <c:pt idx="8">
                  <c:v>Make</c:v>
                </c:pt>
                <c:pt idx="9">
                  <c:v>Honda</c:v>
                </c:pt>
                <c:pt idx="10">
                  <c:v>Ford</c:v>
                </c:pt>
                <c:pt idx="11">
                  <c:v>Hyundai</c:v>
                </c:pt>
                <c:pt idx="12">
                  <c:v>Toyota</c:v>
                </c:pt>
                <c:pt idx="16">
                  <c:v>Make</c:v>
                </c:pt>
                <c:pt idx="17">
                  <c:v>Honda</c:v>
                </c:pt>
                <c:pt idx="18">
                  <c:v>Ford</c:v>
                </c:pt>
                <c:pt idx="19">
                  <c:v>Hyundai</c:v>
                </c:pt>
                <c:pt idx="20">
                  <c:v>Toyota</c:v>
                </c:pt>
                <c:pt idx="24">
                  <c:v>Make</c:v>
                </c:pt>
                <c:pt idx="25">
                  <c:v>Honda</c:v>
                </c:pt>
                <c:pt idx="26">
                  <c:v>Ford</c:v>
                </c:pt>
                <c:pt idx="27">
                  <c:v>Hyundai</c:v>
                </c:pt>
                <c:pt idx="28">
                  <c:v>Toyota</c:v>
                </c:pt>
                <c:pt idx="32">
                  <c:v>Weights for Criteria</c:v>
                </c:pt>
              </c:strCache>
            </c:strRef>
          </c:cat>
          <c:val>
            <c:numRef>
              <c:f>criteria2_clean_weighted!$S$6:$S$34</c:f>
              <c:numCache>
                <c:formatCode>General</c:formatCode>
                <c:ptCount val="29"/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criteria2_clean_weighted!#REF!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467991200"/>
        <c:axId val="-1443847216"/>
      </c:barChart>
      <c:catAx>
        <c:axId val="-1467991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43847216"/>
        <c:crosses val="autoZero"/>
        <c:auto val="1"/>
        <c:lblAlgn val="ctr"/>
        <c:lblOffset val="100"/>
        <c:noMultiLvlLbl val="0"/>
      </c:catAx>
      <c:valAx>
        <c:axId val="-144384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67991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711200</xdr:colOff>
      <xdr:row>58</xdr:row>
      <xdr:rowOff>101600</xdr:rowOff>
    </xdr:from>
    <xdr:to>
      <xdr:col>12</xdr:col>
      <xdr:colOff>317500</xdr:colOff>
      <xdr:row>79</xdr:row>
      <xdr:rowOff>88900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12700</xdr:colOff>
      <xdr:row>52</xdr:row>
      <xdr:rowOff>101600</xdr:rowOff>
    </xdr:from>
    <xdr:to>
      <xdr:col>15</xdr:col>
      <xdr:colOff>762000</xdr:colOff>
      <xdr:row>66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e2" displayName="Table2" ref="A1:I5" totalsRowShown="0">
  <autoFilter ref="A1:I5"/>
  <tableColumns count="9">
    <tableColumn id="1" name="Make"/>
    <tableColumn id="2" name="Model"/>
    <tableColumn id="3" name="Year"/>
    <tableColumn id="4" name="Safety Rating"/>
    <tableColumn id="5" name="Maintenance cost"/>
    <tableColumn id="21" name="Price point"/>
    <tableColumn id="20" name="Insurance"/>
    <tableColumn id="19" name="Fuel Econ."/>
    <tableColumn id="23" name="Resale Value"/>
  </tableColumns>
  <tableStyleInfo name="TableStyleMedium9" showFirstColumn="1" showLastColumn="0" showRowStripes="1" showColumnStripes="0"/>
</table>
</file>

<file path=xl/tables/table2.xml><?xml version="1.0" encoding="utf-8"?>
<table xmlns="http://schemas.openxmlformats.org/spreadsheetml/2006/main" id="3" name="Table3" displayName="Table3" ref="A35:C41" totalsRowShown="0">
  <autoFilter ref="A35:C41"/>
  <tableColumns count="3">
    <tableColumn id="1" name="Criteria"/>
    <tableColumn id="2" name="Weight"/>
    <tableColumn id="3" name="Weight Factor">
      <calculatedColumnFormula>Table3[[#This Row],[Weight]]/SUM(Table3[Weight])</calculatedColumnFormula>
    </tableColumn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1" name="Table1" displayName="Table1" ref="A10:I14" totalsRowShown="0" headerRowDxfId="3" tableBorderDxfId="5">
  <autoFilter ref="A10:I14"/>
  <tableColumns count="9">
    <tableColumn id="1" name="Make" dataDxfId="4"/>
    <tableColumn id="2" name="Model"/>
    <tableColumn id="3" name="Year"/>
    <tableColumn id="4" name="Safety Comparative Score">
      <calculatedColumnFormula>D2/MAX(Table2[Safety Rating])</calculatedColumnFormula>
    </tableColumn>
    <tableColumn id="5" name="Maintenance Comparative Score">
      <calculatedColumnFormula>MIN(Table2[Maintenance cost])/E2</calculatedColumnFormula>
    </tableColumn>
    <tableColumn id="6" name="Price Point Comparative Score">
      <calculatedColumnFormula>MIN(Table2[Price point])/F2</calculatedColumnFormula>
    </tableColumn>
    <tableColumn id="7" name="Insurance Comparative Score">
      <calculatedColumnFormula>MIN(Table2[Insurance])/G2</calculatedColumnFormula>
    </tableColumn>
    <tableColumn id="8" name="Fuel Econ. Comparative Score">
      <calculatedColumnFormula>H2/MAX(Table2[Fuel Econ.])</calculatedColumnFormula>
    </tableColumn>
    <tableColumn id="9" name="Resale Value Comparative Score">
      <calculatedColumnFormula>I2/MAX(Table2[Resale Value])</calculatedColumnFormula>
    </tableColumn>
  </tableColumns>
  <tableStyleInfo name="TableStyleMedium9" showFirstColumn="1" showLastColumn="0" showRowStripes="1" showColumnStripes="0"/>
</table>
</file>

<file path=xl/tables/table4.xml><?xml version="1.0" encoding="utf-8"?>
<table xmlns="http://schemas.openxmlformats.org/spreadsheetml/2006/main" id="4" name="Table4" displayName="Table4" ref="A18:I22" totalsRowShown="0" headerRowDxfId="0" tableBorderDxfId="2">
  <autoFilter ref="A18:I22"/>
  <tableColumns count="9">
    <tableColumn id="1" name="Make" dataDxfId="1"/>
    <tableColumn id="2" name="Model"/>
    <tableColumn id="3" name="Year"/>
    <tableColumn id="4" name="Safety Weighted Score">
      <calculatedColumnFormula>D11*C36</calculatedColumnFormula>
    </tableColumn>
    <tableColumn id="5" name="Maintenance Weighted Score">
      <calculatedColumnFormula>E11*C37</calculatedColumnFormula>
    </tableColumn>
    <tableColumn id="6" name="Price Point Weighted Score">
      <calculatedColumnFormula>F11*C38</calculatedColumnFormula>
    </tableColumn>
    <tableColumn id="7" name="Insurance Weighted Score">
      <calculatedColumnFormula>G11*C39</calculatedColumnFormula>
    </tableColumn>
    <tableColumn id="8" name="Fuel Econ. Weighted Score">
      <calculatedColumnFormula>H11*C40</calculatedColumnFormula>
    </tableColumn>
    <tableColumn id="9" name="Resale Value Weighted Score">
      <calculatedColumnFormula>I11*C41</calculatedColumnFormula>
    </tableColumn>
  </tableColumns>
  <tableStyleInfo name="TableStyleMedium9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4" Type="http://schemas.openxmlformats.org/officeDocument/2006/relationships/table" Target="../tables/table3.xml"/><Relationship Id="rId5" Type="http://schemas.openxmlformats.org/officeDocument/2006/relationships/table" Target="../tables/table4.xml"/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tabSelected="1" workbookViewId="0">
      <selection activeCell="E30" sqref="E30"/>
    </sheetView>
  </sheetViews>
  <sheetFormatPr baseColWidth="10" defaultRowHeight="16" x14ac:dyDescent="0.2"/>
  <cols>
    <col min="1" max="1" width="17" bestFit="1" customWidth="1"/>
    <col min="2" max="2" width="12.83203125" bestFit="1" customWidth="1"/>
    <col min="3" max="3" width="15.5" bestFit="1" customWidth="1"/>
    <col min="4" max="4" width="25" customWidth="1"/>
    <col min="5" max="5" width="30.83203125" customWidth="1"/>
    <col min="6" max="6" width="28.6640625" customWidth="1"/>
    <col min="7" max="7" width="27.83203125" customWidth="1"/>
    <col min="8" max="8" width="28.1640625" customWidth="1"/>
    <col min="9" max="9" width="30.33203125" customWidth="1"/>
    <col min="10" max="10" width="25.1640625" bestFit="1" customWidth="1"/>
    <col min="11" max="11" width="30.83203125" bestFit="1" customWidth="1"/>
    <col min="12" max="12" width="28.83203125" bestFit="1" customWidth="1"/>
    <col min="13" max="13" width="28" bestFit="1" customWidth="1"/>
    <col min="14" max="14" width="28.33203125" bestFit="1" customWidth="1"/>
    <col min="15" max="15" width="30.5" bestFit="1" customWidth="1"/>
    <col min="16" max="16" width="16.5" customWidth="1"/>
    <col min="17" max="17" width="12.1640625" customWidth="1"/>
    <col min="18" max="18" width="18.83203125" customWidth="1"/>
    <col min="19" max="19" width="16.33203125" customWidth="1"/>
  </cols>
  <sheetData>
    <row r="1" spans="1:9" ht="17" thickBot="1" x14ac:dyDescent="0.25">
      <c r="A1" t="s">
        <v>21</v>
      </c>
      <c r="B1" t="s">
        <v>22</v>
      </c>
      <c r="C1" t="s">
        <v>23</v>
      </c>
      <c r="D1" s="10" t="s">
        <v>18</v>
      </c>
      <c r="E1" s="10" t="s">
        <v>19</v>
      </c>
      <c r="F1" s="10" t="s">
        <v>20</v>
      </c>
      <c r="G1" t="s">
        <v>9</v>
      </c>
      <c r="H1" t="s">
        <v>24</v>
      </c>
      <c r="I1" t="s">
        <v>25</v>
      </c>
    </row>
    <row r="2" spans="1:9" ht="17" thickTop="1" x14ac:dyDescent="0.2">
      <c r="A2" t="s">
        <v>0</v>
      </c>
      <c r="B2" t="s">
        <v>1</v>
      </c>
      <c r="C2">
        <v>2017</v>
      </c>
      <c r="D2" s="11">
        <v>5</v>
      </c>
      <c r="E2" s="11">
        <v>2182</v>
      </c>
      <c r="F2" s="11">
        <v>25020</v>
      </c>
      <c r="G2">
        <v>4845</v>
      </c>
      <c r="H2">
        <v>28</v>
      </c>
      <c r="I2">
        <v>9234</v>
      </c>
    </row>
    <row r="3" spans="1:9" x14ac:dyDescent="0.2">
      <c r="A3" t="s">
        <v>2</v>
      </c>
      <c r="B3" t="s">
        <v>3</v>
      </c>
      <c r="C3">
        <v>2017</v>
      </c>
      <c r="D3" s="12">
        <v>5</v>
      </c>
      <c r="E3" s="12">
        <v>1960</v>
      </c>
      <c r="F3" s="12">
        <v>26245</v>
      </c>
      <c r="G3">
        <v>4715</v>
      </c>
      <c r="H3">
        <v>24</v>
      </c>
      <c r="I3">
        <v>6297</v>
      </c>
    </row>
    <row r="4" spans="1:9" x14ac:dyDescent="0.2">
      <c r="A4" t="s">
        <v>4</v>
      </c>
      <c r="B4" t="s">
        <v>5</v>
      </c>
      <c r="C4">
        <v>2017</v>
      </c>
      <c r="D4" s="11">
        <v>5</v>
      </c>
      <c r="E4" s="11">
        <v>2219</v>
      </c>
      <c r="F4" s="11">
        <v>24645</v>
      </c>
      <c r="G4">
        <v>5190</v>
      </c>
      <c r="H4">
        <v>24</v>
      </c>
      <c r="I4">
        <v>9936</v>
      </c>
    </row>
    <row r="5" spans="1:9" x14ac:dyDescent="0.2">
      <c r="A5" t="s">
        <v>6</v>
      </c>
      <c r="B5" t="s">
        <v>7</v>
      </c>
      <c r="C5">
        <v>2017</v>
      </c>
      <c r="D5" s="13">
        <v>5</v>
      </c>
      <c r="E5" s="13">
        <v>2271</v>
      </c>
      <c r="F5" s="13">
        <v>25370</v>
      </c>
      <c r="G5">
        <v>5320</v>
      </c>
      <c r="H5">
        <v>26</v>
      </c>
      <c r="I5">
        <v>9819</v>
      </c>
    </row>
    <row r="10" spans="1:9" ht="17" thickBot="1" x14ac:dyDescent="0.25">
      <c r="A10" s="7" t="s">
        <v>21</v>
      </c>
      <c r="B10" s="1" t="s">
        <v>22</v>
      </c>
      <c r="C10" s="1" t="s">
        <v>23</v>
      </c>
      <c r="D10" s="10" t="s">
        <v>26</v>
      </c>
      <c r="E10" s="10" t="s">
        <v>27</v>
      </c>
      <c r="F10" s="10" t="s">
        <v>28</v>
      </c>
      <c r="G10" s="1" t="s">
        <v>29</v>
      </c>
      <c r="H10" s="1" t="s">
        <v>30</v>
      </c>
      <c r="I10" s="2" t="s">
        <v>31</v>
      </c>
    </row>
    <row r="11" spans="1:9" ht="17" thickTop="1" x14ac:dyDescent="0.2">
      <c r="A11" s="8" t="s">
        <v>0</v>
      </c>
      <c r="B11" s="3" t="s">
        <v>1</v>
      </c>
      <c r="C11" s="3">
        <v>2017</v>
      </c>
      <c r="D11" s="11">
        <f>D2/MAX(Table2[Safety Rating])</f>
        <v>1</v>
      </c>
      <c r="E11" s="11">
        <f>MIN(Table2[Maintenance cost])/E2</f>
        <v>0.8982584784601283</v>
      </c>
      <c r="F11" s="11">
        <f>MIN(Table2[Price point])/F2</f>
        <v>0.98501199040767384</v>
      </c>
      <c r="G11" s="3">
        <f>MIN(Table2[Insurance])/G2</f>
        <v>0.97316821465428271</v>
      </c>
      <c r="H11" s="3">
        <f>H2/MAX(Table2[Fuel Econ.])</f>
        <v>1</v>
      </c>
      <c r="I11" s="4">
        <f>I2/MAX(Table2[Resale Value])</f>
        <v>0.92934782608695654</v>
      </c>
    </row>
    <row r="12" spans="1:9" x14ac:dyDescent="0.2">
      <c r="A12" s="8" t="s">
        <v>2</v>
      </c>
      <c r="B12" s="5" t="s">
        <v>3</v>
      </c>
      <c r="C12" s="5">
        <v>2017</v>
      </c>
      <c r="D12" s="11">
        <f>D3/MAX(Table2[Safety Rating])</f>
        <v>1</v>
      </c>
      <c r="E12" s="11">
        <f>MIN(Table2[Maintenance cost])/E3</f>
        <v>1</v>
      </c>
      <c r="F12" s="11">
        <f>MIN(Table2[Price point])/F3</f>
        <v>0.93903600685844923</v>
      </c>
      <c r="G12" s="3">
        <f>MIN(Table2[Insurance])/G3</f>
        <v>1</v>
      </c>
      <c r="H12" s="3">
        <f>H3/MAX(Table2[Fuel Econ.])</f>
        <v>0.8571428571428571</v>
      </c>
      <c r="I12" s="4">
        <f>I3/MAX(Table2[Resale Value])</f>
        <v>0.63375603864734298</v>
      </c>
    </row>
    <row r="13" spans="1:9" x14ac:dyDescent="0.2">
      <c r="A13" s="8" t="s">
        <v>4</v>
      </c>
      <c r="B13" s="3" t="s">
        <v>5</v>
      </c>
      <c r="C13" s="3">
        <v>2017</v>
      </c>
      <c r="D13" s="11">
        <f>D4/MAX(Table2[Safety Rating])</f>
        <v>1</v>
      </c>
      <c r="E13" s="11">
        <f>MIN(Table2[Maintenance cost])/E4</f>
        <v>0.88328075709779175</v>
      </c>
      <c r="F13" s="11">
        <f>MIN(Table2[Price point])/F4</f>
        <v>1</v>
      </c>
      <c r="G13" s="3">
        <f>MIN(Table2[Insurance])/G4</f>
        <v>0.90847784200385362</v>
      </c>
      <c r="H13" s="3">
        <f>H4/MAX(Table2[Fuel Econ.])</f>
        <v>0.8571428571428571</v>
      </c>
      <c r="I13" s="4">
        <f>I4/MAX(Table2[Resale Value])</f>
        <v>1</v>
      </c>
    </row>
    <row r="14" spans="1:9" x14ac:dyDescent="0.2">
      <c r="A14" s="9" t="s">
        <v>6</v>
      </c>
      <c r="B14" s="6" t="s">
        <v>7</v>
      </c>
      <c r="C14" s="6">
        <v>2017</v>
      </c>
      <c r="D14" s="11">
        <f>D5/MAX(Table2[Safety Rating])</f>
        <v>1</v>
      </c>
      <c r="E14" s="11">
        <f>MIN(Table2[Maintenance cost])/E5</f>
        <v>0.86305592250110086</v>
      </c>
      <c r="F14" s="11">
        <f>MIN(Table2[Price point])/F5</f>
        <v>0.97142294048088296</v>
      </c>
      <c r="G14" s="3">
        <f>MIN(Table2[Insurance])/G5</f>
        <v>0.88627819548872178</v>
      </c>
      <c r="H14" s="3">
        <f>H5/MAX(Table2[Fuel Econ.])</f>
        <v>0.9285714285714286</v>
      </c>
      <c r="I14" s="4">
        <f>I5/MAX(Table2[Resale Value])</f>
        <v>0.98822463768115942</v>
      </c>
    </row>
    <row r="18" spans="1:9" ht="17" thickBot="1" x14ac:dyDescent="0.25">
      <c r="A18" s="7" t="s">
        <v>21</v>
      </c>
      <c r="B18" s="1" t="s">
        <v>22</v>
      </c>
      <c r="C18" s="1" t="s">
        <v>23</v>
      </c>
      <c r="D18" s="10" t="s">
        <v>32</v>
      </c>
      <c r="E18" s="10" t="s">
        <v>33</v>
      </c>
      <c r="F18" s="10" t="s">
        <v>34</v>
      </c>
      <c r="G18" s="1" t="s">
        <v>35</v>
      </c>
      <c r="H18" s="1" t="s">
        <v>36</v>
      </c>
      <c r="I18" s="2" t="s">
        <v>37</v>
      </c>
    </row>
    <row r="19" spans="1:9" ht="17" thickTop="1" x14ac:dyDescent="0.2">
      <c r="A19" s="8" t="s">
        <v>0</v>
      </c>
      <c r="B19" s="3" t="s">
        <v>1</v>
      </c>
      <c r="C19" s="3">
        <v>2017</v>
      </c>
      <c r="D19" s="11">
        <f>D11*C36</f>
        <v>0.25</v>
      </c>
      <c r="E19" s="11">
        <f>E11*C37</f>
        <v>0.11228230980751604</v>
      </c>
      <c r="F19" s="11">
        <f>F11*C38</f>
        <v>0.1723770983213429</v>
      </c>
      <c r="G19" s="3">
        <f>G11*C39</f>
        <v>0.12164602683178534</v>
      </c>
      <c r="H19" s="3">
        <f>H11*C40</f>
        <v>0.2</v>
      </c>
      <c r="I19" s="4">
        <f>I11*C41</f>
        <v>0.11616847826086957</v>
      </c>
    </row>
    <row r="20" spans="1:9" x14ac:dyDescent="0.2">
      <c r="A20" s="8" t="s">
        <v>2</v>
      </c>
      <c r="B20" s="5" t="s">
        <v>3</v>
      </c>
      <c r="C20" s="5">
        <v>2017</v>
      </c>
      <c r="D20" s="11">
        <f>D12*C36</f>
        <v>0.25</v>
      </c>
      <c r="E20" s="11">
        <f>E12*C37</f>
        <v>0.125</v>
      </c>
      <c r="F20" s="11">
        <f>F12*C38</f>
        <v>0.1643313012002286</v>
      </c>
      <c r="G20" s="3">
        <f>G12*C39</f>
        <v>0.125</v>
      </c>
      <c r="H20" s="3">
        <f>H12*C40</f>
        <v>0.17142857142857143</v>
      </c>
      <c r="I20" s="4">
        <f>I12*C41</f>
        <v>7.9219504830917872E-2</v>
      </c>
    </row>
    <row r="21" spans="1:9" x14ac:dyDescent="0.2">
      <c r="A21" s="8" t="s">
        <v>4</v>
      </c>
      <c r="B21" s="3" t="s">
        <v>5</v>
      </c>
      <c r="C21" s="3">
        <v>2017</v>
      </c>
      <c r="D21" s="11">
        <f>D13*C36</f>
        <v>0.25</v>
      </c>
      <c r="E21" s="11">
        <f>E13*C37</f>
        <v>0.11041009463722397</v>
      </c>
      <c r="F21" s="11">
        <f>F13*C38</f>
        <v>0.17499999999999999</v>
      </c>
      <c r="G21" s="3">
        <f>G13*C39</f>
        <v>0.1135597302504817</v>
      </c>
      <c r="H21" s="3">
        <f>H13*C40</f>
        <v>0.17142857142857143</v>
      </c>
      <c r="I21" s="4">
        <f>I13*C41</f>
        <v>0.125</v>
      </c>
    </row>
    <row r="22" spans="1:9" x14ac:dyDescent="0.2">
      <c r="A22" s="9" t="s">
        <v>6</v>
      </c>
      <c r="B22" s="6" t="s">
        <v>7</v>
      </c>
      <c r="C22" s="6">
        <v>2017</v>
      </c>
      <c r="D22" s="11">
        <f>D14*C36</f>
        <v>0.25</v>
      </c>
      <c r="E22" s="11">
        <f>E14*C37</f>
        <v>0.10788199031263761</v>
      </c>
      <c r="F22" s="11">
        <f>F14*C38</f>
        <v>0.16999901458415451</v>
      </c>
      <c r="G22" s="3">
        <f>G14*C39</f>
        <v>0.11078477443609022</v>
      </c>
      <c r="H22" s="3">
        <f>H14*C40</f>
        <v>0.18571428571428572</v>
      </c>
      <c r="I22" s="4">
        <f>I14*C41</f>
        <v>0.12352807971014493</v>
      </c>
    </row>
    <row r="26" spans="1:9" ht="17" thickBot="1" x14ac:dyDescent="0.25">
      <c r="A26" s="7" t="s">
        <v>21</v>
      </c>
      <c r="B26" s="1" t="s">
        <v>22</v>
      </c>
      <c r="C26" s="1" t="s">
        <v>23</v>
      </c>
      <c r="D26" s="1" t="s">
        <v>38</v>
      </c>
    </row>
    <row r="27" spans="1:9" ht="17" thickTop="1" x14ac:dyDescent="0.2">
      <c r="A27" s="8" t="s">
        <v>0</v>
      </c>
      <c r="B27" s="3" t="s">
        <v>1</v>
      </c>
      <c r="C27" s="3">
        <v>2017</v>
      </c>
      <c r="D27" s="3">
        <f>SUM(D19:I19)</f>
        <v>0.97247391322151389</v>
      </c>
    </row>
    <row r="28" spans="1:9" x14ac:dyDescent="0.2">
      <c r="A28" s="8" t="s">
        <v>2</v>
      </c>
      <c r="B28" s="5" t="s">
        <v>3</v>
      </c>
      <c r="C28" s="5">
        <v>2017</v>
      </c>
      <c r="D28" s="3">
        <f t="shared" ref="D28:D30" si="0">SUM(D20:I20)</f>
        <v>0.91497937745971791</v>
      </c>
    </row>
    <row r="29" spans="1:9" x14ac:dyDescent="0.2">
      <c r="A29" s="8" t="s">
        <v>4</v>
      </c>
      <c r="B29" s="3" t="s">
        <v>5</v>
      </c>
      <c r="C29" s="3">
        <v>2017</v>
      </c>
      <c r="D29" s="3">
        <f t="shared" si="0"/>
        <v>0.94539839631627709</v>
      </c>
    </row>
    <row r="30" spans="1:9" x14ac:dyDescent="0.2">
      <c r="A30" s="9" t="s">
        <v>6</v>
      </c>
      <c r="B30" s="6" t="s">
        <v>7</v>
      </c>
      <c r="C30" s="6">
        <v>2017</v>
      </c>
      <c r="D30" s="3">
        <f t="shared" si="0"/>
        <v>0.947908144757313</v>
      </c>
    </row>
    <row r="34" spans="1:3" x14ac:dyDescent="0.2">
      <c r="A34" t="s">
        <v>8</v>
      </c>
    </row>
    <row r="35" spans="1:3" x14ac:dyDescent="0.2">
      <c r="A35" t="s">
        <v>12</v>
      </c>
      <c r="B35" t="s">
        <v>13</v>
      </c>
      <c r="C35" t="s">
        <v>14</v>
      </c>
    </row>
    <row r="36" spans="1:3" x14ac:dyDescent="0.2">
      <c r="A36" t="s">
        <v>15</v>
      </c>
      <c r="B36">
        <v>10</v>
      </c>
      <c r="C36">
        <f>Table3[[#This Row],[Weight]]/SUM(Table3[Weight])</f>
        <v>0.25</v>
      </c>
    </row>
    <row r="37" spans="1:3" x14ac:dyDescent="0.2">
      <c r="A37" t="s">
        <v>16</v>
      </c>
      <c r="B37">
        <v>5</v>
      </c>
      <c r="C37">
        <f>Table3[[#This Row],[Weight]]/SUM(Table3[Weight])</f>
        <v>0.125</v>
      </c>
    </row>
    <row r="38" spans="1:3" x14ac:dyDescent="0.2">
      <c r="A38" t="s">
        <v>17</v>
      </c>
      <c r="B38">
        <v>7</v>
      </c>
      <c r="C38">
        <f>Table3[[#This Row],[Weight]]/SUM(Table3[Weight])</f>
        <v>0.17499999999999999</v>
      </c>
    </row>
    <row r="39" spans="1:3" x14ac:dyDescent="0.2">
      <c r="A39" t="s">
        <v>9</v>
      </c>
      <c r="B39">
        <v>5</v>
      </c>
      <c r="C39">
        <f>Table3[[#This Row],[Weight]]/SUM(Table3[Weight])</f>
        <v>0.125</v>
      </c>
    </row>
    <row r="40" spans="1:3" x14ac:dyDescent="0.2">
      <c r="A40" t="s">
        <v>10</v>
      </c>
      <c r="B40">
        <v>8</v>
      </c>
      <c r="C40">
        <f>Table3[[#This Row],[Weight]]/SUM(Table3[Weight])</f>
        <v>0.2</v>
      </c>
    </row>
    <row r="41" spans="1:3" x14ac:dyDescent="0.2">
      <c r="A41" t="s">
        <v>11</v>
      </c>
      <c r="B41">
        <v>5</v>
      </c>
      <c r="C41">
        <f>Table3[[#This Row],[Weight]]/SUM(Table3[Weight])</f>
        <v>0.125</v>
      </c>
    </row>
  </sheetData>
  <pageMargins left="0.7" right="0.7" top="0.75" bottom="0.75" header="0.3" footer="0.3"/>
  <drawing r:id="rId1"/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criteria2_clean_weighted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2018-10-24T23:10:47Z</dcterms:created>
  <dcterms:modified xsi:type="dcterms:W3CDTF">2018-10-26T00:14:17Z</dcterms:modified>
</cp:coreProperties>
</file>