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GJOSEPH/Documents/MSDA/C745/"/>
    </mc:Choice>
  </mc:AlternateContent>
  <bookViews>
    <workbookView xWindow="0" yWindow="460" windowWidth="19200" windowHeight="21140" tabRatio="500"/>
  </bookViews>
  <sheets>
    <sheet name="criteria2_clean_weigh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J3" i="1"/>
  <c r="G3" i="1"/>
  <c r="K3" i="1"/>
  <c r="I3" i="1"/>
  <c r="L3" i="1"/>
  <c r="M3" i="1"/>
  <c r="E4" i="1"/>
  <c r="J4" i="1"/>
  <c r="G4" i="1"/>
  <c r="K4" i="1"/>
  <c r="I4" i="1"/>
  <c r="L4" i="1"/>
  <c r="M4" i="1"/>
  <c r="E5" i="1"/>
  <c r="J5" i="1"/>
  <c r="G5" i="1"/>
  <c r="K5" i="1"/>
  <c r="I5" i="1"/>
  <c r="L5" i="1"/>
  <c r="M5" i="1"/>
  <c r="E2" i="1"/>
  <c r="J2" i="1"/>
  <c r="G2" i="1"/>
  <c r="K2" i="1"/>
  <c r="I2" i="1"/>
  <c r="L2" i="1"/>
  <c r="M2" i="1"/>
  <c r="C13" i="1"/>
  <c r="C14" i="1"/>
  <c r="C12" i="1"/>
</calcChain>
</file>

<file path=xl/sharedStrings.xml><?xml version="1.0" encoding="utf-8"?>
<sst xmlns="http://schemas.openxmlformats.org/spreadsheetml/2006/main" count="28" uniqueCount="28">
  <si>
    <t>make</t>
  </si>
  <si>
    <t>model</t>
  </si>
  <si>
    <t>year</t>
  </si>
  <si>
    <t>insurance</t>
  </si>
  <si>
    <t>fuel</t>
  </si>
  <si>
    <t>resale_value</t>
  </si>
  <si>
    <t>Honda</t>
  </si>
  <si>
    <t>CR-V</t>
  </si>
  <si>
    <t>Ford</t>
  </si>
  <si>
    <t>Escape</t>
  </si>
  <si>
    <t>Hyundai</t>
  </si>
  <si>
    <t>Santa Fe Sport</t>
  </si>
  <si>
    <t>Toyota</t>
  </si>
  <si>
    <t>RAV4</t>
  </si>
  <si>
    <t>Weights for Criteria</t>
  </si>
  <si>
    <t>Insurance</t>
  </si>
  <si>
    <t>Fuel Economy</t>
  </si>
  <si>
    <t>Resale value</t>
  </si>
  <si>
    <t>Criteria</t>
  </si>
  <si>
    <t>Weight</t>
  </si>
  <si>
    <t>insurance_score_index</t>
  </si>
  <si>
    <t>Fuel score index</t>
  </si>
  <si>
    <t>Resale value index</t>
  </si>
  <si>
    <t>Insurance score</t>
  </si>
  <si>
    <t>Fuel Score</t>
  </si>
  <si>
    <t>ResaleValue Score</t>
  </si>
  <si>
    <t>Criteria 2 Score</t>
  </si>
  <si>
    <t>Weight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</si>
</sst>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criteria2_clean_weighted!$J$1</c:f>
              <c:strCache>
                <c:ptCount val="1"/>
                <c:pt idx="0">
                  <c:v>Insurance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criteria2_clean_weighted!$A$2:$A$5</c:f>
              <c:strCache>
                <c:ptCount val="4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</c:strCache>
            </c:strRef>
          </c:cat>
          <c:val>
            <c:numRef>
              <c:f>criteria2_clean_weighted!$J$2:$J$5</c:f>
              <c:numCache>
                <c:formatCode>General</c:formatCode>
                <c:ptCount val="4"/>
                <c:pt idx="0">
                  <c:v>0.270324504070634</c:v>
                </c:pt>
                <c:pt idx="1">
                  <c:v>0.277777777777778</c:v>
                </c:pt>
                <c:pt idx="2">
                  <c:v>0.252354956112182</c:v>
                </c:pt>
                <c:pt idx="3">
                  <c:v>0.246188387635756</c:v>
                </c:pt>
              </c:numCache>
            </c:numRef>
          </c:val>
        </c:ser>
        <c:ser>
          <c:idx val="1"/>
          <c:order val="1"/>
          <c:tx>
            <c:strRef>
              <c:f>criteria2_clean_weighted!$K$1</c:f>
              <c:strCache>
                <c:ptCount val="1"/>
                <c:pt idx="0">
                  <c:v>Fuel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criteria2_clean_weighted!$A$2:$A$5</c:f>
              <c:strCache>
                <c:ptCount val="4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</c:strCache>
            </c:strRef>
          </c:cat>
          <c:val>
            <c:numRef>
              <c:f>criteria2_clean_weighted!$K$2:$K$5</c:f>
              <c:numCache>
                <c:formatCode>General</c:formatCode>
                <c:ptCount val="4"/>
                <c:pt idx="0">
                  <c:v>0.444444444444444</c:v>
                </c:pt>
                <c:pt idx="1">
                  <c:v>0.380952380952381</c:v>
                </c:pt>
                <c:pt idx="2">
                  <c:v>0.380952380952381</c:v>
                </c:pt>
                <c:pt idx="3">
                  <c:v>0.412698412698413</c:v>
                </c:pt>
              </c:numCache>
            </c:numRef>
          </c:val>
        </c:ser>
        <c:ser>
          <c:idx val="2"/>
          <c:order val="2"/>
          <c:tx>
            <c:strRef>
              <c:f>criteria2_clean_weighted!$L$1</c:f>
              <c:strCache>
                <c:ptCount val="1"/>
                <c:pt idx="0">
                  <c:v>ResaleValue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criteria2_clean_weighted!$A$2:$A$5</c:f>
              <c:strCache>
                <c:ptCount val="4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</c:strCache>
            </c:strRef>
          </c:cat>
          <c:val>
            <c:numRef>
              <c:f>criteria2_clean_weighted!$L$2:$L$5</c:f>
              <c:numCache>
                <c:formatCode>General</c:formatCode>
                <c:ptCount val="4"/>
                <c:pt idx="0">
                  <c:v>0.258152173913043</c:v>
                </c:pt>
                <c:pt idx="1">
                  <c:v>0.176043344068706</c:v>
                </c:pt>
                <c:pt idx="2">
                  <c:v>0.277777777777778</c:v>
                </c:pt>
                <c:pt idx="3">
                  <c:v>0.274506843800322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648400"/>
        <c:axId val="-1451139280"/>
      </c:barChart>
      <c:catAx>
        <c:axId val="-14506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1139280"/>
        <c:crosses val="autoZero"/>
        <c:auto val="1"/>
        <c:lblAlgn val="ctr"/>
        <c:lblOffset val="100"/>
        <c:noMultiLvlLbl val="0"/>
      </c:catAx>
      <c:valAx>
        <c:axId val="-14511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6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criteria2_clean_weighted!$M$1</c:f>
              <c:strCache>
                <c:ptCount val="1"/>
                <c:pt idx="0">
                  <c:v>Criteria 2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criteria2_clean_weighted!$A$2:$A$5</c:f>
              <c:strCache>
                <c:ptCount val="4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</c:strCache>
            </c:strRef>
          </c:cat>
          <c:val>
            <c:numRef>
              <c:f>criteria2_clean_weighted!$M$2:$M$5</c:f>
              <c:numCache>
                <c:formatCode>General</c:formatCode>
                <c:ptCount val="4"/>
                <c:pt idx="0">
                  <c:v>0.972921122428122</c:v>
                </c:pt>
                <c:pt idx="1">
                  <c:v>0.834773502798865</c:v>
                </c:pt>
                <c:pt idx="2">
                  <c:v>0.91108511484234</c:v>
                </c:pt>
                <c:pt idx="3">
                  <c:v>0.933393644134491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7641120"/>
        <c:axId val="-1450837600"/>
      </c:barChart>
      <c:catAx>
        <c:axId val="-15876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837600"/>
        <c:crosses val="autoZero"/>
        <c:auto val="1"/>
        <c:lblAlgn val="ctr"/>
        <c:lblOffset val="100"/>
        <c:noMultiLvlLbl val="0"/>
      </c:catAx>
      <c:valAx>
        <c:axId val="-14508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6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6</xdr:row>
      <xdr:rowOff>25400</xdr:rowOff>
    </xdr:from>
    <xdr:to>
      <xdr:col>10</xdr:col>
      <xdr:colOff>431800</xdr:colOff>
      <xdr:row>27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28</xdr:row>
      <xdr:rowOff>101600</xdr:rowOff>
    </xdr:from>
    <xdr:to>
      <xdr:col>9</xdr:col>
      <xdr:colOff>762000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M5" totalsRowShown="0">
  <autoFilter ref="A1:M5"/>
  <tableColumns count="13">
    <tableColumn id="1" name="make"/>
    <tableColumn id="2" name="model"/>
    <tableColumn id="3" name="year"/>
    <tableColumn id="4" name="insurance"/>
    <tableColumn id="5" name="insurance_score_index">
      <calculatedColumnFormula>MIN(Table2[insurance])/Table2[[#This Row],[insurance]]</calculatedColumnFormula>
    </tableColumn>
    <tableColumn id="6" name="fuel"/>
    <tableColumn id="7" name="Fuel score index">
      <calculatedColumnFormula>Table2[[#This Row],[fuel]]/MAX(Table2[fuel])</calculatedColumnFormula>
    </tableColumn>
    <tableColumn id="8" name="resale_value"/>
    <tableColumn id="9" name="Resale value index">
      <calculatedColumnFormula>Table2[[#This Row],[resale_value]]/MAX(Table2[resale_value])</calculatedColumnFormula>
    </tableColumn>
    <tableColumn id="10" name="Insurance score">
      <calculatedColumnFormula>Table2[[#This Row],[insurance_score_index]]*C12</calculatedColumnFormula>
    </tableColumn>
    <tableColumn id="11" name="Fuel Score">
      <calculatedColumnFormula>Table2[[#This Row],[Fuel score index]]*C13</calculatedColumnFormula>
    </tableColumn>
    <tableColumn id="12" name="ResaleValue Score"/>
    <tableColumn id="13" name="Criteria 2 Score">
      <calculatedColumnFormula>SUM(Table2[[#This Row],[Insurance score]:[ResaleValue Score]])</calculatedColumnFormula>
    </tableColumn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3" name="Table3" displayName="Table3" ref="A11:C14" totalsRowShown="0">
  <autoFilter ref="A11:C14"/>
  <tableColumns count="3">
    <tableColumn id="1" name="Criteria"/>
    <tableColumn id="2" name="Weight"/>
    <tableColumn id="3" name="Weight Factor">
      <calculatedColumnFormula>Table3[[#This Row],[Weight]]/SUM(Table3[Weight])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L25" sqref="L25"/>
    </sheetView>
  </sheetViews>
  <sheetFormatPr baseColWidth="10" defaultRowHeight="16" x14ac:dyDescent="0.2"/>
  <cols>
    <col min="4" max="4" width="11.6640625" customWidth="1"/>
    <col min="5" max="5" width="22.6640625" customWidth="1"/>
    <col min="7" max="7" width="17" customWidth="1"/>
    <col min="8" max="8" width="14.1640625" customWidth="1"/>
    <col min="9" max="9" width="19" customWidth="1"/>
    <col min="10" max="10" width="16.5" customWidth="1"/>
    <col min="11" max="11" width="12.1640625" customWidth="1"/>
    <col min="12" max="12" width="18.83203125" customWidth="1"/>
    <col min="13" max="13" width="16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">
      <c r="A2" t="s">
        <v>6</v>
      </c>
      <c r="B2" t="s">
        <v>7</v>
      </c>
      <c r="C2">
        <v>2017</v>
      </c>
      <c r="D2">
        <v>4845</v>
      </c>
      <c r="E2">
        <f>MIN(Table2[insurance])/Table2[[#This Row],[insurance]]</f>
        <v>0.97316821465428271</v>
      </c>
      <c r="F2">
        <v>28</v>
      </c>
      <c r="G2">
        <f>Table2[[#This Row],[fuel]]/MAX(Table2[fuel])</f>
        <v>1</v>
      </c>
      <c r="H2">
        <v>9234</v>
      </c>
      <c r="I2">
        <f>Table2[[#This Row],[resale_value]]/MAX(Table2[resale_value])</f>
        <v>0.92934782608695654</v>
      </c>
      <c r="J2">
        <f>Table2[[#This Row],[insurance_score_index]]*C12</f>
        <v>0.27032450407063408</v>
      </c>
      <c r="K2">
        <f>Table2[[#This Row],[Fuel score index]]*C13</f>
        <v>0.44444444444444442</v>
      </c>
      <c r="L2">
        <f>Table2[[#This Row],[Resale value index]]*C14</f>
        <v>0.25815217391304351</v>
      </c>
      <c r="M2">
        <f>SUM(Table2[[#This Row],[Insurance score]:[ResaleValue Score]])</f>
        <v>0.97292112242812201</v>
      </c>
    </row>
    <row r="3" spans="1:13" x14ac:dyDescent="0.2">
      <c r="A3" t="s">
        <v>8</v>
      </c>
      <c r="B3" t="s">
        <v>9</v>
      </c>
      <c r="C3">
        <v>2017</v>
      </c>
      <c r="D3">
        <v>4715</v>
      </c>
      <c r="E3">
        <f>MIN(Table2[insurance])/Table2[[#This Row],[insurance]]</f>
        <v>1</v>
      </c>
      <c r="F3">
        <v>24</v>
      </c>
      <c r="G3">
        <f>Table2[[#This Row],[fuel]]/MAX(Table2[fuel])</f>
        <v>0.8571428571428571</v>
      </c>
      <c r="H3">
        <v>6297</v>
      </c>
      <c r="I3">
        <f>Table2[[#This Row],[resale_value]]/MAX(Table2[resale_value])</f>
        <v>0.63375603864734298</v>
      </c>
      <c r="J3">
        <f>Table2[[#This Row],[insurance_score_index]]*C12</f>
        <v>0.27777777777777779</v>
      </c>
      <c r="K3">
        <f>Table2[[#This Row],[Fuel score index]]*C13</f>
        <v>0.38095238095238093</v>
      </c>
      <c r="L3">
        <f>Table2[[#This Row],[Resale value index]]*C14</f>
        <v>0.17604334406870639</v>
      </c>
      <c r="M3">
        <f>SUM(Table2[[#This Row],[Insurance score]:[ResaleValue Score]])</f>
        <v>0.83477350279886509</v>
      </c>
    </row>
    <row r="4" spans="1:13" x14ac:dyDescent="0.2">
      <c r="A4" t="s">
        <v>10</v>
      </c>
      <c r="B4" t="s">
        <v>11</v>
      </c>
      <c r="C4">
        <v>2017</v>
      </c>
      <c r="D4">
        <v>5190</v>
      </c>
      <c r="E4">
        <f>MIN(Table2[insurance])/Table2[[#This Row],[insurance]]</f>
        <v>0.90847784200385362</v>
      </c>
      <c r="F4">
        <v>24</v>
      </c>
      <c r="G4">
        <f>Table2[[#This Row],[fuel]]/MAX(Table2[fuel])</f>
        <v>0.8571428571428571</v>
      </c>
      <c r="H4">
        <v>9936</v>
      </c>
      <c r="I4">
        <f>Table2[[#This Row],[resale_value]]/MAX(Table2[resale_value])</f>
        <v>1</v>
      </c>
      <c r="J4">
        <f>Table2[[#This Row],[insurance_score_index]]*C12</f>
        <v>0.25235495611218156</v>
      </c>
      <c r="K4">
        <f>Table2[[#This Row],[Fuel score index]]*C13</f>
        <v>0.38095238095238093</v>
      </c>
      <c r="L4">
        <f>Table2[[#This Row],[Resale value index]]*C14</f>
        <v>0.27777777777777779</v>
      </c>
      <c r="M4">
        <f>SUM(Table2[[#This Row],[Insurance score]:[ResaleValue Score]])</f>
        <v>0.91108511484234034</v>
      </c>
    </row>
    <row r="5" spans="1:13" x14ac:dyDescent="0.2">
      <c r="A5" t="s">
        <v>12</v>
      </c>
      <c r="B5" t="s">
        <v>13</v>
      </c>
      <c r="C5">
        <v>2017</v>
      </c>
      <c r="D5">
        <v>5320</v>
      </c>
      <c r="E5">
        <f>MIN(Table2[insurance])/Table2[[#This Row],[insurance]]</f>
        <v>0.88627819548872178</v>
      </c>
      <c r="F5">
        <v>26</v>
      </c>
      <c r="G5">
        <f>Table2[[#This Row],[fuel]]/MAX(Table2[fuel])</f>
        <v>0.9285714285714286</v>
      </c>
      <c r="H5">
        <v>9819</v>
      </c>
      <c r="I5">
        <f>Table2[[#This Row],[resale_value]]/MAX(Table2[resale_value])</f>
        <v>0.98822463768115942</v>
      </c>
      <c r="J5">
        <f>Table2[[#This Row],[insurance_score_index]]*C12</f>
        <v>0.24618838763575607</v>
      </c>
      <c r="K5">
        <f>Table2[[#This Row],[Fuel score index]]*C13</f>
        <v>0.41269841269841268</v>
      </c>
      <c r="L5">
        <f>Table2[[#This Row],[Resale value index]]*C14</f>
        <v>0.27450684380032209</v>
      </c>
      <c r="M5">
        <f>SUM(Table2[[#This Row],[Insurance score]:[ResaleValue Score]])</f>
        <v>0.93339364413449089</v>
      </c>
    </row>
    <row r="10" spans="1:13" x14ac:dyDescent="0.2">
      <c r="A10" t="s">
        <v>14</v>
      </c>
    </row>
    <row r="11" spans="1:13" x14ac:dyDescent="0.2">
      <c r="A11" t="s">
        <v>18</v>
      </c>
      <c r="B11" t="s">
        <v>19</v>
      </c>
      <c r="C11" t="s">
        <v>27</v>
      </c>
    </row>
    <row r="12" spans="1:13" x14ac:dyDescent="0.2">
      <c r="A12" t="s">
        <v>15</v>
      </c>
      <c r="B12">
        <v>5</v>
      </c>
      <c r="C12">
        <f>Table3[[#This Row],[Weight]]/SUM(Table3[Weight])</f>
        <v>0.27777777777777779</v>
      </c>
    </row>
    <row r="13" spans="1:13" x14ac:dyDescent="0.2">
      <c r="A13" t="s">
        <v>16</v>
      </c>
      <c r="B13">
        <v>8</v>
      </c>
      <c r="C13">
        <f>Table3[[#This Row],[Weight]]/SUM(Table3[Weight])</f>
        <v>0.44444444444444442</v>
      </c>
    </row>
    <row r="14" spans="1:13" x14ac:dyDescent="0.2">
      <c r="A14" t="s">
        <v>17</v>
      </c>
      <c r="B14">
        <v>5</v>
      </c>
      <c r="C14">
        <f>Table3[[#This Row],[Weight]]/SUM(Table3[Weight])</f>
        <v>0.27777777777777779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criteria2_clean_weighted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2018-10-24T23:10:47Z</dcterms:created>
  <dcterms:modified xsi:type="dcterms:W3CDTF">2018-10-25T23:19:08Z</dcterms:modified>
</cp:coreProperties>
</file>