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28800" windowHeight="17600" tabRatio="500"/>
  </bookViews>
  <sheets>
    <sheet name="criteria1_clean_weigh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K4" i="1"/>
  <c r="H3" i="1"/>
  <c r="K3" i="1"/>
  <c r="F5" i="1"/>
  <c r="J5" i="1"/>
  <c r="F4" i="1"/>
  <c r="J4" i="1"/>
  <c r="F3" i="1"/>
  <c r="J3" i="1"/>
  <c r="I5" i="1"/>
  <c r="I4" i="1"/>
  <c r="I2" i="1"/>
  <c r="I3" i="1"/>
  <c r="H5" i="1"/>
  <c r="H2" i="1"/>
  <c r="F2" i="1"/>
  <c r="K5" i="1"/>
  <c r="L5" i="1"/>
  <c r="L3" i="1"/>
  <c r="L4" i="1"/>
  <c r="J2" i="1"/>
  <c r="K2" i="1"/>
  <c r="L2" i="1"/>
  <c r="C10" i="1"/>
  <c r="C9" i="1"/>
  <c r="C8" i="1"/>
</calcChain>
</file>

<file path=xl/sharedStrings.xml><?xml version="1.0" encoding="utf-8"?>
<sst xmlns="http://schemas.openxmlformats.org/spreadsheetml/2006/main" count="25" uniqueCount="25">
  <si>
    <t>make</t>
  </si>
  <si>
    <t>model</t>
  </si>
  <si>
    <t>year</t>
  </si>
  <si>
    <t>safety_rating</t>
  </si>
  <si>
    <t>maintenance</t>
  </si>
  <si>
    <t>price_point</t>
  </si>
  <si>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</si>
  <si>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</si>
  <si>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</si>
  <si>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</si>
  <si>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</si>
  <si>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</si>
  <si>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</si>
  <si>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</si>
  <si>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price_index</t>
  </si>
  <si>
    <t>Weighted score</t>
  </si>
  <si>
    <t>Safety</t>
  </si>
  <si>
    <t>Maintainnence</t>
  </si>
  <si>
    <t>Price</t>
  </si>
  <si>
    <t>Weight</t>
  </si>
  <si>
    <t>Weighing Factor</t>
  </si>
  <si>
    <t>main_cost_index</t>
  </si>
  <si>
    <t>Safety score</t>
  </si>
  <si>
    <t>Maintainence Score</t>
  </si>
  <si>
    <t>Pricing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</si>
</sst>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criteria1_clean_weighted!$A$2:$A$5</c:f>
              <c:strCache>
                <c:ptCount val="4"/>
                <c:pt idx="0">
                  <c:v>Honda</c:v>
                </c:pt>
                <c:pt idx="1">
                  <c:v>Hyundai</c:v>
                </c:pt>
                <c:pt idx="2">
                  <c:v>Ford</c:v>
                </c:pt>
                <c:pt idx="3">
                  <c:v>Toyota</c:v>
                </c:pt>
              </c:strCache>
            </c:strRef>
          </c:cat>
          <c:val>
            <c:numRef>
              <c:f>criteria1_clean_weighted!$L$2:$L$5</c:f>
              <c:numCache>
                <c:formatCode>General</c:formatCode>
                <c:ptCount val="4"/>
                <c:pt idx="0">
                  <c:v>2.818181818181818</c:v>
                </c:pt>
                <c:pt idx="1">
                  <c:v>2.73531774848182</c:v>
                </c:pt>
                <c:pt idx="2">
                  <c:v>2.724552353527011</c:v>
                </c:pt>
                <c:pt idx="3">
                  <c:v>2.71276730819956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47280"/>
        <c:axId val="878523984"/>
      </c:barChart>
      <c:catAx>
        <c:axId val="8633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3984"/>
        <c:crosses val="autoZero"/>
        <c:auto val="1"/>
        <c:lblAlgn val="ctr"/>
        <c:lblOffset val="100"/>
        <c:noMultiLvlLbl val="0"/>
      </c:catAx>
      <c:valAx>
        <c:axId val="878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25400</xdr:rowOff>
    </xdr:from>
    <xdr:to>
      <xdr:col>12</xdr:col>
      <xdr:colOff>673100</xdr:colOff>
      <xdr:row>20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5" totalsRowShown="0">
  <autoFilter ref="A1:L5"/>
  <sortState ref="A2:L5">
    <sortCondition ref="L1:L5"/>
  </sortState>
  <tableColumns count="12">
    <tableColumn id="1" name="make"/>
    <tableColumn id="2" name="model"/>
    <tableColumn id="3" name="year"/>
    <tableColumn id="4" name="safety_rating"/>
    <tableColumn id="5" name="maintenance"/>
    <tableColumn id="6" name="main_cost_index" dataDxfId="1">
      <calculatedColumnFormula>MIN(Table1[maintenance])/Table1[[#This Row],[maintenance]]</calculatedColumnFormula>
    </tableColumn>
    <tableColumn id="7" name="price_point"/>
    <tableColumn id="8" name="price_index">
      <calculatedColumnFormula>MIN(Table1[price_point])/Table1[[#This Row],[price_point]]</calculatedColumnFormula>
    </tableColumn>
    <tableColumn id="9" name="Safety score" dataDxfId="0">
      <calculatedColumnFormula>Table1[[#This Row],[safety_rating]]*C7</calculatedColumnFormula>
    </tableColumn>
    <tableColumn id="10" name="Maintainence Score"/>
    <tableColumn id="11" name="Pricing Score"/>
    <tableColumn id="12" name="Weighted score">
      <calculatedColumnFormula>SUM(I2:K2)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Id="1" sqref="I1:K5 A1:A5"/>
    </sheetView>
  </sheetViews>
  <sheetFormatPr baseColWidth="10" defaultRowHeight="16" x14ac:dyDescent="0.2"/>
  <cols>
    <col min="4" max="4" width="14.6640625" customWidth="1"/>
    <col min="5" max="5" width="14.5" customWidth="1"/>
    <col min="6" max="6" width="17.83203125" customWidth="1"/>
    <col min="7" max="7" width="13.1640625" customWidth="1"/>
    <col min="8" max="8" width="13.33203125" customWidth="1"/>
    <col min="9" max="9" width="13.83203125" customWidth="1"/>
    <col min="10" max="10" width="20.1640625" customWidth="1"/>
    <col min="11" max="11" width="14.33203125" customWidth="1"/>
    <col min="12" max="12" width="16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14</v>
      </c>
      <c r="I1" t="s">
        <v>22</v>
      </c>
      <c r="J1" t="s">
        <v>23</v>
      </c>
      <c r="K1" t="s">
        <v>24</v>
      </c>
      <c r="L1" t="s">
        <v>15</v>
      </c>
    </row>
    <row r="2" spans="1:12" x14ac:dyDescent="0.2">
      <c r="A2" t="s">
        <v>6</v>
      </c>
      <c r="B2" t="s">
        <v>7</v>
      </c>
      <c r="C2">
        <v>2017</v>
      </c>
      <c r="D2">
        <v>5</v>
      </c>
      <c r="E2">
        <v>1937</v>
      </c>
      <c r="F2">
        <f>MIN(Table1[maintenance])/Table1[[#This Row],[maintenance]]</f>
        <v>1</v>
      </c>
      <c r="G2">
        <v>19630</v>
      </c>
      <c r="H2">
        <f>MIN(Table1[price_point])/Table1[[#This Row],[price_point]]</f>
        <v>1</v>
      </c>
      <c r="I2">
        <f>Table1[[#This Row],[safety_rating]]*C8</f>
        <v>2.2727272727272725</v>
      </c>
      <c r="J2">
        <f>F2*C9</f>
        <v>0.22727272727272727</v>
      </c>
      <c r="K2">
        <f>(H2*C10)</f>
        <v>0.31818181818181818</v>
      </c>
      <c r="L2">
        <f>SUM(I2:K2)</f>
        <v>2.8181818181818179</v>
      </c>
    </row>
    <row r="3" spans="1:12" x14ac:dyDescent="0.2">
      <c r="A3" t="s">
        <v>10</v>
      </c>
      <c r="B3" t="s">
        <v>11</v>
      </c>
      <c r="C3">
        <v>2017</v>
      </c>
      <c r="D3">
        <v>5</v>
      </c>
      <c r="E3">
        <v>1960</v>
      </c>
      <c r="F3">
        <f>MIN(Table1[maintenance])/Table1[[#This Row],[maintenance]]</f>
        <v>0.98826530612244901</v>
      </c>
      <c r="G3">
        <v>26245</v>
      </c>
      <c r="H3">
        <f>MIN(Table1[price_point])/Table1[[#This Row],[price_point]]</f>
        <v>0.74795199085540098</v>
      </c>
      <c r="I3">
        <f>Table1[[#This Row],[safety_rating]]*C8</f>
        <v>2.2727272727272725</v>
      </c>
      <c r="J3">
        <f>F3*C9</f>
        <v>0.22460575139146569</v>
      </c>
      <c r="K3">
        <f>(H3*C10)</f>
        <v>0.23798472436308213</v>
      </c>
      <c r="L3">
        <f>SUM(I3:K3)</f>
        <v>2.7353177484818203</v>
      </c>
    </row>
    <row r="4" spans="1:12" x14ac:dyDescent="0.2">
      <c r="A4" t="s">
        <v>8</v>
      </c>
      <c r="B4" t="s">
        <v>9</v>
      </c>
      <c r="C4">
        <v>2017</v>
      </c>
      <c r="D4">
        <v>5</v>
      </c>
      <c r="E4">
        <v>2219</v>
      </c>
      <c r="F4">
        <f>MIN(Table1[maintenance])/Table1[[#This Row],[maintenance]]</f>
        <v>0.87291572780531768</v>
      </c>
      <c r="G4">
        <v>24645</v>
      </c>
      <c r="H4">
        <f>MIN(Table1[price_point])/Table1[[#This Row],[price_point]]</f>
        <v>0.79651044836680873</v>
      </c>
      <c r="I4">
        <f>Table1[[#This Row],[safety_rating]]*C8</f>
        <v>2.2727272727272725</v>
      </c>
      <c r="J4">
        <f>F4*C9</f>
        <v>0.19838993813757219</v>
      </c>
      <c r="K4">
        <f>(H4*C10)</f>
        <v>0.25343514266216643</v>
      </c>
      <c r="L4">
        <f>SUM(I4:K4)</f>
        <v>2.7245523535270113</v>
      </c>
    </row>
    <row r="5" spans="1:12" x14ac:dyDescent="0.2">
      <c r="A5" t="s">
        <v>12</v>
      </c>
      <c r="B5" t="s">
        <v>13</v>
      </c>
      <c r="C5">
        <v>2017</v>
      </c>
      <c r="D5">
        <v>5</v>
      </c>
      <c r="E5">
        <v>2271</v>
      </c>
      <c r="F5">
        <f>MIN(Table1[maintenance])/Table1[[#This Row],[maintenance]]</f>
        <v>0.85292822545134306</v>
      </c>
      <c r="G5">
        <v>25370</v>
      </c>
      <c r="H5">
        <f>MIN(Table1[price_point])/Table1[[#This Row],[price_point]]</f>
        <v>0.77374852187623178</v>
      </c>
      <c r="I5">
        <f>Table1[[#This Row],[safety_rating]]*C8</f>
        <v>2.2727272727272725</v>
      </c>
      <c r="J5">
        <f>F5*C9</f>
        <v>0.19384732396621432</v>
      </c>
      <c r="K5">
        <f>(H5*C10)</f>
        <v>0.24619271150607375</v>
      </c>
      <c r="L5">
        <f>SUM(I5:K5)</f>
        <v>2.7127673081995605</v>
      </c>
    </row>
    <row r="7" spans="1:12" x14ac:dyDescent="0.2">
      <c r="B7" t="s">
        <v>19</v>
      </c>
      <c r="C7" t="s">
        <v>20</v>
      </c>
    </row>
    <row r="8" spans="1:12" x14ac:dyDescent="0.2">
      <c r="A8" t="s">
        <v>16</v>
      </c>
      <c r="B8">
        <v>10</v>
      </c>
      <c r="C8">
        <f>B8/SUM(B8:B10)</f>
        <v>0.45454545454545453</v>
      </c>
    </row>
    <row r="9" spans="1:12" x14ac:dyDescent="0.2">
      <c r="A9" t="s">
        <v>17</v>
      </c>
      <c r="B9">
        <v>5</v>
      </c>
      <c r="C9">
        <f>B9/SUM(B8:B11)</f>
        <v>0.22727272727272727</v>
      </c>
    </row>
    <row r="10" spans="1:12" x14ac:dyDescent="0.2">
      <c r="A10" t="s">
        <v>18</v>
      </c>
      <c r="B10">
        <v>7</v>
      </c>
      <c r="C10">
        <f>B10/SUM(B8:B12)</f>
        <v>0.31818181818181818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criteria1_clean_weighted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2018-10-24T23:10:20Z</dcterms:created>
  <dcterms:modified xsi:type="dcterms:W3CDTF">2018-10-25T00:23:19Z</dcterms:modified>
</cp:coreProperties>
</file>