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dor" sheetId="1" r:id="rId4"/>
  </sheets>
  <definedNames/>
  <calcPr/>
</workbook>
</file>

<file path=xl/sharedStrings.xml><?xml version="1.0" encoding="utf-8"?>
<sst xmlns="http://schemas.openxmlformats.org/spreadsheetml/2006/main" count="61" uniqueCount="27">
  <si>
    <t>Comissão</t>
  </si>
  <si>
    <t>Fee Pagamento</t>
  </si>
  <si>
    <t>Público</t>
  </si>
  <si>
    <t>Tipo do Público</t>
  </si>
  <si>
    <t>Média Pedidos</t>
  </si>
  <si>
    <t>Ticket Médio</t>
  </si>
  <si>
    <t>Total de Pedidos Estimado</t>
  </si>
  <si>
    <t>Valor Pedidos</t>
  </si>
  <si>
    <t>Comissão iFood</t>
  </si>
  <si>
    <t>Valor Incremental de Comissão</t>
  </si>
  <si>
    <t>Valor Incremental por Usuário</t>
  </si>
  <si>
    <t>Valor Incremental Restaurante</t>
  </si>
  <si>
    <t>Média Outliers</t>
  </si>
  <si>
    <t>Taxa de 17,5%</t>
  </si>
  <si>
    <t>Valor Estimado - Valor Estimado com métricas de Controle</t>
  </si>
  <si>
    <t>Valor incremental / Público</t>
  </si>
  <si>
    <t>Valor Estimado - Valor Estimado com métricas de Controle - Fee Pagamento</t>
  </si>
  <si>
    <t>Target</t>
  </si>
  <si>
    <t>Controle</t>
  </si>
  <si>
    <t>Origem do investimento</t>
  </si>
  <si>
    <t>Desembolso por usuário</t>
  </si>
  <si>
    <t>Desembolso Total</t>
  </si>
  <si>
    <t>Share Desembolso</t>
  </si>
  <si>
    <t>Retorno da Ação</t>
  </si>
  <si>
    <t>ROI</t>
  </si>
  <si>
    <t>Ifood</t>
  </si>
  <si>
    <t>Restaurante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</si>
</sst>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[$R$]#,##0.00"/>
    <numFmt numFmtId="166" formatCode="[$R$]#,##0"/>
  </numFmts>
  <fonts count="7">
    <font>
      <sz val="10.0"/>
      <color rgb="FF000000"/>
      <name val="Arial"/>
      <scheme val="minor"/>
    </font>
    <font>
      <color rgb="FF434343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sz val="8.0"/>
      <color rgb="FF666666"/>
      <name val="Courier New"/>
    </font>
    <font>
      <b/>
      <color rgb="FF434343"/>
      <name val="Arial"/>
      <scheme val="minor"/>
    </font>
    <font>
      <b/>
      <sz val="9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  <xf borderId="0" fillId="3" fontId="1" numFmtId="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165" xfId="0" applyFont="1" applyNumberFormat="1"/>
    <xf borderId="0" fillId="3" fontId="5" numFmtId="165" xfId="0" applyFont="1" applyNumberFormat="1"/>
    <xf borderId="0" fillId="3" fontId="5" numFmtId="165" xfId="0" applyAlignment="1" applyFont="1" applyNumberFormat="1">
      <alignment readingOrder="0"/>
    </xf>
    <xf borderId="0" fillId="4" fontId="5" numFmtId="0" xfId="0" applyAlignment="1" applyFill="1" applyFont="1">
      <alignment readingOrder="0"/>
    </xf>
    <xf borderId="0" fillId="4" fontId="1" numFmtId="3" xfId="0" applyAlignment="1" applyFont="1" applyNumberFormat="1">
      <alignment readingOrder="0"/>
    </xf>
    <xf borderId="0" fillId="4" fontId="1" numFmtId="4" xfId="0" applyAlignment="1" applyFont="1" applyNumberFormat="1">
      <alignment readingOrder="0"/>
    </xf>
    <xf borderId="0" fillId="4" fontId="1" numFmtId="165" xfId="0" applyAlignment="1" applyFont="1" applyNumberFormat="1">
      <alignment readingOrder="0"/>
    </xf>
    <xf borderId="0" fillId="4" fontId="1" numFmtId="165" xfId="0" applyFont="1" applyNumberFormat="1"/>
    <xf borderId="0" fillId="5" fontId="6" numFmtId="0" xfId="0" applyAlignment="1" applyFill="1" applyFont="1">
      <alignment horizontal="center" readingOrder="0" shrinkToFit="0" vertical="center" wrapText="1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0" xfId="0" applyFont="1" applyNumberFormat="1"/>
    <xf borderId="0" fillId="0" fontId="1" numFmtId="165" xfId="0" applyFont="1" applyNumberFormat="1"/>
    <xf borderId="0" fillId="0" fontId="1" numFmtId="10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63"/>
    <col customWidth="1" min="2" max="2" width="19.13"/>
    <col customWidth="1" min="3" max="7" width="17.25"/>
    <col customWidth="1" min="8" max="8" width="26.38"/>
    <col customWidth="1" min="9" max="9" width="17.25"/>
    <col customWidth="1" min="10" max="10" width="30.25"/>
  </cols>
  <sheetData>
    <row r="2">
      <c r="A2" s="1" t="s">
        <v>0</v>
      </c>
      <c r="B2" s="1">
        <v>0.175</v>
      </c>
    </row>
    <row r="3">
      <c r="A3" s="1" t="s">
        <v>1</v>
      </c>
      <c r="B3" s="2">
        <v>0.032</v>
      </c>
      <c r="C3" s="3"/>
      <c r="D3" s="3"/>
      <c r="E3" s="3"/>
      <c r="F3" s="3"/>
      <c r="G3" s="3"/>
      <c r="H3" s="3"/>
    </row>
    <row r="4">
      <c r="A4" s="1" t="s">
        <v>2</v>
      </c>
      <c r="B4" s="4">
        <v>806156.0</v>
      </c>
      <c r="C4" s="3"/>
      <c r="D4" s="3"/>
      <c r="E4" s="3"/>
      <c r="F4" s="3"/>
      <c r="G4" s="3"/>
      <c r="H4" s="3"/>
    </row>
    <row r="5">
      <c r="B5" s="3"/>
      <c r="C5" s="3"/>
      <c r="D5" s="3"/>
      <c r="E5" s="3"/>
      <c r="F5" s="3"/>
      <c r="G5" s="3"/>
      <c r="H5" s="3"/>
    </row>
    <row r="6">
      <c r="A6" s="5" t="s">
        <v>3</v>
      </c>
      <c r="B6" s="5" t="s">
        <v>2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/>
      <c r="B7" s="7"/>
      <c r="C7" s="8" t="s">
        <v>12</v>
      </c>
      <c r="D7" s="8" t="s">
        <v>12</v>
      </c>
      <c r="E7" s="7"/>
      <c r="F7" s="7"/>
      <c r="G7" s="8" t="s">
        <v>13</v>
      </c>
      <c r="H7" s="8" t="s">
        <v>14</v>
      </c>
      <c r="I7" s="8" t="s">
        <v>15</v>
      </c>
      <c r="J7" s="8" t="s">
        <v>16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9" t="s">
        <v>17</v>
      </c>
      <c r="B8" s="10">
        <f>B4*0.55</f>
        <v>443385.8</v>
      </c>
      <c r="C8" s="11">
        <v>3.11</v>
      </c>
      <c r="D8" s="12">
        <v>145.43</v>
      </c>
      <c r="E8" s="10">
        <f t="shared" ref="E8:E9" si="1">B8*C8</f>
        <v>1378929.838</v>
      </c>
      <c r="F8" s="13">
        <f t="shared" ref="F8:F9" si="2">E8*D8</f>
        <v>200537766.3</v>
      </c>
      <c r="G8" s="13">
        <f t="shared" ref="G8:G9" si="3">F8*$B$2</f>
        <v>35094109.11</v>
      </c>
      <c r="H8" s="14">
        <f t="shared" ref="H8:H9" si="4">G8-(B8*$C$9*$D$9*$B$2)</f>
        <v>6400707.433</v>
      </c>
      <c r="I8" s="14">
        <f t="shared" ref="I8:I9" si="5">H8/B8</f>
        <v>14.4359775</v>
      </c>
      <c r="J8" s="15">
        <f>F8-(B8*$C$9*$D$9) *(1-B3)</f>
        <v>41822264.49</v>
      </c>
    </row>
    <row r="9">
      <c r="A9" s="16" t="s">
        <v>18</v>
      </c>
      <c r="B9" s="17">
        <f>B4*0.45</f>
        <v>362770.2</v>
      </c>
      <c r="C9" s="18">
        <v>2.81</v>
      </c>
      <c r="D9" s="19">
        <v>131.6</v>
      </c>
      <c r="E9" s="17">
        <f t="shared" si="1"/>
        <v>1019384.262</v>
      </c>
      <c r="F9" s="20">
        <f t="shared" si="2"/>
        <v>134150968.9</v>
      </c>
      <c r="G9" s="20">
        <f t="shared" si="3"/>
        <v>23476419.55</v>
      </c>
      <c r="H9" s="20">
        <f t="shared" si="4"/>
        <v>0</v>
      </c>
      <c r="I9" s="20">
        <f t="shared" si="5"/>
        <v>0</v>
      </c>
      <c r="J9" s="19">
        <f>F9-(B9*$C$9*$D$9)</f>
        <v>0</v>
      </c>
    </row>
    <row r="12">
      <c r="A12" s="21" t="s">
        <v>19</v>
      </c>
      <c r="B12" s="21" t="s">
        <v>20</v>
      </c>
      <c r="C12" s="21" t="s">
        <v>21</v>
      </c>
      <c r="D12" s="21" t="s">
        <v>22</v>
      </c>
      <c r="E12" s="21" t="s">
        <v>23</v>
      </c>
      <c r="F12" s="21" t="s">
        <v>24</v>
      </c>
    </row>
    <row r="13">
      <c r="A13" s="1" t="s">
        <v>25</v>
      </c>
      <c r="B13" s="22">
        <v>10.0</v>
      </c>
      <c r="C13" s="23">
        <f>B13*$B$8</f>
        <v>4433858</v>
      </c>
      <c r="D13" s="24">
        <f>C13/sum(C13:C14)</f>
        <v>1</v>
      </c>
      <c r="E13" s="25">
        <f>$H$8-C13</f>
        <v>1966849.433</v>
      </c>
      <c r="F13" s="26">
        <f>iferror(E13/C13,0)</f>
        <v>0.44359775</v>
      </c>
    </row>
    <row r="14">
      <c r="A14" s="1" t="s">
        <v>26</v>
      </c>
      <c r="B14" s="22">
        <v>0.0</v>
      </c>
      <c r="C14" s="23">
        <f>B14*B$8</f>
        <v>0</v>
      </c>
      <c r="D14" s="24">
        <f>C14/sum(C$13:C$14)</f>
        <v>0</v>
      </c>
      <c r="E14" s="25">
        <f>$J$8-C14</f>
        <v>41822264.49</v>
      </c>
      <c r="F14" s="26" t="str">
        <f>iferror(E14/C14,"-")</f>
        <v>-</v>
      </c>
    </row>
    <row r="15">
      <c r="F15" s="27"/>
    </row>
    <row r="16">
      <c r="A16" s="21" t="s">
        <v>19</v>
      </c>
      <c r="B16" s="21" t="s">
        <v>20</v>
      </c>
      <c r="C16" s="21" t="s">
        <v>21</v>
      </c>
      <c r="D16" s="21" t="s">
        <v>22</v>
      </c>
      <c r="E16" s="21" t="s">
        <v>23</v>
      </c>
      <c r="F16" s="21" t="s">
        <v>24</v>
      </c>
    </row>
    <row r="17">
      <c r="A17" s="1" t="s">
        <v>25</v>
      </c>
      <c r="B17" s="22">
        <v>0.0</v>
      </c>
      <c r="C17" s="23">
        <f>B17*$B$8</f>
        <v>0</v>
      </c>
      <c r="D17" s="24">
        <f>C17/sum(C17:C18)</f>
        <v>0</v>
      </c>
      <c r="E17" s="25">
        <f>$H$8-C17</f>
        <v>6400707.433</v>
      </c>
      <c r="F17" s="26" t="str">
        <f>iferror(E17/C17,"-")</f>
        <v>-</v>
      </c>
    </row>
    <row r="18">
      <c r="A18" s="1" t="s">
        <v>26</v>
      </c>
      <c r="B18" s="22">
        <v>10.0</v>
      </c>
      <c r="C18" s="23">
        <f>B18*B$8</f>
        <v>4433858</v>
      </c>
      <c r="D18" s="24">
        <f>C18/sum(C17:C18)</f>
        <v>1</v>
      </c>
      <c r="E18" s="25">
        <f>$J$8-C18</f>
        <v>37388406.49</v>
      </c>
      <c r="F18" s="26">
        <f>iferror(E18/C18,0)</f>
        <v>8.4324772</v>
      </c>
    </row>
    <row r="20">
      <c r="A20" s="21" t="s">
        <v>19</v>
      </c>
      <c r="B20" s="21" t="s">
        <v>20</v>
      </c>
      <c r="C20" s="21" t="s">
        <v>21</v>
      </c>
      <c r="D20" s="21" t="s">
        <v>22</v>
      </c>
      <c r="E20" s="21" t="s">
        <v>23</v>
      </c>
      <c r="F20" s="21" t="s">
        <v>24</v>
      </c>
    </row>
    <row r="21">
      <c r="A21" s="1" t="s">
        <v>25</v>
      </c>
      <c r="B21" s="22">
        <v>0.0</v>
      </c>
      <c r="C21" s="23">
        <f>B21*$B$8</f>
        <v>0</v>
      </c>
      <c r="D21" s="24">
        <f>C21/sum(C21:C22)</f>
        <v>0</v>
      </c>
      <c r="E21" s="25">
        <f>$H$8-C21</f>
        <v>6400707.433</v>
      </c>
      <c r="F21" s="26" t="str">
        <f>iferror(E21/C21,"-")</f>
        <v>-</v>
      </c>
    </row>
    <row r="22">
      <c r="A22" s="1" t="s">
        <v>26</v>
      </c>
      <c r="B22" s="22">
        <v>20.0</v>
      </c>
      <c r="C22" s="23">
        <f>B22*B$8</f>
        <v>8867716</v>
      </c>
      <c r="D22" s="24">
        <f>C22/sum(C21:C22)</f>
        <v>1</v>
      </c>
      <c r="E22" s="25">
        <f>$J$8-C22</f>
        <v>32954548.49</v>
      </c>
      <c r="F22" s="26">
        <f>iferror(E22/C22,0)</f>
        <v>3.7162386</v>
      </c>
    </row>
    <row r="24">
      <c r="A24" s="21" t="s">
        <v>19</v>
      </c>
      <c r="B24" s="21" t="s">
        <v>20</v>
      </c>
      <c r="C24" s="21" t="s">
        <v>21</v>
      </c>
      <c r="D24" s="21" t="s">
        <v>22</v>
      </c>
      <c r="E24" s="21" t="s">
        <v>23</v>
      </c>
      <c r="F24" s="21" t="s">
        <v>24</v>
      </c>
    </row>
    <row r="25">
      <c r="A25" s="1" t="s">
        <v>25</v>
      </c>
      <c r="B25" s="22">
        <v>5.0</v>
      </c>
      <c r="C25" s="23">
        <f>B25*$B$8</f>
        <v>2216929</v>
      </c>
      <c r="D25" s="24">
        <f>C25/sum(C25:C26)</f>
        <v>0.5</v>
      </c>
      <c r="E25" s="25">
        <f>$H$8-C25</f>
        <v>4183778.433</v>
      </c>
      <c r="F25" s="26">
        <f>iferror(E25/C25,"-")</f>
        <v>1.8871955</v>
      </c>
    </row>
    <row r="26">
      <c r="A26" s="1" t="s">
        <v>26</v>
      </c>
      <c r="B26" s="22">
        <v>5.0</v>
      </c>
      <c r="C26" s="23">
        <f>B26*B$8</f>
        <v>2216929</v>
      </c>
      <c r="D26" s="24">
        <f>C26/sum(C25:C26)</f>
        <v>0.5</v>
      </c>
      <c r="E26" s="25">
        <f>$J$8-C26</f>
        <v>39605335.49</v>
      </c>
      <c r="F26" s="26">
        <f>iferror(E26/C26,0)</f>
        <v>17.8649544</v>
      </c>
    </row>
    <row r="28">
      <c r="A28" s="21" t="s">
        <v>19</v>
      </c>
      <c r="B28" s="21" t="s">
        <v>20</v>
      </c>
      <c r="C28" s="21" t="s">
        <v>21</v>
      </c>
      <c r="D28" s="21" t="s">
        <v>22</v>
      </c>
      <c r="E28" s="21" t="s">
        <v>23</v>
      </c>
      <c r="F28" s="21" t="s">
        <v>24</v>
      </c>
    </row>
    <row r="29">
      <c r="A29" s="1" t="s">
        <v>25</v>
      </c>
      <c r="B29" s="22">
        <v>10.0</v>
      </c>
      <c r="C29" s="23">
        <f>B29*$B$8</f>
        <v>4433858</v>
      </c>
      <c r="D29" s="24">
        <f>C29/sum(C29:C30)</f>
        <v>0.5</v>
      </c>
      <c r="E29" s="25">
        <f>$H$8-C29</f>
        <v>1966849.433</v>
      </c>
      <c r="F29" s="26">
        <f>iferror(E29/C29,"-")</f>
        <v>0.44359775</v>
      </c>
    </row>
    <row r="30">
      <c r="A30" s="1" t="s">
        <v>26</v>
      </c>
      <c r="B30" s="22">
        <v>10.0</v>
      </c>
      <c r="C30" s="23">
        <f>B30*B$8</f>
        <v>4433858</v>
      </c>
      <c r="D30" s="24">
        <f>C30/sum(C29:C30)</f>
        <v>0.5</v>
      </c>
      <c r="E30" s="25">
        <f>$J$8-C30</f>
        <v>37388406.49</v>
      </c>
      <c r="F30" s="26">
        <f>iferror(E30/C30,0)</f>
        <v>8.4324772</v>
      </c>
    </row>
  </sheetData>
  <conditionalFormatting sqref="D13:D15 D17:D19 D21:D22 D25:D27 D29:D30">
    <cfRule type="colorScale" priority="1">
      <colorScale>
        <cfvo type="min"/>
        <cfvo type="max"/>
        <color rgb="FFFFFFFF"/>
        <color rgb="FFE67C73"/>
      </colorScale>
    </cfRule>
  </conditionalFormatting>
  <conditionalFormatting sqref="B13:B15 B17:B19 B21:B22 B25:B27 B29:B30">
    <cfRule type="colorScale" priority="2">
      <colorScale>
        <cfvo type="min"/>
        <cfvo type="max"/>
        <color rgb="FFFFFFFF"/>
        <color rgb="FFE67C73"/>
      </colorScale>
    </cfRule>
  </conditionalFormatting>
  <conditionalFormatting sqref="F13:F15 F17:F19 F21:F22 F25:F27 F29:F30">
    <cfRule type="colorScale" priority="3">
      <colorScale>
        <cfvo type="min"/>
        <cfvo type="max"/>
        <color rgb="FFFFFFFF"/>
        <color rgb="FFE67C73"/>
      </colorScale>
    </cfRule>
  </conditionalFormatting>
  <drawing r:id="rId1"/>
</worksheet>
</file>