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5\"/>
    </mc:Choice>
  </mc:AlternateContent>
  <xr:revisionPtr revIDLastSave="0" documentId="13_ncr:1_{FA9467C6-9289-4578-9D43-00B382CE29F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dherents" sheetId="1" r:id="rId1"/>
    <sheet name="repartition" sheetId="2" r:id="rId2"/>
  </sheets>
  <definedNames>
    <definedName name="Segment_SPORTS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D10" i="2"/>
  <c r="C10" i="2"/>
  <c r="B10" i="2"/>
  <c r="G3" i="2"/>
  <c r="G4" i="2"/>
  <c r="G5" i="2"/>
  <c r="G6" i="2"/>
  <c r="G7" i="2"/>
  <c r="G8" i="2"/>
  <c r="G9" i="2"/>
  <c r="M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G10" i="2" l="1"/>
</calcChain>
</file>

<file path=xl/sharedStrings.xml><?xml version="1.0" encoding="utf-8"?>
<sst xmlns="http://schemas.openxmlformats.org/spreadsheetml/2006/main" count="430" uniqueCount="209">
  <si>
    <t>Nom</t>
  </si>
  <si>
    <t>Prénom</t>
  </si>
  <si>
    <t>Adresse</t>
  </si>
  <si>
    <t>Ville</t>
  </si>
  <si>
    <t>Sexe</t>
  </si>
  <si>
    <t>Age</t>
  </si>
  <si>
    <t>Catégorie</t>
  </si>
  <si>
    <t>Année
Inscription</t>
  </si>
  <si>
    <t>Montant
Cotisation</t>
  </si>
  <si>
    <t>Payé</t>
  </si>
  <si>
    <t>Mode
paiement</t>
  </si>
  <si>
    <t>FRAPPIER</t>
  </si>
  <si>
    <t>Michel</t>
  </si>
  <si>
    <t>9 rue des Orangers</t>
  </si>
  <si>
    <t>BIARRITZ</t>
  </si>
  <si>
    <t>M</t>
  </si>
  <si>
    <t>O</t>
  </si>
  <si>
    <t>CHQ</t>
  </si>
  <si>
    <t>LECOZ</t>
  </si>
  <si>
    <t>Christine</t>
  </si>
  <si>
    <t>2 rue Honoré de Balzac</t>
  </si>
  <si>
    <t>F</t>
  </si>
  <si>
    <t>CB</t>
  </si>
  <si>
    <t>BLOUIN</t>
  </si>
  <si>
    <t>Yannick</t>
  </si>
  <si>
    <t>Allée Beaumarchais</t>
  </si>
  <si>
    <t>LEVEQUE</t>
  </si>
  <si>
    <t>Karine</t>
  </si>
  <si>
    <t>18 rue de Provence</t>
  </si>
  <si>
    <t>ESP</t>
  </si>
  <si>
    <t>TIXIER</t>
  </si>
  <si>
    <t>Bertrand</t>
  </si>
  <si>
    <t>36 rue de la Fraternité</t>
  </si>
  <si>
    <t>CLOSERAIE</t>
  </si>
  <si>
    <t>Pauline</t>
  </si>
  <si>
    <t>Chemin Nantais</t>
  </si>
  <si>
    <t>ALBAN</t>
  </si>
  <si>
    <t>Florent</t>
  </si>
  <si>
    <t>3 rue Jean Moulin</t>
  </si>
  <si>
    <t>N</t>
  </si>
  <si>
    <t>SALAUN</t>
  </si>
  <si>
    <t>Nolwenn</t>
  </si>
  <si>
    <t>65 rue des Bonnets rouges</t>
  </si>
  <si>
    <t>SOIGNON</t>
  </si>
  <si>
    <t>Gilles</t>
  </si>
  <si>
    <t>9 rue du Chateau</t>
  </si>
  <si>
    <t>TROUCHET</t>
  </si>
  <si>
    <t>Céline</t>
  </si>
  <si>
    <t>5 rue Lavoisier</t>
  </si>
  <si>
    <t>GRIMAUD</t>
  </si>
  <si>
    <t>Tugdual</t>
  </si>
  <si>
    <t>10 rue de la Montagne</t>
  </si>
  <si>
    <t>MARTINEZ</t>
  </si>
  <si>
    <t>Fabiola</t>
  </si>
  <si>
    <t>Allée Montaigne</t>
  </si>
  <si>
    <t>SIMON</t>
  </si>
  <si>
    <t>Corinne</t>
  </si>
  <si>
    <t>6 rue des Amis</t>
  </si>
  <si>
    <t>STILLAN</t>
  </si>
  <si>
    <t>Fabrice</t>
  </si>
  <si>
    <t>12 rue de Landser</t>
  </si>
  <si>
    <t>AUBRY</t>
  </si>
  <si>
    <t>Sylvaine</t>
  </si>
  <si>
    <t>101 rue de Rennes</t>
  </si>
  <si>
    <t>LILLE</t>
  </si>
  <si>
    <t>CADIOU</t>
  </si>
  <si>
    <t>Pierre</t>
  </si>
  <si>
    <t>1 rue De Beauvoir</t>
  </si>
  <si>
    <t>MARTIN</t>
  </si>
  <si>
    <t>Mathilde</t>
  </si>
  <si>
    <t>9 rue Jules Verne</t>
  </si>
  <si>
    <t>DELALANDE</t>
  </si>
  <si>
    <t>Sophie</t>
  </si>
  <si>
    <t>12 Allée Mauve</t>
  </si>
  <si>
    <t>LE COZIC</t>
  </si>
  <si>
    <t>Marc</t>
  </si>
  <si>
    <t>96 rue de la Convention</t>
  </si>
  <si>
    <t>LEBLANC</t>
  </si>
  <si>
    <t>Sébastien</t>
  </si>
  <si>
    <t>13 rue du Poteau</t>
  </si>
  <si>
    <t>DESMONTS</t>
  </si>
  <si>
    <t>Christian</t>
  </si>
  <si>
    <t>145 Rue de la Fosse</t>
  </si>
  <si>
    <t>LACANA</t>
  </si>
  <si>
    <t>Fleur</t>
  </si>
  <si>
    <t>87 route d'Ancenis</t>
  </si>
  <si>
    <t>PLEURIEAU</t>
  </si>
  <si>
    <t>Solange</t>
  </si>
  <si>
    <t>99 Bd Faure</t>
  </si>
  <si>
    <t>BAZIER</t>
  </si>
  <si>
    <t>Laure</t>
  </si>
  <si>
    <t>69 Avenue Renoir</t>
  </si>
  <si>
    <t>BIGOT</t>
  </si>
  <si>
    <t>Hervé</t>
  </si>
  <si>
    <t>1 rue P. Brossolette</t>
  </si>
  <si>
    <t>NANTES</t>
  </si>
  <si>
    <t>Ronan</t>
  </si>
  <si>
    <t>Agnès</t>
  </si>
  <si>
    <t>PILLET</t>
  </si>
  <si>
    <t>Prudence</t>
  </si>
  <si>
    <t>6 Allée Fabert</t>
  </si>
  <si>
    <t>MARCHAND</t>
  </si>
  <si>
    <t>Elisabeth</t>
  </si>
  <si>
    <t>2 rue Camus</t>
  </si>
  <si>
    <t>Mélanie</t>
  </si>
  <si>
    <t>HURION</t>
  </si>
  <si>
    <t>Pascale</t>
  </si>
  <si>
    <t>Impasse des Oursons</t>
  </si>
  <si>
    <t>KERRIEN</t>
  </si>
  <si>
    <t>Dominique</t>
  </si>
  <si>
    <t>12 Impasse des Potiers</t>
  </si>
  <si>
    <t>DE FOUAULT</t>
  </si>
  <si>
    <t>Hélène</t>
  </si>
  <si>
    <t>Impasse du Manoir</t>
  </si>
  <si>
    <t>LEMAIRE</t>
  </si>
  <si>
    <t>3 rue de Smyrne</t>
  </si>
  <si>
    <t>DUGUE</t>
  </si>
  <si>
    <t>Pascal</t>
  </si>
  <si>
    <t>Bd des Chardonnets</t>
  </si>
  <si>
    <t>TOULOUSE</t>
  </si>
  <si>
    <t>BARBOT</t>
  </si>
  <si>
    <t>8 Bd d'Isly</t>
  </si>
  <si>
    <t>WATERMAN</t>
  </si>
  <si>
    <t>Jonathan</t>
  </si>
  <si>
    <t>route de Vannes</t>
  </si>
  <si>
    <t>BLANDIN</t>
  </si>
  <si>
    <t>Louis</t>
  </si>
  <si>
    <t>Impasse Anne de Bgne</t>
  </si>
  <si>
    <t>Clémence</t>
  </si>
  <si>
    <t>45 rue Edmond Rostand</t>
  </si>
  <si>
    <t>ROUAUD</t>
  </si>
  <si>
    <t>Christelle</t>
  </si>
  <si>
    <t>3 rue des Charmilles</t>
  </si>
  <si>
    <t>GAUTHIER</t>
  </si>
  <si>
    <t>Anne</t>
  </si>
  <si>
    <t>45 Bd de la Liberté</t>
  </si>
  <si>
    <t>ROUVIERE</t>
  </si>
  <si>
    <t>Luc</t>
  </si>
  <si>
    <t>Landes Rouges</t>
  </si>
  <si>
    <t>Judith</t>
  </si>
  <si>
    <t>Julien</t>
  </si>
  <si>
    <t>65 Bd des Batignolles</t>
  </si>
  <si>
    <t>LE BRAZ</t>
  </si>
  <si>
    <t>Géraldine</t>
  </si>
  <si>
    <t>12 rue Dobrée</t>
  </si>
  <si>
    <t>JUNIOR</t>
  </si>
  <si>
    <t>POUSSIN</t>
  </si>
  <si>
    <t>AnnéeNaissance</t>
  </si>
  <si>
    <t>frappier2013</t>
  </si>
  <si>
    <t>lecoz2013</t>
  </si>
  <si>
    <t>blouin2014</t>
  </si>
  <si>
    <t>leveque2015</t>
  </si>
  <si>
    <t>tixier2016</t>
  </si>
  <si>
    <t>closeraie2017</t>
  </si>
  <si>
    <t>alban2018</t>
  </si>
  <si>
    <t>salaun2019</t>
  </si>
  <si>
    <t>soignon2019</t>
  </si>
  <si>
    <t>trouchet2019</t>
  </si>
  <si>
    <t>grimaud2020</t>
  </si>
  <si>
    <t>martinez2020</t>
  </si>
  <si>
    <t>simon2020</t>
  </si>
  <si>
    <t>stillan2020</t>
  </si>
  <si>
    <t>aubry2013</t>
  </si>
  <si>
    <t>cadiou2013</t>
  </si>
  <si>
    <t>martin2013</t>
  </si>
  <si>
    <t>delalande2014</t>
  </si>
  <si>
    <t>le cozic2014</t>
  </si>
  <si>
    <t>leblanc2014</t>
  </si>
  <si>
    <t>desmonts2018</t>
  </si>
  <si>
    <t>lacana2018</t>
  </si>
  <si>
    <t>pleurieau2019</t>
  </si>
  <si>
    <t>bazier2020</t>
  </si>
  <si>
    <t>bigot2020</t>
  </si>
  <si>
    <t>grimaud2014</t>
  </si>
  <si>
    <t>soignon2014</t>
  </si>
  <si>
    <t>pillet2015</t>
  </si>
  <si>
    <t>marchand2016</t>
  </si>
  <si>
    <t>aubry2017</t>
  </si>
  <si>
    <t>hurion2018</t>
  </si>
  <si>
    <t>kerrien2019</t>
  </si>
  <si>
    <t>de fouault2019</t>
  </si>
  <si>
    <t>lemaire2020</t>
  </si>
  <si>
    <t>dugue2013</t>
  </si>
  <si>
    <t>barbot2014</t>
  </si>
  <si>
    <t>waterman2014</t>
  </si>
  <si>
    <t>blandin2016</t>
  </si>
  <si>
    <t>martin2016</t>
  </si>
  <si>
    <t>rouaud2016</t>
  </si>
  <si>
    <t>gauthier2017</t>
  </si>
  <si>
    <t>rouviere2018</t>
  </si>
  <si>
    <t>simon2018</t>
  </si>
  <si>
    <t>gauthier2019</t>
  </si>
  <si>
    <t>le braz2020</t>
  </si>
  <si>
    <t>Pseudo</t>
  </si>
  <si>
    <t>Total</t>
  </si>
  <si>
    <t>SPORTS</t>
  </si>
  <si>
    <t>11-12 ans</t>
  </si>
  <si>
    <t>13-14 ans</t>
  </si>
  <si>
    <t>15-16 ans</t>
  </si>
  <si>
    <t>17-18 ans</t>
  </si>
  <si>
    <t>19-20 ans</t>
  </si>
  <si>
    <t>Acrobatie</t>
  </si>
  <si>
    <t>Aérobic</t>
  </si>
  <si>
    <t>Gym Sportive</t>
  </si>
  <si>
    <t>Gym Rythmique</t>
  </si>
  <si>
    <t>Karaté</t>
  </si>
  <si>
    <t>Natation</t>
  </si>
  <si>
    <t>Danse</t>
  </si>
  <si>
    <t>Répartition par tranche d'âge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</si>
</sst>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4" tint="0.79998168889431442"/>
      <name val="Berlin Sans FB"/>
      <family val="2"/>
    </font>
    <font>
      <b/>
      <sz val="12"/>
      <color theme="3"/>
      <name val="Berlin Sans FB Demi"/>
      <family val="2"/>
    </font>
    <font>
      <sz val="12"/>
      <color theme="3"/>
      <name val="Berlin Sans FB"/>
      <family val="2"/>
    </font>
    <font>
      <sz val="11"/>
      <color theme="5" tint="-0.249977111117893"/>
      <name val="Berlin Sans FB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4" tint="-0.49803155613879818"/>
        </stop>
        <stop position="0.5">
          <color theme="5"/>
        </stop>
        <stop position="1">
          <color theme="4" tint="-0.49803155613879818"/>
        </stop>
      </gradientFill>
    </fill>
    <fill>
      <gradientFill degree="90">
        <stop position="0">
          <color theme="4" tint="0.59999389629810485"/>
        </stop>
        <stop position="0.5">
          <color theme="3" tint="0.59999389629810485"/>
        </stop>
        <stop position="1">
          <color theme="4" tint="0.59999389629810485"/>
        </stop>
      </gradient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 vertical="center" indent="2"/>
    </xf>
    <xf numFmtId="0" fontId="5" fillId="4" borderId="0" xfId="0" applyFont="1" applyFill="1" applyAlignment="1">
      <alignment horizontal="left" vertical="center" indent="2"/>
    </xf>
    <xf numFmtId="164" fontId="6" fillId="0" borderId="0" xfId="0" applyNumberFormat="1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numFmt numFmtId="164" formatCode="#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numFmt numFmtId="164" formatCode="#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Berlin Sans FB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Berlin Sans FB Demi"/>
        <family val="2"/>
        <scheme val="none"/>
      </font>
      <fill>
        <gradientFill degree="90">
          <stop position="0">
            <color theme="4" tint="0.59999389629810485"/>
          </stop>
          <stop position="0.5">
            <color theme="3" tint="0.59999389629810485"/>
          </stop>
          <stop position="1">
            <color theme="4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numFmt numFmtId="164" formatCode="#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Berlin Sans FB"/>
        <family val="2"/>
        <scheme val="none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Berlin Sans FB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2" justifyLastLine="0" shrinkToFit="0" readingOrder="0"/>
    </dxf>
    <dxf>
      <border outline="0">
        <bottom style="thin">
          <color theme="5"/>
        </bottom>
      </border>
    </dxf>
    <dxf>
      <border outline="0">
        <top style="thin">
          <color theme="5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376237</xdr:colOff>
      <xdr:row>11</xdr:row>
      <xdr:rowOff>14287</xdr:rowOff>
    </xdr:from>
    <xdr:to>
      <xdr:col>7</xdr:col>
      <xdr:colOff>452437</xdr:colOff>
      <xdr:row>25</xdr:row>
      <xdr:rowOff>4762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SPORTS">
              <a:extLst>
                <a:ext uri="{FF2B5EF4-FFF2-40B4-BE49-F238E27FC236}">
                  <a16:creationId xmlns:a16="http://schemas.microsoft.com/office/drawing/2014/main" id="{22276FF4-BF7E-4D72-8579-8EB40FABE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OR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1657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ORTS" xr10:uid="{034F3653-AD0A-4AF6-B757-D7BBAE5411CD}" sourceName="SPORTS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ORTS" xr10:uid="{03478076-8B16-45C6-9B72-3D893CA19418}" cache="Segment_SPORTS" caption="SPORT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8A1DA-35DF-4C5A-B01C-288D875F5196}" name="Tableau1" displayName="Tableau1" ref="A1:M48" totalsRowCount="1" headerRowDxfId="18">
  <autoFilter ref="A1:M47" xr:uid="{0068A1DA-35DF-4C5A-B01C-288D875F5196}"/>
  <tableColumns count="13">
    <tableColumn id="1" xr3:uid="{7BA1F7AF-137E-423F-BCDD-8D127FDB5E85}" name="Nom" totalsRowLabel="Total"/>
    <tableColumn id="2" xr3:uid="{FC24C2FE-45D8-4CA5-B7A3-4CB1B6B9672E}" name="Prénom"/>
    <tableColumn id="3" xr3:uid="{7AAF79C5-B602-49CE-8988-B929F8D844B4}" name="Adresse"/>
    <tableColumn id="4" xr3:uid="{EBD22901-0C11-4809-A525-8A12ECCFFCF6}" name="Ville"/>
    <tableColumn id="5" xr3:uid="{6B81A8BC-527C-497D-A1DB-78A6465F5BF0}" name="Sexe"/>
    <tableColumn id="6" xr3:uid="{96A75E0B-0D20-41F6-AA37-BB2C0E6D96BF}" name="Age"/>
    <tableColumn id="7" xr3:uid="{92F119EA-ADB6-4CF5-9C2F-7D08A98518D0}" name="Catégorie"/>
    <tableColumn id="8" xr3:uid="{BEE2887A-8C67-4EEF-B9FC-11F9F342DD5C}" name="Année_x000a_Inscription"/>
    <tableColumn id="9" xr3:uid="{3F5BF7A5-DE79-48E5-8339-7ED868046DC5}" name="Montant_x000a_Cotisation"/>
    <tableColumn id="10" xr3:uid="{329542AD-A5E0-47E5-9E67-F5BE1A9BC1DD}" name="Payé"/>
    <tableColumn id="11" xr3:uid="{032AFC3E-D4B3-4A34-91C4-B9C4277B4A90}" name="Mode_x000a_paiement"/>
    <tableColumn id="12" xr3:uid="{0B006A2F-BC75-4C38-BE19-9F0EF667F4DA}" name="AnnéeNaissance" dataDxfId="17">
      <calculatedColumnFormula>YEAR(TODAY())-Tableau1[[#This Row],[Age]]</calculatedColumnFormula>
    </tableColumn>
    <tableColumn id="15" xr3:uid="{7BF42FE9-CAA2-427A-B3A9-29828232EAB5}" name="Pseudo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70D954-7E54-4C76-86C5-28AD48C98132}" name="Tableau2" displayName="Tableau2" ref="A2:G10" totalsRowCount="1" headerRowDxfId="8" headerRowBorderDxfId="15" tableBorderDxfId="16">
  <autoFilter ref="A2:G9" xr:uid="{7570D954-7E54-4C76-86C5-28AD48C98132}">
    <filterColumn colId="0">
      <filters>
        <filter val="Acrobatie"/>
        <filter val="Danse"/>
        <filter val="Gym Sportive"/>
        <filter val="Natation"/>
      </filters>
    </filterColumn>
  </autoFilter>
  <tableColumns count="7">
    <tableColumn id="1" xr3:uid="{E91D2C02-A88D-4A82-8838-0D58A7E8150C}" name="SPORTS" totalsRowLabel="Total" dataDxfId="14" totalsRowDxfId="7"/>
    <tableColumn id="2" xr3:uid="{68BF2839-CF26-47FF-BB11-E966B2AF40FC}" name="11-12 ans" totalsRowFunction="average" dataDxfId="13" totalsRowDxfId="3"/>
    <tableColumn id="3" xr3:uid="{88892FA7-6438-436F-84E5-297C30C9542A}" name="13-14 ans" totalsRowFunction="average" dataDxfId="12" totalsRowDxfId="2"/>
    <tableColumn id="4" xr3:uid="{B1134BFA-A9B2-4B00-9701-8F17BB2070C3}" name="15-16 ans" totalsRowFunction="average" dataDxfId="11" totalsRowDxfId="1"/>
    <tableColumn id="5" xr3:uid="{D0BBB177-749D-463C-B4BE-D3D762E73286}" name="17-18 ans" totalsRowFunction="average" dataDxfId="10" totalsRowDxfId="0"/>
    <tableColumn id="6" xr3:uid="{518B97C8-E505-486C-97B9-39E0763FDADA}" name="19-20 ans" dataDxfId="9" totalsRowDxfId="6"/>
    <tableColumn id="7" xr3:uid="{6BD355FA-0E14-418C-8916-52916200D855}" name="Total" totalsRowFunction="average" dataDxfId="5" totalsRowDxfId="4">
      <calculatedColumnFormula>AVERAGE(B3:F3)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11" workbookViewId="0">
      <selection activeCell="H30" sqref="H30"/>
    </sheetView>
  </sheetViews>
  <sheetFormatPr baseColWidth="10" defaultRowHeight="14.25" x14ac:dyDescent="0.45"/>
  <cols>
    <col min="1" max="1" width="10.86328125" bestFit="1" customWidth="1"/>
    <col min="2" max="2" width="9.33203125" bestFit="1" customWidth="1"/>
    <col min="3" max="3" width="21.6640625" bestFit="1" customWidth="1"/>
    <col min="4" max="4" width="9.33203125" bestFit="1" customWidth="1"/>
    <col min="5" max="5" width="6.3984375" customWidth="1"/>
    <col min="6" max="6" width="5.73046875" customWidth="1"/>
    <col min="7" max="7" width="10.33203125" customWidth="1"/>
    <col min="8" max="8" width="14.73046875" bestFit="1" customWidth="1"/>
    <col min="9" max="9" width="17.1328125" bestFit="1" customWidth="1"/>
    <col min="10" max="10" width="6.46484375" customWidth="1"/>
    <col min="11" max="11" width="16.53125" bestFit="1" customWidth="1"/>
    <col min="12" max="12" width="16.33203125" bestFit="1" customWidth="1"/>
    <col min="13" max="13" width="12.796875" bestFit="1" customWidth="1"/>
  </cols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147</v>
      </c>
      <c r="M1" s="1" t="s">
        <v>193</v>
      </c>
    </row>
    <row r="2" spans="1:13" x14ac:dyDescent="0.4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15</v>
      </c>
      <c r="G2" t="s">
        <v>145</v>
      </c>
      <c r="H2">
        <v>2013</v>
      </c>
      <c r="I2">
        <v>115</v>
      </c>
      <c r="J2" t="s">
        <v>16</v>
      </c>
      <c r="K2" t="s">
        <v>17</v>
      </c>
      <c r="L2">
        <f ca="1">YEAR(TODAY())-Tableau1[[#This Row],[Age]]</f>
        <v>2006</v>
      </c>
      <c r="M2" t="s">
        <v>148</v>
      </c>
    </row>
    <row r="3" spans="1:13" x14ac:dyDescent="0.45">
      <c r="A3" t="s">
        <v>18</v>
      </c>
      <c r="B3" t="s">
        <v>19</v>
      </c>
      <c r="C3" t="s">
        <v>20</v>
      </c>
      <c r="D3" t="s">
        <v>14</v>
      </c>
      <c r="E3" t="s">
        <v>21</v>
      </c>
      <c r="F3">
        <v>17</v>
      </c>
      <c r="G3" t="s">
        <v>145</v>
      </c>
      <c r="H3">
        <v>2013</v>
      </c>
      <c r="I3">
        <v>115</v>
      </c>
      <c r="J3" t="s">
        <v>16</v>
      </c>
      <c r="K3" t="s">
        <v>22</v>
      </c>
      <c r="L3">
        <f ca="1">YEAR(TODAY())-Tableau1[[#This Row],[Age]]</f>
        <v>2004</v>
      </c>
      <c r="M3" t="s">
        <v>149</v>
      </c>
    </row>
    <row r="4" spans="1:13" x14ac:dyDescent="0.45">
      <c r="A4" t="s">
        <v>23</v>
      </c>
      <c r="B4" t="s">
        <v>24</v>
      </c>
      <c r="C4" t="s">
        <v>25</v>
      </c>
      <c r="D4" t="s">
        <v>14</v>
      </c>
      <c r="E4" t="s">
        <v>15</v>
      </c>
      <c r="F4">
        <v>20</v>
      </c>
      <c r="G4" t="s">
        <v>145</v>
      </c>
      <c r="H4">
        <v>2014</v>
      </c>
      <c r="I4">
        <v>115</v>
      </c>
      <c r="J4" t="s">
        <v>16</v>
      </c>
      <c r="K4" t="s">
        <v>22</v>
      </c>
      <c r="L4">
        <f ca="1">YEAR(TODAY())-Tableau1[[#This Row],[Age]]</f>
        <v>2001</v>
      </c>
      <c r="M4" t="s">
        <v>150</v>
      </c>
    </row>
    <row r="5" spans="1:13" x14ac:dyDescent="0.45">
      <c r="A5" t="s">
        <v>26</v>
      </c>
      <c r="B5" t="s">
        <v>27</v>
      </c>
      <c r="C5" t="s">
        <v>28</v>
      </c>
      <c r="D5" t="s">
        <v>14</v>
      </c>
      <c r="E5" t="s">
        <v>21</v>
      </c>
      <c r="F5">
        <v>15</v>
      </c>
      <c r="G5" t="s">
        <v>145</v>
      </c>
      <c r="H5">
        <v>2015</v>
      </c>
      <c r="I5">
        <v>115</v>
      </c>
      <c r="J5" t="s">
        <v>16</v>
      </c>
      <c r="K5" t="s">
        <v>29</v>
      </c>
      <c r="L5">
        <f ca="1">YEAR(TODAY())-Tableau1[[#This Row],[Age]]</f>
        <v>2006</v>
      </c>
      <c r="M5" t="s">
        <v>151</v>
      </c>
    </row>
    <row r="6" spans="1:13" x14ac:dyDescent="0.45">
      <c r="A6" t="s">
        <v>30</v>
      </c>
      <c r="B6" t="s">
        <v>31</v>
      </c>
      <c r="C6" t="s">
        <v>32</v>
      </c>
      <c r="D6" t="s">
        <v>14</v>
      </c>
      <c r="E6" t="s">
        <v>15</v>
      </c>
      <c r="F6">
        <v>7</v>
      </c>
      <c r="G6" t="s">
        <v>146</v>
      </c>
      <c r="H6">
        <v>2016</v>
      </c>
      <c r="I6">
        <v>110</v>
      </c>
      <c r="J6" t="s">
        <v>16</v>
      </c>
      <c r="K6" t="s">
        <v>22</v>
      </c>
      <c r="L6">
        <f ca="1">YEAR(TODAY())-Tableau1[[#This Row],[Age]]</f>
        <v>2014</v>
      </c>
      <c r="M6" t="s">
        <v>152</v>
      </c>
    </row>
    <row r="7" spans="1:13" x14ac:dyDescent="0.45">
      <c r="A7" t="s">
        <v>33</v>
      </c>
      <c r="B7" t="s">
        <v>34</v>
      </c>
      <c r="C7" t="s">
        <v>35</v>
      </c>
      <c r="D7" t="s">
        <v>14</v>
      </c>
      <c r="E7" t="s">
        <v>21</v>
      </c>
      <c r="F7">
        <v>16</v>
      </c>
      <c r="G7" t="s">
        <v>145</v>
      </c>
      <c r="H7">
        <v>2017</v>
      </c>
      <c r="I7">
        <v>115</v>
      </c>
      <c r="J7" t="s">
        <v>16</v>
      </c>
      <c r="K7" t="s">
        <v>29</v>
      </c>
      <c r="L7">
        <f ca="1">YEAR(TODAY())-Tableau1[[#This Row],[Age]]</f>
        <v>2005</v>
      </c>
      <c r="M7" t="s">
        <v>153</v>
      </c>
    </row>
    <row r="8" spans="1:13" x14ac:dyDescent="0.45">
      <c r="A8" t="s">
        <v>36</v>
      </c>
      <c r="B8" t="s">
        <v>37</v>
      </c>
      <c r="C8" t="s">
        <v>38</v>
      </c>
      <c r="D8" t="s">
        <v>14</v>
      </c>
      <c r="E8" t="s">
        <v>15</v>
      </c>
      <c r="F8">
        <v>17</v>
      </c>
      <c r="G8" t="s">
        <v>145</v>
      </c>
      <c r="H8">
        <v>2018</v>
      </c>
      <c r="I8">
        <v>115</v>
      </c>
      <c r="J8" t="s">
        <v>39</v>
      </c>
      <c r="L8">
        <f ca="1">YEAR(TODAY())-Tableau1[[#This Row],[Age]]</f>
        <v>2004</v>
      </c>
      <c r="M8" t="s">
        <v>154</v>
      </c>
    </row>
    <row r="9" spans="1:13" x14ac:dyDescent="0.45">
      <c r="A9" t="s">
        <v>40</v>
      </c>
      <c r="B9" t="s">
        <v>41</v>
      </c>
      <c r="C9" t="s">
        <v>42</v>
      </c>
      <c r="D9" t="s">
        <v>14</v>
      </c>
      <c r="E9" t="s">
        <v>21</v>
      </c>
      <c r="F9">
        <v>18</v>
      </c>
      <c r="G9" t="s">
        <v>145</v>
      </c>
      <c r="H9">
        <v>2019</v>
      </c>
      <c r="I9">
        <v>115</v>
      </c>
      <c r="J9" t="s">
        <v>16</v>
      </c>
      <c r="K9" t="s">
        <v>17</v>
      </c>
      <c r="L9">
        <f ca="1">YEAR(TODAY())-Tableau1[[#This Row],[Age]]</f>
        <v>2003</v>
      </c>
      <c r="M9" t="s">
        <v>155</v>
      </c>
    </row>
    <row r="10" spans="1:13" x14ac:dyDescent="0.45">
      <c r="A10" t="s">
        <v>43</v>
      </c>
      <c r="B10" t="s">
        <v>44</v>
      </c>
      <c r="C10" t="s">
        <v>45</v>
      </c>
      <c r="D10" t="s">
        <v>14</v>
      </c>
      <c r="E10" t="s">
        <v>15</v>
      </c>
      <c r="F10">
        <v>8</v>
      </c>
      <c r="G10" t="s">
        <v>146</v>
      </c>
      <c r="H10">
        <v>2019</v>
      </c>
      <c r="I10">
        <v>110</v>
      </c>
      <c r="J10" t="s">
        <v>16</v>
      </c>
      <c r="K10" t="s">
        <v>22</v>
      </c>
      <c r="L10">
        <f ca="1">YEAR(TODAY())-Tableau1[[#This Row],[Age]]</f>
        <v>2013</v>
      </c>
      <c r="M10" t="s">
        <v>156</v>
      </c>
    </row>
    <row r="11" spans="1:13" x14ac:dyDescent="0.45">
      <c r="A11" t="s">
        <v>46</v>
      </c>
      <c r="B11" t="s">
        <v>47</v>
      </c>
      <c r="C11" t="s">
        <v>48</v>
      </c>
      <c r="D11" t="s">
        <v>14</v>
      </c>
      <c r="E11" t="s">
        <v>21</v>
      </c>
      <c r="F11">
        <v>17</v>
      </c>
      <c r="G11" t="s">
        <v>145</v>
      </c>
      <c r="H11">
        <v>2019</v>
      </c>
      <c r="I11">
        <v>115</v>
      </c>
      <c r="J11" t="s">
        <v>39</v>
      </c>
      <c r="L11">
        <f ca="1">YEAR(TODAY())-Tableau1[[#This Row],[Age]]</f>
        <v>2004</v>
      </c>
      <c r="M11" t="s">
        <v>157</v>
      </c>
    </row>
    <row r="12" spans="1:13" x14ac:dyDescent="0.45">
      <c r="A12" t="s">
        <v>49</v>
      </c>
      <c r="B12" t="s">
        <v>50</v>
      </c>
      <c r="C12" t="s">
        <v>51</v>
      </c>
      <c r="D12" t="s">
        <v>14</v>
      </c>
      <c r="E12" t="s">
        <v>15</v>
      </c>
      <c r="F12">
        <v>19</v>
      </c>
      <c r="G12" t="s">
        <v>145</v>
      </c>
      <c r="H12">
        <v>2020</v>
      </c>
      <c r="I12">
        <v>115</v>
      </c>
      <c r="J12" t="s">
        <v>39</v>
      </c>
      <c r="L12">
        <f ca="1">YEAR(TODAY())-Tableau1[[#This Row],[Age]]</f>
        <v>2002</v>
      </c>
      <c r="M12" t="s">
        <v>158</v>
      </c>
    </row>
    <row r="13" spans="1:13" x14ac:dyDescent="0.45">
      <c r="A13" t="s">
        <v>52</v>
      </c>
      <c r="B13" t="s">
        <v>53</v>
      </c>
      <c r="C13" t="s">
        <v>54</v>
      </c>
      <c r="D13" t="s">
        <v>14</v>
      </c>
      <c r="E13" t="s">
        <v>21</v>
      </c>
      <c r="F13">
        <v>9</v>
      </c>
      <c r="G13" t="s">
        <v>146</v>
      </c>
      <c r="H13">
        <v>2020</v>
      </c>
      <c r="I13">
        <v>110</v>
      </c>
      <c r="J13" t="s">
        <v>39</v>
      </c>
      <c r="L13">
        <f ca="1">YEAR(TODAY())-Tableau1[[#This Row],[Age]]</f>
        <v>2012</v>
      </c>
      <c r="M13" t="s">
        <v>159</v>
      </c>
    </row>
    <row r="14" spans="1:13" x14ac:dyDescent="0.45">
      <c r="A14" t="s">
        <v>55</v>
      </c>
      <c r="B14" t="s">
        <v>56</v>
      </c>
      <c r="C14" t="s">
        <v>57</v>
      </c>
      <c r="D14" t="s">
        <v>14</v>
      </c>
      <c r="E14" t="s">
        <v>21</v>
      </c>
      <c r="F14">
        <v>20</v>
      </c>
      <c r="G14" t="s">
        <v>145</v>
      </c>
      <c r="H14">
        <v>2020</v>
      </c>
      <c r="I14">
        <v>115</v>
      </c>
      <c r="J14" t="s">
        <v>16</v>
      </c>
      <c r="K14" t="s">
        <v>17</v>
      </c>
      <c r="L14">
        <f ca="1">YEAR(TODAY())-Tableau1[[#This Row],[Age]]</f>
        <v>2001</v>
      </c>
      <c r="M14" t="s">
        <v>160</v>
      </c>
    </row>
    <row r="15" spans="1:13" x14ac:dyDescent="0.45">
      <c r="A15" t="s">
        <v>58</v>
      </c>
      <c r="B15" t="s">
        <v>59</v>
      </c>
      <c r="C15" t="s">
        <v>60</v>
      </c>
      <c r="D15" t="s">
        <v>14</v>
      </c>
      <c r="E15" t="s">
        <v>15</v>
      </c>
      <c r="F15">
        <v>20</v>
      </c>
      <c r="G15" t="s">
        <v>145</v>
      </c>
      <c r="H15">
        <v>2020</v>
      </c>
      <c r="I15">
        <v>115</v>
      </c>
      <c r="J15" t="s">
        <v>39</v>
      </c>
      <c r="L15">
        <f ca="1">YEAR(TODAY())-Tableau1[[#This Row],[Age]]</f>
        <v>2001</v>
      </c>
      <c r="M15" t="s">
        <v>161</v>
      </c>
    </row>
    <row r="16" spans="1:13" x14ac:dyDescent="0.45">
      <c r="A16" t="s">
        <v>61</v>
      </c>
      <c r="B16" t="s">
        <v>62</v>
      </c>
      <c r="C16" t="s">
        <v>63</v>
      </c>
      <c r="D16" t="s">
        <v>64</v>
      </c>
      <c r="E16" t="s">
        <v>21</v>
      </c>
      <c r="F16">
        <v>17</v>
      </c>
      <c r="G16" t="s">
        <v>145</v>
      </c>
      <c r="H16">
        <v>2013</v>
      </c>
      <c r="I16">
        <v>115</v>
      </c>
      <c r="J16" t="s">
        <v>16</v>
      </c>
      <c r="K16" t="s">
        <v>17</v>
      </c>
      <c r="L16">
        <f ca="1">YEAR(TODAY())-Tableau1[[#This Row],[Age]]</f>
        <v>2004</v>
      </c>
      <c r="M16" t="s">
        <v>162</v>
      </c>
    </row>
    <row r="17" spans="1:13" x14ac:dyDescent="0.45">
      <c r="A17" t="s">
        <v>65</v>
      </c>
      <c r="B17" t="s">
        <v>66</v>
      </c>
      <c r="C17" t="s">
        <v>67</v>
      </c>
      <c r="D17" t="s">
        <v>64</v>
      </c>
      <c r="E17" t="s">
        <v>15</v>
      </c>
      <c r="F17">
        <v>15</v>
      </c>
      <c r="G17" t="s">
        <v>145</v>
      </c>
      <c r="H17">
        <v>2013</v>
      </c>
      <c r="I17">
        <v>115</v>
      </c>
      <c r="J17" t="s">
        <v>39</v>
      </c>
      <c r="L17">
        <f ca="1">YEAR(TODAY())-Tableau1[[#This Row],[Age]]</f>
        <v>2006</v>
      </c>
      <c r="M17" t="s">
        <v>163</v>
      </c>
    </row>
    <row r="18" spans="1:13" x14ac:dyDescent="0.45">
      <c r="A18" t="s">
        <v>68</v>
      </c>
      <c r="B18" t="s">
        <v>69</v>
      </c>
      <c r="C18" t="s">
        <v>70</v>
      </c>
      <c r="D18" t="s">
        <v>64</v>
      </c>
      <c r="E18" t="s">
        <v>21</v>
      </c>
      <c r="F18">
        <v>8</v>
      </c>
      <c r="G18" t="s">
        <v>146</v>
      </c>
      <c r="H18">
        <v>2013</v>
      </c>
      <c r="I18">
        <v>110</v>
      </c>
      <c r="J18" t="s">
        <v>16</v>
      </c>
      <c r="K18" t="s">
        <v>17</v>
      </c>
      <c r="L18">
        <f ca="1">YEAR(TODAY())-Tableau1[[#This Row],[Age]]</f>
        <v>2013</v>
      </c>
      <c r="M18" t="s">
        <v>164</v>
      </c>
    </row>
    <row r="19" spans="1:13" x14ac:dyDescent="0.45">
      <c r="A19" t="s">
        <v>71</v>
      </c>
      <c r="B19" t="s">
        <v>72</v>
      </c>
      <c r="C19" t="s">
        <v>73</v>
      </c>
      <c r="D19" t="s">
        <v>64</v>
      </c>
      <c r="E19" t="s">
        <v>21</v>
      </c>
      <c r="F19">
        <v>7</v>
      </c>
      <c r="G19" t="s">
        <v>146</v>
      </c>
      <c r="H19">
        <v>2014</v>
      </c>
      <c r="I19">
        <v>110</v>
      </c>
      <c r="J19" t="s">
        <v>16</v>
      </c>
      <c r="K19" t="s">
        <v>22</v>
      </c>
      <c r="L19">
        <f ca="1">YEAR(TODAY())-Tableau1[[#This Row],[Age]]</f>
        <v>2014</v>
      </c>
      <c r="M19" t="s">
        <v>165</v>
      </c>
    </row>
    <row r="20" spans="1:13" x14ac:dyDescent="0.45">
      <c r="A20" t="s">
        <v>74</v>
      </c>
      <c r="B20" t="s">
        <v>75</v>
      </c>
      <c r="C20" t="s">
        <v>76</v>
      </c>
      <c r="D20" t="s">
        <v>64</v>
      </c>
      <c r="E20" t="s">
        <v>15</v>
      </c>
      <c r="F20">
        <v>15</v>
      </c>
      <c r="G20" t="s">
        <v>145</v>
      </c>
      <c r="H20">
        <v>2014</v>
      </c>
      <c r="I20">
        <v>115</v>
      </c>
      <c r="J20" t="s">
        <v>16</v>
      </c>
      <c r="K20" t="s">
        <v>22</v>
      </c>
      <c r="L20">
        <f ca="1">YEAR(TODAY())-Tableau1[[#This Row],[Age]]</f>
        <v>2006</v>
      </c>
      <c r="M20" t="s">
        <v>166</v>
      </c>
    </row>
    <row r="21" spans="1:13" x14ac:dyDescent="0.45">
      <c r="A21" t="s">
        <v>77</v>
      </c>
      <c r="B21" t="s">
        <v>78</v>
      </c>
      <c r="C21" t="s">
        <v>79</v>
      </c>
      <c r="D21" t="s">
        <v>64</v>
      </c>
      <c r="E21" t="s">
        <v>15</v>
      </c>
      <c r="F21">
        <v>7</v>
      </c>
      <c r="G21" t="s">
        <v>146</v>
      </c>
      <c r="H21">
        <v>2014</v>
      </c>
      <c r="I21">
        <v>110</v>
      </c>
      <c r="J21" t="s">
        <v>39</v>
      </c>
      <c r="L21">
        <f ca="1">YEAR(TODAY())-Tableau1[[#This Row],[Age]]</f>
        <v>2014</v>
      </c>
      <c r="M21" t="s">
        <v>167</v>
      </c>
    </row>
    <row r="22" spans="1:13" x14ac:dyDescent="0.45">
      <c r="A22" t="s">
        <v>80</v>
      </c>
      <c r="B22" t="s">
        <v>81</v>
      </c>
      <c r="C22" t="s">
        <v>82</v>
      </c>
      <c r="D22" t="s">
        <v>64</v>
      </c>
      <c r="E22" t="s">
        <v>15</v>
      </c>
      <c r="F22">
        <v>8</v>
      </c>
      <c r="G22" t="s">
        <v>146</v>
      </c>
      <c r="H22">
        <v>2018</v>
      </c>
      <c r="I22">
        <v>110</v>
      </c>
      <c r="J22" t="s">
        <v>16</v>
      </c>
      <c r="K22" t="s">
        <v>17</v>
      </c>
      <c r="L22">
        <f ca="1">YEAR(TODAY())-Tableau1[[#This Row],[Age]]</f>
        <v>2013</v>
      </c>
      <c r="M22" t="s">
        <v>168</v>
      </c>
    </row>
    <row r="23" spans="1:13" x14ac:dyDescent="0.45">
      <c r="A23" t="s">
        <v>83</v>
      </c>
      <c r="B23" t="s">
        <v>84</v>
      </c>
      <c r="C23" t="s">
        <v>85</v>
      </c>
      <c r="D23" t="s">
        <v>64</v>
      </c>
      <c r="E23" t="s">
        <v>21</v>
      </c>
      <c r="F23">
        <v>17</v>
      </c>
      <c r="G23" t="s">
        <v>145</v>
      </c>
      <c r="H23">
        <v>2018</v>
      </c>
      <c r="I23">
        <v>115</v>
      </c>
      <c r="J23" t="s">
        <v>16</v>
      </c>
      <c r="K23" t="s">
        <v>22</v>
      </c>
      <c r="L23">
        <f ca="1">YEAR(TODAY())-Tableau1[[#This Row],[Age]]</f>
        <v>2004</v>
      </c>
      <c r="M23" t="s">
        <v>169</v>
      </c>
    </row>
    <row r="24" spans="1:13" x14ac:dyDescent="0.45">
      <c r="A24" t="s">
        <v>86</v>
      </c>
      <c r="B24" t="s">
        <v>87</v>
      </c>
      <c r="C24" t="s">
        <v>88</v>
      </c>
      <c r="D24" t="s">
        <v>64</v>
      </c>
      <c r="E24" t="s">
        <v>21</v>
      </c>
      <c r="F24">
        <v>19</v>
      </c>
      <c r="G24" t="s">
        <v>145</v>
      </c>
      <c r="H24">
        <v>2019</v>
      </c>
      <c r="I24">
        <v>115</v>
      </c>
      <c r="J24" t="s">
        <v>16</v>
      </c>
      <c r="K24" t="s">
        <v>17</v>
      </c>
      <c r="L24">
        <f ca="1">YEAR(TODAY())-Tableau1[[#This Row],[Age]]</f>
        <v>2002</v>
      </c>
      <c r="M24" t="s">
        <v>170</v>
      </c>
    </row>
    <row r="25" spans="1:13" x14ac:dyDescent="0.45">
      <c r="A25" t="s">
        <v>89</v>
      </c>
      <c r="B25" t="s">
        <v>90</v>
      </c>
      <c r="C25" t="s">
        <v>91</v>
      </c>
      <c r="D25" t="s">
        <v>64</v>
      </c>
      <c r="E25" t="s">
        <v>21</v>
      </c>
      <c r="F25">
        <v>19</v>
      </c>
      <c r="G25" t="s">
        <v>145</v>
      </c>
      <c r="H25">
        <v>2020</v>
      </c>
      <c r="I25">
        <v>115</v>
      </c>
      <c r="J25" t="s">
        <v>16</v>
      </c>
      <c r="K25" t="s">
        <v>29</v>
      </c>
      <c r="L25">
        <f ca="1">YEAR(TODAY())-Tableau1[[#This Row],[Age]]</f>
        <v>2002</v>
      </c>
      <c r="M25" t="s">
        <v>171</v>
      </c>
    </row>
    <row r="26" spans="1:13" x14ac:dyDescent="0.45">
      <c r="A26" t="s">
        <v>92</v>
      </c>
      <c r="B26" t="s">
        <v>93</v>
      </c>
      <c r="C26" t="s">
        <v>94</v>
      </c>
      <c r="D26" t="s">
        <v>64</v>
      </c>
      <c r="E26" t="s">
        <v>15</v>
      </c>
      <c r="F26">
        <v>18</v>
      </c>
      <c r="G26" t="s">
        <v>145</v>
      </c>
      <c r="H26">
        <v>2020</v>
      </c>
      <c r="I26">
        <v>115</v>
      </c>
      <c r="J26" t="s">
        <v>16</v>
      </c>
      <c r="K26" t="s">
        <v>17</v>
      </c>
      <c r="L26">
        <f ca="1">YEAR(TODAY())-Tableau1[[#This Row],[Age]]</f>
        <v>2003</v>
      </c>
      <c r="M26" t="s">
        <v>172</v>
      </c>
    </row>
    <row r="27" spans="1:13" x14ac:dyDescent="0.45">
      <c r="A27" t="s">
        <v>71</v>
      </c>
      <c r="B27" t="s">
        <v>75</v>
      </c>
      <c r="C27" t="s">
        <v>73</v>
      </c>
      <c r="D27" t="s">
        <v>95</v>
      </c>
      <c r="E27" t="s">
        <v>15</v>
      </c>
      <c r="F27">
        <v>11</v>
      </c>
      <c r="G27" t="s">
        <v>145</v>
      </c>
      <c r="H27">
        <v>2014</v>
      </c>
      <c r="I27">
        <v>115</v>
      </c>
      <c r="J27" t="s">
        <v>16</v>
      </c>
      <c r="K27" t="s">
        <v>17</v>
      </c>
      <c r="L27">
        <f ca="1">YEAR(TODAY())-Tableau1[[#This Row],[Age]]</f>
        <v>2010</v>
      </c>
      <c r="M27" t="s">
        <v>165</v>
      </c>
    </row>
    <row r="28" spans="1:13" x14ac:dyDescent="0.45">
      <c r="A28" t="s">
        <v>49</v>
      </c>
      <c r="B28" t="s">
        <v>96</v>
      </c>
      <c r="C28" t="s">
        <v>51</v>
      </c>
      <c r="D28" t="s">
        <v>95</v>
      </c>
      <c r="E28" t="s">
        <v>15</v>
      </c>
      <c r="F28">
        <v>19</v>
      </c>
      <c r="G28" t="s">
        <v>145</v>
      </c>
      <c r="H28">
        <v>2014</v>
      </c>
      <c r="I28">
        <v>115</v>
      </c>
      <c r="J28" t="s">
        <v>39</v>
      </c>
      <c r="L28">
        <f ca="1">YEAR(TODAY())-Tableau1[[#This Row],[Age]]</f>
        <v>2002</v>
      </c>
      <c r="M28" t="s">
        <v>173</v>
      </c>
    </row>
    <row r="29" spans="1:13" x14ac:dyDescent="0.45">
      <c r="A29" t="s">
        <v>43</v>
      </c>
      <c r="B29" t="s">
        <v>97</v>
      </c>
      <c r="C29" t="s">
        <v>45</v>
      </c>
      <c r="D29" t="s">
        <v>95</v>
      </c>
      <c r="E29" t="s">
        <v>21</v>
      </c>
      <c r="F29">
        <v>18</v>
      </c>
      <c r="G29" t="s">
        <v>145</v>
      </c>
      <c r="H29">
        <v>2014</v>
      </c>
      <c r="I29">
        <v>115</v>
      </c>
      <c r="J29" t="s">
        <v>16</v>
      </c>
      <c r="K29" t="s">
        <v>17</v>
      </c>
      <c r="L29">
        <f ca="1">YEAR(TODAY())-Tableau1[[#This Row],[Age]]</f>
        <v>2003</v>
      </c>
      <c r="M29" t="s">
        <v>174</v>
      </c>
    </row>
    <row r="30" spans="1:13" x14ac:dyDescent="0.45">
      <c r="A30" t="s">
        <v>98</v>
      </c>
      <c r="B30" t="s">
        <v>99</v>
      </c>
      <c r="C30" t="s">
        <v>100</v>
      </c>
      <c r="D30" t="s">
        <v>95</v>
      </c>
      <c r="E30" t="s">
        <v>21</v>
      </c>
      <c r="F30">
        <v>10</v>
      </c>
      <c r="G30" t="s">
        <v>146</v>
      </c>
      <c r="H30">
        <v>2015</v>
      </c>
      <c r="I30">
        <v>110</v>
      </c>
      <c r="J30" t="s">
        <v>16</v>
      </c>
      <c r="K30" t="s">
        <v>17</v>
      </c>
      <c r="L30">
        <f ca="1">YEAR(TODAY())-Tableau1[[#This Row],[Age]]</f>
        <v>2011</v>
      </c>
      <c r="M30" t="s">
        <v>175</v>
      </c>
    </row>
    <row r="31" spans="1:13" x14ac:dyDescent="0.45">
      <c r="A31" t="s">
        <v>101</v>
      </c>
      <c r="B31" t="s">
        <v>102</v>
      </c>
      <c r="C31" t="s">
        <v>103</v>
      </c>
      <c r="D31" t="s">
        <v>95</v>
      </c>
      <c r="E31" t="s">
        <v>21</v>
      </c>
      <c r="F31">
        <v>13</v>
      </c>
      <c r="G31" t="s">
        <v>145</v>
      </c>
      <c r="H31">
        <v>2016</v>
      </c>
      <c r="I31">
        <v>115</v>
      </c>
      <c r="J31" t="s">
        <v>39</v>
      </c>
      <c r="L31">
        <f ca="1">YEAR(TODAY())-Tableau1[[#This Row],[Age]]</f>
        <v>2008</v>
      </c>
      <c r="M31" t="s">
        <v>176</v>
      </c>
    </row>
    <row r="32" spans="1:13" x14ac:dyDescent="0.45">
      <c r="A32" t="s">
        <v>61</v>
      </c>
      <c r="B32" t="s">
        <v>104</v>
      </c>
      <c r="C32" t="s">
        <v>63</v>
      </c>
      <c r="D32" t="s">
        <v>95</v>
      </c>
      <c r="E32" t="s">
        <v>21</v>
      </c>
      <c r="F32">
        <v>20</v>
      </c>
      <c r="G32" t="s">
        <v>145</v>
      </c>
      <c r="H32">
        <v>2017</v>
      </c>
      <c r="I32">
        <v>115</v>
      </c>
      <c r="J32" t="s">
        <v>16</v>
      </c>
      <c r="K32" t="s">
        <v>22</v>
      </c>
      <c r="L32">
        <f ca="1">YEAR(TODAY())-Tableau1[[#This Row],[Age]]</f>
        <v>2001</v>
      </c>
      <c r="M32" t="s">
        <v>177</v>
      </c>
    </row>
    <row r="33" spans="1:13" x14ac:dyDescent="0.45">
      <c r="A33" t="s">
        <v>105</v>
      </c>
      <c r="B33" t="s">
        <v>106</v>
      </c>
      <c r="C33" t="s">
        <v>107</v>
      </c>
      <c r="D33" t="s">
        <v>95</v>
      </c>
      <c r="E33" t="s">
        <v>21</v>
      </c>
      <c r="F33">
        <v>16</v>
      </c>
      <c r="G33" t="s">
        <v>145</v>
      </c>
      <c r="H33">
        <v>2018</v>
      </c>
      <c r="I33">
        <v>115</v>
      </c>
      <c r="J33" t="s">
        <v>16</v>
      </c>
      <c r="K33" t="s">
        <v>22</v>
      </c>
      <c r="L33">
        <f ca="1">YEAR(TODAY())-Tableau1[[#This Row],[Age]]</f>
        <v>2005</v>
      </c>
      <c r="M33" t="s">
        <v>178</v>
      </c>
    </row>
    <row r="34" spans="1:13" x14ac:dyDescent="0.45">
      <c r="A34" t="s">
        <v>108</v>
      </c>
      <c r="B34" t="s">
        <v>109</v>
      </c>
      <c r="C34" t="s">
        <v>110</v>
      </c>
      <c r="D34" t="s">
        <v>95</v>
      </c>
      <c r="E34" t="s">
        <v>15</v>
      </c>
      <c r="F34">
        <v>16</v>
      </c>
      <c r="G34" t="s">
        <v>145</v>
      </c>
      <c r="H34">
        <v>2019</v>
      </c>
      <c r="I34">
        <v>115</v>
      </c>
      <c r="J34" t="s">
        <v>16</v>
      </c>
      <c r="K34" t="s">
        <v>17</v>
      </c>
      <c r="L34">
        <f ca="1">YEAR(TODAY())-Tableau1[[#This Row],[Age]]</f>
        <v>2005</v>
      </c>
      <c r="M34" t="s">
        <v>179</v>
      </c>
    </row>
    <row r="35" spans="1:13" x14ac:dyDescent="0.45">
      <c r="A35" t="s">
        <v>111</v>
      </c>
      <c r="B35" t="s">
        <v>112</v>
      </c>
      <c r="C35" t="s">
        <v>113</v>
      </c>
      <c r="D35" t="s">
        <v>95</v>
      </c>
      <c r="E35" t="s">
        <v>21</v>
      </c>
      <c r="F35">
        <v>12</v>
      </c>
      <c r="G35" t="s">
        <v>145</v>
      </c>
      <c r="H35">
        <v>2019</v>
      </c>
      <c r="I35">
        <v>115</v>
      </c>
      <c r="J35" t="s">
        <v>39</v>
      </c>
      <c r="L35">
        <f ca="1">YEAR(TODAY())-Tableau1[[#This Row],[Age]]</f>
        <v>2009</v>
      </c>
      <c r="M35" t="s">
        <v>180</v>
      </c>
    </row>
    <row r="36" spans="1:13" x14ac:dyDescent="0.45">
      <c r="A36" t="s">
        <v>114</v>
      </c>
      <c r="B36" t="s">
        <v>72</v>
      </c>
      <c r="C36" t="s">
        <v>115</v>
      </c>
      <c r="D36" t="s">
        <v>95</v>
      </c>
      <c r="E36" t="s">
        <v>21</v>
      </c>
      <c r="F36">
        <v>13</v>
      </c>
      <c r="G36" t="s">
        <v>145</v>
      </c>
      <c r="H36">
        <v>2020</v>
      </c>
      <c r="I36">
        <v>115</v>
      </c>
      <c r="J36" t="s">
        <v>39</v>
      </c>
      <c r="L36">
        <f ca="1">YEAR(TODAY())-Tableau1[[#This Row],[Age]]</f>
        <v>2008</v>
      </c>
      <c r="M36" t="s">
        <v>181</v>
      </c>
    </row>
    <row r="37" spans="1:13" x14ac:dyDescent="0.45">
      <c r="A37" t="s">
        <v>116</v>
      </c>
      <c r="B37" t="s">
        <v>117</v>
      </c>
      <c r="C37" t="s">
        <v>118</v>
      </c>
      <c r="D37" t="s">
        <v>119</v>
      </c>
      <c r="E37" t="s">
        <v>15</v>
      </c>
      <c r="F37">
        <v>12</v>
      </c>
      <c r="G37" t="s">
        <v>145</v>
      </c>
      <c r="H37">
        <v>2013</v>
      </c>
      <c r="I37">
        <v>115</v>
      </c>
      <c r="J37" t="s">
        <v>16</v>
      </c>
      <c r="K37" t="s">
        <v>17</v>
      </c>
      <c r="L37">
        <f ca="1">YEAR(TODAY())-Tableau1[[#This Row],[Age]]</f>
        <v>2009</v>
      </c>
      <c r="M37" t="s">
        <v>182</v>
      </c>
    </row>
    <row r="38" spans="1:13" x14ac:dyDescent="0.45">
      <c r="A38" t="s">
        <v>120</v>
      </c>
      <c r="B38" t="s">
        <v>19</v>
      </c>
      <c r="C38" t="s">
        <v>121</v>
      </c>
      <c r="D38" t="s">
        <v>119</v>
      </c>
      <c r="E38" t="s">
        <v>21</v>
      </c>
      <c r="F38">
        <v>16</v>
      </c>
      <c r="G38" t="s">
        <v>145</v>
      </c>
      <c r="H38">
        <v>2014</v>
      </c>
      <c r="I38">
        <v>115</v>
      </c>
      <c r="J38" t="s">
        <v>16</v>
      </c>
      <c r="K38" t="s">
        <v>29</v>
      </c>
      <c r="L38">
        <f ca="1">YEAR(TODAY())-Tableau1[[#This Row],[Age]]</f>
        <v>2005</v>
      </c>
      <c r="M38" t="s">
        <v>183</v>
      </c>
    </row>
    <row r="39" spans="1:13" x14ac:dyDescent="0.45">
      <c r="A39" t="s">
        <v>122</v>
      </c>
      <c r="B39" t="s">
        <v>123</v>
      </c>
      <c r="C39" t="s">
        <v>124</v>
      </c>
      <c r="D39" t="s">
        <v>119</v>
      </c>
      <c r="E39" t="s">
        <v>15</v>
      </c>
      <c r="F39">
        <v>13</v>
      </c>
      <c r="G39" t="s">
        <v>145</v>
      </c>
      <c r="H39">
        <v>2014</v>
      </c>
      <c r="I39">
        <v>115</v>
      </c>
      <c r="J39" t="s">
        <v>39</v>
      </c>
      <c r="L39">
        <f ca="1">YEAR(TODAY())-Tableau1[[#This Row],[Age]]</f>
        <v>2008</v>
      </c>
      <c r="M39" t="s">
        <v>184</v>
      </c>
    </row>
    <row r="40" spans="1:13" x14ac:dyDescent="0.45">
      <c r="A40" t="s">
        <v>125</v>
      </c>
      <c r="B40" t="s">
        <v>126</v>
      </c>
      <c r="C40" t="s">
        <v>127</v>
      </c>
      <c r="D40" t="s">
        <v>119</v>
      </c>
      <c r="E40" t="s">
        <v>15</v>
      </c>
      <c r="F40">
        <v>16</v>
      </c>
      <c r="G40" t="s">
        <v>145</v>
      </c>
      <c r="H40">
        <v>2016</v>
      </c>
      <c r="I40">
        <v>115</v>
      </c>
      <c r="J40" t="s">
        <v>16</v>
      </c>
      <c r="K40" t="s">
        <v>22</v>
      </c>
      <c r="L40">
        <f ca="1">YEAR(TODAY())-Tableau1[[#This Row],[Age]]</f>
        <v>2005</v>
      </c>
      <c r="M40" t="s">
        <v>185</v>
      </c>
    </row>
    <row r="41" spans="1:13" x14ac:dyDescent="0.45">
      <c r="A41" t="s">
        <v>68</v>
      </c>
      <c r="B41" t="s">
        <v>128</v>
      </c>
      <c r="C41" t="s">
        <v>129</v>
      </c>
      <c r="D41" t="s">
        <v>119</v>
      </c>
      <c r="E41" t="s">
        <v>21</v>
      </c>
      <c r="F41">
        <v>12</v>
      </c>
      <c r="G41" t="s">
        <v>145</v>
      </c>
      <c r="H41">
        <v>2016</v>
      </c>
      <c r="I41">
        <v>115</v>
      </c>
      <c r="J41" t="s">
        <v>16</v>
      </c>
      <c r="K41" t="s">
        <v>17</v>
      </c>
      <c r="L41">
        <f ca="1">YEAR(TODAY())-Tableau1[[#This Row],[Age]]</f>
        <v>2009</v>
      </c>
      <c r="M41" t="s">
        <v>186</v>
      </c>
    </row>
    <row r="42" spans="1:13" x14ac:dyDescent="0.45">
      <c r="A42" t="s">
        <v>130</v>
      </c>
      <c r="B42" t="s">
        <v>131</v>
      </c>
      <c r="C42" t="s">
        <v>132</v>
      </c>
      <c r="D42" t="s">
        <v>119</v>
      </c>
      <c r="E42" t="s">
        <v>21</v>
      </c>
      <c r="F42">
        <v>19</v>
      </c>
      <c r="G42" t="s">
        <v>145</v>
      </c>
      <c r="H42">
        <v>2016</v>
      </c>
      <c r="I42">
        <v>115</v>
      </c>
      <c r="J42" t="s">
        <v>16</v>
      </c>
      <c r="K42" t="s">
        <v>29</v>
      </c>
      <c r="L42">
        <f ca="1">YEAR(TODAY())-Tableau1[[#This Row],[Age]]</f>
        <v>2002</v>
      </c>
      <c r="M42" t="s">
        <v>187</v>
      </c>
    </row>
    <row r="43" spans="1:13" x14ac:dyDescent="0.45">
      <c r="A43" t="s">
        <v>133</v>
      </c>
      <c r="B43" t="s">
        <v>134</v>
      </c>
      <c r="C43" t="s">
        <v>135</v>
      </c>
      <c r="D43" t="s">
        <v>119</v>
      </c>
      <c r="E43" t="s">
        <v>21</v>
      </c>
      <c r="F43">
        <v>18</v>
      </c>
      <c r="G43" t="s">
        <v>145</v>
      </c>
      <c r="H43">
        <v>2017</v>
      </c>
      <c r="I43">
        <v>115</v>
      </c>
      <c r="J43" t="s">
        <v>39</v>
      </c>
      <c r="L43">
        <f ca="1">YEAR(TODAY())-Tableau1[[#This Row],[Age]]</f>
        <v>2003</v>
      </c>
      <c r="M43" t="s">
        <v>188</v>
      </c>
    </row>
    <row r="44" spans="1:13" x14ac:dyDescent="0.45">
      <c r="A44" t="s">
        <v>136</v>
      </c>
      <c r="B44" t="s">
        <v>137</v>
      </c>
      <c r="C44" t="s">
        <v>138</v>
      </c>
      <c r="D44" t="s">
        <v>119</v>
      </c>
      <c r="E44" t="s">
        <v>15</v>
      </c>
      <c r="F44">
        <v>8</v>
      </c>
      <c r="G44" t="s">
        <v>146</v>
      </c>
      <c r="H44">
        <v>2018</v>
      </c>
      <c r="I44">
        <v>110</v>
      </c>
      <c r="J44" t="s">
        <v>16</v>
      </c>
      <c r="K44" t="s">
        <v>22</v>
      </c>
      <c r="L44">
        <f ca="1">YEAR(TODAY())-Tableau1[[#This Row],[Age]]</f>
        <v>2013</v>
      </c>
      <c r="M44" t="s">
        <v>189</v>
      </c>
    </row>
    <row r="45" spans="1:13" x14ac:dyDescent="0.45">
      <c r="A45" t="s">
        <v>55</v>
      </c>
      <c r="B45" t="s">
        <v>139</v>
      </c>
      <c r="C45" t="s">
        <v>57</v>
      </c>
      <c r="D45" t="s">
        <v>119</v>
      </c>
      <c r="E45" t="s">
        <v>21</v>
      </c>
      <c r="F45">
        <v>16</v>
      </c>
      <c r="G45" t="s">
        <v>145</v>
      </c>
      <c r="H45">
        <v>2018</v>
      </c>
      <c r="I45">
        <v>115</v>
      </c>
      <c r="J45" t="s">
        <v>16</v>
      </c>
      <c r="K45" t="s">
        <v>22</v>
      </c>
      <c r="L45">
        <f ca="1">YEAR(TODAY())-Tableau1[[#This Row],[Age]]</f>
        <v>2005</v>
      </c>
      <c r="M45" t="s">
        <v>190</v>
      </c>
    </row>
    <row r="46" spans="1:13" x14ac:dyDescent="0.45">
      <c r="A46" t="s">
        <v>133</v>
      </c>
      <c r="B46" t="s">
        <v>140</v>
      </c>
      <c r="C46" t="s">
        <v>141</v>
      </c>
      <c r="D46" t="s">
        <v>119</v>
      </c>
      <c r="E46" t="s">
        <v>15</v>
      </c>
      <c r="F46">
        <v>9</v>
      </c>
      <c r="G46" t="s">
        <v>146</v>
      </c>
      <c r="H46">
        <v>2019</v>
      </c>
      <c r="I46">
        <v>110</v>
      </c>
      <c r="J46" t="s">
        <v>39</v>
      </c>
      <c r="L46">
        <f ca="1">YEAR(TODAY())-Tableau1[[#This Row],[Age]]</f>
        <v>2012</v>
      </c>
      <c r="M46" t="s">
        <v>191</v>
      </c>
    </row>
    <row r="47" spans="1:13" x14ac:dyDescent="0.45">
      <c r="A47" t="s">
        <v>142</v>
      </c>
      <c r="B47" t="s">
        <v>143</v>
      </c>
      <c r="C47" t="s">
        <v>144</v>
      </c>
      <c r="D47" t="s">
        <v>119</v>
      </c>
      <c r="E47" t="s">
        <v>21</v>
      </c>
      <c r="F47">
        <v>8</v>
      </c>
      <c r="G47" t="s">
        <v>146</v>
      </c>
      <c r="H47">
        <v>2020</v>
      </c>
      <c r="I47">
        <v>110</v>
      </c>
      <c r="J47" t="s">
        <v>16</v>
      </c>
      <c r="K47" t="s">
        <v>29</v>
      </c>
      <c r="L47">
        <f ca="1">YEAR(TODAY())-Tableau1[[#This Row],[Age]]</f>
        <v>2013</v>
      </c>
      <c r="M47" t="s">
        <v>192</v>
      </c>
    </row>
    <row r="48" spans="1:13" x14ac:dyDescent="0.45">
      <c r="A48" t="s">
        <v>194</v>
      </c>
      <c r="M48">
        <f>SUBTOTAL(103,Tableau1[Pseudo])</f>
        <v>46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7055-1B6B-43E4-95EB-BC3FE2487038}">
  <dimension ref="A1:G10"/>
  <sheetViews>
    <sheetView workbookViewId="0">
      <selection activeCell="F29" sqref="F29"/>
    </sheetView>
  </sheetViews>
  <sheetFormatPr baseColWidth="10" defaultRowHeight="14.25" x14ac:dyDescent="0.45"/>
  <cols>
    <col min="1" max="1" width="18.33203125" bestFit="1" customWidth="1"/>
    <col min="2" max="2" width="13.06640625" bestFit="1" customWidth="1"/>
    <col min="3" max="4" width="13.53125" bestFit="1" customWidth="1"/>
    <col min="5" max="5" width="13.33203125" bestFit="1" customWidth="1"/>
    <col min="6" max="6" width="14.265625" bestFit="1" customWidth="1"/>
    <col min="7" max="7" width="10.265625" bestFit="1" customWidth="1"/>
  </cols>
  <sheetData>
    <row r="1" spans="1:7" ht="27" x14ac:dyDescent="0.45">
      <c r="A1" s="2" t="s">
        <v>208</v>
      </c>
      <c r="B1" s="2"/>
      <c r="C1" s="2"/>
      <c r="D1" s="2"/>
      <c r="E1" s="2"/>
      <c r="F1" s="2"/>
      <c r="G1" s="2"/>
    </row>
    <row r="2" spans="1:7" ht="15" x14ac:dyDescent="0.45">
      <c r="A2" s="8" t="s">
        <v>195</v>
      </c>
      <c r="B2" s="9" t="s">
        <v>196</v>
      </c>
      <c r="C2" s="9" t="s">
        <v>197</v>
      </c>
      <c r="D2" s="9" t="s">
        <v>198</v>
      </c>
      <c r="E2" s="9" t="s">
        <v>199</v>
      </c>
      <c r="F2" s="9" t="s">
        <v>200</v>
      </c>
      <c r="G2" s="10" t="s">
        <v>194</v>
      </c>
    </row>
    <row r="3" spans="1:7" ht="14.65" x14ac:dyDescent="0.45">
      <c r="A3" s="3" t="s">
        <v>201</v>
      </c>
      <c r="B3" s="4">
        <v>28</v>
      </c>
      <c r="C3" s="5">
        <v>36</v>
      </c>
      <c r="D3" s="6">
        <v>38</v>
      </c>
      <c r="E3" s="7">
        <v>44</v>
      </c>
      <c r="F3" s="4">
        <v>42</v>
      </c>
      <c r="G3" s="5">
        <f t="shared" ref="G3:G9" si="0">AVERAGE(B3:F3)</f>
        <v>37.6</v>
      </c>
    </row>
    <row r="4" spans="1:7" ht="14.65" hidden="1" x14ac:dyDescent="0.45">
      <c r="A4" s="3" t="s">
        <v>202</v>
      </c>
      <c r="B4" s="4">
        <v>51</v>
      </c>
      <c r="C4" s="5">
        <v>46</v>
      </c>
      <c r="D4" s="6">
        <v>36</v>
      </c>
      <c r="E4" s="7">
        <v>38</v>
      </c>
      <c r="F4" s="4">
        <v>33</v>
      </c>
      <c r="G4" s="5">
        <f t="shared" si="0"/>
        <v>40.799999999999997</v>
      </c>
    </row>
    <row r="5" spans="1:7" ht="14.65" x14ac:dyDescent="0.45">
      <c r="A5" s="3" t="s">
        <v>203</v>
      </c>
      <c r="B5" s="4">
        <v>57</v>
      </c>
      <c r="C5" s="5">
        <v>53</v>
      </c>
      <c r="D5" s="6">
        <v>65</v>
      </c>
      <c r="E5" s="7">
        <v>54</v>
      </c>
      <c r="F5" s="4">
        <v>55</v>
      </c>
      <c r="G5" s="5">
        <f t="shared" si="0"/>
        <v>56.8</v>
      </c>
    </row>
    <row r="6" spans="1:7" ht="14.65" hidden="1" x14ac:dyDescent="0.45">
      <c r="A6" s="3" t="s">
        <v>204</v>
      </c>
      <c r="B6" s="4">
        <v>38</v>
      </c>
      <c r="C6" s="5">
        <v>37</v>
      </c>
      <c r="D6" s="6">
        <v>24</v>
      </c>
      <c r="E6" s="7">
        <v>42</v>
      </c>
      <c r="F6" s="4">
        <v>36</v>
      </c>
      <c r="G6" s="5">
        <f t="shared" si="0"/>
        <v>35.4</v>
      </c>
    </row>
    <row r="7" spans="1:7" ht="14.65" hidden="1" x14ac:dyDescent="0.45">
      <c r="A7" s="3" t="s">
        <v>205</v>
      </c>
      <c r="B7" s="4">
        <v>51</v>
      </c>
      <c r="C7" s="5">
        <v>44</v>
      </c>
      <c r="D7" s="6">
        <v>48</v>
      </c>
      <c r="E7" s="7">
        <v>29</v>
      </c>
      <c r="F7" s="4">
        <v>18</v>
      </c>
      <c r="G7" s="5">
        <f t="shared" si="0"/>
        <v>38</v>
      </c>
    </row>
    <row r="8" spans="1:7" ht="14.65" x14ac:dyDescent="0.45">
      <c r="A8" s="3" t="s">
        <v>206</v>
      </c>
      <c r="B8" s="4">
        <v>55</v>
      </c>
      <c r="C8" s="5">
        <v>45</v>
      </c>
      <c r="D8" s="6">
        <v>43</v>
      </c>
      <c r="E8" s="7">
        <v>40</v>
      </c>
      <c r="F8" s="4">
        <v>44</v>
      </c>
      <c r="G8" s="5">
        <f t="shared" si="0"/>
        <v>45.4</v>
      </c>
    </row>
    <row r="9" spans="1:7" ht="14.65" x14ac:dyDescent="0.45">
      <c r="A9" s="3" t="s">
        <v>207</v>
      </c>
      <c r="B9" s="4">
        <v>57</v>
      </c>
      <c r="C9" s="5">
        <v>53</v>
      </c>
      <c r="D9" s="6">
        <v>65</v>
      </c>
      <c r="E9" s="7">
        <v>54</v>
      </c>
      <c r="F9" s="4">
        <v>55</v>
      </c>
      <c r="G9" s="5">
        <f t="shared" si="0"/>
        <v>56.8</v>
      </c>
    </row>
    <row r="10" spans="1:7" ht="14.65" x14ac:dyDescent="0.45">
      <c r="A10" s="3" t="s">
        <v>194</v>
      </c>
      <c r="B10" s="4">
        <f>SUBTOTAL(101,Tableau2[11-12 ans])</f>
        <v>49.25</v>
      </c>
      <c r="C10" s="5">
        <f>SUBTOTAL(101,Tableau2[13-14 ans])</f>
        <v>46.75</v>
      </c>
      <c r="D10" s="6">
        <f>SUBTOTAL(101,Tableau2[15-16 ans])</f>
        <v>52.75</v>
      </c>
      <c r="E10" s="7">
        <f>SUBTOTAL(101,Tableau2[17-18 ans])</f>
        <v>48</v>
      </c>
      <c r="F10" s="6"/>
      <c r="G10" s="5">
        <f>SUBTOTAL(101,Tableau2[Total])</f>
        <v>49.150000000000006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adherents</vt:lpstr>
      <vt:lpstr>repartition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2021-08-20T19:30:19Z</dcterms:created>
  <dcterms:modified xsi:type="dcterms:W3CDTF">2021-08-30T14:42:14Z</dcterms:modified>
</cp:coreProperties>
</file>