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80cb3ba9f5ea50b/Documentos/"/>
    </mc:Choice>
  </mc:AlternateContent>
  <xr:revisionPtr revIDLastSave="20" documentId="8_{B8BC8329-6004-4678-9B94-FC2CB19ECDF1}" xr6:coauthVersionLast="47" xr6:coauthVersionMax="47" xr10:uidLastSave="{39DCA690-6129-49C2-8F9D-26D3E62BDE13}"/>
  <bookViews>
    <workbookView minimized="1" xWindow="9816" yWindow="636" windowWidth="12372" windowHeight="12240" tabRatio="625" xr2:uid="{358C0087-E8FE-44C2-841D-6758A97C9DA8}"/>
  </bookViews>
  <sheets>
    <sheet name="Simulador" sheetId="1" r:id="rId1"/>
    <sheet name="Apoio" sheetId="2" r:id="rId2"/>
  </sheets>
  <definedNames>
    <definedName name="aporte">Simulador!$D$16</definedName>
    <definedName name="patrimonio">Simulador!$D$19</definedName>
    <definedName name="qtd_anos">Simulador!$D$17</definedName>
    <definedName name="rendimento_carteira">Simulador!$D$12</definedName>
    <definedName name="taxa_mensal">Simulador!$D$18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37" i="1" s="1"/>
  <c r="C33" i="1"/>
  <c r="C24" i="1"/>
  <c r="D24" i="1" s="1"/>
  <c r="C25" i="1"/>
  <c r="D25" i="1" s="1"/>
  <c r="C26" i="1"/>
  <c r="D26" i="1" s="1"/>
  <c r="C27" i="1"/>
  <c r="D27" i="1" s="1"/>
  <c r="C23" i="1"/>
  <c r="D23" i="1" s="1"/>
  <c r="D19" i="1"/>
  <c r="D20" i="1" s="1"/>
  <c r="D13" i="1"/>
  <c r="D37" i="1" l="1"/>
  <c r="C36" i="1"/>
  <c r="D36" i="1" s="1"/>
  <c r="C41" i="1"/>
  <c r="D41" i="1" s="1"/>
  <c r="C40" i="1"/>
  <c r="D40" i="1" s="1"/>
  <c r="C39" i="1"/>
  <c r="D39" i="1" s="1"/>
  <c r="C38" i="1"/>
  <c r="D38" i="1" s="1"/>
  <c r="D42" i="1" l="1"/>
</calcChain>
</file>

<file path=xl/sharedStrings.xml><?xml version="1.0" encoding="utf-8"?>
<sst xmlns="http://schemas.openxmlformats.org/spreadsheetml/2006/main" count="68" uniqueCount="32">
  <si>
    <t>Quanto investir por mês?</t>
  </si>
  <si>
    <t>INVESTIMENTO MENSAL</t>
  </si>
  <si>
    <t>Dividendos Mensais?</t>
  </si>
  <si>
    <t>Patrimônio Acumulado?</t>
  </si>
  <si>
    <t>Quantos anos?</t>
  </si>
  <si>
    <t>Taxa de rendimento mensal?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</si>
  <si>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</si>
  <si>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</si>
  <si>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</si>
  <si>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</si>
  <si>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</si>
  <si>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</si>
  <si>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</si>
  <si>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</si>
  <si>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Salários</t>
  </si>
  <si>
    <t>CONFIGURAÇÕES</t>
  </si>
  <si>
    <t>Moderado</t>
  </si>
  <si>
    <t>Conservador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</si>
  <si>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</si>
  <si>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</si>
  <si>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</si>
  <si>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</si>
  <si>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</si>
  <si>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</si>
  <si>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</si>
  <si>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</si>
  <si>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</si>
  <si>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</si>
  <si>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</si>
  <si>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</si>
  <si>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%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</si>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</sst>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7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20"/>
      <color theme="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indexed="64"/>
      </bottom>
      <diagonal/>
    </border>
    <border>
      <left style="hair">
        <color theme="0" tint="-0.24994659260841701"/>
      </left>
      <right style="medium">
        <color indexed="64"/>
      </right>
      <top style="hair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hair">
        <color theme="0" tint="-4.9989318521683403E-2"/>
      </right>
      <top style="medium">
        <color indexed="64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medium">
        <color indexed="64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 style="medium">
        <color indexed="64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hair">
        <color theme="0" tint="-4.9989318521683403E-2"/>
      </bottom>
      <diagonal/>
    </border>
    <border>
      <left style="medium">
        <color indexed="64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medium">
        <color indexed="64"/>
      </bottom>
      <diagonal/>
    </border>
    <border>
      <left style="hair">
        <color theme="0" tint="-4.9989318521683403E-2"/>
      </left>
      <right style="medium">
        <color indexed="64"/>
      </right>
      <top style="hair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indexed="64"/>
      </right>
      <top/>
      <bottom style="hair">
        <color theme="0" tint="-0.24994659260841701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left" indent="2"/>
    </xf>
    <xf numFmtId="0" fontId="5" fillId="4" borderId="31" xfId="0" applyFont="1" applyFill="1" applyBorder="1" applyAlignment="1">
      <alignment horizontal="left" indent="2"/>
    </xf>
    <xf numFmtId="167" fontId="6" fillId="0" borderId="21" xfId="0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left" indent="2"/>
    </xf>
    <xf numFmtId="0" fontId="5" fillId="4" borderId="6" xfId="0" applyFont="1" applyFill="1" applyBorder="1" applyAlignment="1">
      <alignment horizontal="left" indent="2"/>
    </xf>
    <xf numFmtId="9" fontId="6" fillId="0" borderId="7" xfId="0" applyNumberFormat="1" applyFont="1" applyBorder="1" applyAlignment="1">
      <alignment horizont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67" fontId="8" fillId="0" borderId="24" xfId="1" applyNumberFormat="1" applyFont="1" applyBorder="1" applyAlignment="1">
      <alignment horizontal="center" vertical="center"/>
    </xf>
    <xf numFmtId="1" fontId="8" fillId="0" borderId="27" xfId="2" applyNumberFormat="1" applyFont="1" applyBorder="1" applyAlignment="1">
      <alignment horizontal="center" vertical="center"/>
    </xf>
    <xf numFmtId="10" fontId="8" fillId="0" borderId="27" xfId="2" applyNumberFormat="1" applyFont="1" applyBorder="1" applyAlignment="1">
      <alignment horizontal="center" vertical="center"/>
    </xf>
    <xf numFmtId="0" fontId="9" fillId="3" borderId="25" xfId="0" applyFont="1" applyFill="1" applyBorder="1" applyAlignment="1">
      <alignment horizontal="left" indent="2"/>
    </xf>
    <xf numFmtId="0" fontId="9" fillId="3" borderId="26" xfId="0" applyFont="1" applyFill="1" applyBorder="1" applyAlignment="1">
      <alignment horizontal="left" indent="2"/>
    </xf>
    <xf numFmtId="8" fontId="8" fillId="3" borderId="27" xfId="0" applyNumberFormat="1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left" indent="2"/>
    </xf>
    <xf numFmtId="0" fontId="9" fillId="3" borderId="29" xfId="0" applyFont="1" applyFill="1" applyBorder="1" applyAlignment="1">
      <alignment horizontal="left" indent="2"/>
    </xf>
    <xf numFmtId="167" fontId="8" fillId="3" borderId="30" xfId="0" applyNumberFormat="1" applyFont="1" applyFill="1" applyBorder="1" applyAlignment="1">
      <alignment horizontal="center" vertical="center"/>
    </xf>
    <xf numFmtId="167" fontId="6" fillId="0" borderId="0" xfId="0" applyNumberFormat="1" applyFont="1"/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left" indent="2"/>
    </xf>
    <xf numFmtId="8" fontId="6" fillId="3" borderId="12" xfId="0" applyNumberFormat="1" applyFont="1" applyFill="1" applyBorder="1" applyAlignment="1">
      <alignment horizontal="center"/>
    </xf>
    <xf numFmtId="8" fontId="6" fillId="3" borderId="13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left" indent="2"/>
    </xf>
    <xf numFmtId="8" fontId="6" fillId="3" borderId="15" xfId="0" applyNumberFormat="1" applyFont="1" applyFill="1" applyBorder="1" applyAlignment="1">
      <alignment horizontal="center"/>
    </xf>
    <xf numFmtId="8" fontId="6" fillId="3" borderId="16" xfId="0" applyNumberFormat="1" applyFont="1" applyFill="1" applyBorder="1" applyAlignment="1">
      <alignment horizontal="center"/>
    </xf>
    <xf numFmtId="0" fontId="5" fillId="3" borderId="17" xfId="0" applyFont="1" applyFill="1" applyBorder="1" applyAlignment="1">
      <alignment horizontal="left" indent="2"/>
    </xf>
    <xf numFmtId="8" fontId="6" fillId="3" borderId="18" xfId="0" applyNumberFormat="1" applyFont="1" applyFill="1" applyBorder="1" applyAlignment="1">
      <alignment horizontal="center"/>
    </xf>
    <xf numFmtId="8" fontId="6" fillId="3" borderId="19" xfId="0" applyNumberFormat="1" applyFont="1" applyFill="1" applyBorder="1" applyAlignment="1">
      <alignment horizontal="center"/>
    </xf>
    <xf numFmtId="167" fontId="6" fillId="3" borderId="10" xfId="0" applyNumberFormat="1" applyFont="1" applyFill="1" applyBorder="1" applyAlignment="1">
      <alignment horizontal="center"/>
    </xf>
    <xf numFmtId="0" fontId="5" fillId="4" borderId="22" xfId="0" applyFont="1" applyFill="1" applyBorder="1" applyAlignment="1">
      <alignment horizontal="left" indent="2"/>
    </xf>
    <xf numFmtId="0" fontId="5" fillId="4" borderId="23" xfId="0" applyFont="1" applyFill="1" applyBorder="1" applyAlignment="1">
      <alignment horizontal="left" indent="2"/>
    </xf>
    <xf numFmtId="0" fontId="5" fillId="4" borderId="25" xfId="0" applyFont="1" applyFill="1" applyBorder="1" applyAlignment="1">
      <alignment horizontal="left" indent="2"/>
    </xf>
    <xf numFmtId="0" fontId="5" fillId="4" borderId="26" xfId="0" applyFont="1" applyFill="1" applyBorder="1" applyAlignment="1">
      <alignment horizontal="left" indent="2"/>
    </xf>
    <xf numFmtId="0" fontId="5" fillId="3" borderId="8" xfId="0" applyFont="1" applyFill="1" applyBorder="1" applyAlignment="1">
      <alignment horizontal="left" indent="2"/>
    </xf>
    <xf numFmtId="0" fontId="5" fillId="3" borderId="9" xfId="0" applyFont="1" applyFill="1" applyBorder="1" applyAlignment="1">
      <alignment horizontal="left" indent="2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2" fillId="7" borderId="0" xfId="0" applyFont="1" applyFill="1"/>
    <xf numFmtId="167" fontId="2" fillId="7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8" borderId="0" xfId="0" applyFill="1"/>
    <xf numFmtId="167" fontId="0" fillId="3" borderId="0" xfId="0" applyNumberFormat="1" applyFill="1"/>
    <xf numFmtId="0" fontId="0" fillId="0" borderId="32" xfId="0" applyBorder="1"/>
    <xf numFmtId="0" fontId="0" fillId="0" borderId="32" xfId="0" applyBorder="1" applyAlignment="1">
      <alignment horizontal="center"/>
    </xf>
    <xf numFmtId="9" fontId="0" fillId="0" borderId="32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167" fontId="2" fillId="8" borderId="0" xfId="0" applyNumberFormat="1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Simulador!$C$35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1-4064-8146-D6087C87B1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Cenários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Simulador!$B$23:$B$27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Simulador!$D$23:$D$27</c:f>
              <c:numCache>
                <c:formatCode>"R$"#,##0.00_);[Red]\("R$"#,##0.00\)</c:formatCode>
                <c:ptCount val="5"/>
                <c:pt idx="0">
                  <c:v>49.00972913576139</c:v>
                </c:pt>
                <c:pt idx="1">
                  <c:v>150.79844519727774</c:v>
                </c:pt>
                <c:pt idx="2">
                  <c:v>437.91158255430992</c:v>
                </c:pt>
                <c:pt idx="3">
                  <c:v>2025.357120174745</c:v>
                </c:pt>
                <c:pt idx="4">
                  <c:v>7779.9053790084854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F-4BFC-974A-0B932BCE02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77717120"/>
        <c:axId val="277720480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alpha val="88000"/>
                    </a:schemeClr>
                  </a:solidFill>
                  <a:ln>
                    <a:solidFill>
                      <a:schemeClr val="accent1">
                        <a:lumMod val="50000"/>
                      </a:schemeClr>
                    </a:solidFill>
                  </a:ln>
                  <a:effectLst/>
                  <a:scene3d>
                    <a:camera prst="orthographicFront"/>
                    <a:lightRig rig="threePt" dir="t"/>
                  </a:scene3d>
                  <a:sp3d prstMaterial="flat">
                    <a:contourClr>
                      <a:schemeClr val="accent1">
                        <a:lumMod val="50000"/>
                      </a:schemeClr>
                    </a:contourClr>
                  </a:sp3d>
                </c:spPr>
                <c:invertIfNegative val="0"/>
                <c:dLbls>
                  <c:spPr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>
                      <a:outerShdw blurRad="63500" dist="889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Simulador!$B$23:$B$27</c15:sqref>
                        </c15:formulaRef>
                      </c:ext>
                    </c:extLst>
                    <c:strCache>
                      <c:ptCount val="5"/>
                      <c:pt idx="0">
                        <c:v>Quanto em 2 anos?</c:v>
                      </c:pt>
                      <c:pt idx="1">
                        <c:v>Quanto em 5 anos?</c:v>
                      </c:pt>
                      <c:pt idx="2">
                        <c:v>Quanto em 10 anos?</c:v>
                      </c:pt>
                      <c:pt idx="3">
                        <c:v>Quanto em 20 anos?</c:v>
                      </c:pt>
                      <c:pt idx="4">
                        <c:v>Quanto em 30 anos?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Simulador!$C$23:$C$27</c15:sqref>
                        </c15:formulaRef>
                      </c:ext>
                    </c:extLst>
                    <c:numCache>
                      <c:formatCode>"R$"#,##0.00_);[Red]\("R$"#,##0.00\)</c:formatCode>
                      <c:ptCount val="5"/>
                      <c:pt idx="0">
                        <c:v>8168.2881892935648</c:v>
                      </c:pt>
                      <c:pt idx="1">
                        <c:v>25133.074199546292</c:v>
                      </c:pt>
                      <c:pt idx="2">
                        <c:v>72985.263759051653</c:v>
                      </c:pt>
                      <c:pt idx="3">
                        <c:v>337559.52002912416</c:v>
                      </c:pt>
                      <c:pt idx="4">
                        <c:v>1296650.8965014142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8F-4BFC-974A-0B932BCE02BE}"/>
                  </c:ext>
                </c:extLst>
              </c15:ser>
            </c15:filteredBarSeries>
          </c:ext>
        </c:extLst>
      </c:bar3DChart>
      <c:catAx>
        <c:axId val="27771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720480"/>
        <c:crosses val="autoZero"/>
        <c:auto val="1"/>
        <c:lblAlgn val="ctr"/>
        <c:lblOffset val="100"/>
        <c:noMultiLvlLbl val="0"/>
      </c:catAx>
      <c:valAx>
        <c:axId val="277720480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2777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270164</xdr:colOff>
      <xdr:row>0</xdr:row>
      <xdr:rowOff>114300</xdr:rowOff>
    </xdr:from>
    <xdr:to>
      <xdr:col>6</xdr:col>
      <xdr:colOff>76200</xdr:colOff>
      <xdr:row>7</xdr:row>
      <xdr:rowOff>62345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0F506E-9CE4-53D0-FF73-D7E7563BD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164" y="114300"/>
          <a:ext cx="6885709" cy="1208809"/>
        </a:xfrm>
        <a:prstGeom prst="rect">
          <a:avLst/>
        </a:prstGeom>
      </xdr:spPr>
    </xdr:pic>
    <xdr:clientData/>
  </xdr:twoCellAnchor>
  <xdr:twoCellAnchor>
    <xdr:from>
      <xdr:col>1</xdr:col>
      <xdr:colOff>13853</xdr:colOff>
      <xdr:row>43</xdr:row>
      <xdr:rowOff>31173</xdr:rowOff>
    </xdr:from>
    <xdr:to>
      <xdr:col>3</xdr:col>
      <xdr:colOff>1233053</xdr:colOff>
      <xdr:row>58</xdr:row>
      <xdr:rowOff>72737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1C05F5-84ED-B44F-0F7A-DDD11D757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13853</xdr:colOff>
      <xdr:row>59</xdr:row>
      <xdr:rowOff>121228</xdr:rowOff>
    </xdr:from>
    <xdr:to>
      <xdr:col>3</xdr:col>
      <xdr:colOff>1233053</xdr:colOff>
      <xdr:row>74</xdr:row>
      <xdr:rowOff>162791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F72CD2-903C-CAB8-D623-859C3787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A782-94EA-430B-8244-5A85C875BF74}">
  <dimension ref="A9:G71"/>
  <sheetViews>
    <sheetView showGridLines="0" tabSelected="1" topLeftCell="A55" zoomScale="110" zoomScaleNormal="110" workbookViewId="0">
      <selection activeCell="H52" sqref="H52"/>
    </sheetView>
  </sheetViews>
  <sheetFormatPr defaultColWidth="0" defaultRowHeight="14.4" x14ac:dyDescent="0.3"/>
  <cols>
    <col min="1" max="1" width="8.88671875" customWidth="1"/>
    <col min="2" max="2" width="51.6640625" customWidth="1"/>
    <col min="3" max="3" width="17.33203125" bestFit="1" customWidth="1"/>
    <col min="4" max="4" width="18" customWidth="1"/>
    <col min="5" max="8" width="3.6640625" customWidth="1"/>
    <col min="9" max="11" width="8.88671875" hidden="1" customWidth="1"/>
    <col min="12" max="16384" width="8.88671875" hidden="1"/>
  </cols>
  <sheetData>
    <row r="9" spans="2:4" ht="15" thickBot="1" x14ac:dyDescent="0.35"/>
    <row r="10" spans="2:4" ht="21" x14ac:dyDescent="0.4">
      <c r="B10" s="3" t="s">
        <v>15</v>
      </c>
      <c r="C10" s="4"/>
      <c r="D10" s="5"/>
    </row>
    <row r="11" spans="2:4" ht="15.6" x14ac:dyDescent="0.3">
      <c r="B11" s="6" t="s">
        <v>14</v>
      </c>
      <c r="C11" s="7"/>
      <c r="D11" s="8">
        <v>2000</v>
      </c>
    </row>
    <row r="12" spans="2:4" ht="15.6" x14ac:dyDescent="0.3">
      <c r="B12" s="9" t="s">
        <v>13</v>
      </c>
      <c r="C12" s="10"/>
      <c r="D12" s="11">
        <v>6.0000000000000001E-3</v>
      </c>
    </row>
    <row r="13" spans="2:4" ht="16.2" thickBot="1" x14ac:dyDescent="0.35">
      <c r="B13" s="43" t="s">
        <v>31</v>
      </c>
      <c r="C13" s="44"/>
      <c r="D13" s="38">
        <f>D11*30%</f>
        <v>600</v>
      </c>
    </row>
    <row r="14" spans="2:4" ht="15" thickBot="1" x14ac:dyDescent="0.35">
      <c r="B14" s="12"/>
      <c r="C14" s="12"/>
      <c r="D14" s="12"/>
    </row>
    <row r="15" spans="2:4" ht="29.4" customHeight="1" x14ac:dyDescent="0.3">
      <c r="B15" s="13" t="s">
        <v>1</v>
      </c>
      <c r="C15" s="14"/>
      <c r="D15" s="15"/>
    </row>
    <row r="16" spans="2:4" ht="19.2" customHeight="1" x14ac:dyDescent="0.3">
      <c r="B16" s="39" t="s">
        <v>0</v>
      </c>
      <c r="C16" s="40"/>
      <c r="D16" s="16">
        <v>300</v>
      </c>
    </row>
    <row r="17" spans="1:4" ht="19.2" customHeight="1" x14ac:dyDescent="0.3">
      <c r="B17" s="41" t="s">
        <v>4</v>
      </c>
      <c r="C17" s="42"/>
      <c r="D17" s="17">
        <v>5</v>
      </c>
    </row>
    <row r="18" spans="1:4" ht="19.2" customHeight="1" x14ac:dyDescent="0.3">
      <c r="B18" s="41" t="s">
        <v>5</v>
      </c>
      <c r="C18" s="42"/>
      <c r="D18" s="18">
        <v>1.0789999999999999E-2</v>
      </c>
    </row>
    <row r="19" spans="1:4" ht="19.2" customHeight="1" x14ac:dyDescent="0.3">
      <c r="B19" s="19" t="s">
        <v>3</v>
      </c>
      <c r="C19" s="20"/>
      <c r="D19" s="21">
        <f>FV(taxa_mensal,qtd_anos*12,aporte*-1)</f>
        <v>25133.074199546292</v>
      </c>
    </row>
    <row r="20" spans="1:4" ht="19.2" customHeight="1" thickBot="1" x14ac:dyDescent="0.35">
      <c r="B20" s="22" t="s">
        <v>2</v>
      </c>
      <c r="C20" s="23"/>
      <c r="D20" s="24">
        <f>patrimonio*rendimento_carteira</f>
        <v>150.79844519727774</v>
      </c>
    </row>
    <row r="21" spans="1:4" x14ac:dyDescent="0.3">
      <c r="B21" s="12"/>
      <c r="C21" s="25"/>
      <c r="D21" s="12"/>
    </row>
    <row r="22" spans="1:4" ht="25.2" thickBot="1" x14ac:dyDescent="0.35">
      <c r="B22" s="26" t="s">
        <v>11</v>
      </c>
      <c r="C22" s="27"/>
      <c r="D22" s="28" t="s">
        <v>12</v>
      </c>
    </row>
    <row r="23" spans="1:4" ht="15.6" x14ac:dyDescent="0.3">
      <c r="A23" s="1">
        <v>2</v>
      </c>
      <c r="B23" s="29" t="s">
        <v>6</v>
      </c>
      <c r="C23" s="30">
        <f>FV(taxa_mensal,$A23*12,aporte*-1)</f>
        <v>8168.2881892935648</v>
      </c>
      <c r="D23" s="31">
        <f>C23*rendimento_carteira</f>
        <v>49.00972913576139</v>
      </c>
    </row>
    <row r="24" spans="1:4" ht="15.6" x14ac:dyDescent="0.3">
      <c r="A24" s="1">
        <v>5</v>
      </c>
      <c r="B24" s="32" t="s">
        <v>7</v>
      </c>
      <c r="C24" s="33">
        <f>FV(taxa_mensal,$A24*12,aporte*-1)</f>
        <v>25133.074199546292</v>
      </c>
      <c r="D24" s="34">
        <f>C24*rendimento_carteira</f>
        <v>150.79844519727774</v>
      </c>
    </row>
    <row r="25" spans="1:4" ht="15.6" x14ac:dyDescent="0.3">
      <c r="A25" s="1">
        <v>10</v>
      </c>
      <c r="B25" s="32" t="s">
        <v>8</v>
      </c>
      <c r="C25" s="33">
        <f>FV(taxa_mensal,$A25*12,aporte*-1)</f>
        <v>72985.263759051653</v>
      </c>
      <c r="D25" s="34">
        <f>C25*rendimento_carteira</f>
        <v>437.91158255430992</v>
      </c>
    </row>
    <row r="26" spans="1:4" ht="15.6" x14ac:dyDescent="0.3">
      <c r="A26" s="1">
        <v>20</v>
      </c>
      <c r="B26" s="32" t="s">
        <v>9</v>
      </c>
      <c r="C26" s="33">
        <f>FV(taxa_mensal,$A26*12,aporte*-1)</f>
        <v>337559.52002912416</v>
      </c>
      <c r="D26" s="34">
        <f>C26*rendimento_carteira</f>
        <v>2025.357120174745</v>
      </c>
    </row>
    <row r="27" spans="1:4" ht="16.2" thickBot="1" x14ac:dyDescent="0.35">
      <c r="A27" s="1">
        <v>30</v>
      </c>
      <c r="B27" s="35" t="s">
        <v>10</v>
      </c>
      <c r="C27" s="36">
        <f>FV(taxa_mensal,$A27*12,aporte*-1)</f>
        <v>1296650.8965014142</v>
      </c>
      <c r="D27" s="37">
        <f>C27*rendimento_carteira</f>
        <v>7779.9053790084854</v>
      </c>
    </row>
    <row r="32" spans="1:4" x14ac:dyDescent="0.3">
      <c r="B32" s="45" t="s">
        <v>20</v>
      </c>
      <c r="C32" s="46" t="s">
        <v>17</v>
      </c>
      <c r="D32" s="45"/>
    </row>
    <row r="33" spans="2:4" x14ac:dyDescent="0.3">
      <c r="B33" s="48" t="s">
        <v>19</v>
      </c>
      <c r="C33" s="49">
        <f>aporte</f>
        <v>300</v>
      </c>
      <c r="D33" s="47"/>
    </row>
    <row r="35" spans="2:4" x14ac:dyDescent="0.3">
      <c r="B35" s="57" t="s">
        <v>21</v>
      </c>
      <c r="C35" s="57" t="s">
        <v>22</v>
      </c>
      <c r="D35" s="57" t="s">
        <v>23</v>
      </c>
    </row>
    <row r="36" spans="2:4" x14ac:dyDescent="0.3">
      <c r="B36" s="2" t="s">
        <v>24</v>
      </c>
      <c r="C36" s="50">
        <f>VLOOKUP($C$32&amp;"-"&amp;B36,Apoio!$A:$D,4,0)</f>
        <v>0.3</v>
      </c>
      <c r="D36" s="52">
        <f>C36*$C$33</f>
        <v>90</v>
      </c>
    </row>
    <row r="37" spans="2:4" x14ac:dyDescent="0.3">
      <c r="B37" s="2" t="s">
        <v>25</v>
      </c>
      <c r="C37" s="50">
        <f>VLOOKUP($C$32&amp;"-"&amp;B37,Apoio!$A:$D,4,0)</f>
        <v>0.5</v>
      </c>
      <c r="D37" s="52">
        <f t="shared" ref="D37:D41" si="0">C37*$C$33</f>
        <v>150</v>
      </c>
    </row>
    <row r="38" spans="2:4" x14ac:dyDescent="0.3">
      <c r="B38" s="2" t="s">
        <v>26</v>
      </c>
      <c r="C38" s="50">
        <f>VLOOKUP($C$32&amp;"-"&amp;B38,Apoio!$A:$D,4,0)</f>
        <v>0.1</v>
      </c>
      <c r="D38" s="52">
        <f t="shared" si="0"/>
        <v>30</v>
      </c>
    </row>
    <row r="39" spans="2:4" x14ac:dyDescent="0.3">
      <c r="B39" s="2" t="s">
        <v>27</v>
      </c>
      <c r="C39" s="50">
        <f>VLOOKUP($C$32&amp;"-"&amp;B39,Apoio!$A:$D,4,0)</f>
        <v>0.1</v>
      </c>
      <c r="D39" s="52">
        <f t="shared" si="0"/>
        <v>30</v>
      </c>
    </row>
    <row r="40" spans="2:4" x14ac:dyDescent="0.3">
      <c r="B40" s="2" t="s">
        <v>28</v>
      </c>
      <c r="C40" s="50">
        <f>VLOOKUP($C$32&amp;"-"&amp;B40,Apoio!$A:$D,4,0)</f>
        <v>0</v>
      </c>
      <c r="D40" s="52">
        <f t="shared" si="0"/>
        <v>0</v>
      </c>
    </row>
    <row r="41" spans="2:4" x14ac:dyDescent="0.3">
      <c r="B41" s="2" t="s">
        <v>29</v>
      </c>
      <c r="C41" s="50">
        <f>VLOOKUP($C$32&amp;"-"&amp;B41,Apoio!$A:$D,4,0)</f>
        <v>0</v>
      </c>
      <c r="D41" s="52">
        <f t="shared" si="0"/>
        <v>0</v>
      </c>
    </row>
    <row r="42" spans="2:4" x14ac:dyDescent="0.3">
      <c r="B42" s="51"/>
      <c r="C42" s="51"/>
      <c r="D42" s="58">
        <f>SUM(D36:D41)</f>
        <v>300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mergeCells count="11">
    <mergeCell ref="B15:D15"/>
    <mergeCell ref="B13:C13"/>
    <mergeCell ref="B12:C12"/>
    <mergeCell ref="B11:C11"/>
    <mergeCell ref="B10:D10"/>
    <mergeCell ref="B22:C22"/>
    <mergeCell ref="B20:C20"/>
    <mergeCell ref="B19:C19"/>
    <mergeCell ref="B18:C18"/>
    <mergeCell ref="B17:C17"/>
    <mergeCell ref="B16:C16"/>
  </mergeCells>
  <dataValidations count="1">
    <dataValidation type="list" allowBlank="1" showInputMessage="1" showErrorMessage="1" sqref="C32" xr:uid="{66F01BCB-2772-4FED-BBFD-E8BD1881EA3A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26C9-68DB-49BD-A125-BCED2ABA647A}">
  <dimension ref="A2:D20"/>
  <sheetViews>
    <sheetView topLeftCell="B1" workbookViewId="0">
      <selection activeCell="F18" sqref="F18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20.44140625" customWidth="1"/>
    <col min="4" max="4" width="9.21875" customWidth="1"/>
  </cols>
  <sheetData>
    <row r="2" spans="1:4" x14ac:dyDescent="0.3">
      <c r="B2" s="2" t="s">
        <v>20</v>
      </c>
      <c r="C2" s="2" t="s">
        <v>21</v>
      </c>
      <c r="D2" s="2" t="s">
        <v>30</v>
      </c>
    </row>
    <row r="3" spans="1:4" x14ac:dyDescent="0.3">
      <c r="A3" t="str">
        <f>B3&amp;"-"&amp;C3</f>
        <v>Conservador-PAPEL</v>
      </c>
      <c r="B3" t="s">
        <v>17</v>
      </c>
      <c r="C3" s="2" t="s">
        <v>24</v>
      </c>
      <c r="D3" s="50">
        <v>0.3</v>
      </c>
    </row>
    <row r="4" spans="1:4" x14ac:dyDescent="0.3">
      <c r="A4" t="str">
        <f t="shared" ref="A4:A20" si="0">B4&amp;"-"&amp;C4</f>
        <v>Conservador-TIJOLO</v>
      </c>
      <c r="B4" t="s">
        <v>17</v>
      </c>
      <c r="C4" s="2" t="s">
        <v>25</v>
      </c>
      <c r="D4" s="50">
        <v>0.5</v>
      </c>
    </row>
    <row r="5" spans="1:4" x14ac:dyDescent="0.3">
      <c r="A5" t="str">
        <f t="shared" si="0"/>
        <v>Conservador-HIBRIDOS</v>
      </c>
      <c r="B5" t="s">
        <v>17</v>
      </c>
      <c r="C5" s="2" t="s">
        <v>26</v>
      </c>
      <c r="D5" s="50">
        <v>0.1</v>
      </c>
    </row>
    <row r="6" spans="1:4" x14ac:dyDescent="0.3">
      <c r="A6" t="str">
        <f t="shared" si="0"/>
        <v>Conservador-FOFs</v>
      </c>
      <c r="B6" t="s">
        <v>17</v>
      </c>
      <c r="C6" s="2" t="s">
        <v>27</v>
      </c>
      <c r="D6" s="50">
        <v>0.1</v>
      </c>
    </row>
    <row r="7" spans="1:4" x14ac:dyDescent="0.3">
      <c r="A7" t="str">
        <f t="shared" si="0"/>
        <v>Conservador-DESENVOLVIMENTO</v>
      </c>
      <c r="B7" t="s">
        <v>17</v>
      </c>
      <c r="C7" s="2" t="s">
        <v>28</v>
      </c>
      <c r="D7" s="50">
        <v>0</v>
      </c>
    </row>
    <row r="8" spans="1:4" x14ac:dyDescent="0.3">
      <c r="A8" s="53" t="str">
        <f t="shared" si="0"/>
        <v>Conservador-HOTELARIAS</v>
      </c>
      <c r="B8" s="53" t="s">
        <v>17</v>
      </c>
      <c r="C8" s="54" t="s">
        <v>29</v>
      </c>
      <c r="D8" s="55">
        <v>0</v>
      </c>
    </row>
    <row r="9" spans="1:4" x14ac:dyDescent="0.3">
      <c r="A9" t="str">
        <f t="shared" si="0"/>
        <v>Moderado-PAPEL</v>
      </c>
      <c r="B9" t="s">
        <v>16</v>
      </c>
      <c r="C9" s="2" t="s">
        <v>24</v>
      </c>
      <c r="D9" s="56">
        <v>0.32</v>
      </c>
    </row>
    <row r="10" spans="1:4" x14ac:dyDescent="0.3">
      <c r="A10" t="str">
        <f t="shared" si="0"/>
        <v>Moderado-TIJOLO</v>
      </c>
      <c r="B10" t="s">
        <v>16</v>
      </c>
      <c r="C10" s="2" t="s">
        <v>25</v>
      </c>
      <c r="D10" s="56">
        <v>0.35</v>
      </c>
    </row>
    <row r="11" spans="1:4" x14ac:dyDescent="0.3">
      <c r="A11" t="str">
        <f t="shared" si="0"/>
        <v>Moderado-HIBRIDOS</v>
      </c>
      <c r="B11" t="s">
        <v>16</v>
      </c>
      <c r="C11" s="2" t="s">
        <v>26</v>
      </c>
      <c r="D11" s="56">
        <v>0.08</v>
      </c>
    </row>
    <row r="12" spans="1:4" x14ac:dyDescent="0.3">
      <c r="A12" t="str">
        <f t="shared" si="0"/>
        <v>Moderado-FOFs</v>
      </c>
      <c r="B12" t="s">
        <v>16</v>
      </c>
      <c r="C12" s="2" t="s">
        <v>27</v>
      </c>
      <c r="D12" s="56">
        <v>0.05</v>
      </c>
    </row>
    <row r="13" spans="1:4" x14ac:dyDescent="0.3">
      <c r="A13" t="str">
        <f t="shared" si="0"/>
        <v>Moderado-DESENVOLVIMENTO</v>
      </c>
      <c r="B13" t="s">
        <v>16</v>
      </c>
      <c r="C13" s="2" t="s">
        <v>28</v>
      </c>
      <c r="D13" s="56">
        <v>0.1</v>
      </c>
    </row>
    <row r="14" spans="1:4" x14ac:dyDescent="0.3">
      <c r="A14" s="53" t="str">
        <f t="shared" si="0"/>
        <v>Moderado-HOTELARIAS</v>
      </c>
      <c r="B14" s="53" t="s">
        <v>16</v>
      </c>
      <c r="C14" s="54" t="s">
        <v>29</v>
      </c>
      <c r="D14" s="56">
        <v>0.1</v>
      </c>
    </row>
    <row r="15" spans="1:4" x14ac:dyDescent="0.3">
      <c r="A15" t="str">
        <f t="shared" si="0"/>
        <v>Agressivo-PAPEL</v>
      </c>
      <c r="B15" t="s">
        <v>18</v>
      </c>
      <c r="C15" s="2" t="s">
        <v>24</v>
      </c>
      <c r="D15" s="56">
        <v>0.5</v>
      </c>
    </row>
    <row r="16" spans="1:4" x14ac:dyDescent="0.3">
      <c r="A16" t="str">
        <f t="shared" si="0"/>
        <v>Agressivo-TIJOLO</v>
      </c>
      <c r="B16" t="s">
        <v>18</v>
      </c>
      <c r="C16" s="2" t="s">
        <v>25</v>
      </c>
      <c r="D16" s="56">
        <v>0.1</v>
      </c>
    </row>
    <row r="17" spans="1:4" x14ac:dyDescent="0.3">
      <c r="A17" t="str">
        <f t="shared" si="0"/>
        <v>Agressivo-HIBRIDOS</v>
      </c>
      <c r="B17" t="s">
        <v>18</v>
      </c>
      <c r="C17" s="2" t="s">
        <v>26</v>
      </c>
      <c r="D17" s="56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56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56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5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Simulador</vt:lpstr>
      <vt:lpstr>Apoio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Gomes</dc:creator>
  <cp:lastModifiedBy>Jeferson Gomes</cp:lastModifiedBy>
  <dcterms:created xsi:type="dcterms:W3CDTF">2025-05-14T13:18:54Z</dcterms:created>
  <dcterms:modified xsi:type="dcterms:W3CDTF">2025-05-14T15:47:18Z</dcterms:modified>
</cp:coreProperties>
</file>