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225" windowWidth="9135" windowHeight="3825" tabRatio="787"/>
  </bookViews>
  <sheets>
    <sheet name="Resumen" sheetId="1" r:id="rId1"/>
    <sheet name="Boletas" sheetId="2" r:id="rId2"/>
    <sheet name="1 Quincena" sheetId="3" r:id="rId3"/>
    <sheet name="2 Quincena" sheetId="4" r:id="rId4"/>
  </sheets>
  <calcPr calcId="144525"/>
</workbook>
</file>

<file path=xl/calcChain.xml><?xml version="1.0" encoding="utf-8"?>
<calcChain xmlns="http://schemas.openxmlformats.org/spreadsheetml/2006/main">
  <c r="U17" i="1" l="1"/>
  <c r="H16" i="1" l="1"/>
  <c r="Q16" i="1"/>
  <c r="R16" i="1"/>
  <c r="S16" i="1"/>
  <c r="X16" i="1"/>
  <c r="D241" i="2" l="1"/>
  <c r="D191" i="2"/>
  <c r="K14" i="1"/>
  <c r="I9" i="1" l="1"/>
  <c r="T7" i="1" l="1"/>
  <c r="T9" i="1" l="1"/>
  <c r="D58" i="2" l="1"/>
  <c r="J17" i="1" l="1"/>
  <c r="T11" i="1" l="1"/>
  <c r="D140" i="2" l="1"/>
  <c r="C173" i="4" l="1"/>
  <c r="A173" i="4"/>
  <c r="B178" i="4" s="1"/>
  <c r="C158" i="4"/>
  <c r="A158" i="4"/>
  <c r="B163" i="4" s="1"/>
  <c r="A167" i="4"/>
  <c r="A152" i="4"/>
  <c r="C143" i="4"/>
  <c r="A143" i="4"/>
  <c r="A137" i="4"/>
  <c r="A122" i="4"/>
  <c r="A107" i="4"/>
  <c r="A92" i="4"/>
  <c r="A77" i="4"/>
  <c r="A62" i="4"/>
  <c r="A47" i="4"/>
  <c r="A32" i="4"/>
  <c r="A17" i="4"/>
  <c r="A2" i="4"/>
  <c r="A2" i="3"/>
  <c r="A8" i="3"/>
  <c r="A17" i="3"/>
  <c r="A22" i="3"/>
  <c r="A32" i="3"/>
  <c r="A37" i="3"/>
  <c r="A47" i="3"/>
  <c r="A52" i="3"/>
  <c r="A62" i="3"/>
  <c r="A67" i="3"/>
  <c r="A77" i="3"/>
  <c r="A82" i="3"/>
  <c r="A92" i="3"/>
  <c r="A97" i="3"/>
  <c r="A107" i="3"/>
  <c r="A112" i="3"/>
  <c r="A122" i="3"/>
  <c r="A127" i="3"/>
  <c r="A137" i="3"/>
  <c r="A142" i="3"/>
  <c r="A143" i="3"/>
  <c r="A152" i="3"/>
  <c r="A157" i="3"/>
  <c r="A158" i="3"/>
  <c r="A167" i="3"/>
  <c r="A172" i="3"/>
  <c r="A173" i="3"/>
  <c r="C173" i="3"/>
  <c r="B178" i="3"/>
  <c r="C158" i="3"/>
  <c r="B163" i="3"/>
  <c r="K15" i="1" l="1"/>
  <c r="X17" i="1" l="1"/>
  <c r="S17" i="1"/>
  <c r="R17" i="1"/>
  <c r="Q17" i="1"/>
  <c r="H17" i="1" l="1"/>
  <c r="D215" i="2" l="1"/>
  <c r="D210" i="2"/>
  <c r="D113" i="2"/>
  <c r="D108" i="2"/>
  <c r="F251" i="2" l="1"/>
  <c r="D235" i="2"/>
  <c r="B233" i="2"/>
  <c r="B232" i="2"/>
  <c r="D249" i="2"/>
  <c r="H241" i="2"/>
  <c r="H240" i="2"/>
  <c r="H239" i="2"/>
  <c r="H238" i="2"/>
  <c r="D238" i="2"/>
  <c r="D237" i="2"/>
  <c r="F226" i="2"/>
  <c r="B208" i="2"/>
  <c r="B207" i="2"/>
  <c r="AC57" i="1" l="1"/>
  <c r="AC56" i="1"/>
  <c r="AC55" i="1"/>
  <c r="AC54" i="1"/>
  <c r="AC53" i="1"/>
  <c r="AC52" i="1"/>
  <c r="AC51" i="1"/>
  <c r="AC50" i="1"/>
  <c r="C23" i="3" s="1"/>
  <c r="AB57" i="1"/>
  <c r="A128" i="3" s="1"/>
  <c r="AB56" i="1"/>
  <c r="A113" i="3" s="1"/>
  <c r="AB55" i="1"/>
  <c r="A98" i="3" s="1"/>
  <c r="AB54" i="1"/>
  <c r="A83" i="3" s="1"/>
  <c r="AB53" i="1"/>
  <c r="A68" i="3" s="1"/>
  <c r="AB52" i="1"/>
  <c r="A53" i="3" s="1"/>
  <c r="AB51" i="1"/>
  <c r="A38" i="3" s="1"/>
  <c r="AB50" i="1"/>
  <c r="A23" i="3" s="1"/>
  <c r="AB20" i="1"/>
  <c r="A128" i="4" s="1"/>
  <c r="AB19" i="1"/>
  <c r="A113" i="4" s="1"/>
  <c r="AB18" i="1"/>
  <c r="A98" i="4" s="1"/>
  <c r="AB17" i="1"/>
  <c r="A83" i="4" s="1"/>
  <c r="AB16" i="1"/>
  <c r="A68" i="4" s="1"/>
  <c r="AB15" i="1"/>
  <c r="A53" i="4" s="1"/>
  <c r="AB14" i="1"/>
  <c r="A38" i="4" s="1"/>
  <c r="AB13" i="1"/>
  <c r="A23" i="4" s="1"/>
  <c r="K13" i="1"/>
  <c r="O13" i="1" s="1"/>
  <c r="K12" i="1"/>
  <c r="K11" i="1"/>
  <c r="K10" i="1"/>
  <c r="O10" i="1" s="1"/>
  <c r="K9" i="1"/>
  <c r="K7" i="1"/>
  <c r="V7" i="1" s="1"/>
  <c r="T14" i="1"/>
  <c r="H218" i="2" s="1"/>
  <c r="O11" i="1" l="1"/>
  <c r="O7" i="1"/>
  <c r="V9" i="1"/>
  <c r="O9" i="1"/>
  <c r="D142" i="2"/>
  <c r="D116" i="2"/>
  <c r="D212" i="2"/>
  <c r="O14" i="1" l="1"/>
  <c r="P14" i="1"/>
  <c r="H213" i="2" s="1"/>
  <c r="V14" i="1"/>
  <c r="AC19" i="1" s="1"/>
  <c r="C113" i="4" s="1"/>
  <c r="D218" i="2"/>
  <c r="W14" i="1"/>
  <c r="Y14" i="1" s="1"/>
  <c r="H215" i="2"/>
  <c r="F157" i="2"/>
  <c r="F131" i="2"/>
  <c r="F105" i="2"/>
  <c r="F79" i="2"/>
  <c r="F53" i="2"/>
  <c r="H37" i="2"/>
  <c r="H36" i="2"/>
  <c r="H35" i="2"/>
  <c r="H34" i="2"/>
  <c r="D221" i="2" l="1"/>
  <c r="D226" i="2"/>
  <c r="H214" i="2"/>
  <c r="T13" i="1"/>
  <c r="N13" i="1"/>
  <c r="P13" i="1" l="1"/>
  <c r="V13" i="1"/>
  <c r="AC18" i="1" s="1"/>
  <c r="C98" i="4" s="1"/>
  <c r="W13" i="1"/>
  <c r="Y13" i="1" s="1"/>
  <c r="D224" i="2" l="1"/>
  <c r="H216" i="2"/>
  <c r="D216" i="2"/>
  <c r="D213" i="2"/>
  <c r="H211" i="2"/>
  <c r="V11" i="1" l="1"/>
  <c r="AC16" i="1" l="1"/>
  <c r="C68" i="4" s="1"/>
  <c r="C143" i="3"/>
  <c r="B148" i="4"/>
  <c r="B148" i="3" l="1"/>
  <c r="D243" i="2"/>
  <c r="W15" i="1" l="1"/>
  <c r="D246" i="2" s="1"/>
  <c r="M15" i="1"/>
  <c r="H220" i="2"/>
  <c r="AL22" i="1"/>
  <c r="AN20" i="1"/>
  <c r="Y15" i="1" l="1"/>
  <c r="D251" i="2" s="1"/>
  <c r="T15" i="1"/>
  <c r="V15" i="1" s="1"/>
  <c r="H236" i="2"/>
  <c r="D174" i="2"/>
  <c r="H243" i="2" l="1"/>
  <c r="H245" i="2" s="1"/>
  <c r="AC20" i="1"/>
  <c r="C128" i="4" s="1"/>
  <c r="I8" i="1"/>
  <c r="K8" i="1" s="1"/>
  <c r="I16" i="1" l="1"/>
  <c r="I17" i="1"/>
  <c r="K18" i="1"/>
  <c r="K16" i="1"/>
  <c r="D162" i="2"/>
  <c r="B133" i="4"/>
  <c r="K17" i="1" l="1"/>
  <c r="D40" i="2"/>
  <c r="AB12" i="1"/>
  <c r="A8" i="4" s="1"/>
  <c r="D171" i="2" l="1"/>
  <c r="D176" i="2" l="1"/>
  <c r="N7" i="1" l="1"/>
  <c r="O17" i="1"/>
  <c r="N10" i="1"/>
  <c r="N9" i="1"/>
  <c r="N17" i="1" l="1"/>
  <c r="F176" i="2"/>
  <c r="H168" i="2"/>
  <c r="H165" i="2"/>
  <c r="H164" i="2"/>
  <c r="H163" i="2"/>
  <c r="H161" i="2"/>
  <c r="D168" i="2"/>
  <c r="D160" i="2"/>
  <c r="B158" i="2"/>
  <c r="B157" i="2"/>
  <c r="H166" i="2"/>
  <c r="D166" i="2"/>
  <c r="D163" i="2"/>
  <c r="H170" i="2" l="1"/>
  <c r="AC14" i="1" l="1"/>
  <c r="C38" i="4" s="1"/>
  <c r="H114" i="2"/>
  <c r="F124" i="2"/>
  <c r="B106" i="2"/>
  <c r="B105" i="2"/>
  <c r="W11" i="1"/>
  <c r="Y11" i="1" l="1"/>
  <c r="D119" i="2"/>
  <c r="D124" i="2" s="1"/>
  <c r="H113" i="2"/>
  <c r="H112" i="2"/>
  <c r="P11" i="1"/>
  <c r="H111" i="2" l="1"/>
  <c r="H116" i="2" l="1"/>
  <c r="F201" i="2" l="1"/>
  <c r="H186" i="2"/>
  <c r="D185" i="2"/>
  <c r="B183" i="2"/>
  <c r="B182" i="2"/>
  <c r="D199" i="2"/>
  <c r="H191" i="2"/>
  <c r="D188" i="2"/>
  <c r="D187" i="2"/>
  <c r="F150" i="2"/>
  <c r="D134" i="2"/>
  <c r="B132" i="2"/>
  <c r="B131" i="2"/>
  <c r="H140" i="2"/>
  <c r="H139" i="2"/>
  <c r="H138" i="2"/>
  <c r="H137" i="2"/>
  <c r="D137" i="2"/>
  <c r="D136" i="2"/>
  <c r="W12" i="1" l="1"/>
  <c r="Y12" i="1" l="1"/>
  <c r="D145" i="2"/>
  <c r="M12" i="1"/>
  <c r="D150" i="2" l="1"/>
  <c r="T12" i="1"/>
  <c r="H135" i="2"/>
  <c r="B28" i="4"/>
  <c r="B43" i="4"/>
  <c r="H142" i="2" l="1"/>
  <c r="H144" i="2" s="1"/>
  <c r="V12" i="1"/>
  <c r="H193" i="2"/>
  <c r="AB10" i="1"/>
  <c r="A172" i="4" l="1"/>
  <c r="A157" i="4"/>
  <c r="A127" i="4"/>
  <c r="A97" i="4"/>
  <c r="A67" i="4"/>
  <c r="A37" i="4"/>
  <c r="A7" i="4"/>
  <c r="A82" i="4"/>
  <c r="A22" i="4"/>
  <c r="A142" i="4"/>
  <c r="A112" i="4"/>
  <c r="A52" i="4"/>
  <c r="AC17" i="1"/>
  <c r="C83" i="4" s="1"/>
  <c r="D193" i="2"/>
  <c r="H195" i="2" s="1"/>
  <c r="H189" i="2"/>
  <c r="H190" i="2"/>
  <c r="H188" i="2"/>
  <c r="D114" i="2"/>
  <c r="D111" i="2"/>
  <c r="D110" i="2"/>
  <c r="D196" i="2" l="1"/>
  <c r="D201" i="2" l="1"/>
  <c r="H118" i="2" l="1"/>
  <c r="D88" i="2" l="1"/>
  <c r="F98" i="2"/>
  <c r="D82" i="2"/>
  <c r="B80" i="2"/>
  <c r="B79" i="2"/>
  <c r="D96" i="2"/>
  <c r="H88" i="2"/>
  <c r="D85" i="2"/>
  <c r="D84" i="2"/>
  <c r="H83" i="2"/>
  <c r="T10" i="1"/>
  <c r="V10" i="1" l="1"/>
  <c r="AC15" i="1" s="1"/>
  <c r="C53" i="4" s="1"/>
  <c r="H90" i="2"/>
  <c r="D62" i="2"/>
  <c r="D38" i="2"/>
  <c r="F72" i="2" l="1"/>
  <c r="D56" i="2"/>
  <c r="B54" i="2"/>
  <c r="B53" i="2"/>
  <c r="D70" i="2"/>
  <c r="H62" i="2"/>
  <c r="D59" i="2"/>
  <c r="H38" i="2"/>
  <c r="D32" i="2"/>
  <c r="B133" i="3" l="1"/>
  <c r="C128" i="3"/>
  <c r="P9" i="1" l="1"/>
  <c r="H61" i="2"/>
  <c r="W9" i="1"/>
  <c r="D64" i="2"/>
  <c r="H60" i="2" l="1"/>
  <c r="H59" i="2"/>
  <c r="H57" i="2"/>
  <c r="Y9" i="1"/>
  <c r="D67" i="2"/>
  <c r="C113" i="3"/>
  <c r="B118" i="3"/>
  <c r="B103" i="3"/>
  <c r="D72" i="2" l="1"/>
  <c r="H87" i="2"/>
  <c r="D90" i="2"/>
  <c r="H92" i="2" s="1"/>
  <c r="P10" i="1"/>
  <c r="H86" i="2"/>
  <c r="W10" i="1"/>
  <c r="Y10" i="1" s="1"/>
  <c r="H64" i="2"/>
  <c r="H66" i="2" s="1"/>
  <c r="H85" i="2" l="1"/>
  <c r="D98" i="2"/>
  <c r="D93" i="2"/>
  <c r="C98" i="3" l="1"/>
  <c r="C83" i="3"/>
  <c r="B88" i="3"/>
  <c r="B118" i="4"/>
  <c r="B103" i="4"/>
  <c r="B88" i="4"/>
  <c r="B73" i="4"/>
  <c r="B58" i="4"/>
  <c r="AC49" i="1"/>
  <c r="AB49" i="1"/>
  <c r="A9" i="3" s="1"/>
  <c r="W8" i="1"/>
  <c r="B73" i="3"/>
  <c r="C68" i="3"/>
  <c r="C53" i="3"/>
  <c r="B58" i="3"/>
  <c r="F29" i="2"/>
  <c r="F34" i="2"/>
  <c r="H10" i="2"/>
  <c r="D8" i="2"/>
  <c r="B43" i="3"/>
  <c r="C38" i="3"/>
  <c r="D16" i="2"/>
  <c r="H14" i="2"/>
  <c r="F48" i="2"/>
  <c r="D46" i="2"/>
  <c r="D35" i="2"/>
  <c r="B30" i="2"/>
  <c r="B29" i="2"/>
  <c r="F24" i="2"/>
  <c r="B6" i="2"/>
  <c r="B5" i="2"/>
  <c r="F5" i="2"/>
  <c r="D22" i="2"/>
  <c r="H9" i="2"/>
  <c r="D11" i="2"/>
  <c r="B28" i="3"/>
  <c r="B13" i="4"/>
  <c r="P7" i="1"/>
  <c r="M8" i="1"/>
  <c r="M17" i="1" l="1"/>
  <c r="P17" i="1"/>
  <c r="C9" i="3"/>
  <c r="AC63" i="1"/>
  <c r="B13" i="3"/>
  <c r="D43" i="2"/>
  <c r="H33" i="2"/>
  <c r="Y8" i="1"/>
  <c r="AC61" i="1"/>
  <c r="T8" i="1"/>
  <c r="T17" i="1" s="1"/>
  <c r="H11" i="2"/>
  <c r="W7" i="1"/>
  <c r="W16" i="1" l="1"/>
  <c r="W17" i="1" s="1"/>
  <c r="V8" i="1"/>
  <c r="D48" i="2"/>
  <c r="H40" i="2"/>
  <c r="H42" i="2" s="1"/>
  <c r="H13" i="2"/>
  <c r="Y7" i="1"/>
  <c r="Y16" i="1" s="1"/>
  <c r="D19" i="2"/>
  <c r="H12" i="2"/>
  <c r="H16" i="2"/>
  <c r="H18" i="2" s="1"/>
  <c r="V17" i="1"/>
  <c r="Y17" i="1" l="1"/>
  <c r="AC13" i="1"/>
  <c r="C23" i="4" s="1"/>
  <c r="AC12" i="1"/>
  <c r="D24" i="2"/>
  <c r="F182" i="2"/>
  <c r="F207" i="2" s="1"/>
  <c r="F232" i="2" s="1"/>
  <c r="AC24" i="1" l="1"/>
  <c r="C8" i="4"/>
  <c r="AC25" i="1"/>
</calcChain>
</file>

<file path=xl/sharedStrings.xml><?xml version="1.0" encoding="utf-8"?>
<sst xmlns="http://schemas.openxmlformats.org/spreadsheetml/2006/main" count="747" uniqueCount="126">
  <si>
    <t>FABRICA DE MAQUINARIAS MARIO GIANNINI S.A.</t>
  </si>
  <si>
    <t xml:space="preserve">                    AREQUIPA</t>
  </si>
  <si>
    <t xml:space="preserve">Nro.  </t>
  </si>
  <si>
    <t>APELLIDOS Y NOMBRES</t>
  </si>
  <si>
    <t>F.INGRE</t>
  </si>
  <si>
    <t>T</t>
  </si>
  <si>
    <t>DIARIO</t>
  </si>
  <si>
    <t>BASICO</t>
  </si>
  <si>
    <t>TOTAL</t>
  </si>
  <si>
    <t>S.N.P.</t>
  </si>
  <si>
    <t>A.F.P.</t>
  </si>
  <si>
    <t>AFP</t>
  </si>
  <si>
    <t>IPSS</t>
  </si>
  <si>
    <t>ADELANTO</t>
  </si>
  <si>
    <t xml:space="preserve">NETO A </t>
  </si>
  <si>
    <t>ESSALUD</t>
  </si>
  <si>
    <t>ACCI DE</t>
  </si>
  <si>
    <t>SALARIO</t>
  </si>
  <si>
    <t>Com. Porce.</t>
  </si>
  <si>
    <t>Prima Seguro</t>
  </si>
  <si>
    <t>TOTAL DESC</t>
  </si>
  <si>
    <t>VIDA</t>
  </si>
  <si>
    <t>DESCUENT</t>
  </si>
  <si>
    <t>QUINCENA</t>
  </si>
  <si>
    <t>PAGAR</t>
  </si>
  <si>
    <t>TRABAJO</t>
  </si>
  <si>
    <t>APORTAC</t>
  </si>
  <si>
    <t>1.-</t>
  </si>
  <si>
    <t>2.-</t>
  </si>
  <si>
    <t>GIANNINI MUÑOZ MARIO</t>
  </si>
  <si>
    <t>COMPROBANTE DE CAJA</t>
  </si>
  <si>
    <t>FUENTES DURAND PEPE</t>
  </si>
  <si>
    <t>AUX.CONT</t>
  </si>
  <si>
    <t xml:space="preserve"> </t>
  </si>
  <si>
    <t>RUC    :  20125097317</t>
  </si>
  <si>
    <t>Pasaje Zarumilla Nro. 107 IV Centenario</t>
  </si>
  <si>
    <t xml:space="preserve">                 BOLETA DE PAGO DE EMPLEADOS      </t>
  </si>
  <si>
    <t xml:space="preserve">NOMBRE                 </t>
  </si>
  <si>
    <t>CARGO</t>
  </si>
  <si>
    <t xml:space="preserve">CARNET IPPS : </t>
  </si>
  <si>
    <t xml:space="preserve">BASICO                      </t>
  </si>
  <si>
    <t>:</t>
  </si>
  <si>
    <t>REGIMEN PRESTACION DE SALUD</t>
  </si>
  <si>
    <t xml:space="preserve">HORA EXTRA N.            </t>
  </si>
  <si>
    <t>REGIMEN DE PENSIONES</t>
  </si>
  <si>
    <t>BASICO DEL 15-09</t>
  </si>
  <si>
    <t>FONAVI</t>
  </si>
  <si>
    <t>BONIFICACION T SERV</t>
  </si>
  <si>
    <t>APORTE A.F.P.</t>
  </si>
  <si>
    <t xml:space="preserve">INCENTIVO PROD          </t>
  </si>
  <si>
    <t>SEGURO SOBREVIVENCIA</t>
  </si>
  <si>
    <t xml:space="preserve">GRATIFICACION             </t>
  </si>
  <si>
    <t>COMISION % AFP</t>
  </si>
  <si>
    <t xml:space="preserve">INCREMENTO                </t>
  </si>
  <si>
    <t>SEGURO VIDA</t>
  </si>
  <si>
    <t>***********************************************************************************************</t>
  </si>
  <si>
    <t xml:space="preserve">TOTAL INGRESOS         </t>
  </si>
  <si>
    <t xml:space="preserve">TOTAL DESCUENTOS                      </t>
  </si>
  <si>
    <t xml:space="preserve"> ========</t>
  </si>
  <si>
    <t>NETO A PAGAR</t>
  </si>
  <si>
    <t>REGIMEN DE P.S.</t>
  </si>
  <si>
    <t>REGIMEN DE P</t>
  </si>
  <si>
    <t>IMP DE SOLIDARIDAD</t>
  </si>
  <si>
    <t>ACC.DE TRAB.</t>
  </si>
  <si>
    <t xml:space="preserve"> =========</t>
  </si>
  <si>
    <t xml:space="preserve"> -----------------------------------------------------------</t>
  </si>
  <si>
    <t>TOTAL APORTE</t>
  </si>
  <si>
    <t xml:space="preserve">                BOLETA DE PAGO DE EMPLEADOS      </t>
  </si>
  <si>
    <t xml:space="preserve">CARGO              </t>
  </si>
  <si>
    <t>BONIFICACION T. SERV</t>
  </si>
  <si>
    <t xml:space="preserve">                 BOLETA DE PAGO DE EMPLEADOS     </t>
  </si>
  <si>
    <t xml:space="preserve">BONIFICACION </t>
  </si>
  <si>
    <t>FABRICA DE MAQUINARIAS MARIO GIANNINI S.A.C.</t>
  </si>
  <si>
    <t xml:space="preserve">           AREQUIPA</t>
  </si>
  <si>
    <t xml:space="preserve">BASICO </t>
  </si>
  <si>
    <r>
      <t xml:space="preserve">                                      </t>
    </r>
    <r>
      <rPr>
        <b/>
        <sz val="14"/>
        <rFont val="Arial Narrow"/>
        <family val="2"/>
      </rPr>
      <t>COMPROBANTE DE CAJA</t>
    </r>
  </si>
  <si>
    <t>ASIGNACION</t>
  </si>
  <si>
    <t>FAMILIAR</t>
  </si>
  <si>
    <t>RETENCION</t>
  </si>
  <si>
    <t>QUINTA</t>
  </si>
  <si>
    <t>APORTE</t>
  </si>
  <si>
    <t>4.-</t>
  </si>
  <si>
    <t>RETENCION DE RENTA QUINTA</t>
  </si>
  <si>
    <t>ASIGNACION FAMILIAR</t>
  </si>
  <si>
    <t>5.-</t>
  </si>
  <si>
    <t>F.ING.     :   15  /  03  /  82</t>
  </si>
  <si>
    <t>F.ING.     :   02  /  01  /   86</t>
  </si>
  <si>
    <t>GERENTE</t>
  </si>
  <si>
    <t>6.-</t>
  </si>
  <si>
    <t>GIANNINI DELGADO LUCIA</t>
  </si>
  <si>
    <t>ARQUITECTA</t>
  </si>
  <si>
    <t>F.ING.     :   14 /  06  /  11</t>
  </si>
  <si>
    <t>CESAR A HUAMAN VELARDE</t>
  </si>
  <si>
    <t>CONTADOR</t>
  </si>
  <si>
    <t>F.ING.     :   01 /  09 /  11</t>
  </si>
  <si>
    <t>ASIST. DE ING.</t>
  </si>
  <si>
    <t>JUAN MANTILLA PRADELL</t>
  </si>
  <si>
    <t>F.ING.     :   31 /  01 /  13</t>
  </si>
  <si>
    <t>ARAGON VILLENA CARLOS A</t>
  </si>
  <si>
    <t>SUP DE VEN</t>
  </si>
  <si>
    <t>F.ING.     :   01 /  09 /  13</t>
  </si>
  <si>
    <t>3.-</t>
  </si>
  <si>
    <t>7.-</t>
  </si>
  <si>
    <t>8.-</t>
  </si>
  <si>
    <t>CARMEN MAMANI CHINCHERCOMA</t>
  </si>
  <si>
    <t>9.-</t>
  </si>
  <si>
    <t>F.ING.     :  04 / 05/  2015</t>
  </si>
  <si>
    <t>º                                                                                                                                                                                                                                                                                                                                                      .-</t>
  </si>
  <si>
    <t>HARVEY CORZO RAMOS</t>
  </si>
  <si>
    <t>BASICO : S/. 9000.00</t>
  </si>
  <si>
    <t>BASICO : S/. 1500.00</t>
  </si>
  <si>
    <t>F.ING.     :  03/ 04/ 2015</t>
  </si>
  <si>
    <t>F.ING.     :  01 / 04/  2016</t>
  </si>
  <si>
    <t>JUAN JESUS TAPIA RODRIGUEZ</t>
  </si>
  <si>
    <t>BASICO : S/. 930.00</t>
  </si>
  <si>
    <t>BASICO : S/. 2000.00</t>
  </si>
  <si>
    <t>F.ING.     :  03 / 04/  2018</t>
  </si>
  <si>
    <t>DESCUENTO</t>
  </si>
  <si>
    <t>S/.</t>
  </si>
  <si>
    <r>
      <t xml:space="preserve">                                      </t>
    </r>
    <r>
      <rPr>
        <b/>
        <u/>
        <sz val="14"/>
        <rFont val="Arial Narrow"/>
        <family val="2"/>
      </rPr>
      <t>COMPROBANTE DE CAJA</t>
    </r>
  </si>
  <si>
    <t>ASIST. DE CAJA</t>
  </si>
  <si>
    <t>MES DE NOVIEMBRE DE 2019</t>
  </si>
  <si>
    <t>QUINCENAS</t>
  </si>
  <si>
    <t>ADELANTO QUINCENA NOVIEMBRE  2019</t>
  </si>
  <si>
    <t>TODO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</si>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</sst>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 x14ac:knownFonts="1">
    <font>
      <sz val="12"/>
      <name val="Arial Narrow"/>
    </font>
    <font>
      <b/>
      <sz val="12"/>
      <name val="Arial Narrow"/>
      <family val="2"/>
    </font>
    <font>
      <sz val="12"/>
      <name val="Arial Narrow"/>
      <family val="2"/>
    </font>
    <font>
      <sz val="12"/>
      <name val="Times New Roman"/>
      <family val="1"/>
    </font>
    <font>
      <b/>
      <sz val="16"/>
      <name val="Arial Narrow"/>
      <family val="2"/>
    </font>
    <font>
      <sz val="16"/>
      <name val="Arial Narrow"/>
      <family val="2"/>
    </font>
    <font>
      <sz val="12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GeoSlab703 Md BT"/>
      <family val="1"/>
    </font>
    <font>
      <sz val="11"/>
      <name val="Arial Narrow"/>
      <family val="2"/>
    </font>
    <font>
      <b/>
      <sz val="12"/>
      <name val="Arial Narrow"/>
      <family val="2"/>
    </font>
    <font>
      <sz val="9"/>
      <name val="Arial Narrow"/>
      <family val="2"/>
    </font>
    <font>
      <sz val="12"/>
      <color rgb="FFFF0000"/>
      <name val="Arial Narrow"/>
      <family val="2"/>
    </font>
    <font>
      <b/>
      <u/>
      <sz val="14"/>
      <name val="Arial Narrow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Arial Narrow"/>
      <family val="2"/>
    </font>
    <font>
      <u/>
      <sz val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1" xfId="0" applyBorder="1"/>
    <xf numFmtId="0" fontId="0" fillId="0" borderId="0" xfId="0" applyBorder="1"/>
    <xf numFmtId="2" fontId="0" fillId="0" borderId="0" xfId="0" applyNumberFormat="1" applyBorder="1"/>
    <xf numFmtId="2" fontId="1" fillId="0" borderId="0" xfId="0" applyNumberFormat="1" applyFont="1" applyBorder="1"/>
    <xf numFmtId="0" fontId="0" fillId="0" borderId="3" xfId="0" applyBorder="1"/>
    <xf numFmtId="0" fontId="3" fillId="0" borderId="0" xfId="0" applyFont="1" applyBorder="1"/>
    <xf numFmtId="2" fontId="3" fillId="0" borderId="0" xfId="0" applyNumberFormat="1" applyFont="1" applyBorder="1"/>
    <xf numFmtId="0" fontId="4" fillId="0" borderId="0" xfId="0" applyFont="1"/>
    <xf numFmtId="0" fontId="5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2" fontId="6" fillId="0" borderId="0" xfId="0" applyNumberFormat="1" applyFont="1" applyBorder="1"/>
    <xf numFmtId="2" fontId="6" fillId="0" borderId="0" xfId="0" applyNumberFormat="1" applyFont="1"/>
    <xf numFmtId="0" fontId="6" fillId="0" borderId="0" xfId="0" applyFont="1"/>
    <xf numFmtId="2" fontId="7" fillId="0" borderId="0" xfId="0" applyNumberFormat="1" applyFont="1" applyBorder="1"/>
    <xf numFmtId="2" fontId="7" fillId="0" borderId="4" xfId="0" applyNumberFormat="1" applyFont="1" applyBorder="1"/>
    <xf numFmtId="0" fontId="8" fillId="0" borderId="0" xfId="0" applyFont="1" applyAlignment="1">
      <alignment horizontal="center"/>
    </xf>
    <xf numFmtId="0" fontId="9" fillId="0" borderId="0" xfId="0" applyFont="1"/>
    <xf numFmtId="0" fontId="6" fillId="0" borderId="0" xfId="0" applyFont="1" applyBorder="1"/>
    <xf numFmtId="0" fontId="10" fillId="0" borderId="0" xfId="0" applyFont="1" applyBorder="1"/>
    <xf numFmtId="2" fontId="10" fillId="0" borderId="0" xfId="0" applyNumberFormat="1" applyFont="1" applyBorder="1"/>
    <xf numFmtId="2" fontId="9" fillId="0" borderId="5" xfId="0" applyNumberFormat="1" applyFont="1" applyBorder="1"/>
    <xf numFmtId="2" fontId="6" fillId="0" borderId="6" xfId="0" applyNumberFormat="1" applyFont="1" applyBorder="1"/>
    <xf numFmtId="164" fontId="6" fillId="0" borderId="0" xfId="0" applyNumberFormat="1" applyFont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1" fontId="14" fillId="0" borderId="0" xfId="0" applyNumberFormat="1" applyFont="1"/>
    <xf numFmtId="2" fontId="16" fillId="0" borderId="0" xfId="0" applyNumberFormat="1" applyFont="1" applyBorder="1"/>
    <xf numFmtId="2" fontId="14" fillId="0" borderId="0" xfId="0" applyNumberFormat="1" applyFont="1"/>
    <xf numFmtId="0" fontId="14" fillId="0" borderId="0" xfId="0" applyFont="1" applyAlignment="1">
      <alignment horizontal="center"/>
    </xf>
    <xf numFmtId="0" fontId="16" fillId="0" borderId="0" xfId="0" applyFont="1"/>
    <xf numFmtId="2" fontId="0" fillId="0" borderId="0" xfId="0" applyNumberFormat="1"/>
    <xf numFmtId="2" fontId="14" fillId="0" borderId="0" xfId="0" applyNumberFormat="1" applyFont="1" applyBorder="1"/>
    <xf numFmtId="0" fontId="17" fillId="0" borderId="1" xfId="0" applyFont="1" applyBorder="1"/>
    <xf numFmtId="0" fontId="0" fillId="0" borderId="8" xfId="0" applyBorder="1"/>
    <xf numFmtId="0" fontId="0" fillId="0" borderId="2" xfId="0" applyBorder="1"/>
    <xf numFmtId="2" fontId="6" fillId="0" borderId="9" xfId="0" applyNumberFormat="1" applyFont="1" applyBorder="1"/>
    <xf numFmtId="0" fontId="17" fillId="0" borderId="2" xfId="0" applyFont="1" applyBorder="1"/>
    <xf numFmtId="0" fontId="10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9" fillId="0" borderId="0" xfId="0" applyFont="1" applyBorder="1"/>
    <xf numFmtId="2" fontId="9" fillId="0" borderId="0" xfId="0" applyNumberFormat="1" applyFont="1" applyBorder="1"/>
    <xf numFmtId="0" fontId="1" fillId="0" borderId="0" xfId="0" applyFont="1"/>
    <xf numFmtId="2" fontId="6" fillId="0" borderId="10" xfId="0" applyNumberFormat="1" applyFont="1" applyBorder="1"/>
    <xf numFmtId="2" fontId="6" fillId="0" borderId="0" xfId="0" applyNumberFormat="1" applyFont="1" applyFill="1" applyBorder="1"/>
    <xf numFmtId="9" fontId="0" fillId="0" borderId="2" xfId="0" applyNumberFormat="1" applyBorder="1"/>
    <xf numFmtId="2" fontId="14" fillId="0" borderId="0" xfId="0" applyNumberFormat="1" applyFont="1" applyAlignment="1">
      <alignment horizontal="center"/>
    </xf>
    <xf numFmtId="2" fontId="10" fillId="0" borderId="6" xfId="0" applyNumberFormat="1" applyFont="1" applyBorder="1"/>
    <xf numFmtId="0" fontId="18" fillId="0" borderId="0" xfId="0" applyFont="1" applyBorder="1"/>
    <xf numFmtId="0" fontId="12" fillId="0" borderId="0" xfId="0" applyFont="1" applyBorder="1"/>
    <xf numFmtId="1" fontId="12" fillId="0" borderId="0" xfId="0" applyNumberFormat="1" applyFont="1" applyBorder="1"/>
    <xf numFmtId="2" fontId="6" fillId="2" borderId="6" xfId="0" applyNumberFormat="1" applyFont="1" applyFill="1" applyBorder="1"/>
    <xf numFmtId="2" fontId="19" fillId="0" borderId="0" xfId="0" applyNumberFormat="1" applyFont="1" applyBorder="1"/>
    <xf numFmtId="2" fontId="12" fillId="0" borderId="0" xfId="0" applyNumberFormat="1" applyFont="1" applyFill="1" applyBorder="1"/>
    <xf numFmtId="0" fontId="12" fillId="0" borderId="7" xfId="0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0" fontId="0" fillId="0" borderId="0" xfId="0" applyFill="1" applyBorder="1"/>
    <xf numFmtId="0" fontId="12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right"/>
    </xf>
    <xf numFmtId="0" fontId="0" fillId="0" borderId="7" xfId="0" applyFill="1" applyBorder="1"/>
    <xf numFmtId="0" fontId="0" fillId="0" borderId="12" xfId="0" applyFill="1" applyBorder="1"/>
    <xf numFmtId="0" fontId="11" fillId="0" borderId="7" xfId="0" applyFont="1" applyFill="1" applyBorder="1"/>
    <xf numFmtId="0" fontId="0" fillId="0" borderId="11" xfId="0" applyBorder="1"/>
    <xf numFmtId="0" fontId="2" fillId="0" borderId="11" xfId="0" applyFont="1" applyBorder="1"/>
    <xf numFmtId="0" fontId="18" fillId="0" borderId="11" xfId="0" applyFont="1" applyBorder="1" applyAlignment="1">
      <alignment horizontal="center"/>
    </xf>
    <xf numFmtId="164" fontId="6" fillId="0" borderId="11" xfId="0" applyNumberFormat="1" applyFont="1" applyBorder="1"/>
    <xf numFmtId="1" fontId="6" fillId="0" borderId="11" xfId="0" applyNumberFormat="1" applyFont="1" applyBorder="1"/>
    <xf numFmtId="2" fontId="6" fillId="0" borderId="11" xfId="0" applyNumberFormat="1" applyFont="1" applyBorder="1"/>
    <xf numFmtId="0" fontId="16" fillId="0" borderId="11" xfId="0" applyFont="1" applyBorder="1"/>
    <xf numFmtId="1" fontId="12" fillId="0" borderId="11" xfId="0" applyNumberFormat="1" applyFont="1" applyBorder="1"/>
    <xf numFmtId="0" fontId="2" fillId="0" borderId="11" xfId="0" applyFont="1" applyFill="1" applyBorder="1"/>
    <xf numFmtId="0" fontId="1" fillId="0" borderId="0" xfId="0" applyFont="1" applyFill="1" applyBorder="1"/>
    <xf numFmtId="2" fontId="1" fillId="0" borderId="0" xfId="0" applyNumberFormat="1" applyFont="1" applyFill="1" applyBorder="1"/>
    <xf numFmtId="0" fontId="2" fillId="0" borderId="12" xfId="0" applyFont="1" applyBorder="1"/>
    <xf numFmtId="0" fontId="2" fillId="0" borderId="0" xfId="0" applyFont="1"/>
    <xf numFmtId="2" fontId="2" fillId="0" borderId="0" xfId="0" applyNumberFormat="1" applyFont="1"/>
    <xf numFmtId="0" fontId="2" fillId="0" borderId="0" xfId="0" applyFont="1" applyBorder="1"/>
    <xf numFmtId="0" fontId="2" fillId="0" borderId="7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2" fontId="12" fillId="0" borderId="0" xfId="0" applyNumberFormat="1" applyFont="1" applyBorder="1"/>
    <xf numFmtId="0" fontId="11" fillId="0" borderId="0" xfId="0" applyFont="1" applyBorder="1" applyAlignment="1">
      <alignment horizontal="right"/>
    </xf>
    <xf numFmtId="2" fontId="12" fillId="0" borderId="4" xfId="0" applyNumberFormat="1" applyFont="1" applyBorder="1"/>
    <xf numFmtId="0" fontId="12" fillId="0" borderId="7" xfId="0" applyFont="1" applyBorder="1"/>
    <xf numFmtId="0" fontId="11" fillId="0" borderId="7" xfId="0" applyFont="1" applyBorder="1"/>
    <xf numFmtId="0" fontId="1" fillId="0" borderId="7" xfId="0" applyFont="1" applyBorder="1"/>
    <xf numFmtId="0" fontId="11" fillId="0" borderId="7" xfId="0" applyFont="1" applyBorder="1" applyAlignment="1">
      <alignment horizontal="right"/>
    </xf>
    <xf numFmtId="2" fontId="12" fillId="0" borderId="7" xfId="0" applyNumberFormat="1" applyFont="1" applyBorder="1"/>
    <xf numFmtId="2" fontId="21" fillId="0" borderId="11" xfId="0" applyNumberFormat="1" applyFont="1" applyBorder="1"/>
    <xf numFmtId="0" fontId="19" fillId="0" borderId="0" xfId="0" applyFont="1"/>
    <xf numFmtId="0" fontId="19" fillId="0" borderId="1" xfId="0" applyFont="1" applyBorder="1"/>
    <xf numFmtId="0" fontId="19" fillId="0" borderId="2" xfId="0" applyFont="1" applyBorder="1"/>
    <xf numFmtId="2" fontId="21" fillId="0" borderId="9" xfId="0" applyNumberFormat="1" applyFont="1" applyBorder="1"/>
    <xf numFmtId="2" fontId="21" fillId="0" borderId="6" xfId="0" applyNumberFormat="1" applyFont="1" applyBorder="1"/>
    <xf numFmtId="2" fontId="21" fillId="0" borderId="10" xfId="0" applyNumberFormat="1" applyFont="1" applyBorder="1"/>
    <xf numFmtId="2" fontId="22" fillId="0" borderId="4" xfId="0" applyNumberFormat="1" applyFont="1" applyBorder="1"/>
    <xf numFmtId="2" fontId="19" fillId="0" borderId="0" xfId="0" applyNumberFormat="1" applyFont="1"/>
    <xf numFmtId="2" fontId="23" fillId="0" borderId="0" xfId="0" applyNumberFormat="1" applyFont="1" applyBorder="1"/>
    <xf numFmtId="0" fontId="19" fillId="0" borderId="0" xfId="0" applyFont="1" applyBorder="1"/>
    <xf numFmtId="0" fontId="0" fillId="0" borderId="0" xfId="0" applyAlignment="1">
      <alignment horizontal="center" vertical="center"/>
    </xf>
    <xf numFmtId="0" fontId="24" fillId="0" borderId="1" xfId="0" applyFont="1" applyBorder="1"/>
    <xf numFmtId="0" fontId="24" fillId="0" borderId="2" xfId="0" applyFont="1" applyBorder="1"/>
    <xf numFmtId="2" fontId="23" fillId="0" borderId="6" xfId="0" applyNumberFormat="1" applyFont="1" applyBorder="1"/>
    <xf numFmtId="0" fontId="0" fillId="0" borderId="0" xfId="0" applyAlignment="1">
      <alignment horizontal="center"/>
    </xf>
    <xf numFmtId="0" fontId="2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3"/>
  <sheetViews>
    <sheetView showGridLines="0" tabSelected="1" topLeftCell="F1" zoomScale="80" zoomScaleNormal="80" workbookViewId="0">
      <selection activeCell="T1" sqref="T1"/>
    </sheetView>
  </sheetViews>
  <sheetFormatPr baseColWidth="10" defaultRowHeight="15.75" x14ac:dyDescent="0.25"/>
  <cols>
    <col min="1" max="1" width="4.28515625" customWidth="1"/>
    <col min="2" max="2" width="28.42578125" customWidth="1"/>
    <col min="3" max="3" width="14.7109375" customWidth="1"/>
    <col min="4" max="4" width="4.140625" customWidth="1"/>
    <col min="5" max="5" width="5.7109375" customWidth="1"/>
    <col min="6" max="6" width="6.85546875" customWidth="1"/>
    <col min="7" max="7" width="7.5703125" customWidth="1"/>
    <col min="9" max="9" width="13" customWidth="1"/>
    <col min="10" max="10" width="10.5703125" customWidth="1"/>
    <col min="11" max="11" width="12.7109375" customWidth="1"/>
    <col min="12" max="12" width="7.28515625" customWidth="1"/>
    <col min="13" max="13" width="9.85546875" customWidth="1"/>
    <col min="14" max="14" width="11.28515625" customWidth="1"/>
    <col min="15" max="15" width="10.42578125" customWidth="1"/>
    <col min="16" max="16" width="10.28515625" customWidth="1"/>
    <col min="17" max="17" width="10.140625" customWidth="1"/>
    <col min="18" max="18" width="11.42578125" style="92"/>
    <col min="19" max="19" width="9" style="92" customWidth="1"/>
    <col min="21" max="21" width="11.42578125" style="92"/>
    <col min="23" max="23" width="11.28515625" customWidth="1"/>
    <col min="24" max="24" width="9.140625" customWidth="1"/>
    <col min="26" max="26" width="11.28515625" customWidth="1"/>
    <col min="27" max="27" width="2.28515625" customWidth="1"/>
    <col min="28" max="28" width="45.140625" customWidth="1"/>
    <col min="29" max="29" width="15.5703125" customWidth="1"/>
  </cols>
  <sheetData>
    <row r="1" spans="1:40" x14ac:dyDescent="0.25">
      <c r="A1" s="44" t="s">
        <v>72</v>
      </c>
      <c r="I1" s="102">
        <v>9</v>
      </c>
      <c r="N1" s="106">
        <v>14</v>
      </c>
      <c r="T1" s="107">
        <v>20</v>
      </c>
    </row>
    <row r="2" spans="1:40" x14ac:dyDescent="0.25">
      <c r="B2" s="44" t="s">
        <v>1</v>
      </c>
    </row>
    <row r="3" spans="1:40" x14ac:dyDescent="0.25">
      <c r="F3" s="44" t="s">
        <v>121</v>
      </c>
      <c r="I3" s="44"/>
      <c r="K3" s="44" t="s">
        <v>122</v>
      </c>
    </row>
    <row r="4" spans="1:40" ht="21" thickBot="1" x14ac:dyDescent="0.35">
      <c r="H4" t="s">
        <v>124</v>
      </c>
      <c r="AA4" s="8"/>
      <c r="AB4" s="9"/>
    </row>
    <row r="5" spans="1:40" ht="21" thickBot="1" x14ac:dyDescent="0.35">
      <c r="A5" s="1" t="s">
        <v>2</v>
      </c>
      <c r="B5" s="1" t="s">
        <v>3</v>
      </c>
      <c r="C5" s="1" t="s">
        <v>4</v>
      </c>
      <c r="D5" s="1" t="s">
        <v>125</v>
      </c>
      <c r="E5" s="1" t="s">
        <v>5</v>
      </c>
      <c r="F5" s="1" t="s">
        <v>6</v>
      </c>
      <c r="G5" s="1" t="s">
        <v>7</v>
      </c>
      <c r="H5" s="1" t="s">
        <v>7</v>
      </c>
      <c r="I5" s="1" t="s">
        <v>76</v>
      </c>
      <c r="J5" s="1" t="s">
        <v>117</v>
      </c>
      <c r="K5" s="1" t="s">
        <v>8</v>
      </c>
      <c r="L5" s="2"/>
      <c r="M5" s="1" t="s">
        <v>9</v>
      </c>
      <c r="N5" s="36" t="s">
        <v>10</v>
      </c>
      <c r="O5" s="5" t="s">
        <v>11</v>
      </c>
      <c r="P5" s="35" t="s">
        <v>11</v>
      </c>
      <c r="Q5" s="1" t="s">
        <v>11</v>
      </c>
      <c r="R5" s="103" t="s">
        <v>78</v>
      </c>
      <c r="S5" s="93" t="s">
        <v>12</v>
      </c>
      <c r="T5" s="1" t="s">
        <v>8</v>
      </c>
      <c r="U5" s="93" t="s">
        <v>13</v>
      </c>
      <c r="V5" s="1" t="s">
        <v>14</v>
      </c>
      <c r="W5" s="1" t="s">
        <v>15</v>
      </c>
      <c r="X5" s="1" t="s">
        <v>16</v>
      </c>
      <c r="Y5" s="1" t="s">
        <v>8</v>
      </c>
      <c r="AA5" t="s">
        <v>107</v>
      </c>
      <c r="AB5" s="8"/>
    </row>
    <row r="6" spans="1:40" ht="20.25" x14ac:dyDescent="0.3">
      <c r="A6" s="65"/>
      <c r="B6" s="65"/>
      <c r="C6" s="65"/>
      <c r="D6" s="65"/>
      <c r="E6" s="65"/>
      <c r="F6" s="65"/>
      <c r="G6" s="65"/>
      <c r="H6" s="65"/>
      <c r="I6" s="65" t="s">
        <v>77</v>
      </c>
      <c r="J6" s="66"/>
      <c r="K6" s="65" t="s">
        <v>17</v>
      </c>
      <c r="L6" s="2"/>
      <c r="M6" s="37"/>
      <c r="N6" s="37" t="s">
        <v>18</v>
      </c>
      <c r="O6" s="37" t="s">
        <v>19</v>
      </c>
      <c r="P6" s="39" t="s">
        <v>80</v>
      </c>
      <c r="Q6" s="37" t="s">
        <v>20</v>
      </c>
      <c r="R6" s="104" t="s">
        <v>79</v>
      </c>
      <c r="S6" s="94" t="s">
        <v>21</v>
      </c>
      <c r="T6" s="37" t="s">
        <v>22</v>
      </c>
      <c r="U6" s="94" t="s">
        <v>23</v>
      </c>
      <c r="V6" s="37" t="s">
        <v>24</v>
      </c>
      <c r="W6" s="47">
        <v>0.09</v>
      </c>
      <c r="X6" s="37" t="s">
        <v>25</v>
      </c>
      <c r="Y6" s="37" t="s">
        <v>26</v>
      </c>
      <c r="AA6" s="9"/>
      <c r="AB6" s="8"/>
    </row>
    <row r="7" spans="1:40" ht="20.25" x14ac:dyDescent="0.3">
      <c r="A7" s="65" t="s">
        <v>27</v>
      </c>
      <c r="B7" s="65" t="s">
        <v>29</v>
      </c>
      <c r="C7" s="67" t="s">
        <v>87</v>
      </c>
      <c r="D7" s="68"/>
      <c r="E7" s="69">
        <v>30</v>
      </c>
      <c r="F7" s="70">
        <v>1.70875</v>
      </c>
      <c r="G7" s="70">
        <v>0</v>
      </c>
      <c r="H7" s="70">
        <v>9000</v>
      </c>
      <c r="I7" s="70">
        <v>0</v>
      </c>
      <c r="J7" s="91"/>
      <c r="K7" s="70">
        <f>+H7+I7-J7</f>
        <v>9000</v>
      </c>
      <c r="L7" s="12"/>
      <c r="M7" s="38"/>
      <c r="N7" s="38">
        <f>+K7*1.55%</f>
        <v>139.5</v>
      </c>
      <c r="O7" s="38">
        <f>+K7*1.35%</f>
        <v>121.50000000000001</v>
      </c>
      <c r="P7" s="38">
        <f>+K7*10%</f>
        <v>900</v>
      </c>
      <c r="Q7" s="38">
        <v>1161</v>
      </c>
      <c r="R7" s="95">
        <v>963</v>
      </c>
      <c r="S7" s="95">
        <v>5</v>
      </c>
      <c r="T7" s="38">
        <f>+Q7+R7+S7</f>
        <v>2129</v>
      </c>
      <c r="U7" s="95">
        <v>3435</v>
      </c>
      <c r="V7" s="38">
        <f>+K7-T7-U7</f>
        <v>3436</v>
      </c>
      <c r="W7" s="38">
        <f t="shared" ref="W7:W8" si="0">+K7*0.09</f>
        <v>810</v>
      </c>
      <c r="X7" s="38">
        <v>0</v>
      </c>
      <c r="Y7" s="38">
        <f t="shared" ref="Y7:Y8" si="1">+W7+X7</f>
        <v>810</v>
      </c>
      <c r="Z7" s="3"/>
      <c r="AA7" s="8"/>
      <c r="AB7" s="9"/>
    </row>
    <row r="8" spans="1:40" ht="20.25" x14ac:dyDescent="0.3">
      <c r="A8" s="65" t="s">
        <v>28</v>
      </c>
      <c r="B8" s="65" t="s">
        <v>31</v>
      </c>
      <c r="C8" s="67" t="s">
        <v>32</v>
      </c>
      <c r="D8" s="68"/>
      <c r="E8" s="69">
        <v>30</v>
      </c>
      <c r="F8" s="70">
        <v>1.70875</v>
      </c>
      <c r="G8" s="70">
        <v>0</v>
      </c>
      <c r="H8" s="70">
        <v>929.42</v>
      </c>
      <c r="I8" s="70">
        <f>+H8*0.1</f>
        <v>92.942000000000007</v>
      </c>
      <c r="J8" s="91"/>
      <c r="K8" s="70">
        <f>+H8+I8-J8</f>
        <v>1022.362</v>
      </c>
      <c r="L8" s="12"/>
      <c r="M8" s="23">
        <f>+K8*0.13</f>
        <v>132.90706</v>
      </c>
      <c r="N8" s="23" t="s">
        <v>33</v>
      </c>
      <c r="O8" s="23" t="s">
        <v>33</v>
      </c>
      <c r="P8" s="23" t="s">
        <v>33</v>
      </c>
      <c r="Q8" s="23" t="s">
        <v>33</v>
      </c>
      <c r="R8" s="96"/>
      <c r="S8" s="96">
        <v>0</v>
      </c>
      <c r="T8" s="23">
        <f>+M8+S8</f>
        <v>132.90706</v>
      </c>
      <c r="U8" s="96">
        <v>445</v>
      </c>
      <c r="V8" s="23">
        <f t="shared" ref="V8:V11" si="2">+K8-T8-U8</f>
        <v>444.45493999999997</v>
      </c>
      <c r="W8" s="23">
        <f t="shared" si="0"/>
        <v>92.01258</v>
      </c>
      <c r="X8" s="23">
        <v>0</v>
      </c>
      <c r="Y8" s="23">
        <f t="shared" si="1"/>
        <v>92.01258</v>
      </c>
      <c r="Z8" s="3"/>
      <c r="AA8" s="8" t="s">
        <v>0</v>
      </c>
      <c r="AB8" s="9"/>
    </row>
    <row r="9" spans="1:40" ht="20.25" x14ac:dyDescent="0.3">
      <c r="A9" s="66" t="s">
        <v>101</v>
      </c>
      <c r="B9" s="71" t="s">
        <v>89</v>
      </c>
      <c r="C9" s="67" t="s">
        <v>90</v>
      </c>
      <c r="D9" s="68"/>
      <c r="E9" s="69">
        <v>30</v>
      </c>
      <c r="F9" s="70">
        <v>1.70875</v>
      </c>
      <c r="G9" s="70">
        <v>0</v>
      </c>
      <c r="H9" s="70">
        <v>930</v>
      </c>
      <c r="I9" s="70">
        <f>+H9*0.1</f>
        <v>93</v>
      </c>
      <c r="J9" s="91"/>
      <c r="K9" s="70">
        <f t="shared" ref="K9:K15" si="3">+H9+I9-J9</f>
        <v>1023</v>
      </c>
      <c r="L9" s="12"/>
      <c r="M9" s="23"/>
      <c r="N9" s="23">
        <f>+K9*1.55%</f>
        <v>15.8565</v>
      </c>
      <c r="O9" s="23">
        <f>+K9*1.35%</f>
        <v>13.810500000000001</v>
      </c>
      <c r="P9" s="23">
        <f>+K9*10%</f>
        <v>102.30000000000001</v>
      </c>
      <c r="Q9" s="23">
        <v>131.97</v>
      </c>
      <c r="R9" s="105"/>
      <c r="S9" s="96">
        <v>0</v>
      </c>
      <c r="T9" s="23">
        <f>+Q9</f>
        <v>131.97</v>
      </c>
      <c r="U9" s="96">
        <v>445</v>
      </c>
      <c r="V9" s="23">
        <f t="shared" si="2"/>
        <v>446.03</v>
      </c>
      <c r="W9" s="23">
        <f t="shared" ref="W9" si="4">+K9*0.09</f>
        <v>92.07</v>
      </c>
      <c r="X9" s="23">
        <v>0</v>
      </c>
      <c r="Y9" s="23">
        <f t="shared" ref="Y9" si="5">+W9+X9</f>
        <v>92.07</v>
      </c>
      <c r="Z9" s="54"/>
      <c r="AB9" s="17"/>
    </row>
    <row r="10" spans="1:40" ht="20.25" x14ac:dyDescent="0.3">
      <c r="A10" s="66" t="s">
        <v>81</v>
      </c>
      <c r="B10" s="71" t="s">
        <v>92</v>
      </c>
      <c r="C10" s="67" t="s">
        <v>93</v>
      </c>
      <c r="D10" s="68"/>
      <c r="E10" s="69">
        <v>30</v>
      </c>
      <c r="F10" s="70">
        <v>1.70875</v>
      </c>
      <c r="G10" s="70">
        <v>0</v>
      </c>
      <c r="H10" s="70">
        <v>930</v>
      </c>
      <c r="I10" s="70">
        <v>0</v>
      </c>
      <c r="J10" s="91"/>
      <c r="K10" s="70">
        <f t="shared" si="3"/>
        <v>930</v>
      </c>
      <c r="L10" s="12"/>
      <c r="M10" s="23"/>
      <c r="N10" s="23">
        <f>+K10*1.69%</f>
        <v>15.716999999999999</v>
      </c>
      <c r="O10" s="23">
        <f>+K10*1.35%</f>
        <v>12.555000000000001</v>
      </c>
      <c r="P10" s="23">
        <f>+K10*10%</f>
        <v>93</v>
      </c>
      <c r="Q10" s="23">
        <v>121.28</v>
      </c>
      <c r="R10" s="105"/>
      <c r="S10" s="96">
        <v>0</v>
      </c>
      <c r="T10" s="23">
        <f>+Q10</f>
        <v>121.28</v>
      </c>
      <c r="U10" s="96">
        <v>404</v>
      </c>
      <c r="V10" s="23">
        <f t="shared" si="2"/>
        <v>404.72</v>
      </c>
      <c r="W10" s="23">
        <f t="shared" ref="W10" si="6">+K10*0.09</f>
        <v>83.7</v>
      </c>
      <c r="X10" s="23">
        <v>0</v>
      </c>
      <c r="Y10" s="23">
        <f t="shared" ref="Y10" si="7">+W10+X10</f>
        <v>83.7</v>
      </c>
      <c r="Z10" s="3"/>
      <c r="AB10" s="17" t="str">
        <f>F3</f>
        <v>MES DE NOVIEMBRE DE 2019</v>
      </c>
      <c r="AC10" s="14"/>
      <c r="AL10">
        <v>357.75</v>
      </c>
      <c r="AN10">
        <v>3213.48</v>
      </c>
    </row>
    <row r="11" spans="1:40" ht="18.75" x14ac:dyDescent="0.3">
      <c r="A11" s="66" t="s">
        <v>84</v>
      </c>
      <c r="B11" s="71" t="s">
        <v>98</v>
      </c>
      <c r="C11" s="67" t="s">
        <v>99</v>
      </c>
      <c r="D11" s="68"/>
      <c r="E11" s="69">
        <v>30</v>
      </c>
      <c r="F11" s="70">
        <v>1.70875</v>
      </c>
      <c r="G11" s="70">
        <v>0</v>
      </c>
      <c r="H11" s="70">
        <v>917.8</v>
      </c>
      <c r="I11" s="70">
        <v>0</v>
      </c>
      <c r="J11" s="91"/>
      <c r="K11" s="70">
        <f t="shared" si="3"/>
        <v>917.8</v>
      </c>
      <c r="L11" s="12"/>
      <c r="M11" s="23"/>
      <c r="N11" s="23">
        <v>0</v>
      </c>
      <c r="O11" s="23">
        <f>+K11*1.35%</f>
        <v>12.390300000000002</v>
      </c>
      <c r="P11" s="23">
        <f t="shared" ref="P11" si="8">+K11*10%</f>
        <v>91.78</v>
      </c>
      <c r="Q11" s="23">
        <v>104.17</v>
      </c>
      <c r="R11" s="96"/>
      <c r="S11" s="96">
        <v>5</v>
      </c>
      <c r="T11" s="23">
        <f>+Q11+S11</f>
        <v>109.17</v>
      </c>
      <c r="U11" s="96">
        <v>405</v>
      </c>
      <c r="V11" s="23">
        <f t="shared" si="2"/>
        <v>403.63</v>
      </c>
      <c r="W11" s="23">
        <f t="shared" ref="W11" si="9">+K11*0.09</f>
        <v>82.60199999999999</v>
      </c>
      <c r="X11" s="23">
        <v>0</v>
      </c>
      <c r="Y11" s="23">
        <f t="shared" ref="Y11" si="10">+W11+X11</f>
        <v>82.60199999999999</v>
      </c>
      <c r="Z11" s="3"/>
      <c r="AB11" s="40"/>
      <c r="AC11" s="13"/>
      <c r="AD11" s="13"/>
      <c r="AL11">
        <v>323.39</v>
      </c>
      <c r="AN11">
        <v>362.75</v>
      </c>
    </row>
    <row r="12" spans="1:40" ht="18.75" x14ac:dyDescent="0.3">
      <c r="A12" s="66" t="s">
        <v>88</v>
      </c>
      <c r="B12" s="71" t="s">
        <v>96</v>
      </c>
      <c r="C12" s="67" t="s">
        <v>95</v>
      </c>
      <c r="D12" s="68"/>
      <c r="E12" s="69">
        <v>29</v>
      </c>
      <c r="F12" s="70">
        <v>1.70875</v>
      </c>
      <c r="G12" s="70">
        <v>0</v>
      </c>
      <c r="H12" s="70">
        <v>897.06</v>
      </c>
      <c r="I12" s="70">
        <v>0</v>
      </c>
      <c r="J12" s="91"/>
      <c r="K12" s="70">
        <f t="shared" si="3"/>
        <v>897.06</v>
      </c>
      <c r="L12" s="12"/>
      <c r="M12" s="23">
        <f>+K12*0.13</f>
        <v>116.6178</v>
      </c>
      <c r="N12" s="49"/>
      <c r="O12" s="49"/>
      <c r="P12" s="49"/>
      <c r="Q12" s="49"/>
      <c r="R12" s="105"/>
      <c r="S12" s="96">
        <v>0</v>
      </c>
      <c r="T12" s="23">
        <f>+M12+S12</f>
        <v>116.6178</v>
      </c>
      <c r="U12" s="96">
        <v>390</v>
      </c>
      <c r="V12" s="23">
        <f t="shared" ref="V12:V15" si="11">+K12-T12-U12</f>
        <v>390.44219999999996</v>
      </c>
      <c r="W12" s="23">
        <f t="shared" ref="W12" si="12">+K12*0.09</f>
        <v>80.735399999999998</v>
      </c>
      <c r="X12" s="23">
        <v>0</v>
      </c>
      <c r="Y12" s="23">
        <f t="shared" ref="Y12" si="13">+W12+X12</f>
        <v>80.735399999999998</v>
      </c>
      <c r="Z12" s="3"/>
      <c r="AB12" s="40" t="str">
        <f t="shared" ref="AB12:AB20" si="14">B7</f>
        <v>GIANNINI MUÑOZ MARIO</v>
      </c>
      <c r="AC12" s="13">
        <f>V7</f>
        <v>3436</v>
      </c>
      <c r="AD12" s="13"/>
      <c r="AL12">
        <v>344.78</v>
      </c>
      <c r="AN12">
        <v>327.5</v>
      </c>
    </row>
    <row r="13" spans="1:40" ht="18.75" x14ac:dyDescent="0.3">
      <c r="A13" s="66" t="s">
        <v>102</v>
      </c>
      <c r="B13" s="71" t="s">
        <v>104</v>
      </c>
      <c r="C13" s="67" t="s">
        <v>120</v>
      </c>
      <c r="D13" s="68"/>
      <c r="E13" s="69">
        <v>30</v>
      </c>
      <c r="F13" s="70">
        <v>1.70875</v>
      </c>
      <c r="G13" s="70">
        <v>0</v>
      </c>
      <c r="H13" s="70">
        <v>930</v>
      </c>
      <c r="I13" s="70">
        <v>0</v>
      </c>
      <c r="J13" s="91"/>
      <c r="K13" s="70">
        <f t="shared" si="3"/>
        <v>930</v>
      </c>
      <c r="L13" s="12"/>
      <c r="M13" s="23"/>
      <c r="N13" s="23">
        <f>+K13*1.55%</f>
        <v>14.414999999999999</v>
      </c>
      <c r="O13" s="23">
        <f>+K13*1.35%</f>
        <v>12.555000000000001</v>
      </c>
      <c r="P13" s="23">
        <f t="shared" ref="P13:P14" si="15">+K13*10%</f>
        <v>93</v>
      </c>
      <c r="Q13" s="23">
        <v>119.98</v>
      </c>
      <c r="R13" s="105"/>
      <c r="S13" s="96"/>
      <c r="T13" s="23">
        <f>+Q13</f>
        <v>119.98</v>
      </c>
      <c r="U13" s="96">
        <v>405</v>
      </c>
      <c r="V13" s="53">
        <f t="shared" si="11"/>
        <v>405.02</v>
      </c>
      <c r="W13" s="23">
        <f t="shared" ref="W13:W15" si="16">+K13*0.09</f>
        <v>83.7</v>
      </c>
      <c r="X13" s="23">
        <v>0</v>
      </c>
      <c r="Y13" s="23">
        <f>+W13+X13</f>
        <v>83.7</v>
      </c>
      <c r="Z13" s="3"/>
      <c r="AB13" s="40" t="str">
        <f t="shared" si="14"/>
        <v>FUENTES DURAND PEPE</v>
      </c>
      <c r="AC13" s="13">
        <f t="shared" ref="AC13:AC20" si="17">V8</f>
        <v>444.45493999999997</v>
      </c>
      <c r="AD13" s="13"/>
      <c r="AL13">
        <v>327.5</v>
      </c>
      <c r="AN13">
        <v>327.33999999999997</v>
      </c>
    </row>
    <row r="14" spans="1:40" ht="18" x14ac:dyDescent="0.25">
      <c r="A14" s="66" t="s">
        <v>103</v>
      </c>
      <c r="B14" s="65" t="s">
        <v>108</v>
      </c>
      <c r="C14" s="67" t="s">
        <v>99</v>
      </c>
      <c r="D14" s="68"/>
      <c r="E14" s="72">
        <v>30</v>
      </c>
      <c r="F14" s="70">
        <v>1.70875</v>
      </c>
      <c r="G14" s="70">
        <v>0</v>
      </c>
      <c r="H14" s="70">
        <v>904.81</v>
      </c>
      <c r="I14" s="70">
        <v>0</v>
      </c>
      <c r="J14" s="91"/>
      <c r="K14" s="70">
        <f t="shared" si="3"/>
        <v>904.81</v>
      </c>
      <c r="L14" s="12"/>
      <c r="M14" s="23"/>
      <c r="N14" s="23">
        <v>0</v>
      </c>
      <c r="O14" s="23">
        <f>+K14*1.35%</f>
        <v>12.214935000000001</v>
      </c>
      <c r="P14" s="23">
        <f t="shared" si="15"/>
        <v>90.480999999999995</v>
      </c>
      <c r="Q14" s="23">
        <v>102.69</v>
      </c>
      <c r="R14" s="96"/>
      <c r="S14" s="96">
        <v>0</v>
      </c>
      <c r="T14" s="23">
        <f>+Q14+S14</f>
        <v>102.69</v>
      </c>
      <c r="U14" s="96">
        <v>400</v>
      </c>
      <c r="V14" s="23">
        <f t="shared" si="11"/>
        <v>402.11999999999989</v>
      </c>
      <c r="W14" s="23">
        <f t="shared" ref="W14" si="18">+K14*0.09</f>
        <v>81.432899999999989</v>
      </c>
      <c r="X14" s="23">
        <v>0</v>
      </c>
      <c r="Y14" s="23">
        <f t="shared" ref="Y14" si="19">+W14+X14</f>
        <v>81.432899999999989</v>
      </c>
      <c r="Z14" s="3"/>
      <c r="AB14" s="40" t="str">
        <f t="shared" si="14"/>
        <v>GIANNINI DELGADO LUCIA</v>
      </c>
      <c r="AC14" s="13">
        <f t="shared" si="17"/>
        <v>446.03</v>
      </c>
      <c r="AD14" s="13"/>
    </row>
    <row r="15" spans="1:40" ht="18" x14ac:dyDescent="0.25">
      <c r="A15" s="73" t="s">
        <v>105</v>
      </c>
      <c r="B15" s="65" t="s">
        <v>113</v>
      </c>
      <c r="C15" s="67" t="s">
        <v>99</v>
      </c>
      <c r="D15" s="68"/>
      <c r="E15" s="72">
        <v>30</v>
      </c>
      <c r="F15" s="70">
        <v>1.70875</v>
      </c>
      <c r="G15" s="70">
        <v>0</v>
      </c>
      <c r="H15" s="70">
        <v>2000</v>
      </c>
      <c r="I15" s="70">
        <v>0</v>
      </c>
      <c r="J15" s="91"/>
      <c r="K15" s="70">
        <f t="shared" si="3"/>
        <v>2000</v>
      </c>
      <c r="L15" s="12"/>
      <c r="M15" s="45">
        <f>+K15*0.13</f>
        <v>260</v>
      </c>
      <c r="N15" s="45"/>
      <c r="O15" s="45"/>
      <c r="P15" s="45"/>
      <c r="Q15" s="45"/>
      <c r="R15" s="97"/>
      <c r="S15" s="97">
        <v>0</v>
      </c>
      <c r="T15" s="45">
        <f>+M15+S15</f>
        <v>260</v>
      </c>
      <c r="U15" s="97">
        <v>870</v>
      </c>
      <c r="V15" s="45">
        <f t="shared" si="11"/>
        <v>870</v>
      </c>
      <c r="W15" s="45">
        <f t="shared" si="16"/>
        <v>180</v>
      </c>
      <c r="X15" s="45">
        <v>0</v>
      </c>
      <c r="Y15" s="45">
        <f t="shared" ref="Y15" si="20">+W15+X15</f>
        <v>180</v>
      </c>
      <c r="Z15" s="3"/>
      <c r="AB15" s="40" t="str">
        <f t="shared" si="14"/>
        <v>CESAR A HUAMAN VELARDE</v>
      </c>
      <c r="AC15" s="13">
        <f t="shared" si="17"/>
        <v>404.72</v>
      </c>
      <c r="AD15" s="13"/>
    </row>
    <row r="16" spans="1:40" ht="18.75" thickBot="1" x14ac:dyDescent="0.3">
      <c r="D16" s="14"/>
      <c r="E16" s="14"/>
      <c r="F16" s="13"/>
      <c r="G16" s="16"/>
      <c r="H16" s="16">
        <f>SUM(H7:H15)</f>
        <v>17439.089999999997</v>
      </c>
      <c r="I16" s="16">
        <f>SUM(I7:I15)</f>
        <v>185.94200000000001</v>
      </c>
      <c r="J16" s="16"/>
      <c r="K16" s="16">
        <f>SUM(K7:K15)</f>
        <v>17625.031999999999</v>
      </c>
      <c r="L16" s="15"/>
      <c r="M16" s="16">
        <v>509.53</v>
      </c>
      <c r="N16" s="16">
        <v>185.5</v>
      </c>
      <c r="O16" s="16">
        <v>185.03</v>
      </c>
      <c r="P16" s="16">
        <v>1370.56</v>
      </c>
      <c r="Q16" s="16">
        <f t="shared" ref="Q16:Y16" si="21">SUM(Q7:Q15)</f>
        <v>1741.0900000000001</v>
      </c>
      <c r="R16" s="98">
        <f t="shared" si="21"/>
        <v>963</v>
      </c>
      <c r="S16" s="98">
        <f t="shared" si="21"/>
        <v>10</v>
      </c>
      <c r="T16" s="16">
        <v>3223.62</v>
      </c>
      <c r="U16" s="98">
        <v>7199</v>
      </c>
      <c r="V16" s="16">
        <v>7202.41</v>
      </c>
      <c r="W16" s="16">
        <f t="shared" si="21"/>
        <v>1586.2528800000002</v>
      </c>
      <c r="X16" s="16">
        <f t="shared" si="21"/>
        <v>0</v>
      </c>
      <c r="Y16" s="16">
        <f t="shared" si="21"/>
        <v>1586.2528800000002</v>
      </c>
      <c r="AA16" s="2"/>
      <c r="AB16" s="40" t="str">
        <f t="shared" si="14"/>
        <v>ARAGON VILLENA CARLOS A</v>
      </c>
      <c r="AC16" s="13">
        <f t="shared" si="17"/>
        <v>403.63</v>
      </c>
      <c r="AD16" s="13"/>
      <c r="AL16">
        <v>327.5</v>
      </c>
      <c r="AN16">
        <v>323.39</v>
      </c>
    </row>
    <row r="17" spans="1:40" ht="18.75" thickTop="1" x14ac:dyDescent="0.25">
      <c r="G17" s="2"/>
      <c r="H17" s="33">
        <f>SUM(H7:H15)</f>
        <v>17439.089999999997</v>
      </c>
      <c r="I17" s="33">
        <f t="shared" ref="I17:O17" si="22">SUM(I7:I15)</f>
        <v>185.94200000000001</v>
      </c>
      <c r="J17" s="33">
        <f t="shared" si="22"/>
        <v>0</v>
      </c>
      <c r="K17" s="33">
        <f>SUM(K7:K16)</f>
        <v>35250.063999999998</v>
      </c>
      <c r="L17" s="2"/>
      <c r="M17" s="33">
        <f t="shared" si="22"/>
        <v>509.52485999999999</v>
      </c>
      <c r="N17" s="33">
        <f t="shared" si="22"/>
        <v>185.48850000000002</v>
      </c>
      <c r="O17" s="33">
        <f t="shared" si="22"/>
        <v>185.02573500000003</v>
      </c>
      <c r="P17" s="33">
        <f t="shared" ref="P17:X17" si="23">SUM(P7:P15)</f>
        <v>1370.5609999999999</v>
      </c>
      <c r="Q17" s="33">
        <f t="shared" si="23"/>
        <v>1741.0900000000001</v>
      </c>
      <c r="R17" s="99">
        <f t="shared" si="23"/>
        <v>963</v>
      </c>
      <c r="S17" s="99">
        <f t="shared" si="23"/>
        <v>10</v>
      </c>
      <c r="T17" s="33">
        <f>SUM(T7:T15)</f>
        <v>3223.6148600000001</v>
      </c>
      <c r="U17" s="99">
        <f>SUM(U7:U15)</f>
        <v>7199</v>
      </c>
      <c r="V17" s="33">
        <f>SUM(V7:V15)</f>
        <v>7202.4171400000005</v>
      </c>
      <c r="W17" s="33">
        <f>SUM(W7:W16)</f>
        <v>3172.5057600000005</v>
      </c>
      <c r="X17" s="33">
        <f t="shared" si="23"/>
        <v>0</v>
      </c>
      <c r="Y17" s="33">
        <f>SUM(Y7:Y16)</f>
        <v>3172.5057600000005</v>
      </c>
      <c r="AA17" s="2"/>
      <c r="AB17" s="40" t="str">
        <f t="shared" si="14"/>
        <v>JUAN MANTILLA PRADELL</v>
      </c>
      <c r="AC17" s="13">
        <f t="shared" si="17"/>
        <v>390.44219999999996</v>
      </c>
      <c r="AD17" s="13"/>
      <c r="AL17">
        <v>357.75</v>
      </c>
      <c r="AN17">
        <v>327.5</v>
      </c>
    </row>
    <row r="18" spans="1:40" ht="18" x14ac:dyDescent="0.25">
      <c r="I18" s="46"/>
      <c r="K18" s="33">
        <f>SUM(H17:J17)</f>
        <v>17625.031999999996</v>
      </c>
      <c r="N18" s="33"/>
      <c r="O18" s="33"/>
      <c r="P18" s="33"/>
      <c r="Q18" s="33"/>
      <c r="R18" s="99"/>
      <c r="S18" s="99"/>
      <c r="T18" s="33"/>
      <c r="U18" s="99"/>
      <c r="V18" s="33"/>
      <c r="W18" s="33"/>
      <c r="X18" s="33"/>
      <c r="Y18" s="33"/>
      <c r="AA18" s="2"/>
      <c r="AB18" s="40" t="str">
        <f t="shared" si="14"/>
        <v>CARMEN MAMANI CHINCHERCOMA</v>
      </c>
      <c r="AC18" s="13">
        <f t="shared" si="17"/>
        <v>405.02</v>
      </c>
      <c r="AD18" s="13"/>
      <c r="AL18">
        <v>337.17</v>
      </c>
      <c r="AN18">
        <v>363.74</v>
      </c>
    </row>
    <row r="19" spans="1:40" ht="18" x14ac:dyDescent="0.25">
      <c r="A19" s="2"/>
      <c r="B19" s="10"/>
      <c r="C19" s="2"/>
      <c r="U19" s="99"/>
      <c r="V19" s="33"/>
      <c r="AA19" s="2"/>
      <c r="AB19" s="40" t="str">
        <f t="shared" si="14"/>
        <v>HARVEY CORZO RAMOS</v>
      </c>
      <c r="AC19" s="13">
        <f t="shared" si="17"/>
        <v>402.11999999999989</v>
      </c>
      <c r="AD19" s="13"/>
      <c r="AL19">
        <v>332.17</v>
      </c>
      <c r="AN19">
        <v>328.39</v>
      </c>
    </row>
    <row r="20" spans="1:40" ht="18" x14ac:dyDescent="0.25">
      <c r="A20" s="51"/>
      <c r="B20" s="2"/>
      <c r="C20" s="50"/>
      <c r="D20" s="24"/>
      <c r="E20" s="52"/>
      <c r="F20" s="12"/>
      <c r="G20" s="21"/>
      <c r="H20" s="12"/>
      <c r="I20" s="21"/>
      <c r="J20" s="12"/>
      <c r="K20" s="21"/>
      <c r="L20" s="12"/>
      <c r="M20" s="12"/>
      <c r="N20" s="21"/>
      <c r="O20" s="21"/>
      <c r="P20" s="21"/>
      <c r="Q20" s="21"/>
      <c r="R20" s="100"/>
      <c r="S20" s="100"/>
      <c r="T20" s="21"/>
      <c r="U20" s="100"/>
      <c r="V20" s="21"/>
      <c r="W20" s="21"/>
      <c r="X20" s="21"/>
      <c r="Y20" s="21"/>
      <c r="AA20" s="2"/>
      <c r="AB20" s="40" t="str">
        <f t="shared" si="14"/>
        <v>JUAN JESUS TAPIA RODRIGUEZ</v>
      </c>
      <c r="AC20" s="13">
        <f t="shared" si="17"/>
        <v>870</v>
      </c>
      <c r="AD20" s="13"/>
      <c r="AL20">
        <v>327.33999999999997</v>
      </c>
      <c r="AN20">
        <f>SUM(AN10:AN19)</f>
        <v>5574.09</v>
      </c>
    </row>
    <row r="21" spans="1:40" ht="18" x14ac:dyDescent="0.25">
      <c r="A21" s="51"/>
      <c r="B21" s="2"/>
      <c r="C21" s="50"/>
      <c r="D21" s="24"/>
      <c r="E21" s="52"/>
      <c r="F21" s="12"/>
      <c r="G21" s="21"/>
      <c r="H21" s="12"/>
      <c r="I21" s="21"/>
      <c r="J21" s="12"/>
      <c r="K21" s="21"/>
      <c r="L21" s="12"/>
      <c r="M21" s="12"/>
      <c r="N21" s="21"/>
      <c r="O21" s="21"/>
      <c r="P21" s="21"/>
      <c r="Q21" s="21"/>
      <c r="R21" s="100"/>
      <c r="S21" s="100"/>
      <c r="T21" s="21"/>
      <c r="U21" s="100"/>
      <c r="V21" s="21"/>
      <c r="W21" s="21"/>
      <c r="X21" s="21"/>
      <c r="Y21" s="21"/>
      <c r="AA21" s="2"/>
      <c r="AB21" s="40"/>
      <c r="AC21" s="13"/>
      <c r="AD21" s="13"/>
    </row>
    <row r="22" spans="1:40" ht="18" x14ac:dyDescent="0.25">
      <c r="A22" s="2"/>
      <c r="B22" s="10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101"/>
      <c r="S22" s="101"/>
      <c r="T22" s="2"/>
      <c r="U22" s="101"/>
      <c r="V22" s="3"/>
      <c r="W22" s="2"/>
      <c r="X22" s="2"/>
      <c r="Y22" s="2"/>
      <c r="AA22" s="2"/>
      <c r="AB22" s="40"/>
      <c r="AC22" s="13"/>
      <c r="AD22" s="13"/>
      <c r="AL22">
        <f>SUM(AL10:AL20)</f>
        <v>3035.3500000000004</v>
      </c>
    </row>
    <row r="23" spans="1:40" ht="1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101"/>
      <c r="S23" s="101"/>
      <c r="T23" s="2"/>
      <c r="U23" s="101"/>
      <c r="V23" s="2"/>
      <c r="W23" s="2"/>
      <c r="X23" s="2"/>
      <c r="Y23" s="2"/>
      <c r="AA23" s="2"/>
      <c r="AB23" s="40"/>
      <c r="AC23" s="13"/>
    </row>
    <row r="24" spans="1:40" ht="18.75" thickBot="1" x14ac:dyDescent="0.3">
      <c r="A24" s="2"/>
      <c r="B24" s="2"/>
      <c r="C24" s="2"/>
      <c r="AA24" s="2"/>
      <c r="AB24" s="18" t="s">
        <v>8</v>
      </c>
      <c r="AC24" s="22">
        <f>V16</f>
        <v>7202.41</v>
      </c>
    </row>
    <row r="25" spans="1:40" ht="18.75" thickTop="1" x14ac:dyDescent="0.25">
      <c r="A25" s="2"/>
      <c r="B25" s="2"/>
      <c r="C25" s="2"/>
      <c r="AA25" s="2"/>
      <c r="AB25" s="40"/>
      <c r="AC25" s="13">
        <f>SUM(AC12:AC23)</f>
        <v>7202.4171400000005</v>
      </c>
    </row>
    <row r="26" spans="1:40" ht="18" x14ac:dyDescent="0.25">
      <c r="A26" s="2"/>
      <c r="B26" s="2"/>
      <c r="C26" s="2"/>
      <c r="AA26" s="2"/>
      <c r="AB26" s="41"/>
      <c r="AC26" s="12"/>
    </row>
    <row r="27" spans="1:40" ht="18" x14ac:dyDescent="0.25">
      <c r="A27" s="2"/>
      <c r="B27" s="2"/>
      <c r="C27" s="2"/>
      <c r="AA27" s="2"/>
      <c r="AB27" s="20"/>
      <c r="AC27" s="21"/>
    </row>
    <row r="28" spans="1:40" ht="18" x14ac:dyDescent="0.25">
      <c r="A28" s="2"/>
      <c r="B28" s="2"/>
      <c r="C28" s="2"/>
      <c r="AB28" s="42"/>
      <c r="AC28" s="43"/>
    </row>
    <row r="29" spans="1:40" x14ac:dyDescent="0.25">
      <c r="A29" s="2"/>
      <c r="B29" s="2"/>
      <c r="C29" s="2"/>
      <c r="AB29" s="2"/>
      <c r="AC29" s="2"/>
    </row>
    <row r="30" spans="1:40" x14ac:dyDescent="0.25">
      <c r="A30" s="2"/>
      <c r="B30" s="11"/>
      <c r="C30" s="2"/>
      <c r="AB30" s="2"/>
      <c r="AC30" s="3"/>
    </row>
    <row r="31" spans="1:40" x14ac:dyDescent="0.25">
      <c r="A31" s="2"/>
      <c r="B31" s="11"/>
      <c r="C31" s="2"/>
    </row>
    <row r="32" spans="1:40" x14ac:dyDescent="0.25">
      <c r="A32" s="2"/>
      <c r="B32" s="11"/>
      <c r="C32" s="2"/>
    </row>
    <row r="33" spans="1:29" x14ac:dyDescent="0.25">
      <c r="A33" s="2"/>
      <c r="B33" s="11"/>
      <c r="C33" s="2"/>
    </row>
    <row r="34" spans="1:29" x14ac:dyDescent="0.25">
      <c r="A34" s="2"/>
      <c r="B34" s="11"/>
      <c r="C34" s="2"/>
    </row>
    <row r="35" spans="1:29" x14ac:dyDescent="0.25">
      <c r="A35" s="2"/>
      <c r="B35" s="10"/>
      <c r="C35" s="2"/>
    </row>
    <row r="36" spans="1:29" x14ac:dyDescent="0.25">
      <c r="A36" s="2"/>
      <c r="B36" s="2"/>
      <c r="C36" s="2"/>
    </row>
    <row r="37" spans="1:29" x14ac:dyDescent="0.25">
      <c r="A37" s="2"/>
      <c r="B37" s="2"/>
      <c r="C37" s="2"/>
    </row>
    <row r="38" spans="1:29" x14ac:dyDescent="0.25">
      <c r="A38" s="2"/>
      <c r="B38" s="2"/>
      <c r="C38" s="2"/>
    </row>
    <row r="39" spans="1:29" x14ac:dyDescent="0.25">
      <c r="A39" s="2"/>
      <c r="B39" s="2"/>
      <c r="C39" s="2"/>
    </row>
    <row r="40" spans="1:29" x14ac:dyDescent="0.25">
      <c r="A40" s="2"/>
      <c r="B40" s="2"/>
      <c r="C40" s="2"/>
    </row>
    <row r="41" spans="1:29" x14ac:dyDescent="0.25">
      <c r="A41" s="2"/>
      <c r="B41" s="2"/>
      <c r="C41" s="2"/>
    </row>
    <row r="42" spans="1:29" ht="20.25" x14ac:dyDescent="0.3">
      <c r="A42" s="2"/>
      <c r="B42" s="2"/>
      <c r="C42" s="2"/>
      <c r="AA42" s="8" t="s">
        <v>0</v>
      </c>
      <c r="AB42" s="9"/>
    </row>
    <row r="43" spans="1:29" ht="20.25" x14ac:dyDescent="0.3">
      <c r="A43" s="2"/>
      <c r="B43" s="2"/>
      <c r="C43" s="3"/>
      <c r="AA43" s="9"/>
      <c r="AB43" s="8" t="s">
        <v>1</v>
      </c>
    </row>
    <row r="44" spans="1:29" x14ac:dyDescent="0.25">
      <c r="A44" s="2"/>
      <c r="B44" s="10"/>
      <c r="C44" s="4"/>
    </row>
    <row r="45" spans="1:29" ht="20.25" x14ac:dyDescent="0.3">
      <c r="A45" s="2"/>
      <c r="B45" s="2"/>
      <c r="C45" s="2"/>
      <c r="AB45" s="17" t="s">
        <v>30</v>
      </c>
      <c r="AC45" s="14"/>
    </row>
    <row r="46" spans="1:29" ht="20.25" x14ac:dyDescent="0.3">
      <c r="A46" s="2"/>
      <c r="B46" s="2"/>
      <c r="C46" s="2"/>
      <c r="AB46" s="17"/>
      <c r="AC46" s="14"/>
    </row>
    <row r="47" spans="1:29" ht="18" x14ac:dyDescent="0.25">
      <c r="A47" s="2"/>
      <c r="B47" s="2"/>
      <c r="C47" s="2"/>
      <c r="AB47" s="18" t="s">
        <v>123</v>
      </c>
      <c r="AC47" s="14"/>
    </row>
    <row r="48" spans="1:29" x14ac:dyDescent="0.25">
      <c r="A48" s="2"/>
      <c r="B48" s="2"/>
      <c r="C48" s="2"/>
      <c r="AA48" s="2"/>
      <c r="AB48" s="19"/>
      <c r="AC48" s="19"/>
    </row>
    <row r="49" spans="27:30" ht="18" x14ac:dyDescent="0.25">
      <c r="AA49" s="2"/>
      <c r="AB49" s="20" t="str">
        <f t="shared" ref="AB49:AB57" si="24">B7</f>
        <v>GIANNINI MUÑOZ MARIO</v>
      </c>
      <c r="AC49" s="21">
        <f>U7</f>
        <v>3435</v>
      </c>
    </row>
    <row r="50" spans="27:30" ht="18" x14ac:dyDescent="0.25">
      <c r="AA50" s="2"/>
      <c r="AB50" s="20" t="str">
        <f t="shared" si="24"/>
        <v>FUENTES DURAND PEPE</v>
      </c>
      <c r="AC50" s="21">
        <f t="shared" ref="AC50:AC57" si="25">U8</f>
        <v>445</v>
      </c>
    </row>
    <row r="51" spans="27:30" ht="18" x14ac:dyDescent="0.25">
      <c r="AA51" s="2"/>
      <c r="AB51" s="20" t="str">
        <f t="shared" si="24"/>
        <v>GIANNINI DELGADO LUCIA</v>
      </c>
      <c r="AC51" s="21">
        <f t="shared" si="25"/>
        <v>445</v>
      </c>
    </row>
    <row r="52" spans="27:30" ht="18" x14ac:dyDescent="0.25">
      <c r="AA52" s="2"/>
      <c r="AB52" s="20" t="str">
        <f t="shared" si="24"/>
        <v>CESAR A HUAMAN VELARDE</v>
      </c>
      <c r="AC52" s="21">
        <f t="shared" si="25"/>
        <v>404</v>
      </c>
      <c r="AD52" t="s">
        <v>33</v>
      </c>
    </row>
    <row r="53" spans="27:30" ht="18" x14ac:dyDescent="0.25">
      <c r="AA53" s="2"/>
      <c r="AB53" s="20" t="str">
        <f t="shared" si="24"/>
        <v>ARAGON VILLENA CARLOS A</v>
      </c>
      <c r="AC53" s="21">
        <f t="shared" si="25"/>
        <v>405</v>
      </c>
    </row>
    <row r="54" spans="27:30" ht="18" x14ac:dyDescent="0.25">
      <c r="AA54" s="2"/>
      <c r="AB54" s="20" t="str">
        <f t="shared" si="24"/>
        <v>JUAN MANTILLA PRADELL</v>
      </c>
      <c r="AC54" s="21">
        <f t="shared" si="25"/>
        <v>390</v>
      </c>
    </row>
    <row r="55" spans="27:30" ht="18" x14ac:dyDescent="0.25">
      <c r="AA55" s="2"/>
      <c r="AB55" s="20" t="str">
        <f t="shared" si="24"/>
        <v>CARMEN MAMANI CHINCHERCOMA</v>
      </c>
      <c r="AC55" s="21">
        <f t="shared" si="25"/>
        <v>405</v>
      </c>
    </row>
    <row r="56" spans="27:30" ht="18" x14ac:dyDescent="0.25">
      <c r="AA56" s="2"/>
      <c r="AB56" s="20" t="str">
        <f t="shared" si="24"/>
        <v>HARVEY CORZO RAMOS</v>
      </c>
      <c r="AC56" s="21">
        <f t="shared" si="25"/>
        <v>400</v>
      </c>
    </row>
    <row r="57" spans="27:30" ht="18" x14ac:dyDescent="0.25">
      <c r="AA57" s="2"/>
      <c r="AB57" s="20" t="str">
        <f t="shared" si="24"/>
        <v>JUAN JESUS TAPIA RODRIGUEZ</v>
      </c>
      <c r="AC57" s="21">
        <f t="shared" si="25"/>
        <v>870</v>
      </c>
    </row>
    <row r="58" spans="27:30" ht="18" x14ac:dyDescent="0.25">
      <c r="AA58" s="2"/>
      <c r="AB58" s="20"/>
      <c r="AC58" s="21"/>
    </row>
    <row r="59" spans="27:30" ht="18" x14ac:dyDescent="0.25">
      <c r="AA59" s="2"/>
      <c r="AB59" s="20"/>
      <c r="AC59" s="21"/>
    </row>
    <row r="60" spans="27:30" ht="18" x14ac:dyDescent="0.25">
      <c r="AB60" s="18"/>
      <c r="AC60" s="21"/>
    </row>
    <row r="61" spans="27:30" ht="18.75" thickBot="1" x14ac:dyDescent="0.3">
      <c r="AB61" s="18" t="s">
        <v>8</v>
      </c>
      <c r="AC61" s="22">
        <f>SUM(AC49:AC60)</f>
        <v>7199</v>
      </c>
    </row>
    <row r="62" spans="27:30" ht="16.5" thickTop="1" x14ac:dyDescent="0.25">
      <c r="AC62" s="33"/>
    </row>
    <row r="63" spans="27:30" x14ac:dyDescent="0.25">
      <c r="AC63" s="33">
        <f>SUM(AC49:AC57)</f>
        <v>7199</v>
      </c>
    </row>
  </sheetData>
  <phoneticPr fontId="0" type="noConversion"/>
  <printOptions gridLinesSet="0"/>
  <pageMargins left="0.25" right="0.25" top="0.65" bottom="0.82" header="0.511811024" footer="0.511811024"/>
  <pageSetup paperSize="9" orientation="landscape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1"/>
  <sheetViews>
    <sheetView showGridLines="0" zoomScale="75" workbookViewId="0">
      <selection activeCell="F6" sqref="F6"/>
    </sheetView>
  </sheetViews>
  <sheetFormatPr baseColWidth="10" defaultRowHeight="15.75" x14ac:dyDescent="0.25"/>
  <cols>
    <col min="1" max="1" width="25.140625" customWidth="1"/>
    <col min="2" max="2" width="6.28515625" customWidth="1"/>
    <col min="3" max="3" width="6.42578125" customWidth="1"/>
    <col min="4" max="4" width="10.140625" customWidth="1"/>
    <col min="5" max="5" width="6.7109375" customWidth="1"/>
    <col min="6" max="6" width="29.5703125" customWidth="1"/>
    <col min="7" max="7" width="3.42578125" customWidth="1"/>
  </cols>
  <sheetData>
    <row r="1" spans="1:9" ht="16.5" x14ac:dyDescent="0.3">
      <c r="A1" s="25" t="s">
        <v>72</v>
      </c>
      <c r="B1" s="26"/>
      <c r="C1" s="26"/>
      <c r="D1" s="27"/>
      <c r="E1" s="26"/>
      <c r="F1" s="26"/>
      <c r="G1" s="26"/>
      <c r="H1" s="26"/>
      <c r="I1" s="32"/>
    </row>
    <row r="2" spans="1:9" ht="16.5" x14ac:dyDescent="0.3">
      <c r="A2" s="25" t="s">
        <v>34</v>
      </c>
      <c r="B2" s="26"/>
      <c r="C2" s="26"/>
      <c r="D2" s="27"/>
      <c r="E2" s="26"/>
      <c r="F2" s="26"/>
      <c r="G2" s="26"/>
      <c r="H2" s="26"/>
      <c r="I2" s="32"/>
    </row>
    <row r="3" spans="1:9" ht="16.5" x14ac:dyDescent="0.3">
      <c r="A3" s="25" t="s">
        <v>35</v>
      </c>
      <c r="B3" s="26"/>
      <c r="C3" s="26"/>
      <c r="D3" s="27"/>
      <c r="E3" s="26"/>
      <c r="F3" s="26"/>
      <c r="G3" s="26"/>
      <c r="H3" s="26"/>
      <c r="I3" s="32"/>
    </row>
    <row r="4" spans="1:9" ht="16.5" x14ac:dyDescent="0.3">
      <c r="A4" s="26"/>
      <c r="B4" s="26" t="s">
        <v>36</v>
      </c>
      <c r="C4" s="26"/>
      <c r="D4" s="26"/>
      <c r="E4" s="26"/>
      <c r="F4" s="26"/>
      <c r="G4" s="26"/>
      <c r="H4" s="26"/>
      <c r="I4" s="32"/>
    </row>
    <row r="5" spans="1:9" ht="16.5" x14ac:dyDescent="0.3">
      <c r="A5" s="26" t="s">
        <v>37</v>
      </c>
      <c r="B5" s="26" t="str">
        <f>Resumen!B7</f>
        <v>GIANNINI MUÑOZ MARIO</v>
      </c>
      <c r="C5" s="26"/>
      <c r="D5" s="26"/>
      <c r="E5" s="26"/>
      <c r="F5" s="26" t="str">
        <f>Resumen!F3</f>
        <v>MES DE NOVIEMBRE DE 2019</v>
      </c>
      <c r="G5" s="26"/>
      <c r="H5" s="26"/>
      <c r="I5" s="32"/>
    </row>
    <row r="6" spans="1:9" ht="16.5" x14ac:dyDescent="0.3">
      <c r="A6" s="26" t="s">
        <v>38</v>
      </c>
      <c r="B6" s="26" t="str">
        <f>Resumen!C7</f>
        <v>GERENTE</v>
      </c>
      <c r="C6" s="26"/>
      <c r="D6" s="26"/>
      <c r="E6" s="26"/>
      <c r="F6" s="26" t="s">
        <v>109</v>
      </c>
      <c r="G6" s="26"/>
      <c r="H6" s="26"/>
      <c r="I6" s="32"/>
    </row>
    <row r="7" spans="1:9" ht="16.5" x14ac:dyDescent="0.3">
      <c r="A7" s="26" t="s">
        <v>39</v>
      </c>
      <c r="B7" s="26"/>
      <c r="C7" s="26"/>
      <c r="D7" s="26"/>
      <c r="E7" s="26"/>
      <c r="F7" s="26" t="s">
        <v>85</v>
      </c>
      <c r="G7" s="26"/>
      <c r="H7" s="26"/>
      <c r="I7" s="32"/>
    </row>
    <row r="8" spans="1:9" ht="16.5" x14ac:dyDescent="0.3">
      <c r="A8" s="26" t="s">
        <v>40</v>
      </c>
      <c r="B8" s="26" t="s">
        <v>41</v>
      </c>
      <c r="C8" s="28">
        <v>31</v>
      </c>
      <c r="D8" s="34">
        <f>Resumen!K7</f>
        <v>9000</v>
      </c>
      <c r="E8" s="26"/>
      <c r="F8" s="26" t="s">
        <v>42</v>
      </c>
      <c r="G8" s="26" t="s">
        <v>41</v>
      </c>
      <c r="H8" s="30">
        <v>0</v>
      </c>
      <c r="I8" s="32"/>
    </row>
    <row r="9" spans="1:9" ht="16.5" x14ac:dyDescent="0.3">
      <c r="A9" s="26" t="s">
        <v>43</v>
      </c>
      <c r="B9" s="26" t="s">
        <v>41</v>
      </c>
      <c r="C9" s="26"/>
      <c r="D9" s="30">
        <v>0</v>
      </c>
      <c r="E9" s="26"/>
      <c r="F9" s="26" t="s">
        <v>44</v>
      </c>
      <c r="G9" s="26" t="s">
        <v>41</v>
      </c>
      <c r="H9" s="30">
        <f>Resumen!M7</f>
        <v>0</v>
      </c>
      <c r="I9" s="32"/>
    </row>
    <row r="10" spans="1:9" ht="16.5" x14ac:dyDescent="0.3">
      <c r="A10" s="26" t="s">
        <v>45</v>
      </c>
      <c r="B10" s="26" t="s">
        <v>41</v>
      </c>
      <c r="C10" s="26"/>
      <c r="D10" s="30">
        <v>0</v>
      </c>
      <c r="E10" s="26"/>
      <c r="F10" s="26" t="s">
        <v>82</v>
      </c>
      <c r="G10" s="26" t="s">
        <v>41</v>
      </c>
      <c r="H10" s="30">
        <f>Resumen!R7</f>
        <v>963</v>
      </c>
      <c r="I10" s="32"/>
    </row>
    <row r="11" spans="1:9" ht="16.5" x14ac:dyDescent="0.3">
      <c r="A11" s="26" t="s">
        <v>47</v>
      </c>
      <c r="B11" s="26" t="s">
        <v>41</v>
      </c>
      <c r="C11" s="26"/>
      <c r="D11" s="30">
        <f>Resumen!I7</f>
        <v>0</v>
      </c>
      <c r="E11" s="26"/>
      <c r="F11" s="26" t="s">
        <v>48</v>
      </c>
      <c r="G11" s="26" t="s">
        <v>41</v>
      </c>
      <c r="H11" s="30">
        <f>Resumen!P7</f>
        <v>900</v>
      </c>
      <c r="I11" s="32"/>
    </row>
    <row r="12" spans="1:9" ht="16.5" x14ac:dyDescent="0.3">
      <c r="A12" s="26" t="s">
        <v>49</v>
      </c>
      <c r="B12" s="26" t="s">
        <v>41</v>
      </c>
      <c r="C12" s="26"/>
      <c r="D12" s="30">
        <v>0</v>
      </c>
      <c r="E12" s="26"/>
      <c r="F12" s="26" t="s">
        <v>50</v>
      </c>
      <c r="G12" s="26" t="s">
        <v>41</v>
      </c>
      <c r="H12" s="30">
        <f>Resumen!O7</f>
        <v>121.50000000000001</v>
      </c>
      <c r="I12" s="32"/>
    </row>
    <row r="13" spans="1:9" ht="16.5" x14ac:dyDescent="0.3">
      <c r="A13" s="26" t="s">
        <v>51</v>
      </c>
      <c r="B13" s="26" t="s">
        <v>41</v>
      </c>
      <c r="C13" s="26"/>
      <c r="D13" s="30">
        <v>0</v>
      </c>
      <c r="E13" s="26"/>
      <c r="F13" s="26" t="s">
        <v>52</v>
      </c>
      <c r="G13" s="26" t="s">
        <v>41</v>
      </c>
      <c r="H13" s="30">
        <f>Resumen!N7</f>
        <v>139.5</v>
      </c>
      <c r="I13" s="32"/>
    </row>
    <row r="14" spans="1:9" ht="16.5" x14ac:dyDescent="0.3">
      <c r="A14" s="26" t="s">
        <v>53</v>
      </c>
      <c r="B14" s="26" t="s">
        <v>41</v>
      </c>
      <c r="C14" s="26"/>
      <c r="D14" s="30">
        <v>0</v>
      </c>
      <c r="E14" s="26"/>
      <c r="F14" s="26" t="s">
        <v>54</v>
      </c>
      <c r="G14" s="26" t="s">
        <v>41</v>
      </c>
      <c r="H14" s="30">
        <f>Resumen!S7</f>
        <v>5</v>
      </c>
      <c r="I14" s="32"/>
    </row>
    <row r="15" spans="1:9" ht="16.5" x14ac:dyDescent="0.3">
      <c r="A15" s="26" t="s">
        <v>55</v>
      </c>
      <c r="B15" s="26"/>
      <c r="C15" s="26"/>
      <c r="D15" s="26"/>
      <c r="E15" s="26"/>
      <c r="F15" s="26"/>
      <c r="G15" s="26"/>
      <c r="H15" s="26"/>
      <c r="I15" s="32"/>
    </row>
    <row r="16" spans="1:9" ht="16.5" x14ac:dyDescent="0.3">
      <c r="A16" s="26" t="s">
        <v>56</v>
      </c>
      <c r="B16" s="26" t="s">
        <v>41</v>
      </c>
      <c r="C16" s="26"/>
      <c r="D16" s="30">
        <f>Resumen!K7</f>
        <v>9000</v>
      </c>
      <c r="E16" s="26"/>
      <c r="F16" s="26" t="s">
        <v>57</v>
      </c>
      <c r="G16" s="26" t="s">
        <v>41</v>
      </c>
      <c r="H16" s="30">
        <f>Resumen!T7</f>
        <v>2129</v>
      </c>
      <c r="I16" s="32"/>
    </row>
    <row r="17" spans="1:9" ht="16.5" x14ac:dyDescent="0.3">
      <c r="A17" s="26"/>
      <c r="B17" s="26"/>
      <c r="C17" s="26"/>
      <c r="D17" s="26"/>
      <c r="E17" s="26"/>
      <c r="F17" s="26" t="s">
        <v>33</v>
      </c>
      <c r="G17" s="26"/>
      <c r="H17" s="26" t="s">
        <v>58</v>
      </c>
      <c r="I17" s="32"/>
    </row>
    <row r="18" spans="1:9" ht="16.5" x14ac:dyDescent="0.3">
      <c r="A18" s="26"/>
      <c r="B18" s="26"/>
      <c r="C18" s="26"/>
      <c r="D18" s="26"/>
      <c r="E18" s="26"/>
      <c r="F18" s="26" t="s">
        <v>59</v>
      </c>
      <c r="G18" s="26" t="s">
        <v>41</v>
      </c>
      <c r="H18" s="30">
        <f>+D16-H16</f>
        <v>6871</v>
      </c>
      <c r="I18" s="32"/>
    </row>
    <row r="19" spans="1:9" ht="16.5" x14ac:dyDescent="0.3">
      <c r="A19" s="26" t="s">
        <v>60</v>
      </c>
      <c r="B19" s="26" t="s">
        <v>41</v>
      </c>
      <c r="C19" s="26"/>
      <c r="D19" s="30">
        <f>Resumen!W7</f>
        <v>810</v>
      </c>
      <c r="E19" s="26"/>
      <c r="F19" s="26"/>
      <c r="G19" s="26"/>
      <c r="H19" s="26" t="s">
        <v>58</v>
      </c>
      <c r="I19" s="32"/>
    </row>
    <row r="20" spans="1:9" ht="16.5" x14ac:dyDescent="0.3">
      <c r="A20" s="26" t="s">
        <v>61</v>
      </c>
      <c r="B20" s="26" t="s">
        <v>41</v>
      </c>
      <c r="C20" s="26"/>
      <c r="D20" s="30">
        <v>0</v>
      </c>
      <c r="E20" s="26"/>
      <c r="F20" s="26"/>
      <c r="G20" s="26"/>
      <c r="H20" s="26"/>
      <c r="I20" s="32"/>
    </row>
    <row r="21" spans="1:9" ht="16.5" x14ac:dyDescent="0.3">
      <c r="A21" s="26" t="s">
        <v>62</v>
      </c>
      <c r="B21" s="26" t="s">
        <v>41</v>
      </c>
      <c r="C21" s="26"/>
      <c r="D21" s="30">
        <v>0</v>
      </c>
      <c r="E21" s="26"/>
      <c r="F21" s="26"/>
      <c r="G21" s="26"/>
      <c r="H21" s="26"/>
      <c r="I21" s="32"/>
    </row>
    <row r="22" spans="1:9" ht="16.5" x14ac:dyDescent="0.3">
      <c r="A22" s="26" t="s">
        <v>63</v>
      </c>
      <c r="B22" s="26" t="s">
        <v>41</v>
      </c>
      <c r="C22" s="26"/>
      <c r="D22" s="30">
        <f>Resumen!X7</f>
        <v>0</v>
      </c>
      <c r="E22" s="26"/>
      <c r="F22" s="26"/>
      <c r="G22" s="26"/>
      <c r="H22" s="26"/>
      <c r="I22" s="32"/>
    </row>
    <row r="23" spans="1:9" ht="16.5" x14ac:dyDescent="0.3">
      <c r="A23" s="26"/>
      <c r="B23" s="26"/>
      <c r="C23" s="26"/>
      <c r="D23" s="26" t="s">
        <v>64</v>
      </c>
      <c r="E23" s="26"/>
      <c r="F23" s="26" t="s">
        <v>65</v>
      </c>
      <c r="G23" s="26"/>
      <c r="H23" s="26"/>
      <c r="I23" s="32"/>
    </row>
    <row r="24" spans="1:9" ht="16.5" x14ac:dyDescent="0.3">
      <c r="A24" s="26" t="s">
        <v>66</v>
      </c>
      <c r="B24" s="26" t="s">
        <v>41</v>
      </c>
      <c r="C24" s="26"/>
      <c r="D24" s="30">
        <f>Resumen!Y7</f>
        <v>810</v>
      </c>
      <c r="E24" s="26"/>
      <c r="F24" s="31" t="str">
        <f>Resumen!B7</f>
        <v>GIANNINI MUÑOZ MARIO</v>
      </c>
      <c r="G24" s="26"/>
      <c r="H24" s="26"/>
      <c r="I24" s="32"/>
    </row>
    <row r="25" spans="1:9" ht="16.5" x14ac:dyDescent="0.3">
      <c r="A25" s="25" t="s">
        <v>72</v>
      </c>
      <c r="B25" s="26"/>
      <c r="C25" s="26"/>
      <c r="D25" s="27"/>
      <c r="E25" s="26"/>
      <c r="F25" s="26"/>
      <c r="G25" s="26"/>
      <c r="H25" s="26"/>
      <c r="I25" s="32"/>
    </row>
    <row r="26" spans="1:9" ht="16.5" x14ac:dyDescent="0.3">
      <c r="A26" s="25" t="s">
        <v>34</v>
      </c>
      <c r="B26" s="26"/>
      <c r="C26" s="26"/>
      <c r="D26" s="27"/>
      <c r="E26" s="26"/>
      <c r="F26" s="26"/>
      <c r="G26" s="26"/>
      <c r="H26" s="26"/>
      <c r="I26" s="32"/>
    </row>
    <row r="27" spans="1:9" ht="16.5" x14ac:dyDescent="0.3">
      <c r="A27" s="25" t="s">
        <v>35</v>
      </c>
      <c r="B27" s="26"/>
      <c r="C27" s="26"/>
      <c r="D27" s="27"/>
      <c r="E27" s="26"/>
      <c r="F27" s="26"/>
      <c r="G27" s="26"/>
      <c r="H27" s="26"/>
      <c r="I27" s="32"/>
    </row>
    <row r="28" spans="1:9" ht="16.5" x14ac:dyDescent="0.3">
      <c r="A28" s="26"/>
      <c r="B28" s="26" t="s">
        <v>67</v>
      </c>
      <c r="C28" s="26"/>
      <c r="D28" s="26"/>
      <c r="E28" s="26"/>
      <c r="F28" s="26"/>
      <c r="G28" s="26"/>
      <c r="H28" s="26"/>
      <c r="I28" s="32"/>
    </row>
    <row r="29" spans="1:9" ht="16.5" x14ac:dyDescent="0.3">
      <c r="A29" s="26" t="s">
        <v>37</v>
      </c>
      <c r="B29" s="26" t="str">
        <f>Resumen!B8</f>
        <v>FUENTES DURAND PEPE</v>
      </c>
      <c r="C29" s="26"/>
      <c r="D29" s="26"/>
      <c r="E29" s="26"/>
      <c r="F29" s="26" t="str">
        <f>Resumen!F3</f>
        <v>MES DE NOVIEMBRE DE 2019</v>
      </c>
      <c r="G29" s="26"/>
      <c r="H29" s="26"/>
      <c r="I29" s="32"/>
    </row>
    <row r="30" spans="1:9" ht="16.5" x14ac:dyDescent="0.3">
      <c r="A30" s="26" t="s">
        <v>68</v>
      </c>
      <c r="B30" s="26" t="str">
        <f>Resumen!C8</f>
        <v>AUX.CONT</v>
      </c>
      <c r="C30" s="26"/>
      <c r="D30" s="26"/>
      <c r="E30" s="26"/>
      <c r="F30" s="26" t="s">
        <v>114</v>
      </c>
      <c r="G30" s="26"/>
      <c r="H30" s="26"/>
      <c r="I30" s="32"/>
    </row>
    <row r="31" spans="1:9" ht="16.5" x14ac:dyDescent="0.3">
      <c r="A31" s="26" t="s">
        <v>39</v>
      </c>
      <c r="B31" s="26"/>
      <c r="C31" s="26"/>
      <c r="D31" s="26"/>
      <c r="E31" s="26"/>
      <c r="F31" s="26" t="s">
        <v>86</v>
      </c>
      <c r="G31" s="26"/>
      <c r="H31" s="26"/>
      <c r="I31" s="32"/>
    </row>
    <row r="32" spans="1:9" ht="16.5" x14ac:dyDescent="0.3">
      <c r="A32" s="26" t="s">
        <v>40</v>
      </c>
      <c r="B32" s="26" t="s">
        <v>41</v>
      </c>
      <c r="C32" s="28">
        <v>31</v>
      </c>
      <c r="D32" s="34">
        <f>Resumen!H8</f>
        <v>929.42</v>
      </c>
      <c r="E32" s="26"/>
      <c r="F32" s="26" t="s">
        <v>42</v>
      </c>
      <c r="G32" s="26" t="s">
        <v>41</v>
      </c>
      <c r="H32" s="30">
        <v>0</v>
      </c>
      <c r="I32" s="32"/>
    </row>
    <row r="33" spans="1:9" ht="16.5" x14ac:dyDescent="0.3">
      <c r="A33" s="26" t="s">
        <v>43</v>
      </c>
      <c r="B33" s="26" t="s">
        <v>41</v>
      </c>
      <c r="C33" s="26"/>
      <c r="D33" s="30">
        <v>0</v>
      </c>
      <c r="E33" s="26"/>
      <c r="F33" s="26" t="s">
        <v>44</v>
      </c>
      <c r="G33" s="26" t="s">
        <v>41</v>
      </c>
      <c r="H33" s="30">
        <f>Resumen!M8</f>
        <v>132.90706</v>
      </c>
      <c r="I33" s="32"/>
    </row>
    <row r="34" spans="1:9" ht="16.5" x14ac:dyDescent="0.3">
      <c r="A34" s="26" t="s">
        <v>74</v>
      </c>
      <c r="B34" s="26" t="s">
        <v>41</v>
      </c>
      <c r="C34" s="26"/>
      <c r="D34" s="30">
        <v>0</v>
      </c>
      <c r="E34" s="26"/>
      <c r="F34" s="26" t="str">
        <f>F10</f>
        <v>RETENCION DE RENTA QUINTA</v>
      </c>
      <c r="G34" s="26" t="s">
        <v>41</v>
      </c>
      <c r="H34" s="30">
        <f>Resumen!R32</f>
        <v>0</v>
      </c>
      <c r="I34" s="32"/>
    </row>
    <row r="35" spans="1:9" ht="16.5" x14ac:dyDescent="0.3">
      <c r="A35" s="26" t="s">
        <v>69</v>
      </c>
      <c r="B35" s="26" t="s">
        <v>41</v>
      </c>
      <c r="C35" s="26"/>
      <c r="D35" s="30">
        <f>Resumen!I8</f>
        <v>92.942000000000007</v>
      </c>
      <c r="E35" s="26"/>
      <c r="F35" s="26" t="s">
        <v>48</v>
      </c>
      <c r="G35" s="26" t="s">
        <v>41</v>
      </c>
      <c r="H35" s="30">
        <f>Resumen!P32</f>
        <v>0</v>
      </c>
      <c r="I35" s="32"/>
    </row>
    <row r="36" spans="1:9" ht="16.5" x14ac:dyDescent="0.3">
      <c r="A36" s="26" t="s">
        <v>49</v>
      </c>
      <c r="B36" s="26" t="s">
        <v>41</v>
      </c>
      <c r="C36" s="26"/>
      <c r="D36" s="30">
        <v>0</v>
      </c>
      <c r="E36" s="26"/>
      <c r="F36" s="26" t="s">
        <v>50</v>
      </c>
      <c r="G36" s="26" t="s">
        <v>41</v>
      </c>
      <c r="H36" s="30">
        <f>Resumen!O32</f>
        <v>0</v>
      </c>
      <c r="I36" s="32"/>
    </row>
    <row r="37" spans="1:9" ht="16.5" x14ac:dyDescent="0.3">
      <c r="A37" s="26" t="s">
        <v>51</v>
      </c>
      <c r="B37" s="26" t="s">
        <v>41</v>
      </c>
      <c r="C37" s="26"/>
      <c r="D37" s="30">
        <v>0</v>
      </c>
      <c r="E37" s="26"/>
      <c r="F37" s="26" t="s">
        <v>52</v>
      </c>
      <c r="G37" s="26" t="s">
        <v>41</v>
      </c>
      <c r="H37" s="30">
        <f>Resumen!N32</f>
        <v>0</v>
      </c>
      <c r="I37" s="32"/>
    </row>
    <row r="38" spans="1:9" ht="16.5" x14ac:dyDescent="0.3">
      <c r="A38" s="26" t="s">
        <v>117</v>
      </c>
      <c r="B38" s="26" t="s">
        <v>41</v>
      </c>
      <c r="C38" s="26"/>
      <c r="D38" s="30">
        <f>Resumen!J8</f>
        <v>0</v>
      </c>
      <c r="E38" s="26"/>
      <c r="F38" s="26" t="s">
        <v>54</v>
      </c>
      <c r="G38" s="26" t="s">
        <v>41</v>
      </c>
      <c r="H38" s="30">
        <f>Resumen!S8</f>
        <v>0</v>
      </c>
      <c r="I38" s="32"/>
    </row>
    <row r="39" spans="1:9" ht="16.5" x14ac:dyDescent="0.3">
      <c r="A39" s="26" t="s">
        <v>55</v>
      </c>
      <c r="B39" s="26"/>
      <c r="C39" s="26"/>
      <c r="D39" s="26"/>
      <c r="E39" s="26"/>
      <c r="F39" s="26"/>
      <c r="G39" s="26"/>
      <c r="H39" s="26"/>
      <c r="I39" s="32"/>
    </row>
    <row r="40" spans="1:9" ht="16.5" x14ac:dyDescent="0.3">
      <c r="A40" s="26" t="s">
        <v>56</v>
      </c>
      <c r="B40" s="26" t="s">
        <v>41</v>
      </c>
      <c r="C40" s="26"/>
      <c r="D40" s="30">
        <f>Resumen!K8</f>
        <v>1022.362</v>
      </c>
      <c r="E40" s="26"/>
      <c r="F40" s="26" t="s">
        <v>57</v>
      </c>
      <c r="G40" s="26" t="s">
        <v>41</v>
      </c>
      <c r="H40" s="30">
        <f>Resumen!T8</f>
        <v>132.90706</v>
      </c>
      <c r="I40" s="32"/>
    </row>
    <row r="41" spans="1:9" ht="16.5" x14ac:dyDescent="0.3">
      <c r="A41" s="26"/>
      <c r="B41" s="26"/>
      <c r="C41" s="26"/>
      <c r="D41" s="26"/>
      <c r="E41" s="26"/>
      <c r="F41" s="26" t="s">
        <v>33</v>
      </c>
      <c r="G41" s="26"/>
      <c r="H41" s="26" t="s">
        <v>58</v>
      </c>
      <c r="I41" s="32"/>
    </row>
    <row r="42" spans="1:9" ht="16.5" x14ac:dyDescent="0.3">
      <c r="A42" s="26"/>
      <c r="B42" s="26"/>
      <c r="C42" s="26"/>
      <c r="D42" s="26"/>
      <c r="E42" s="26"/>
      <c r="F42" s="26" t="s">
        <v>59</v>
      </c>
      <c r="G42" s="26" t="s">
        <v>41</v>
      </c>
      <c r="H42" s="30">
        <f>+D40-H40</f>
        <v>889.45493999999997</v>
      </c>
      <c r="I42" s="32"/>
    </row>
    <row r="43" spans="1:9" ht="16.5" x14ac:dyDescent="0.3">
      <c r="A43" s="26" t="s">
        <v>60</v>
      </c>
      <c r="B43" s="26" t="s">
        <v>41</v>
      </c>
      <c r="C43" s="26"/>
      <c r="D43" s="30">
        <f>Resumen!W8</f>
        <v>92.01258</v>
      </c>
      <c r="E43" s="26"/>
      <c r="F43" s="26"/>
      <c r="G43" s="26"/>
      <c r="H43" s="26" t="s">
        <v>58</v>
      </c>
      <c r="I43" s="32"/>
    </row>
    <row r="44" spans="1:9" ht="16.5" x14ac:dyDescent="0.3">
      <c r="A44" s="26" t="s">
        <v>61</v>
      </c>
      <c r="B44" s="26" t="s">
        <v>41</v>
      </c>
      <c r="C44" s="26"/>
      <c r="D44" s="30">
        <v>0</v>
      </c>
      <c r="E44" s="26"/>
      <c r="F44" s="26"/>
      <c r="G44" s="26"/>
      <c r="H44" s="26"/>
      <c r="I44" s="32"/>
    </row>
    <row r="45" spans="1:9" ht="16.5" x14ac:dyDescent="0.3">
      <c r="A45" s="26" t="s">
        <v>62</v>
      </c>
      <c r="B45" s="26" t="s">
        <v>41</v>
      </c>
      <c r="C45" s="26"/>
      <c r="D45" s="30">
        <v>0</v>
      </c>
      <c r="E45" s="26"/>
      <c r="F45" s="26"/>
      <c r="G45" s="26"/>
      <c r="H45" s="26"/>
      <c r="I45" s="32"/>
    </row>
    <row r="46" spans="1:9" ht="16.5" x14ac:dyDescent="0.3">
      <c r="A46" s="26" t="s">
        <v>63</v>
      </c>
      <c r="B46" s="26" t="s">
        <v>41</v>
      </c>
      <c r="C46" s="26"/>
      <c r="D46" s="30">
        <f>Resumen!X8</f>
        <v>0</v>
      </c>
      <c r="E46" s="26"/>
      <c r="F46" s="26"/>
      <c r="G46" s="26"/>
      <c r="H46" s="26"/>
      <c r="I46" s="32"/>
    </row>
    <row r="47" spans="1:9" ht="16.5" x14ac:dyDescent="0.3">
      <c r="A47" s="26"/>
      <c r="B47" s="26"/>
      <c r="C47" s="26"/>
      <c r="D47" s="26" t="s">
        <v>64</v>
      </c>
      <c r="E47" s="26"/>
      <c r="F47" s="26" t="s">
        <v>65</v>
      </c>
      <c r="G47" s="26"/>
      <c r="H47" s="26"/>
      <c r="I47" s="32"/>
    </row>
    <row r="48" spans="1:9" ht="16.5" x14ac:dyDescent="0.3">
      <c r="A48" s="26" t="s">
        <v>66</v>
      </c>
      <c r="B48" s="26" t="s">
        <v>41</v>
      </c>
      <c r="C48" s="26"/>
      <c r="D48" s="30">
        <f>Resumen!Y8</f>
        <v>92.01258</v>
      </c>
      <c r="E48" s="26"/>
      <c r="F48" s="31" t="str">
        <f>Resumen!B8</f>
        <v>FUENTES DURAND PEPE</v>
      </c>
      <c r="G48" s="26"/>
      <c r="H48" s="26"/>
      <c r="I48" s="32"/>
    </row>
    <row r="49" spans="1:8" x14ac:dyDescent="0.25">
      <c r="A49" s="25" t="s">
        <v>72</v>
      </c>
      <c r="B49" s="26"/>
      <c r="C49" s="26"/>
      <c r="D49" s="27"/>
      <c r="E49" s="26"/>
      <c r="F49" s="26"/>
      <c r="G49" s="26"/>
      <c r="H49" s="26"/>
    </row>
    <row r="50" spans="1:8" x14ac:dyDescent="0.25">
      <c r="A50" s="25" t="s">
        <v>34</v>
      </c>
      <c r="B50" s="26"/>
      <c r="C50" s="26"/>
      <c r="D50" s="27"/>
      <c r="E50" s="26"/>
      <c r="F50" s="26"/>
      <c r="G50" s="26"/>
      <c r="H50" s="26"/>
    </row>
    <row r="51" spans="1:8" x14ac:dyDescent="0.25">
      <c r="A51" s="25" t="s">
        <v>35</v>
      </c>
      <c r="B51" s="26"/>
      <c r="C51" s="26"/>
      <c r="D51" s="27"/>
      <c r="E51" s="26"/>
      <c r="F51" s="26"/>
      <c r="G51" s="26"/>
      <c r="H51" s="26"/>
    </row>
    <row r="52" spans="1:8" x14ac:dyDescent="0.25">
      <c r="A52" s="26"/>
      <c r="B52" s="26" t="s">
        <v>70</v>
      </c>
      <c r="C52" s="26"/>
      <c r="D52" s="26"/>
      <c r="E52" s="26"/>
      <c r="F52" s="26"/>
      <c r="G52" s="26"/>
      <c r="H52" s="26"/>
    </row>
    <row r="53" spans="1:8" x14ac:dyDescent="0.25">
      <c r="A53" s="26" t="s">
        <v>37</v>
      </c>
      <c r="B53" s="26" t="str">
        <f>Resumen!B9</f>
        <v>GIANNINI DELGADO LUCIA</v>
      </c>
      <c r="C53" s="26"/>
      <c r="D53" s="26"/>
      <c r="E53" s="26"/>
      <c r="F53" s="26" t="str">
        <f>Resumen!F3</f>
        <v>MES DE NOVIEMBRE DE 2019</v>
      </c>
      <c r="G53" s="26"/>
      <c r="H53" s="26"/>
    </row>
    <row r="54" spans="1:8" x14ac:dyDescent="0.25">
      <c r="A54" s="26" t="s">
        <v>38</v>
      </c>
      <c r="B54" s="26" t="str">
        <f>Resumen!C9</f>
        <v>ARQUITECTA</v>
      </c>
      <c r="C54" s="26"/>
      <c r="D54" s="26"/>
      <c r="E54" s="26"/>
      <c r="F54" s="26" t="s">
        <v>114</v>
      </c>
      <c r="G54" s="26"/>
      <c r="H54" s="26"/>
    </row>
    <row r="55" spans="1:8" x14ac:dyDescent="0.25">
      <c r="A55" s="26" t="s">
        <v>39</v>
      </c>
      <c r="B55" s="26"/>
      <c r="C55" s="26"/>
      <c r="D55" s="26"/>
      <c r="E55" s="26"/>
      <c r="F55" s="26" t="s">
        <v>91</v>
      </c>
      <c r="G55" s="26"/>
      <c r="H55" s="26"/>
    </row>
    <row r="56" spans="1:8" ht="16.5" x14ac:dyDescent="0.3">
      <c r="A56" s="26" t="s">
        <v>40</v>
      </c>
      <c r="B56" s="26" t="s">
        <v>41</v>
      </c>
      <c r="C56" s="28">
        <v>31</v>
      </c>
      <c r="D56" s="29">
        <f>Resumen!H9</f>
        <v>930</v>
      </c>
      <c r="E56" s="26"/>
      <c r="F56" s="26" t="s">
        <v>42</v>
      </c>
      <c r="G56" s="26" t="s">
        <v>41</v>
      </c>
      <c r="H56" s="30">
        <v>0</v>
      </c>
    </row>
    <row r="57" spans="1:8" x14ac:dyDescent="0.25">
      <c r="A57" s="26" t="s">
        <v>43</v>
      </c>
      <c r="B57" s="26" t="s">
        <v>41</v>
      </c>
      <c r="C57" s="26"/>
      <c r="D57" s="30">
        <v>0</v>
      </c>
      <c r="E57" s="26"/>
      <c r="F57" s="26" t="s">
        <v>44</v>
      </c>
      <c r="G57" s="26" t="s">
        <v>41</v>
      </c>
      <c r="H57" s="30">
        <f>Resumen!M9</f>
        <v>0</v>
      </c>
    </row>
    <row r="58" spans="1:8" x14ac:dyDescent="0.25">
      <c r="A58" s="26" t="s">
        <v>83</v>
      </c>
      <c r="B58" s="26" t="s">
        <v>41</v>
      </c>
      <c r="C58" s="26"/>
      <c r="D58" s="30">
        <f>Resumen!I9</f>
        <v>93</v>
      </c>
      <c r="E58" s="26"/>
      <c r="F58" s="26" t="s">
        <v>46</v>
      </c>
      <c r="G58" s="26" t="s">
        <v>41</v>
      </c>
      <c r="H58" s="30">
        <v>0</v>
      </c>
    </row>
    <row r="59" spans="1:8" x14ac:dyDescent="0.25">
      <c r="A59" s="26" t="s">
        <v>71</v>
      </c>
      <c r="B59" s="26" t="s">
        <v>41</v>
      </c>
      <c r="C59" s="26"/>
      <c r="D59" s="30">
        <f>Resumen!I215</f>
        <v>0</v>
      </c>
      <c r="E59" s="26"/>
      <c r="F59" s="26" t="s">
        <v>48</v>
      </c>
      <c r="G59" s="26" t="s">
        <v>41</v>
      </c>
      <c r="H59" s="30">
        <f>Resumen!P9</f>
        <v>102.30000000000001</v>
      </c>
    </row>
    <row r="60" spans="1:8" x14ac:dyDescent="0.25">
      <c r="A60" s="26" t="s">
        <v>49</v>
      </c>
      <c r="B60" s="26" t="s">
        <v>41</v>
      </c>
      <c r="C60" s="26"/>
      <c r="D60" s="30">
        <v>0</v>
      </c>
      <c r="E60" s="26"/>
      <c r="F60" s="26" t="s">
        <v>50</v>
      </c>
      <c r="G60" s="26" t="s">
        <v>41</v>
      </c>
      <c r="H60" s="30">
        <f>Resumen!O9</f>
        <v>13.810500000000001</v>
      </c>
    </row>
    <row r="61" spans="1:8" x14ac:dyDescent="0.25">
      <c r="A61" s="26" t="s">
        <v>51</v>
      </c>
      <c r="B61" s="26" t="s">
        <v>41</v>
      </c>
      <c r="C61" s="26"/>
      <c r="D61" s="30">
        <v>0</v>
      </c>
      <c r="E61" s="26"/>
      <c r="F61" s="26" t="s">
        <v>52</v>
      </c>
      <c r="G61" s="26" t="s">
        <v>41</v>
      </c>
      <c r="H61" s="30">
        <f>Resumen!N9</f>
        <v>15.8565</v>
      </c>
    </row>
    <row r="62" spans="1:8" x14ac:dyDescent="0.25">
      <c r="A62" s="26" t="s">
        <v>53</v>
      </c>
      <c r="B62" s="26" t="s">
        <v>41</v>
      </c>
      <c r="C62" s="26"/>
      <c r="D62" s="30">
        <f>Resumen!J9</f>
        <v>0</v>
      </c>
      <c r="E62" s="26"/>
      <c r="F62" s="26" t="s">
        <v>54</v>
      </c>
      <c r="G62" s="26" t="s">
        <v>41</v>
      </c>
      <c r="H62" s="30">
        <f>Resumen!S187</f>
        <v>0</v>
      </c>
    </row>
    <row r="63" spans="1:8" x14ac:dyDescent="0.25">
      <c r="A63" s="26" t="s">
        <v>55</v>
      </c>
      <c r="B63" s="26"/>
      <c r="C63" s="26"/>
      <c r="D63" s="26"/>
      <c r="E63" s="26"/>
      <c r="F63" s="26"/>
      <c r="G63" s="26"/>
      <c r="H63" s="26"/>
    </row>
    <row r="64" spans="1:8" x14ac:dyDescent="0.25">
      <c r="A64" s="26" t="s">
        <v>56</v>
      </c>
      <c r="B64" s="26" t="s">
        <v>41</v>
      </c>
      <c r="C64" s="26"/>
      <c r="D64" s="30">
        <f>Resumen!K9</f>
        <v>1023</v>
      </c>
      <c r="E64" s="26"/>
      <c r="F64" s="26" t="s">
        <v>57</v>
      </c>
      <c r="G64" s="26" t="s">
        <v>41</v>
      </c>
      <c r="H64" s="30">
        <f>Resumen!T9</f>
        <v>131.97</v>
      </c>
    </row>
    <row r="65" spans="1:8" x14ac:dyDescent="0.25">
      <c r="A65" s="26"/>
      <c r="B65" s="26"/>
      <c r="C65" s="26"/>
      <c r="D65" s="26"/>
      <c r="E65" s="26"/>
      <c r="F65" s="26" t="s">
        <v>33</v>
      </c>
      <c r="G65" s="26"/>
      <c r="H65" s="26" t="s">
        <v>58</v>
      </c>
    </row>
    <row r="66" spans="1:8" x14ac:dyDescent="0.25">
      <c r="A66" s="26"/>
      <c r="B66" s="26"/>
      <c r="C66" s="26"/>
      <c r="D66" s="26"/>
      <c r="E66" s="26"/>
      <c r="F66" s="26" t="s">
        <v>59</v>
      </c>
      <c r="G66" s="26" t="s">
        <v>41</v>
      </c>
      <c r="H66" s="30">
        <f>+D64-H64</f>
        <v>891.03</v>
      </c>
    </row>
    <row r="67" spans="1:8" x14ac:dyDescent="0.25">
      <c r="A67" s="26" t="s">
        <v>60</v>
      </c>
      <c r="B67" s="26" t="s">
        <v>41</v>
      </c>
      <c r="C67" s="26"/>
      <c r="D67" s="30">
        <f>Resumen!W9</f>
        <v>92.07</v>
      </c>
      <c r="E67" s="26"/>
      <c r="F67" s="26"/>
      <c r="G67" s="26"/>
      <c r="H67" s="26" t="s">
        <v>58</v>
      </c>
    </row>
    <row r="68" spans="1:8" x14ac:dyDescent="0.25">
      <c r="A68" s="26" t="s">
        <v>61</v>
      </c>
      <c r="B68" s="26" t="s">
        <v>41</v>
      </c>
      <c r="C68" s="26"/>
      <c r="D68" s="30">
        <v>0</v>
      </c>
      <c r="E68" s="26"/>
      <c r="F68" s="26"/>
      <c r="G68" s="26"/>
      <c r="H68" s="26"/>
    </row>
    <row r="69" spans="1:8" x14ac:dyDescent="0.25">
      <c r="A69" s="26" t="s">
        <v>62</v>
      </c>
      <c r="B69" s="26" t="s">
        <v>41</v>
      </c>
      <c r="C69" s="26"/>
      <c r="D69" s="30">
        <v>0</v>
      </c>
      <c r="E69" s="26"/>
      <c r="F69" s="26"/>
      <c r="G69" s="26"/>
      <c r="H69" s="26"/>
    </row>
    <row r="70" spans="1:8" x14ac:dyDescent="0.25">
      <c r="A70" s="26" t="s">
        <v>63</v>
      </c>
      <c r="B70" s="26" t="s">
        <v>41</v>
      </c>
      <c r="C70" s="26"/>
      <c r="D70" s="30">
        <f>Resumen!X215</f>
        <v>0</v>
      </c>
      <c r="E70" s="26"/>
      <c r="F70" s="26"/>
      <c r="G70" s="26"/>
      <c r="H70" s="26"/>
    </row>
    <row r="71" spans="1:8" x14ac:dyDescent="0.25">
      <c r="A71" s="26"/>
      <c r="B71" s="26"/>
      <c r="C71" s="26"/>
      <c r="D71" s="26" t="s">
        <v>64</v>
      </c>
      <c r="E71" s="26"/>
      <c r="F71" s="26" t="s">
        <v>65</v>
      </c>
      <c r="G71" s="26"/>
      <c r="H71" s="26"/>
    </row>
    <row r="72" spans="1:8" x14ac:dyDescent="0.25">
      <c r="A72" s="26" t="s">
        <v>66</v>
      </c>
      <c r="B72" s="26" t="s">
        <v>41</v>
      </c>
      <c r="C72" s="26"/>
      <c r="D72" s="30">
        <f>Resumen!Y9</f>
        <v>92.07</v>
      </c>
      <c r="E72" s="26"/>
      <c r="F72" s="31" t="str">
        <f>Resumen!B9</f>
        <v>GIANNINI DELGADO LUCIA</v>
      </c>
      <c r="G72" s="26"/>
      <c r="H72" s="26"/>
    </row>
    <row r="73" spans="1:8" x14ac:dyDescent="0.25">
      <c r="A73" s="6"/>
      <c r="B73" s="6"/>
      <c r="C73" s="6"/>
      <c r="D73" s="7"/>
      <c r="E73" s="6"/>
      <c r="F73" s="6"/>
      <c r="G73" s="6"/>
      <c r="H73" s="6"/>
    </row>
    <row r="74" spans="1:8" x14ac:dyDescent="0.25">
      <c r="A74" s="6"/>
      <c r="B74" s="6"/>
      <c r="C74" s="6"/>
      <c r="D74" s="6"/>
      <c r="E74" s="6"/>
      <c r="F74" s="6"/>
      <c r="G74" s="6"/>
      <c r="H74" s="7"/>
    </row>
    <row r="75" spans="1:8" x14ac:dyDescent="0.25">
      <c r="A75" s="25" t="s">
        <v>72</v>
      </c>
      <c r="B75" s="26"/>
      <c r="C75" s="26"/>
      <c r="D75" s="27"/>
      <c r="E75" s="26"/>
      <c r="F75" s="26"/>
      <c r="G75" s="26"/>
      <c r="H75" s="26"/>
    </row>
    <row r="76" spans="1:8" x14ac:dyDescent="0.25">
      <c r="A76" s="25" t="s">
        <v>34</v>
      </c>
      <c r="B76" s="26"/>
      <c r="C76" s="26"/>
      <c r="D76" s="27"/>
      <c r="E76" s="26"/>
      <c r="F76" s="26"/>
      <c r="G76" s="26"/>
      <c r="H76" s="26"/>
    </row>
    <row r="77" spans="1:8" x14ac:dyDescent="0.25">
      <c r="A77" s="25" t="s">
        <v>35</v>
      </c>
      <c r="B77" s="26"/>
      <c r="C77" s="26"/>
      <c r="D77" s="27"/>
      <c r="E77" s="26"/>
      <c r="F77" s="26"/>
      <c r="G77" s="26"/>
      <c r="H77" s="26"/>
    </row>
    <row r="78" spans="1:8" x14ac:dyDescent="0.25">
      <c r="A78" s="26"/>
      <c r="B78" s="26" t="s">
        <v>70</v>
      </c>
      <c r="C78" s="26"/>
      <c r="D78" s="26"/>
      <c r="E78" s="26"/>
      <c r="F78" s="26"/>
      <c r="G78" s="26"/>
      <c r="H78" s="26"/>
    </row>
    <row r="79" spans="1:8" x14ac:dyDescent="0.25">
      <c r="A79" s="26" t="s">
        <v>37</v>
      </c>
      <c r="B79" s="26" t="str">
        <f>Resumen!B10</f>
        <v>CESAR A HUAMAN VELARDE</v>
      </c>
      <c r="C79" s="26"/>
      <c r="D79" s="26"/>
      <c r="E79" s="26"/>
      <c r="F79" s="26" t="str">
        <f>Resumen!F3</f>
        <v>MES DE NOVIEMBRE DE 2019</v>
      </c>
      <c r="G79" s="26"/>
      <c r="H79" s="26"/>
    </row>
    <row r="80" spans="1:8" x14ac:dyDescent="0.25">
      <c r="A80" s="26" t="s">
        <v>38</v>
      </c>
      <c r="B80" s="26" t="str">
        <f>Resumen!C10</f>
        <v>CONTADOR</v>
      </c>
      <c r="C80" s="26"/>
      <c r="D80" s="26"/>
      <c r="E80" s="26"/>
      <c r="F80" s="26" t="s">
        <v>114</v>
      </c>
      <c r="G80" s="26"/>
      <c r="H80" s="26"/>
    </row>
    <row r="81" spans="1:8" x14ac:dyDescent="0.25">
      <c r="A81" s="26" t="s">
        <v>39</v>
      </c>
      <c r="B81" s="26"/>
      <c r="C81" s="26"/>
      <c r="D81" s="26"/>
      <c r="E81" s="26"/>
      <c r="F81" s="26" t="s">
        <v>94</v>
      </c>
      <c r="G81" s="26"/>
      <c r="H81" s="26"/>
    </row>
    <row r="82" spans="1:8" ht="16.5" x14ac:dyDescent="0.3">
      <c r="A82" s="26" t="s">
        <v>40</v>
      </c>
      <c r="B82" s="26" t="s">
        <v>41</v>
      </c>
      <c r="C82" s="28">
        <v>31</v>
      </c>
      <c r="D82" s="29">
        <f>Resumen!H10</f>
        <v>930</v>
      </c>
      <c r="E82" s="26"/>
      <c r="F82" s="26" t="s">
        <v>42</v>
      </c>
      <c r="G82" s="26" t="s">
        <v>41</v>
      </c>
      <c r="H82" s="30">
        <v>0</v>
      </c>
    </row>
    <row r="83" spans="1:8" x14ac:dyDescent="0.25">
      <c r="A83" s="26" t="s">
        <v>43</v>
      </c>
      <c r="B83" s="26" t="s">
        <v>41</v>
      </c>
      <c r="C83" s="26"/>
      <c r="D83" s="30">
        <v>0</v>
      </c>
      <c r="E83" s="26"/>
      <c r="F83" s="26" t="s">
        <v>44</v>
      </c>
      <c r="G83" s="26" t="s">
        <v>41</v>
      </c>
      <c r="H83" s="30">
        <f>Resumen!M36</f>
        <v>0</v>
      </c>
    </row>
    <row r="84" spans="1:8" x14ac:dyDescent="0.25">
      <c r="A84" s="26" t="s">
        <v>83</v>
      </c>
      <c r="B84" s="26" t="s">
        <v>41</v>
      </c>
      <c r="C84" s="26"/>
      <c r="D84" s="30">
        <f>Resumen!I251</f>
        <v>0</v>
      </c>
      <c r="E84" s="26"/>
      <c r="F84" s="26" t="s">
        <v>46</v>
      </c>
      <c r="G84" s="26" t="s">
        <v>41</v>
      </c>
      <c r="H84" s="30">
        <v>0</v>
      </c>
    </row>
    <row r="85" spans="1:8" x14ac:dyDescent="0.25">
      <c r="A85" s="26" t="s">
        <v>71</v>
      </c>
      <c r="B85" s="26" t="s">
        <v>41</v>
      </c>
      <c r="C85" s="26"/>
      <c r="D85" s="30">
        <f>Resumen!I315</f>
        <v>0</v>
      </c>
      <c r="E85" s="26"/>
      <c r="F85" s="26" t="s">
        <v>48</v>
      </c>
      <c r="G85" s="26" t="s">
        <v>41</v>
      </c>
      <c r="H85" s="30">
        <f>Resumen!P10</f>
        <v>93</v>
      </c>
    </row>
    <row r="86" spans="1:8" x14ac:dyDescent="0.25">
      <c r="A86" s="26" t="s">
        <v>49</v>
      </c>
      <c r="B86" s="26" t="s">
        <v>41</v>
      </c>
      <c r="C86" s="26"/>
      <c r="D86" s="30">
        <v>0</v>
      </c>
      <c r="E86" s="26"/>
      <c r="F86" s="26" t="s">
        <v>50</v>
      </c>
      <c r="G86" s="26" t="s">
        <v>41</v>
      </c>
      <c r="H86" s="30">
        <f>Resumen!O10</f>
        <v>12.555000000000001</v>
      </c>
    </row>
    <row r="87" spans="1:8" x14ac:dyDescent="0.25">
      <c r="A87" s="26" t="s">
        <v>51</v>
      </c>
      <c r="B87" s="26" t="s">
        <v>41</v>
      </c>
      <c r="C87" s="26"/>
      <c r="D87" s="30">
        <v>0</v>
      </c>
      <c r="E87" s="26"/>
      <c r="F87" s="26" t="s">
        <v>52</v>
      </c>
      <c r="G87" s="26" t="s">
        <v>41</v>
      </c>
      <c r="H87" s="30">
        <f>Resumen!N10</f>
        <v>15.716999999999999</v>
      </c>
    </row>
    <row r="88" spans="1:8" ht="16.5" x14ac:dyDescent="0.3">
      <c r="A88" s="26" t="s">
        <v>53</v>
      </c>
      <c r="B88" s="26" t="s">
        <v>41</v>
      </c>
      <c r="C88" s="26"/>
      <c r="D88" s="29">
        <f>Resumen!J10</f>
        <v>0</v>
      </c>
      <c r="E88" s="26"/>
      <c r="F88" s="26" t="s">
        <v>54</v>
      </c>
      <c r="G88" s="26" t="s">
        <v>41</v>
      </c>
      <c r="H88" s="30">
        <f>Resumen!S287</f>
        <v>0</v>
      </c>
    </row>
    <row r="89" spans="1:8" x14ac:dyDescent="0.25">
      <c r="A89" s="26" t="s">
        <v>55</v>
      </c>
      <c r="B89" s="26"/>
      <c r="C89" s="26"/>
      <c r="D89" s="26"/>
      <c r="E89" s="26"/>
      <c r="F89" s="26"/>
      <c r="G89" s="26"/>
      <c r="H89" s="26"/>
    </row>
    <row r="90" spans="1:8" x14ac:dyDescent="0.25">
      <c r="A90" s="26" t="s">
        <v>56</v>
      </c>
      <c r="B90" s="26" t="s">
        <v>41</v>
      </c>
      <c r="C90" s="26"/>
      <c r="D90" s="30">
        <f>Resumen!K10</f>
        <v>930</v>
      </c>
      <c r="E90" s="26"/>
      <c r="F90" s="26" t="s">
        <v>57</v>
      </c>
      <c r="G90" s="26" t="s">
        <v>41</v>
      </c>
      <c r="H90" s="30">
        <f>Resumen!T10</f>
        <v>121.28</v>
      </c>
    </row>
    <row r="91" spans="1:8" x14ac:dyDescent="0.25">
      <c r="A91" s="26"/>
      <c r="B91" s="26"/>
      <c r="C91" s="26"/>
      <c r="D91" s="26"/>
      <c r="E91" s="26"/>
      <c r="F91" s="26" t="s">
        <v>33</v>
      </c>
      <c r="G91" s="26"/>
      <c r="H91" s="26" t="s">
        <v>58</v>
      </c>
    </row>
    <row r="92" spans="1:8" x14ac:dyDescent="0.25">
      <c r="A92" s="26"/>
      <c r="B92" s="26"/>
      <c r="C92" s="26"/>
      <c r="D92" s="26"/>
      <c r="E92" s="26"/>
      <c r="F92" s="26" t="s">
        <v>59</v>
      </c>
      <c r="G92" s="26" t="s">
        <v>41</v>
      </c>
      <c r="H92" s="30">
        <f>+D90-H90</f>
        <v>808.72</v>
      </c>
    </row>
    <row r="93" spans="1:8" x14ac:dyDescent="0.25">
      <c r="A93" s="26" t="s">
        <v>60</v>
      </c>
      <c r="B93" s="26" t="s">
        <v>41</v>
      </c>
      <c r="C93" s="26"/>
      <c r="D93" s="30">
        <f>Resumen!W10</f>
        <v>83.7</v>
      </c>
      <c r="E93" s="26"/>
      <c r="F93" s="26"/>
      <c r="G93" s="26"/>
      <c r="H93" s="26" t="s">
        <v>58</v>
      </c>
    </row>
    <row r="94" spans="1:8" x14ac:dyDescent="0.25">
      <c r="A94" s="26" t="s">
        <v>61</v>
      </c>
      <c r="B94" s="26" t="s">
        <v>41</v>
      </c>
      <c r="C94" s="26"/>
      <c r="D94" s="30">
        <v>0</v>
      </c>
      <c r="E94" s="26"/>
      <c r="F94" s="26"/>
      <c r="G94" s="26"/>
      <c r="H94" s="26"/>
    </row>
    <row r="95" spans="1:8" x14ac:dyDescent="0.25">
      <c r="A95" s="26" t="s">
        <v>62</v>
      </c>
      <c r="B95" s="26" t="s">
        <v>41</v>
      </c>
      <c r="C95" s="26"/>
      <c r="D95" s="30">
        <v>0</v>
      </c>
      <c r="E95" s="26"/>
      <c r="F95" s="26"/>
      <c r="G95" s="26"/>
      <c r="H95" s="26"/>
    </row>
    <row r="96" spans="1:8" x14ac:dyDescent="0.25">
      <c r="A96" s="26" t="s">
        <v>63</v>
      </c>
      <c r="B96" s="26" t="s">
        <v>41</v>
      </c>
      <c r="C96" s="26"/>
      <c r="D96" s="30">
        <f>Resumen!X36</f>
        <v>0</v>
      </c>
      <c r="E96" s="26"/>
      <c r="F96" s="26"/>
      <c r="G96" s="26"/>
      <c r="H96" s="26"/>
    </row>
    <row r="97" spans="1:8" x14ac:dyDescent="0.25">
      <c r="A97" s="26"/>
      <c r="B97" s="26"/>
      <c r="C97" s="26"/>
      <c r="D97" s="26" t="s">
        <v>64</v>
      </c>
      <c r="E97" s="26"/>
      <c r="F97" s="26" t="s">
        <v>65</v>
      </c>
      <c r="G97" s="26"/>
      <c r="H97" s="26"/>
    </row>
    <row r="98" spans="1:8" x14ac:dyDescent="0.25">
      <c r="A98" s="26" t="s">
        <v>66</v>
      </c>
      <c r="B98" s="26" t="s">
        <v>41</v>
      </c>
      <c r="C98" s="26"/>
      <c r="D98" s="30">
        <f>Resumen!Y10</f>
        <v>83.7</v>
      </c>
      <c r="E98" s="26"/>
      <c r="F98" s="31" t="str">
        <f>Resumen!B10</f>
        <v>CESAR A HUAMAN VELARDE</v>
      </c>
      <c r="G98" s="26"/>
      <c r="H98" s="26"/>
    </row>
    <row r="99" spans="1:8" x14ac:dyDescent="0.25">
      <c r="A99" s="6"/>
      <c r="B99" s="6"/>
      <c r="C99" s="6"/>
      <c r="D99" s="6"/>
      <c r="E99" s="6"/>
      <c r="F99" s="6"/>
      <c r="G99" s="6"/>
      <c r="H99" s="6"/>
    </row>
    <row r="101" spans="1:8" x14ac:dyDescent="0.25">
      <c r="A101" s="25" t="s">
        <v>72</v>
      </c>
      <c r="B101" s="26"/>
      <c r="C101" s="26"/>
      <c r="D101" s="27"/>
      <c r="E101" s="26"/>
      <c r="F101" s="26"/>
      <c r="G101" s="26"/>
      <c r="H101" s="26"/>
    </row>
    <row r="102" spans="1:8" x14ac:dyDescent="0.25">
      <c r="A102" s="25" t="s">
        <v>34</v>
      </c>
      <c r="B102" s="26"/>
      <c r="C102" s="26"/>
      <c r="D102" s="27"/>
      <c r="E102" s="26"/>
      <c r="F102" s="26"/>
      <c r="G102" s="26"/>
      <c r="H102" s="26"/>
    </row>
    <row r="103" spans="1:8" x14ac:dyDescent="0.25">
      <c r="A103" s="25" t="s">
        <v>35</v>
      </c>
      <c r="B103" s="26"/>
      <c r="C103" s="26"/>
      <c r="D103" s="27"/>
      <c r="E103" s="26"/>
      <c r="F103" s="26"/>
      <c r="G103" s="26"/>
      <c r="H103" s="26"/>
    </row>
    <row r="104" spans="1:8" x14ac:dyDescent="0.25">
      <c r="A104" s="26"/>
      <c r="B104" s="26" t="s">
        <v>70</v>
      </c>
      <c r="C104" s="26"/>
      <c r="D104" s="26"/>
      <c r="E104" s="26"/>
      <c r="F104" s="26"/>
      <c r="G104" s="26"/>
      <c r="H104" s="26"/>
    </row>
    <row r="105" spans="1:8" x14ac:dyDescent="0.25">
      <c r="A105" s="26" t="s">
        <v>37</v>
      </c>
      <c r="B105" s="26" t="str">
        <f>Resumen!B11</f>
        <v>ARAGON VILLENA CARLOS A</v>
      </c>
      <c r="C105" s="26"/>
      <c r="D105" s="26"/>
      <c r="E105" s="26"/>
      <c r="F105" s="26" t="str">
        <f>Resumen!F3</f>
        <v>MES DE NOVIEMBRE DE 2019</v>
      </c>
      <c r="G105" s="26"/>
      <c r="H105" s="26"/>
    </row>
    <row r="106" spans="1:8" x14ac:dyDescent="0.25">
      <c r="A106" s="26" t="s">
        <v>38</v>
      </c>
      <c r="B106" s="26" t="str">
        <f>Resumen!C11</f>
        <v>SUP DE VEN</v>
      </c>
      <c r="C106" s="26"/>
      <c r="D106" s="26"/>
      <c r="E106" s="26"/>
      <c r="F106" s="26" t="s">
        <v>114</v>
      </c>
      <c r="G106" s="26"/>
      <c r="H106" s="26"/>
    </row>
    <row r="107" spans="1:8" x14ac:dyDescent="0.25">
      <c r="A107" s="26" t="s">
        <v>39</v>
      </c>
      <c r="B107" s="26"/>
      <c r="C107" s="26"/>
      <c r="D107" s="26"/>
      <c r="E107" s="26"/>
      <c r="F107" s="26" t="s">
        <v>100</v>
      </c>
      <c r="G107" s="26"/>
      <c r="H107" s="26"/>
    </row>
    <row r="108" spans="1:8" ht="16.5" x14ac:dyDescent="0.3">
      <c r="A108" s="26" t="s">
        <v>40</v>
      </c>
      <c r="B108" s="26" t="s">
        <v>41</v>
      </c>
      <c r="C108" s="28">
        <v>31</v>
      </c>
      <c r="D108" s="29">
        <f>Resumen!H11</f>
        <v>917.8</v>
      </c>
      <c r="E108" s="26"/>
      <c r="F108" s="26" t="s">
        <v>42</v>
      </c>
      <c r="G108" s="26" t="s">
        <v>41</v>
      </c>
      <c r="H108" s="30">
        <v>0</v>
      </c>
    </row>
    <row r="109" spans="1:8" x14ac:dyDescent="0.25">
      <c r="A109" s="26" t="s">
        <v>43</v>
      </c>
      <c r="B109" s="26" t="s">
        <v>41</v>
      </c>
      <c r="C109" s="26"/>
      <c r="D109" s="30">
        <v>0</v>
      </c>
      <c r="E109" s="26"/>
      <c r="F109" s="26" t="s">
        <v>44</v>
      </c>
      <c r="G109" s="26" t="s">
        <v>41</v>
      </c>
      <c r="H109" s="30">
        <v>0</v>
      </c>
    </row>
    <row r="110" spans="1:8" x14ac:dyDescent="0.25">
      <c r="A110" s="26" t="s">
        <v>83</v>
      </c>
      <c r="B110" s="26" t="s">
        <v>41</v>
      </c>
      <c r="C110" s="26"/>
      <c r="D110" s="30">
        <f>Resumen!I401</f>
        <v>0</v>
      </c>
      <c r="E110" s="26"/>
      <c r="F110" s="26" t="s">
        <v>46</v>
      </c>
      <c r="G110" s="26" t="s">
        <v>41</v>
      </c>
      <c r="H110" s="30">
        <v>0</v>
      </c>
    </row>
    <row r="111" spans="1:8" x14ac:dyDescent="0.25">
      <c r="A111" s="26" t="s">
        <v>71</v>
      </c>
      <c r="B111" s="26" t="s">
        <v>41</v>
      </c>
      <c r="C111" s="26"/>
      <c r="D111" s="30">
        <f>Resumen!I465</f>
        <v>0</v>
      </c>
      <c r="E111" s="26"/>
      <c r="F111" s="26" t="s">
        <v>48</v>
      </c>
      <c r="G111" s="26" t="s">
        <v>41</v>
      </c>
      <c r="H111" s="30">
        <f>Resumen!P11</f>
        <v>91.78</v>
      </c>
    </row>
    <row r="112" spans="1:8" x14ac:dyDescent="0.25">
      <c r="A112" s="26" t="s">
        <v>49</v>
      </c>
      <c r="B112" s="26" t="s">
        <v>41</v>
      </c>
      <c r="C112" s="26"/>
      <c r="D112" s="30">
        <v>0</v>
      </c>
      <c r="E112" s="26"/>
      <c r="F112" s="26" t="s">
        <v>50</v>
      </c>
      <c r="G112" s="26" t="s">
        <v>41</v>
      </c>
      <c r="H112" s="30">
        <f>Resumen!O11</f>
        <v>12.390300000000002</v>
      </c>
    </row>
    <row r="113" spans="1:8" x14ac:dyDescent="0.25">
      <c r="A113" s="26" t="s">
        <v>117</v>
      </c>
      <c r="B113" s="26" t="s">
        <v>41</v>
      </c>
      <c r="C113" s="26"/>
      <c r="D113" s="30">
        <f>Resumen!J11</f>
        <v>0</v>
      </c>
      <c r="E113" s="26"/>
      <c r="F113" s="26" t="s">
        <v>52</v>
      </c>
      <c r="G113" s="26" t="s">
        <v>41</v>
      </c>
      <c r="H113" s="30">
        <f>Resumen!N11</f>
        <v>0</v>
      </c>
    </row>
    <row r="114" spans="1:8" ht="16.5" x14ac:dyDescent="0.3">
      <c r="A114" s="26" t="s">
        <v>53</v>
      </c>
      <c r="B114" s="26" t="s">
        <v>41</v>
      </c>
      <c r="C114" s="26"/>
      <c r="D114" s="29">
        <f>Resumen!J185</f>
        <v>0</v>
      </c>
      <c r="E114" s="26"/>
      <c r="F114" s="26" t="s">
        <v>54</v>
      </c>
      <c r="G114" s="26" t="s">
        <v>41</v>
      </c>
      <c r="H114" s="30">
        <f>Resumen!S11</f>
        <v>5</v>
      </c>
    </row>
    <row r="115" spans="1:8" x14ac:dyDescent="0.25">
      <c r="A115" s="26" t="s">
        <v>55</v>
      </c>
      <c r="B115" s="26"/>
      <c r="C115" s="26"/>
      <c r="D115" s="26"/>
      <c r="E115" s="26"/>
      <c r="F115" s="26"/>
      <c r="G115" s="26"/>
      <c r="H115" s="26"/>
    </row>
    <row r="116" spans="1:8" x14ac:dyDescent="0.25">
      <c r="A116" s="26" t="s">
        <v>56</v>
      </c>
      <c r="B116" s="26" t="s">
        <v>41</v>
      </c>
      <c r="C116" s="26"/>
      <c r="D116" s="30">
        <f>Resumen!K11</f>
        <v>917.8</v>
      </c>
      <c r="E116" s="26"/>
      <c r="F116" s="26" t="s">
        <v>57</v>
      </c>
      <c r="G116" s="26" t="s">
        <v>41</v>
      </c>
      <c r="H116" s="30">
        <f>Resumen!T11</f>
        <v>109.17</v>
      </c>
    </row>
    <row r="117" spans="1:8" x14ac:dyDescent="0.25">
      <c r="A117" s="26"/>
      <c r="B117" s="26"/>
      <c r="C117" s="26"/>
      <c r="D117" s="26"/>
      <c r="E117" s="26"/>
      <c r="F117" s="26" t="s">
        <v>33</v>
      </c>
      <c r="G117" s="26"/>
      <c r="H117" s="26" t="s">
        <v>58</v>
      </c>
    </row>
    <row r="118" spans="1:8" x14ac:dyDescent="0.25">
      <c r="A118" s="26"/>
      <c r="B118" s="26"/>
      <c r="C118" s="26"/>
      <c r="D118" s="26"/>
      <c r="E118" s="26"/>
      <c r="F118" s="26" t="s">
        <v>59</v>
      </c>
      <c r="G118" s="26" t="s">
        <v>41</v>
      </c>
      <c r="H118" s="30">
        <f>+D116-H116</f>
        <v>808.63</v>
      </c>
    </row>
    <row r="119" spans="1:8" x14ac:dyDescent="0.25">
      <c r="A119" s="26" t="s">
        <v>60</v>
      </c>
      <c r="B119" s="26" t="s">
        <v>41</v>
      </c>
      <c r="C119" s="26"/>
      <c r="D119" s="30">
        <f>Resumen!W11</f>
        <v>82.60199999999999</v>
      </c>
      <c r="E119" s="26"/>
      <c r="F119" s="26"/>
      <c r="G119" s="26"/>
      <c r="H119" s="26" t="s">
        <v>58</v>
      </c>
    </row>
    <row r="120" spans="1:8" x14ac:dyDescent="0.25">
      <c r="A120" s="26" t="s">
        <v>61</v>
      </c>
      <c r="B120" s="26" t="s">
        <v>41</v>
      </c>
      <c r="C120" s="26"/>
      <c r="D120" s="30">
        <v>0</v>
      </c>
      <c r="E120" s="26"/>
      <c r="F120" s="26"/>
      <c r="G120" s="26"/>
      <c r="H120" s="26"/>
    </row>
    <row r="121" spans="1:8" x14ac:dyDescent="0.25">
      <c r="A121" s="26" t="s">
        <v>62</v>
      </c>
      <c r="B121" s="26" t="s">
        <v>41</v>
      </c>
      <c r="C121" s="26"/>
      <c r="D121" s="30">
        <v>0</v>
      </c>
      <c r="E121" s="26"/>
      <c r="F121" s="26"/>
      <c r="G121" s="26"/>
      <c r="H121" s="26"/>
    </row>
    <row r="122" spans="1:8" x14ac:dyDescent="0.25">
      <c r="A122" s="26" t="s">
        <v>63</v>
      </c>
      <c r="B122" s="26" t="s">
        <v>41</v>
      </c>
      <c r="C122" s="26"/>
      <c r="D122" s="30">
        <v>9.75</v>
      </c>
      <c r="E122" s="26"/>
      <c r="F122" s="26"/>
      <c r="G122" s="26"/>
      <c r="H122" s="26"/>
    </row>
    <row r="123" spans="1:8" x14ac:dyDescent="0.25">
      <c r="A123" s="26"/>
      <c r="B123" s="26"/>
      <c r="C123" s="26"/>
      <c r="D123" s="26" t="s">
        <v>64</v>
      </c>
      <c r="E123" s="26"/>
      <c r="F123" s="26" t="s">
        <v>65</v>
      </c>
      <c r="G123" s="26"/>
      <c r="H123" s="26"/>
    </row>
    <row r="124" spans="1:8" x14ac:dyDescent="0.25">
      <c r="A124" s="26" t="s">
        <v>66</v>
      </c>
      <c r="B124" s="26" t="s">
        <v>41</v>
      </c>
      <c r="C124" s="26"/>
      <c r="D124" s="30">
        <f>+D119+D122</f>
        <v>92.35199999999999</v>
      </c>
      <c r="E124" s="26"/>
      <c r="F124" s="48" t="str">
        <f>Resumen!B11</f>
        <v>ARAGON VILLENA CARLOS A</v>
      </c>
      <c r="G124" s="26"/>
      <c r="H124" s="26"/>
    </row>
    <row r="127" spans="1:8" x14ac:dyDescent="0.25">
      <c r="A127" s="25" t="s">
        <v>72</v>
      </c>
      <c r="B127" s="26"/>
      <c r="C127" s="26"/>
      <c r="D127" s="27"/>
      <c r="E127" s="26"/>
      <c r="F127" s="26"/>
      <c r="G127" s="26"/>
      <c r="H127" s="26"/>
    </row>
    <row r="128" spans="1:8" x14ac:dyDescent="0.25">
      <c r="A128" s="25" t="s">
        <v>34</v>
      </c>
      <c r="B128" s="26"/>
      <c r="C128" s="26"/>
      <c r="D128" s="27"/>
      <c r="E128" s="26"/>
      <c r="F128" s="26"/>
      <c r="G128" s="26"/>
      <c r="H128" s="26"/>
    </row>
    <row r="129" spans="1:8" x14ac:dyDescent="0.25">
      <c r="A129" s="25" t="s">
        <v>35</v>
      </c>
      <c r="B129" s="26"/>
      <c r="C129" s="26"/>
      <c r="D129" s="27"/>
      <c r="E129" s="26"/>
      <c r="F129" s="26"/>
      <c r="G129" s="26"/>
      <c r="H129" s="26"/>
    </row>
    <row r="130" spans="1:8" x14ac:dyDescent="0.25">
      <c r="A130" s="26"/>
      <c r="B130" s="26" t="s">
        <v>70</v>
      </c>
      <c r="C130" s="26"/>
      <c r="D130" s="26"/>
      <c r="E130" s="26"/>
      <c r="F130" s="26"/>
      <c r="G130" s="26"/>
      <c r="H130" s="26"/>
    </row>
    <row r="131" spans="1:8" x14ac:dyDescent="0.25">
      <c r="A131" s="26" t="s">
        <v>37</v>
      </c>
      <c r="B131" s="26" t="str">
        <f>Resumen!B12</f>
        <v>JUAN MANTILLA PRADELL</v>
      </c>
      <c r="C131" s="26"/>
      <c r="D131" s="26"/>
      <c r="E131" s="26"/>
      <c r="F131" s="26" t="str">
        <f>Resumen!F3</f>
        <v>MES DE NOVIEMBRE DE 2019</v>
      </c>
      <c r="G131" s="26"/>
      <c r="H131" s="26"/>
    </row>
    <row r="132" spans="1:8" x14ac:dyDescent="0.25">
      <c r="A132" s="26" t="s">
        <v>38</v>
      </c>
      <c r="B132" s="26" t="str">
        <f>Resumen!C12</f>
        <v>ASIST. DE ING.</v>
      </c>
      <c r="C132" s="26"/>
      <c r="D132" s="26"/>
      <c r="E132" s="26"/>
      <c r="F132" s="26" t="s">
        <v>114</v>
      </c>
      <c r="G132" s="26"/>
      <c r="H132" s="26"/>
    </row>
    <row r="133" spans="1:8" x14ac:dyDescent="0.25">
      <c r="A133" s="26" t="s">
        <v>39</v>
      </c>
      <c r="B133" s="26"/>
      <c r="C133" s="26"/>
      <c r="D133" s="26"/>
      <c r="E133" s="26"/>
      <c r="F133" s="26" t="s">
        <v>97</v>
      </c>
      <c r="G133" s="26"/>
      <c r="H133" s="26"/>
    </row>
    <row r="134" spans="1:8" ht="16.5" x14ac:dyDescent="0.3">
      <c r="A134" s="26" t="s">
        <v>40</v>
      </c>
      <c r="B134" s="26" t="s">
        <v>41</v>
      </c>
      <c r="C134" s="28">
        <v>31</v>
      </c>
      <c r="D134" s="29">
        <f>Resumen!H12</f>
        <v>897.06</v>
      </c>
      <c r="E134" s="26"/>
      <c r="F134" s="26" t="s">
        <v>42</v>
      </c>
      <c r="G134" s="26" t="s">
        <v>41</v>
      </c>
      <c r="H134" s="30">
        <v>0</v>
      </c>
    </row>
    <row r="135" spans="1:8" x14ac:dyDescent="0.25">
      <c r="A135" s="26" t="s">
        <v>43</v>
      </c>
      <c r="B135" s="26" t="s">
        <v>41</v>
      </c>
      <c r="C135" s="26"/>
      <c r="D135" s="30">
        <v>0</v>
      </c>
      <c r="E135" s="26"/>
      <c r="F135" s="26" t="s">
        <v>44</v>
      </c>
      <c r="G135" s="26" t="s">
        <v>41</v>
      </c>
      <c r="H135" s="30">
        <f>Resumen!M12</f>
        <v>116.6178</v>
      </c>
    </row>
    <row r="136" spans="1:8" x14ac:dyDescent="0.25">
      <c r="A136" s="26" t="s">
        <v>83</v>
      </c>
      <c r="B136" s="26" t="s">
        <v>41</v>
      </c>
      <c r="C136" s="26"/>
      <c r="D136" s="30">
        <f>Resumen!I451</f>
        <v>0</v>
      </c>
      <c r="E136" s="26"/>
      <c r="F136" s="26" t="s">
        <v>46</v>
      </c>
      <c r="G136" s="26" t="s">
        <v>41</v>
      </c>
      <c r="H136" s="30">
        <v>0</v>
      </c>
    </row>
    <row r="137" spans="1:8" x14ac:dyDescent="0.25">
      <c r="A137" s="26" t="s">
        <v>71</v>
      </c>
      <c r="B137" s="26" t="s">
        <v>41</v>
      </c>
      <c r="C137" s="26"/>
      <c r="D137" s="30">
        <f>Resumen!I515</f>
        <v>0</v>
      </c>
      <c r="E137" s="26"/>
      <c r="F137" s="26" t="s">
        <v>48</v>
      </c>
      <c r="G137" s="26" t="s">
        <v>41</v>
      </c>
      <c r="H137" s="30">
        <f>Resumen!P85</f>
        <v>0</v>
      </c>
    </row>
    <row r="138" spans="1:8" x14ac:dyDescent="0.25">
      <c r="A138" s="26" t="s">
        <v>49</v>
      </c>
      <c r="B138" s="26" t="s">
        <v>41</v>
      </c>
      <c r="C138" s="26"/>
      <c r="D138" s="30">
        <v>0</v>
      </c>
      <c r="E138" s="26"/>
      <c r="F138" s="26" t="s">
        <v>50</v>
      </c>
      <c r="G138" s="26" t="s">
        <v>41</v>
      </c>
      <c r="H138" s="30">
        <f>Resumen!O85</f>
        <v>0</v>
      </c>
    </row>
    <row r="139" spans="1:8" x14ac:dyDescent="0.25">
      <c r="A139" s="26" t="s">
        <v>51</v>
      </c>
      <c r="B139" s="26" t="s">
        <v>41</v>
      </c>
      <c r="C139" s="26"/>
      <c r="D139" s="30">
        <v>0</v>
      </c>
      <c r="E139" s="26"/>
      <c r="F139" s="26" t="s">
        <v>52</v>
      </c>
      <c r="G139" s="26" t="s">
        <v>41</v>
      </c>
      <c r="H139" s="30">
        <f>Resumen!N85</f>
        <v>0</v>
      </c>
    </row>
    <row r="140" spans="1:8" ht="16.5" x14ac:dyDescent="0.3">
      <c r="A140" s="26" t="s">
        <v>117</v>
      </c>
      <c r="B140" s="26" t="s">
        <v>41</v>
      </c>
      <c r="C140" s="26"/>
      <c r="D140" s="29">
        <f>Resumen!J12</f>
        <v>0</v>
      </c>
      <c r="E140" s="26"/>
      <c r="F140" s="26" t="s">
        <v>54</v>
      </c>
      <c r="G140" s="26" t="s">
        <v>41</v>
      </c>
      <c r="H140" s="30">
        <f>Resumen!S487</f>
        <v>0</v>
      </c>
    </row>
    <row r="141" spans="1:8" x14ac:dyDescent="0.25">
      <c r="A141" s="26" t="s">
        <v>55</v>
      </c>
      <c r="B141" s="26"/>
      <c r="C141" s="26"/>
      <c r="D141" s="26"/>
      <c r="E141" s="26"/>
      <c r="F141" s="26"/>
      <c r="G141" s="26"/>
      <c r="H141" s="26"/>
    </row>
    <row r="142" spans="1:8" ht="16.5" x14ac:dyDescent="0.3">
      <c r="A142" s="26" t="s">
        <v>56</v>
      </c>
      <c r="B142" s="26" t="s">
        <v>41</v>
      </c>
      <c r="C142" s="26"/>
      <c r="D142" s="29">
        <f>Resumen!K12</f>
        <v>897.06</v>
      </c>
      <c r="E142" s="26"/>
      <c r="F142" s="26" t="s">
        <v>57</v>
      </c>
      <c r="G142" s="26" t="s">
        <v>41</v>
      </c>
      <c r="H142" s="30">
        <f>Resumen!T12</f>
        <v>116.6178</v>
      </c>
    </row>
    <row r="143" spans="1:8" x14ac:dyDescent="0.25">
      <c r="A143" s="26"/>
      <c r="B143" s="26"/>
      <c r="C143" s="26"/>
      <c r="D143" s="26"/>
      <c r="E143" s="26"/>
      <c r="F143" s="26" t="s">
        <v>33</v>
      </c>
      <c r="G143" s="26"/>
      <c r="H143" s="26" t="s">
        <v>58</v>
      </c>
    </row>
    <row r="144" spans="1:8" x14ac:dyDescent="0.25">
      <c r="A144" s="26"/>
      <c r="B144" s="26"/>
      <c r="C144" s="26"/>
      <c r="D144" s="26"/>
      <c r="E144" s="26"/>
      <c r="F144" s="26" t="s">
        <v>59</v>
      </c>
      <c r="G144" s="26" t="s">
        <v>41</v>
      </c>
      <c r="H144" s="30">
        <f>+D142-H142</f>
        <v>780.44219999999996</v>
      </c>
    </row>
    <row r="145" spans="1:8" x14ac:dyDescent="0.25">
      <c r="A145" s="26" t="s">
        <v>60</v>
      </c>
      <c r="B145" s="26" t="s">
        <v>41</v>
      </c>
      <c r="C145" s="26"/>
      <c r="D145" s="30">
        <f>Resumen!W12</f>
        <v>80.735399999999998</v>
      </c>
      <c r="E145" s="26"/>
      <c r="F145" s="26"/>
      <c r="G145" s="26"/>
      <c r="H145" s="26" t="s">
        <v>58</v>
      </c>
    </row>
    <row r="146" spans="1:8" x14ac:dyDescent="0.25">
      <c r="A146" s="26" t="s">
        <v>61</v>
      </c>
      <c r="B146" s="26" t="s">
        <v>41</v>
      </c>
      <c r="C146" s="26"/>
      <c r="D146" s="30">
        <v>0</v>
      </c>
      <c r="E146" s="26"/>
      <c r="F146" s="26"/>
      <c r="G146" s="26"/>
      <c r="H146" s="26"/>
    </row>
    <row r="147" spans="1:8" x14ac:dyDescent="0.25">
      <c r="A147" s="26" t="s">
        <v>62</v>
      </c>
      <c r="B147" s="26" t="s">
        <v>41</v>
      </c>
      <c r="C147" s="26"/>
      <c r="D147" s="30">
        <v>0</v>
      </c>
      <c r="E147" s="26"/>
      <c r="F147" s="26"/>
      <c r="G147" s="26"/>
      <c r="H147" s="26"/>
    </row>
    <row r="148" spans="1:8" x14ac:dyDescent="0.25">
      <c r="A148" s="26" t="s">
        <v>63</v>
      </c>
      <c r="B148" s="26" t="s">
        <v>41</v>
      </c>
      <c r="C148" s="26"/>
      <c r="D148" s="30">
        <v>0</v>
      </c>
      <c r="E148" s="26"/>
      <c r="F148" s="26"/>
      <c r="G148" s="26"/>
      <c r="H148" s="26"/>
    </row>
    <row r="149" spans="1:8" x14ac:dyDescent="0.25">
      <c r="A149" s="26"/>
      <c r="B149" s="26"/>
      <c r="C149" s="26"/>
      <c r="D149" s="26" t="s">
        <v>64</v>
      </c>
      <c r="E149" s="26"/>
      <c r="F149" s="26" t="s">
        <v>65</v>
      </c>
      <c r="G149" s="26"/>
      <c r="H149" s="26"/>
    </row>
    <row r="150" spans="1:8" x14ac:dyDescent="0.25">
      <c r="A150" s="26" t="s">
        <v>66</v>
      </c>
      <c r="B150" s="26" t="s">
        <v>41</v>
      </c>
      <c r="C150" s="26"/>
      <c r="D150" s="30">
        <f>Resumen!Y12</f>
        <v>80.735399999999998</v>
      </c>
      <c r="E150" s="26"/>
      <c r="F150" s="31" t="str">
        <f>Resumen!B12</f>
        <v>JUAN MANTILLA PRADELL</v>
      </c>
      <c r="G150" s="26"/>
      <c r="H150" s="26"/>
    </row>
    <row r="153" spans="1:8" x14ac:dyDescent="0.25">
      <c r="A153" s="25" t="s">
        <v>72</v>
      </c>
      <c r="B153" s="26"/>
      <c r="C153" s="26"/>
      <c r="D153" s="27"/>
      <c r="E153" s="26"/>
      <c r="F153" s="26"/>
      <c r="G153" s="26"/>
      <c r="H153" s="26"/>
    </row>
    <row r="154" spans="1:8" x14ac:dyDescent="0.25">
      <c r="A154" s="25" t="s">
        <v>34</v>
      </c>
      <c r="B154" s="26"/>
      <c r="C154" s="26"/>
      <c r="D154" s="27"/>
      <c r="E154" s="26"/>
      <c r="F154" s="26"/>
      <c r="G154" s="26"/>
      <c r="H154" s="26"/>
    </row>
    <row r="155" spans="1:8" x14ac:dyDescent="0.25">
      <c r="A155" s="25" t="s">
        <v>35</v>
      </c>
      <c r="B155" s="26"/>
      <c r="C155" s="26"/>
      <c r="D155" s="27"/>
      <c r="E155" s="26"/>
      <c r="F155" s="26"/>
      <c r="G155" s="26"/>
      <c r="H155" s="26"/>
    </row>
    <row r="156" spans="1:8" x14ac:dyDescent="0.25">
      <c r="A156" s="26"/>
      <c r="B156" s="26" t="s">
        <v>70</v>
      </c>
      <c r="C156" s="26"/>
      <c r="D156" s="26"/>
      <c r="E156" s="26"/>
      <c r="F156" s="26"/>
      <c r="G156" s="26"/>
      <c r="H156" s="26"/>
    </row>
    <row r="157" spans="1:8" x14ac:dyDescent="0.25">
      <c r="A157" s="26" t="s">
        <v>37</v>
      </c>
      <c r="B157" s="26" t="e">
        <f>Resumen!#REF!</f>
        <v>#REF!</v>
      </c>
      <c r="C157" s="26"/>
      <c r="D157" s="26"/>
      <c r="E157" s="26"/>
      <c r="F157" s="26" t="str">
        <f>Resumen!F3</f>
        <v>MES DE NOVIEMBRE DE 2019</v>
      </c>
      <c r="G157" s="26"/>
      <c r="H157" s="26"/>
    </row>
    <row r="158" spans="1:8" x14ac:dyDescent="0.25">
      <c r="A158" s="26" t="s">
        <v>38</v>
      </c>
      <c r="B158" s="26" t="e">
        <f>Resumen!#REF!</f>
        <v>#REF!</v>
      </c>
      <c r="C158" s="26"/>
      <c r="D158" s="26"/>
      <c r="E158" s="26"/>
      <c r="F158" s="26" t="s">
        <v>110</v>
      </c>
      <c r="G158" s="26"/>
      <c r="H158" s="26"/>
    </row>
    <row r="159" spans="1:8" x14ac:dyDescent="0.25">
      <c r="A159" s="26" t="s">
        <v>39</v>
      </c>
      <c r="B159" s="26"/>
      <c r="C159" s="26"/>
      <c r="D159" s="26"/>
      <c r="E159" s="26"/>
      <c r="F159" s="26" t="s">
        <v>111</v>
      </c>
      <c r="G159" s="26"/>
      <c r="H159" s="26"/>
    </row>
    <row r="160" spans="1:8" ht="16.5" x14ac:dyDescent="0.3">
      <c r="A160" s="26" t="s">
        <v>40</v>
      </c>
      <c r="B160" s="26" t="s">
        <v>41</v>
      </c>
      <c r="C160" s="28">
        <v>28</v>
      </c>
      <c r="D160" s="29" t="e">
        <f>Resumen!#REF!</f>
        <v>#REF!</v>
      </c>
      <c r="E160" s="26"/>
      <c r="F160" s="26" t="s">
        <v>42</v>
      </c>
      <c r="G160" s="26" t="s">
        <v>41</v>
      </c>
      <c r="H160" s="30">
        <v>0</v>
      </c>
    </row>
    <row r="161" spans="1:8" x14ac:dyDescent="0.25">
      <c r="A161" s="26" t="s">
        <v>43</v>
      </c>
      <c r="B161" s="26" t="s">
        <v>41</v>
      </c>
      <c r="C161" s="26"/>
      <c r="D161" s="30">
        <v>0</v>
      </c>
      <c r="E161" s="26"/>
      <c r="F161" s="26" t="s">
        <v>44</v>
      </c>
      <c r="G161" s="26" t="s">
        <v>41</v>
      </c>
      <c r="H161" s="30" t="e">
        <f>Resumen!#REF!</f>
        <v>#REF!</v>
      </c>
    </row>
    <row r="162" spans="1:8" x14ac:dyDescent="0.25">
      <c r="A162" s="26" t="s">
        <v>83</v>
      </c>
      <c r="B162" s="26" t="s">
        <v>41</v>
      </c>
      <c r="C162" s="26"/>
      <c r="D162" s="30" t="e">
        <f>Resumen!#REF!</f>
        <v>#REF!</v>
      </c>
      <c r="E162" s="26"/>
      <c r="F162" s="26" t="s">
        <v>46</v>
      </c>
      <c r="G162" s="26" t="s">
        <v>41</v>
      </c>
      <c r="H162" s="30">
        <v>0</v>
      </c>
    </row>
    <row r="163" spans="1:8" x14ac:dyDescent="0.25">
      <c r="A163" s="26" t="s">
        <v>71</v>
      </c>
      <c r="B163" s="26" t="s">
        <v>41</v>
      </c>
      <c r="C163" s="26"/>
      <c r="D163" s="30">
        <f>Resumen!I590</f>
        <v>0</v>
      </c>
      <c r="E163" s="26"/>
      <c r="F163" s="26" t="s">
        <v>48</v>
      </c>
      <c r="G163" s="26" t="s">
        <v>41</v>
      </c>
      <c r="H163" s="30" t="e">
        <f>Resumen!#REF!</f>
        <v>#REF!</v>
      </c>
    </row>
    <row r="164" spans="1:8" x14ac:dyDescent="0.25">
      <c r="A164" s="26" t="s">
        <v>49</v>
      </c>
      <c r="B164" s="26" t="s">
        <v>41</v>
      </c>
      <c r="C164" s="26"/>
      <c r="D164" s="30">
        <v>0</v>
      </c>
      <c r="E164" s="26"/>
      <c r="F164" s="26" t="s">
        <v>50</v>
      </c>
      <c r="G164" s="26" t="s">
        <v>41</v>
      </c>
      <c r="H164" s="30" t="e">
        <f>Resumen!#REF!</f>
        <v>#REF!</v>
      </c>
    </row>
    <row r="165" spans="1:8" x14ac:dyDescent="0.25">
      <c r="A165" s="26" t="s">
        <v>51</v>
      </c>
      <c r="B165" s="26" t="s">
        <v>41</v>
      </c>
      <c r="C165" s="26"/>
      <c r="D165" s="30">
        <v>0</v>
      </c>
      <c r="E165" s="26"/>
      <c r="F165" s="26" t="s">
        <v>52</v>
      </c>
      <c r="G165" s="26" t="s">
        <v>41</v>
      </c>
      <c r="H165" s="30" t="e">
        <f>Resumen!#REF!</f>
        <v>#REF!</v>
      </c>
    </row>
    <row r="166" spans="1:8" ht="16.5" x14ac:dyDescent="0.3">
      <c r="A166" s="26" t="s">
        <v>53</v>
      </c>
      <c r="B166" s="26" t="s">
        <v>41</v>
      </c>
      <c r="C166" s="26"/>
      <c r="D166" s="29">
        <f>Resumen!J310</f>
        <v>0</v>
      </c>
      <c r="E166" s="26"/>
      <c r="F166" s="26" t="s">
        <v>54</v>
      </c>
      <c r="G166" s="26" t="s">
        <v>41</v>
      </c>
      <c r="H166" s="30">
        <f>Resumen!S562</f>
        <v>0</v>
      </c>
    </row>
    <row r="167" spans="1:8" x14ac:dyDescent="0.25">
      <c r="A167" s="26" t="s">
        <v>55</v>
      </c>
      <c r="B167" s="26"/>
      <c r="C167" s="26"/>
      <c r="D167" s="26"/>
      <c r="E167" s="26"/>
      <c r="F167" s="26"/>
      <c r="G167" s="26"/>
      <c r="H167" s="26"/>
    </row>
    <row r="168" spans="1:8" x14ac:dyDescent="0.25">
      <c r="A168" s="26" t="s">
        <v>56</v>
      </c>
      <c r="B168" s="26" t="s">
        <v>41</v>
      </c>
      <c r="C168" s="26"/>
      <c r="D168" s="30" t="e">
        <f>Resumen!#REF!</f>
        <v>#REF!</v>
      </c>
      <c r="E168" s="26"/>
      <c r="F168" s="26" t="s">
        <v>57</v>
      </c>
      <c r="G168" s="26" t="s">
        <v>41</v>
      </c>
      <c r="H168" s="30" t="e">
        <f>Resumen!#REF!</f>
        <v>#REF!</v>
      </c>
    </row>
    <row r="169" spans="1:8" x14ac:dyDescent="0.25">
      <c r="A169" s="26"/>
      <c r="B169" s="26"/>
      <c r="C169" s="26"/>
      <c r="D169" s="26"/>
      <c r="E169" s="26"/>
      <c r="F169" s="26" t="s">
        <v>33</v>
      </c>
      <c r="G169" s="26"/>
      <c r="H169" s="26" t="s">
        <v>58</v>
      </c>
    </row>
    <row r="170" spans="1:8" x14ac:dyDescent="0.25">
      <c r="A170" s="26"/>
      <c r="B170" s="26"/>
      <c r="C170" s="26"/>
      <c r="D170" s="26"/>
      <c r="E170" s="26"/>
      <c r="F170" s="26" t="s">
        <v>59</v>
      </c>
      <c r="G170" s="26" t="s">
        <v>41</v>
      </c>
      <c r="H170" s="30" t="e">
        <f>+D168-H168</f>
        <v>#REF!</v>
      </c>
    </row>
    <row r="171" spans="1:8" x14ac:dyDescent="0.25">
      <c r="A171" s="26" t="s">
        <v>60</v>
      </c>
      <c r="B171" s="26" t="s">
        <v>41</v>
      </c>
      <c r="C171" s="26"/>
      <c r="D171" s="30" t="e">
        <f>Resumen!#REF!</f>
        <v>#REF!</v>
      </c>
      <c r="E171" s="26"/>
      <c r="F171" s="26"/>
      <c r="G171" s="26"/>
      <c r="H171" s="26" t="s">
        <v>58</v>
      </c>
    </row>
    <row r="172" spans="1:8" x14ac:dyDescent="0.25">
      <c r="A172" s="26" t="s">
        <v>61</v>
      </c>
      <c r="B172" s="26" t="s">
        <v>41</v>
      </c>
      <c r="C172" s="26"/>
      <c r="D172" s="30">
        <v>0</v>
      </c>
      <c r="E172" s="26"/>
      <c r="F172" s="26"/>
      <c r="G172" s="26"/>
      <c r="H172" s="26"/>
    </row>
    <row r="173" spans="1:8" x14ac:dyDescent="0.25">
      <c r="A173" s="26" t="s">
        <v>62</v>
      </c>
      <c r="B173" s="26" t="s">
        <v>41</v>
      </c>
      <c r="C173" s="26"/>
      <c r="D173" s="30">
        <v>0</v>
      </c>
      <c r="E173" s="26"/>
      <c r="F173" s="26"/>
      <c r="G173" s="26"/>
      <c r="H173" s="26"/>
    </row>
    <row r="174" spans="1:8" x14ac:dyDescent="0.25">
      <c r="A174" s="26" t="s">
        <v>63</v>
      </c>
      <c r="B174" s="26" t="s">
        <v>41</v>
      </c>
      <c r="C174" s="26"/>
      <c r="D174" s="30" t="e">
        <f>Resumen!#REF!</f>
        <v>#REF!</v>
      </c>
      <c r="E174" s="26"/>
      <c r="F174" s="26"/>
      <c r="G174" s="26"/>
      <c r="H174" s="26"/>
    </row>
    <row r="175" spans="1:8" x14ac:dyDescent="0.25">
      <c r="A175" s="26"/>
      <c r="B175" s="26"/>
      <c r="C175" s="26"/>
      <c r="D175" s="26" t="s">
        <v>64</v>
      </c>
      <c r="E175" s="26"/>
      <c r="F175" s="26" t="s">
        <v>65</v>
      </c>
      <c r="G175" s="26"/>
      <c r="H175" s="26"/>
    </row>
    <row r="176" spans="1:8" x14ac:dyDescent="0.25">
      <c r="A176" s="26" t="s">
        <v>66</v>
      </c>
      <c r="B176" s="26" t="s">
        <v>41</v>
      </c>
      <c r="C176" s="26"/>
      <c r="D176" s="30" t="e">
        <f>Resumen!#REF!</f>
        <v>#REF!</v>
      </c>
      <c r="E176" s="26"/>
      <c r="F176" s="31" t="e">
        <f>Resumen!#REF!</f>
        <v>#REF!</v>
      </c>
      <c r="G176" s="26" t="s">
        <v>33</v>
      </c>
      <c r="H176" s="26"/>
    </row>
    <row r="178" spans="1:8" x14ac:dyDescent="0.25">
      <c r="A178" s="25" t="s">
        <v>72</v>
      </c>
      <c r="B178" s="26"/>
      <c r="C178" s="26"/>
      <c r="D178" s="27"/>
      <c r="E178" s="26"/>
      <c r="F178" s="26"/>
      <c r="G178" s="26"/>
      <c r="H178" s="26"/>
    </row>
    <row r="179" spans="1:8" x14ac:dyDescent="0.25">
      <c r="A179" s="25" t="s">
        <v>34</v>
      </c>
      <c r="B179" s="26"/>
      <c r="C179" s="26"/>
      <c r="D179" s="27"/>
      <c r="E179" s="26"/>
      <c r="F179" s="26"/>
      <c r="G179" s="26"/>
      <c r="H179" s="26"/>
    </row>
    <row r="180" spans="1:8" x14ac:dyDescent="0.25">
      <c r="A180" s="25" t="s">
        <v>35</v>
      </c>
      <c r="B180" s="26"/>
      <c r="C180" s="26"/>
      <c r="D180" s="27"/>
      <c r="E180" s="26"/>
      <c r="F180" s="26"/>
      <c r="G180" s="26"/>
      <c r="H180" s="26"/>
    </row>
    <row r="181" spans="1:8" x14ac:dyDescent="0.25">
      <c r="A181" s="26"/>
      <c r="B181" s="26" t="s">
        <v>70</v>
      </c>
      <c r="C181" s="26"/>
      <c r="D181" s="26"/>
      <c r="E181" s="26"/>
      <c r="F181" s="26"/>
      <c r="G181" s="26"/>
      <c r="H181" s="26"/>
    </row>
    <row r="182" spans="1:8" x14ac:dyDescent="0.25">
      <c r="A182" s="26" t="s">
        <v>37</v>
      </c>
      <c r="B182" s="26" t="str">
        <f>Resumen!B13</f>
        <v>CARMEN MAMANI CHINCHERCOMA</v>
      </c>
      <c r="C182" s="26"/>
      <c r="D182" s="26"/>
      <c r="E182" s="26"/>
      <c r="F182" s="26" t="str">
        <f>F157</f>
        <v>MES DE NOVIEMBRE DE 2019</v>
      </c>
      <c r="G182" s="26"/>
      <c r="H182" s="26"/>
    </row>
    <row r="183" spans="1:8" x14ac:dyDescent="0.25">
      <c r="A183" s="26" t="s">
        <v>38</v>
      </c>
      <c r="B183" s="26" t="str">
        <f>Resumen!C13</f>
        <v>ASIST. DE CAJA</v>
      </c>
      <c r="C183" s="26"/>
      <c r="D183" s="26"/>
      <c r="E183" s="26"/>
      <c r="F183" s="26" t="s">
        <v>114</v>
      </c>
      <c r="G183" s="26"/>
      <c r="H183" s="26"/>
    </row>
    <row r="184" spans="1:8" x14ac:dyDescent="0.25">
      <c r="A184" s="26" t="s">
        <v>39</v>
      </c>
      <c r="B184" s="26"/>
      <c r="C184" s="26"/>
      <c r="D184" s="26"/>
      <c r="E184" s="26"/>
      <c r="F184" s="26" t="s">
        <v>106</v>
      </c>
      <c r="G184" s="26"/>
      <c r="H184" s="26"/>
    </row>
    <row r="185" spans="1:8" ht="16.5" x14ac:dyDescent="0.3">
      <c r="A185" s="26" t="s">
        <v>40</v>
      </c>
      <c r="B185" s="26" t="s">
        <v>41</v>
      </c>
      <c r="C185" s="28">
        <v>31</v>
      </c>
      <c r="D185" s="29">
        <f>Resumen!H13</f>
        <v>930</v>
      </c>
      <c r="E185" s="26"/>
      <c r="F185" s="26" t="s">
        <v>42</v>
      </c>
      <c r="G185" s="26" t="s">
        <v>41</v>
      </c>
      <c r="H185" s="30">
        <v>0</v>
      </c>
    </row>
    <row r="186" spans="1:8" x14ac:dyDescent="0.25">
      <c r="A186" s="26" t="s">
        <v>43</v>
      </c>
      <c r="B186" s="26" t="s">
        <v>41</v>
      </c>
      <c r="C186" s="26"/>
      <c r="D186" s="30">
        <v>0</v>
      </c>
      <c r="E186" s="26"/>
      <c r="F186" s="26" t="s">
        <v>44</v>
      </c>
      <c r="G186" s="26" t="s">
        <v>41</v>
      </c>
      <c r="H186" s="30">
        <f>Resumen!M13</f>
        <v>0</v>
      </c>
    </row>
    <row r="187" spans="1:8" x14ac:dyDescent="0.25">
      <c r="A187" s="26" t="s">
        <v>83</v>
      </c>
      <c r="B187" s="26" t="s">
        <v>41</v>
      </c>
      <c r="C187" s="26"/>
      <c r="D187" s="30">
        <f>Resumen!I37</f>
        <v>0</v>
      </c>
      <c r="E187" s="26"/>
      <c r="F187" s="26" t="s">
        <v>46</v>
      </c>
      <c r="G187" s="26" t="s">
        <v>41</v>
      </c>
      <c r="H187" s="30">
        <v>0</v>
      </c>
    </row>
    <row r="188" spans="1:8" x14ac:dyDescent="0.25">
      <c r="A188" s="26" t="s">
        <v>71</v>
      </c>
      <c r="B188" s="26" t="s">
        <v>41</v>
      </c>
      <c r="C188" s="26"/>
      <c r="D188" s="30">
        <f>Resumen!I615</f>
        <v>0</v>
      </c>
      <c r="E188" s="26"/>
      <c r="F188" s="26" t="s">
        <v>48</v>
      </c>
      <c r="G188" s="26" t="s">
        <v>41</v>
      </c>
      <c r="H188" s="30">
        <f>Resumen!P13</f>
        <v>93</v>
      </c>
    </row>
    <row r="189" spans="1:8" x14ac:dyDescent="0.25">
      <c r="A189" s="26" t="s">
        <v>49</v>
      </c>
      <c r="B189" s="26" t="s">
        <v>41</v>
      </c>
      <c r="C189" s="26"/>
      <c r="D189" s="30">
        <v>0</v>
      </c>
      <c r="E189" s="26"/>
      <c r="F189" s="26" t="s">
        <v>50</v>
      </c>
      <c r="G189" s="26" t="s">
        <v>41</v>
      </c>
      <c r="H189" s="30">
        <f>Resumen!O13</f>
        <v>12.555000000000001</v>
      </c>
    </row>
    <row r="190" spans="1:8" x14ac:dyDescent="0.25">
      <c r="A190" s="26" t="s">
        <v>51</v>
      </c>
      <c r="B190" s="26" t="s">
        <v>41</v>
      </c>
      <c r="C190" s="26"/>
      <c r="D190" s="30">
        <v>0</v>
      </c>
      <c r="E190" s="26"/>
      <c r="F190" s="26" t="s">
        <v>52</v>
      </c>
      <c r="G190" s="26" t="s">
        <v>41</v>
      </c>
      <c r="H190" s="30">
        <f>Resumen!N13</f>
        <v>14.414999999999999</v>
      </c>
    </row>
    <row r="191" spans="1:8" ht="16.5" x14ac:dyDescent="0.3">
      <c r="A191" s="26" t="s">
        <v>117</v>
      </c>
      <c r="B191" s="26" t="s">
        <v>41</v>
      </c>
      <c r="C191" s="26"/>
      <c r="D191" s="29">
        <f>Resumen!J13</f>
        <v>0</v>
      </c>
      <c r="E191" s="26"/>
      <c r="F191" s="26" t="s">
        <v>54</v>
      </c>
      <c r="G191" s="26" t="s">
        <v>41</v>
      </c>
      <c r="H191" s="30">
        <f>Resumen!S37</f>
        <v>0</v>
      </c>
    </row>
    <row r="192" spans="1:8" x14ac:dyDescent="0.25">
      <c r="A192" s="26" t="s">
        <v>55</v>
      </c>
      <c r="B192" s="26"/>
      <c r="C192" s="26"/>
      <c r="D192" s="26"/>
      <c r="E192" s="26"/>
      <c r="F192" s="26"/>
      <c r="G192" s="26"/>
      <c r="H192" s="26"/>
    </row>
    <row r="193" spans="1:8" x14ac:dyDescent="0.25">
      <c r="A193" s="26" t="s">
        <v>56</v>
      </c>
      <c r="B193" s="26" t="s">
        <v>41</v>
      </c>
      <c r="C193" s="26"/>
      <c r="D193" s="30">
        <f>Resumen!K13</f>
        <v>930</v>
      </c>
      <c r="E193" s="26"/>
      <c r="F193" s="26" t="s">
        <v>57</v>
      </c>
      <c r="G193" s="26" t="s">
        <v>41</v>
      </c>
      <c r="H193" s="30">
        <f>Resumen!T13</f>
        <v>119.98</v>
      </c>
    </row>
    <row r="194" spans="1:8" x14ac:dyDescent="0.25">
      <c r="A194" s="26"/>
      <c r="B194" s="26"/>
      <c r="C194" s="26"/>
      <c r="D194" s="26"/>
      <c r="E194" s="26"/>
      <c r="F194" s="26" t="s">
        <v>33</v>
      </c>
      <c r="G194" s="26"/>
      <c r="H194" s="26" t="s">
        <v>58</v>
      </c>
    </row>
    <row r="195" spans="1:8" x14ac:dyDescent="0.25">
      <c r="A195" s="26"/>
      <c r="B195" s="26"/>
      <c r="C195" s="26"/>
      <c r="D195" s="26"/>
      <c r="E195" s="26"/>
      <c r="F195" s="26" t="s">
        <v>59</v>
      </c>
      <c r="G195" s="26" t="s">
        <v>41</v>
      </c>
      <c r="H195" s="30">
        <f>+D193-H193</f>
        <v>810.02</v>
      </c>
    </row>
    <row r="196" spans="1:8" x14ac:dyDescent="0.25">
      <c r="A196" s="26" t="s">
        <v>60</v>
      </c>
      <c r="B196" s="26" t="s">
        <v>41</v>
      </c>
      <c r="C196" s="26"/>
      <c r="D196" s="30">
        <f>Resumen!W13</f>
        <v>83.7</v>
      </c>
      <c r="E196" s="26"/>
      <c r="F196" s="26"/>
      <c r="G196" s="26"/>
      <c r="H196" s="26" t="s">
        <v>58</v>
      </c>
    </row>
    <row r="197" spans="1:8" x14ac:dyDescent="0.25">
      <c r="A197" s="26" t="s">
        <v>61</v>
      </c>
      <c r="B197" s="26" t="s">
        <v>41</v>
      </c>
      <c r="C197" s="26"/>
      <c r="D197" s="30">
        <v>0</v>
      </c>
      <c r="E197" s="26"/>
      <c r="F197" s="26"/>
      <c r="G197" s="26"/>
      <c r="H197" s="26"/>
    </row>
    <row r="198" spans="1:8" x14ac:dyDescent="0.25">
      <c r="A198" s="26" t="s">
        <v>62</v>
      </c>
      <c r="B198" s="26" t="s">
        <v>41</v>
      </c>
      <c r="C198" s="26"/>
      <c r="D198" s="30">
        <v>0</v>
      </c>
      <c r="E198" s="26"/>
      <c r="F198" s="26"/>
      <c r="G198" s="26"/>
      <c r="H198" s="26"/>
    </row>
    <row r="199" spans="1:8" x14ac:dyDescent="0.25">
      <c r="A199" s="26" t="s">
        <v>63</v>
      </c>
      <c r="B199" s="26" t="s">
        <v>41</v>
      </c>
      <c r="C199" s="26"/>
      <c r="D199" s="30">
        <f>Resumen!X87</f>
        <v>0</v>
      </c>
      <c r="E199" s="26"/>
      <c r="F199" s="26"/>
      <c r="G199" s="26"/>
      <c r="H199" s="26"/>
    </row>
    <row r="200" spans="1:8" x14ac:dyDescent="0.25">
      <c r="A200" s="26"/>
      <c r="B200" s="26"/>
      <c r="C200" s="26"/>
      <c r="D200" s="26" t="s">
        <v>64</v>
      </c>
      <c r="E200" s="26"/>
      <c r="F200" s="26" t="s">
        <v>65</v>
      </c>
      <c r="G200" s="26"/>
      <c r="H200" s="26"/>
    </row>
    <row r="201" spans="1:8" x14ac:dyDescent="0.25">
      <c r="A201" s="26" t="s">
        <v>66</v>
      </c>
      <c r="B201" s="26" t="s">
        <v>41</v>
      </c>
      <c r="C201" s="26"/>
      <c r="D201" s="30">
        <f>Resumen!Y13</f>
        <v>83.7</v>
      </c>
      <c r="E201" s="26"/>
      <c r="F201" s="31" t="str">
        <f>Resumen!B13</f>
        <v>CARMEN MAMANI CHINCHERCOMA</v>
      </c>
      <c r="G201" s="26" t="s">
        <v>33</v>
      </c>
      <c r="H201" s="26"/>
    </row>
    <row r="203" spans="1:8" x14ac:dyDescent="0.25">
      <c r="A203" s="25" t="s">
        <v>72</v>
      </c>
      <c r="B203" s="26"/>
      <c r="C203" s="26"/>
      <c r="D203" s="27"/>
      <c r="E203" s="26"/>
      <c r="F203" s="26"/>
      <c r="G203" s="26"/>
      <c r="H203" s="26"/>
    </row>
    <row r="204" spans="1:8" x14ac:dyDescent="0.25">
      <c r="A204" s="25" t="s">
        <v>34</v>
      </c>
      <c r="B204" s="26"/>
      <c r="C204" s="26"/>
      <c r="D204" s="27"/>
      <c r="E204" s="26"/>
      <c r="F204" s="26"/>
      <c r="G204" s="26"/>
      <c r="H204" s="26"/>
    </row>
    <row r="205" spans="1:8" x14ac:dyDescent="0.25">
      <c r="A205" s="25" t="s">
        <v>35</v>
      </c>
      <c r="B205" s="26"/>
      <c r="C205" s="26"/>
      <c r="D205" s="27"/>
      <c r="E205" s="26"/>
      <c r="F205" s="26"/>
      <c r="G205" s="26"/>
      <c r="H205" s="26"/>
    </row>
    <row r="206" spans="1:8" x14ac:dyDescent="0.25">
      <c r="A206" s="26"/>
      <c r="B206" s="26" t="s">
        <v>70</v>
      </c>
      <c r="C206" s="26"/>
      <c r="D206" s="26"/>
      <c r="E206" s="26"/>
      <c r="F206" s="26"/>
      <c r="G206" s="26"/>
      <c r="H206" s="26"/>
    </row>
    <row r="207" spans="1:8" x14ac:dyDescent="0.25">
      <c r="A207" s="26" t="s">
        <v>37</v>
      </c>
      <c r="B207" s="26" t="str">
        <f>Resumen!B14</f>
        <v>HARVEY CORZO RAMOS</v>
      </c>
      <c r="C207" s="26"/>
      <c r="D207" s="26"/>
      <c r="E207" s="26"/>
      <c r="F207" s="26" t="str">
        <f>F182</f>
        <v>MES DE NOVIEMBRE DE 2019</v>
      </c>
      <c r="G207" s="26"/>
      <c r="H207" s="26"/>
    </row>
    <row r="208" spans="1:8" x14ac:dyDescent="0.25">
      <c r="A208" s="26" t="s">
        <v>38</v>
      </c>
      <c r="B208" s="26" t="str">
        <f>Resumen!C14</f>
        <v>SUP DE VEN</v>
      </c>
      <c r="C208" s="26"/>
      <c r="D208" s="26"/>
      <c r="E208" s="26"/>
      <c r="F208" s="26" t="s">
        <v>114</v>
      </c>
      <c r="G208" s="26"/>
      <c r="H208" s="26"/>
    </row>
    <row r="209" spans="1:8" x14ac:dyDescent="0.25">
      <c r="A209" s="26" t="s">
        <v>39</v>
      </c>
      <c r="B209" s="26"/>
      <c r="C209" s="26"/>
      <c r="D209" s="26"/>
      <c r="E209" s="26"/>
      <c r="F209" s="26" t="s">
        <v>112</v>
      </c>
      <c r="G209" s="26"/>
      <c r="H209" s="26"/>
    </row>
    <row r="210" spans="1:8" ht="16.5" x14ac:dyDescent="0.3">
      <c r="A210" s="26" t="s">
        <v>40</v>
      </c>
      <c r="B210" s="26" t="s">
        <v>41</v>
      </c>
      <c r="C210" s="28">
        <v>31</v>
      </c>
      <c r="D210" s="29">
        <f>Resumen!H14</f>
        <v>904.81</v>
      </c>
      <c r="E210" s="26"/>
      <c r="F210" s="26" t="s">
        <v>42</v>
      </c>
      <c r="G210" s="26" t="s">
        <v>41</v>
      </c>
      <c r="H210" s="30">
        <v>0</v>
      </c>
    </row>
    <row r="211" spans="1:8" x14ac:dyDescent="0.25">
      <c r="A211" s="26" t="s">
        <v>43</v>
      </c>
      <c r="B211" s="26" t="s">
        <v>41</v>
      </c>
      <c r="C211" s="26"/>
      <c r="D211" s="30">
        <v>0</v>
      </c>
      <c r="E211" s="26"/>
      <c r="F211" s="26" t="s">
        <v>44</v>
      </c>
      <c r="G211" s="26" t="s">
        <v>41</v>
      </c>
      <c r="H211" s="30">
        <f>Resumen!M40</f>
        <v>0</v>
      </c>
    </row>
    <row r="212" spans="1:8" x14ac:dyDescent="0.25">
      <c r="A212" s="26" t="s">
        <v>83</v>
      </c>
      <c r="B212" s="26" t="s">
        <v>41</v>
      </c>
      <c r="C212" s="26"/>
      <c r="D212" s="30">
        <f>Resumen!I14</f>
        <v>0</v>
      </c>
      <c r="E212" s="26"/>
      <c r="F212" s="26" t="s">
        <v>46</v>
      </c>
      <c r="G212" s="26" t="s">
        <v>41</v>
      </c>
      <c r="H212" s="30">
        <v>0</v>
      </c>
    </row>
    <row r="213" spans="1:8" x14ac:dyDescent="0.25">
      <c r="A213" s="26" t="s">
        <v>71</v>
      </c>
      <c r="B213" s="26" t="s">
        <v>41</v>
      </c>
      <c r="C213" s="26"/>
      <c r="D213" s="30">
        <f>Resumen!I640</f>
        <v>0</v>
      </c>
      <c r="E213" s="26"/>
      <c r="F213" s="26" t="s">
        <v>48</v>
      </c>
      <c r="G213" s="26" t="s">
        <v>41</v>
      </c>
      <c r="H213" s="30">
        <f>Resumen!P14</f>
        <v>90.480999999999995</v>
      </c>
    </row>
    <row r="214" spans="1:8" x14ac:dyDescent="0.25">
      <c r="A214" s="26" t="s">
        <v>49</v>
      </c>
      <c r="B214" s="26" t="s">
        <v>41</v>
      </c>
      <c r="C214" s="26"/>
      <c r="D214" s="30">
        <v>0</v>
      </c>
      <c r="E214" s="26"/>
      <c r="F214" s="26" t="s">
        <v>50</v>
      </c>
      <c r="G214" s="26" t="s">
        <v>41</v>
      </c>
      <c r="H214" s="30">
        <f>Resumen!O14</f>
        <v>12.214935000000001</v>
      </c>
    </row>
    <row r="215" spans="1:8" x14ac:dyDescent="0.25">
      <c r="A215" s="26" t="s">
        <v>117</v>
      </c>
      <c r="B215" s="26" t="s">
        <v>41</v>
      </c>
      <c r="C215" s="26"/>
      <c r="D215" s="30">
        <f>Resumen!J14</f>
        <v>0</v>
      </c>
      <c r="E215" s="26"/>
      <c r="F215" s="26" t="s">
        <v>52</v>
      </c>
      <c r="G215" s="26" t="s">
        <v>41</v>
      </c>
      <c r="H215" s="30">
        <f>Resumen!N14</f>
        <v>0</v>
      </c>
    </row>
    <row r="216" spans="1:8" ht="16.5" x14ac:dyDescent="0.3">
      <c r="A216" s="26" t="s">
        <v>53</v>
      </c>
      <c r="B216" s="26" t="s">
        <v>41</v>
      </c>
      <c r="C216" s="26"/>
      <c r="D216" s="29">
        <f>Resumen!J360</f>
        <v>0</v>
      </c>
      <c r="E216" s="26"/>
      <c r="F216" s="26" t="s">
        <v>54</v>
      </c>
      <c r="G216" s="26" t="s">
        <v>41</v>
      </c>
      <c r="H216" s="30">
        <f>Resumen!S60</f>
        <v>0</v>
      </c>
    </row>
    <row r="217" spans="1:8" x14ac:dyDescent="0.25">
      <c r="A217" s="26" t="s">
        <v>55</v>
      </c>
      <c r="B217" s="26"/>
      <c r="C217" s="26"/>
      <c r="D217" s="26"/>
      <c r="E217" s="26"/>
      <c r="F217" s="26"/>
      <c r="G217" s="26"/>
      <c r="H217" s="26"/>
    </row>
    <row r="218" spans="1:8" x14ac:dyDescent="0.25">
      <c r="A218" s="26" t="s">
        <v>56</v>
      </c>
      <c r="B218" s="26" t="s">
        <v>41</v>
      </c>
      <c r="C218" s="26"/>
      <c r="D218" s="30">
        <f>Resumen!K14</f>
        <v>904.81</v>
      </c>
      <c r="E218" s="26"/>
      <c r="F218" s="26" t="s">
        <v>57</v>
      </c>
      <c r="G218" s="26" t="s">
        <v>41</v>
      </c>
      <c r="H218" s="30">
        <f>Resumen!T14</f>
        <v>102.69</v>
      </c>
    </row>
    <row r="219" spans="1:8" x14ac:dyDescent="0.25">
      <c r="A219" s="26"/>
      <c r="B219" s="26"/>
      <c r="C219" s="26"/>
      <c r="D219" s="26"/>
      <c r="E219" s="26"/>
      <c r="F219" s="26" t="s">
        <v>33</v>
      </c>
      <c r="G219" s="26"/>
      <c r="H219" s="26" t="s">
        <v>58</v>
      </c>
    </row>
    <row r="220" spans="1:8" x14ac:dyDescent="0.25">
      <c r="A220" s="26"/>
      <c r="B220" s="26"/>
      <c r="C220" s="26"/>
      <c r="D220" s="26"/>
      <c r="E220" s="26"/>
      <c r="F220" s="26" t="s">
        <v>59</v>
      </c>
      <c r="G220" s="26" t="s">
        <v>41</v>
      </c>
      <c r="H220" s="30">
        <f>+D218-H218</f>
        <v>802.11999999999989</v>
      </c>
    </row>
    <row r="221" spans="1:8" x14ac:dyDescent="0.25">
      <c r="A221" s="26" t="s">
        <v>60</v>
      </c>
      <c r="B221" s="26" t="s">
        <v>41</v>
      </c>
      <c r="C221" s="26"/>
      <c r="D221" s="30">
        <f>Resumen!W14</f>
        <v>81.432899999999989</v>
      </c>
      <c r="E221" s="26"/>
      <c r="F221" s="26"/>
      <c r="G221" s="26"/>
      <c r="H221" s="26" t="s">
        <v>58</v>
      </c>
    </row>
    <row r="222" spans="1:8" x14ac:dyDescent="0.25">
      <c r="A222" s="26" t="s">
        <v>61</v>
      </c>
      <c r="B222" s="26" t="s">
        <v>41</v>
      </c>
      <c r="C222" s="26"/>
      <c r="D222" s="30">
        <v>0</v>
      </c>
      <c r="E222" s="26"/>
      <c r="F222" s="26"/>
      <c r="G222" s="26"/>
      <c r="H222" s="26"/>
    </row>
    <row r="223" spans="1:8" x14ac:dyDescent="0.25">
      <c r="A223" s="26" t="s">
        <v>62</v>
      </c>
      <c r="B223" s="26" t="s">
        <v>41</v>
      </c>
      <c r="C223" s="26"/>
      <c r="D223" s="30">
        <v>0</v>
      </c>
      <c r="E223" s="26"/>
      <c r="F223" s="26"/>
      <c r="G223" s="26"/>
      <c r="H223" s="26"/>
    </row>
    <row r="224" spans="1:8" x14ac:dyDescent="0.25">
      <c r="A224" s="26" t="s">
        <v>63</v>
      </c>
      <c r="B224" s="26" t="s">
        <v>41</v>
      </c>
      <c r="C224" s="26"/>
      <c r="D224" s="30">
        <f>Resumen!X15</f>
        <v>0</v>
      </c>
      <c r="E224" s="26"/>
      <c r="F224" s="26"/>
      <c r="G224" s="26"/>
      <c r="H224" s="26"/>
    </row>
    <row r="225" spans="1:8" x14ac:dyDescent="0.25">
      <c r="A225" s="26"/>
      <c r="B225" s="26"/>
      <c r="C225" s="26"/>
      <c r="D225" s="26" t="s">
        <v>64</v>
      </c>
      <c r="E225" s="26"/>
      <c r="F225" s="26" t="s">
        <v>65</v>
      </c>
      <c r="G225" s="26"/>
      <c r="H225" s="26"/>
    </row>
    <row r="226" spans="1:8" x14ac:dyDescent="0.25">
      <c r="A226" s="26" t="s">
        <v>66</v>
      </c>
      <c r="B226" s="26" t="s">
        <v>41</v>
      </c>
      <c r="C226" s="26"/>
      <c r="D226" s="30">
        <f>Resumen!Y14</f>
        <v>81.432899999999989</v>
      </c>
      <c r="E226" s="26"/>
      <c r="F226" s="31" t="str">
        <f>Resumen!B14</f>
        <v>HARVEY CORZO RAMOS</v>
      </c>
      <c r="G226" s="26" t="s">
        <v>33</v>
      </c>
      <c r="H226" s="26"/>
    </row>
    <row r="228" spans="1:8" x14ac:dyDescent="0.25">
      <c r="A228" s="25" t="s">
        <v>72</v>
      </c>
      <c r="B228" s="26"/>
      <c r="C228" s="26"/>
      <c r="D228" s="27"/>
      <c r="E228" s="26"/>
      <c r="F228" s="26"/>
      <c r="G228" s="26"/>
      <c r="H228" s="26"/>
    </row>
    <row r="229" spans="1:8" x14ac:dyDescent="0.25">
      <c r="A229" s="25" t="s">
        <v>34</v>
      </c>
      <c r="B229" s="26"/>
      <c r="C229" s="26"/>
      <c r="D229" s="27"/>
      <c r="E229" s="26"/>
      <c r="F229" s="26"/>
      <c r="G229" s="26"/>
      <c r="H229" s="26"/>
    </row>
    <row r="230" spans="1:8" x14ac:dyDescent="0.25">
      <c r="A230" s="25" t="s">
        <v>35</v>
      </c>
      <c r="B230" s="26"/>
      <c r="C230" s="26"/>
      <c r="D230" s="27"/>
      <c r="E230" s="26"/>
      <c r="F230" s="26"/>
      <c r="G230" s="26"/>
      <c r="H230" s="26"/>
    </row>
    <row r="231" spans="1:8" x14ac:dyDescent="0.25">
      <c r="A231" s="26"/>
      <c r="B231" s="26" t="s">
        <v>70</v>
      </c>
      <c r="C231" s="26"/>
      <c r="D231" s="26"/>
      <c r="E231" s="26"/>
      <c r="F231" s="26"/>
      <c r="G231" s="26"/>
      <c r="H231" s="26"/>
    </row>
    <row r="232" spans="1:8" x14ac:dyDescent="0.25">
      <c r="A232" s="26" t="s">
        <v>37</v>
      </c>
      <c r="B232" s="26" t="str">
        <f>Resumen!B15</f>
        <v>JUAN JESUS TAPIA RODRIGUEZ</v>
      </c>
      <c r="C232" s="26"/>
      <c r="D232" s="26"/>
      <c r="E232" s="26"/>
      <c r="F232" s="26" t="str">
        <f>F207</f>
        <v>MES DE NOVIEMBRE DE 2019</v>
      </c>
      <c r="G232" s="26"/>
      <c r="H232" s="26"/>
    </row>
    <row r="233" spans="1:8" x14ac:dyDescent="0.25">
      <c r="A233" s="26" t="s">
        <v>38</v>
      </c>
      <c r="B233" s="26" t="str">
        <f>Resumen!C15</f>
        <v>SUP DE VEN</v>
      </c>
      <c r="C233" s="26"/>
      <c r="D233" s="26"/>
      <c r="E233" s="26"/>
      <c r="F233" s="26" t="s">
        <v>115</v>
      </c>
      <c r="G233" s="26"/>
      <c r="H233" s="26"/>
    </row>
    <row r="234" spans="1:8" x14ac:dyDescent="0.25">
      <c r="A234" s="26" t="s">
        <v>39</v>
      </c>
      <c r="B234" s="26"/>
      <c r="C234" s="26"/>
      <c r="D234" s="26"/>
      <c r="E234" s="26"/>
      <c r="F234" s="26" t="s">
        <v>116</v>
      </c>
      <c r="G234" s="26"/>
      <c r="H234" s="26"/>
    </row>
    <row r="235" spans="1:8" ht="16.5" x14ac:dyDescent="0.3">
      <c r="A235" s="26" t="s">
        <v>40</v>
      </c>
      <c r="B235" s="26" t="s">
        <v>41</v>
      </c>
      <c r="C235" s="28">
        <v>31</v>
      </c>
      <c r="D235" s="29">
        <f>Resumen!H15</f>
        <v>2000</v>
      </c>
      <c r="E235" s="26"/>
      <c r="F235" s="26" t="s">
        <v>42</v>
      </c>
      <c r="G235" s="26" t="s">
        <v>41</v>
      </c>
      <c r="H235" s="30">
        <v>0</v>
      </c>
    </row>
    <row r="236" spans="1:8" x14ac:dyDescent="0.25">
      <c r="A236" s="26" t="s">
        <v>43</v>
      </c>
      <c r="B236" s="26" t="s">
        <v>41</v>
      </c>
      <c r="C236" s="26"/>
      <c r="D236" s="30">
        <v>0</v>
      </c>
      <c r="E236" s="26"/>
      <c r="F236" s="26" t="s">
        <v>44</v>
      </c>
      <c r="G236" s="26" t="s">
        <v>41</v>
      </c>
      <c r="H236" s="30">
        <f>Resumen!M15</f>
        <v>260</v>
      </c>
    </row>
    <row r="237" spans="1:8" x14ac:dyDescent="0.25">
      <c r="A237" s="26" t="s">
        <v>83</v>
      </c>
      <c r="B237" s="26" t="s">
        <v>41</v>
      </c>
      <c r="C237" s="26"/>
      <c r="D237" s="30">
        <f>Resumen!I41</f>
        <v>0</v>
      </c>
      <c r="E237" s="26"/>
      <c r="F237" s="26" t="s">
        <v>46</v>
      </c>
      <c r="G237" s="26" t="s">
        <v>41</v>
      </c>
      <c r="H237" s="30">
        <v>0</v>
      </c>
    </row>
    <row r="238" spans="1:8" x14ac:dyDescent="0.25">
      <c r="A238" s="26" t="s">
        <v>71</v>
      </c>
      <c r="B238" s="26" t="s">
        <v>41</v>
      </c>
      <c r="C238" s="26"/>
      <c r="D238" s="30">
        <f>Resumen!I665</f>
        <v>0</v>
      </c>
      <c r="E238" s="26"/>
      <c r="F238" s="26" t="s">
        <v>48</v>
      </c>
      <c r="G238" s="26" t="s">
        <v>41</v>
      </c>
      <c r="H238" s="30">
        <f>Resumen!P40</f>
        <v>0</v>
      </c>
    </row>
    <row r="239" spans="1:8" x14ac:dyDescent="0.25">
      <c r="A239" s="26" t="s">
        <v>49</v>
      </c>
      <c r="B239" s="26" t="s">
        <v>41</v>
      </c>
      <c r="C239" s="26"/>
      <c r="D239" s="30">
        <v>0</v>
      </c>
      <c r="E239" s="26"/>
      <c r="F239" s="26" t="s">
        <v>50</v>
      </c>
      <c r="G239" s="26" t="s">
        <v>41</v>
      </c>
      <c r="H239" s="30">
        <f>Resumen!O40</f>
        <v>0</v>
      </c>
    </row>
    <row r="240" spans="1:8" x14ac:dyDescent="0.25">
      <c r="A240" s="26" t="s">
        <v>51</v>
      </c>
      <c r="B240" s="26" t="s">
        <v>41</v>
      </c>
      <c r="C240" s="26"/>
      <c r="D240" s="30">
        <v>0</v>
      </c>
      <c r="E240" s="26"/>
      <c r="F240" s="26" t="s">
        <v>52</v>
      </c>
      <c r="G240" s="26" t="s">
        <v>41</v>
      </c>
      <c r="H240" s="30">
        <f>Resumen!N40</f>
        <v>0</v>
      </c>
    </row>
    <row r="241" spans="1:8" ht="16.5" x14ac:dyDescent="0.3">
      <c r="A241" s="26" t="s">
        <v>117</v>
      </c>
      <c r="B241" s="26" t="s">
        <v>41</v>
      </c>
      <c r="C241" s="26"/>
      <c r="D241" s="29">
        <f>Resumen!J15</f>
        <v>0</v>
      </c>
      <c r="E241" s="26"/>
      <c r="F241" s="26" t="s">
        <v>54</v>
      </c>
      <c r="G241" s="26" t="s">
        <v>41</v>
      </c>
      <c r="H241" s="30">
        <f>Resumen!S85</f>
        <v>0</v>
      </c>
    </row>
    <row r="242" spans="1:8" x14ac:dyDescent="0.25">
      <c r="A242" s="26" t="s">
        <v>55</v>
      </c>
      <c r="B242" s="26"/>
      <c r="C242" s="26"/>
      <c r="D242" s="26"/>
      <c r="E242" s="26"/>
      <c r="F242" s="26"/>
      <c r="G242" s="26"/>
      <c r="H242" s="26"/>
    </row>
    <row r="243" spans="1:8" x14ac:dyDescent="0.25">
      <c r="A243" s="26" t="s">
        <v>56</v>
      </c>
      <c r="B243" s="26" t="s">
        <v>41</v>
      </c>
      <c r="C243" s="26"/>
      <c r="D243" s="30">
        <f>Resumen!K15</f>
        <v>2000</v>
      </c>
      <c r="E243" s="26"/>
      <c r="F243" s="26" t="s">
        <v>57</v>
      </c>
      <c r="G243" s="26" t="s">
        <v>41</v>
      </c>
      <c r="H243" s="30">
        <f>Resumen!T15</f>
        <v>260</v>
      </c>
    </row>
    <row r="244" spans="1:8" x14ac:dyDescent="0.25">
      <c r="A244" s="26"/>
      <c r="B244" s="26"/>
      <c r="C244" s="26"/>
      <c r="D244" s="26"/>
      <c r="E244" s="26"/>
      <c r="F244" s="26" t="s">
        <v>33</v>
      </c>
      <c r="G244" s="26"/>
      <c r="H244" s="26" t="s">
        <v>58</v>
      </c>
    </row>
    <row r="245" spans="1:8" x14ac:dyDescent="0.25">
      <c r="A245" s="26"/>
      <c r="B245" s="26"/>
      <c r="C245" s="26"/>
      <c r="D245" s="26"/>
      <c r="E245" s="26"/>
      <c r="F245" s="26" t="s">
        <v>59</v>
      </c>
      <c r="G245" s="26" t="s">
        <v>41</v>
      </c>
      <c r="H245" s="30">
        <f>+D243-H243</f>
        <v>1740</v>
      </c>
    </row>
    <row r="246" spans="1:8" x14ac:dyDescent="0.25">
      <c r="A246" s="26" t="s">
        <v>60</v>
      </c>
      <c r="B246" s="26" t="s">
        <v>41</v>
      </c>
      <c r="C246" s="26"/>
      <c r="D246" s="30">
        <f>Resumen!W15</f>
        <v>180</v>
      </c>
      <c r="E246" s="26"/>
      <c r="F246" s="26"/>
      <c r="G246" s="26"/>
      <c r="H246" s="26" t="s">
        <v>58</v>
      </c>
    </row>
    <row r="247" spans="1:8" x14ac:dyDescent="0.25">
      <c r="A247" s="26" t="s">
        <v>61</v>
      </c>
      <c r="B247" s="26" t="s">
        <v>41</v>
      </c>
      <c r="C247" s="26"/>
      <c r="D247" s="30">
        <v>0</v>
      </c>
      <c r="E247" s="26"/>
      <c r="F247" s="26"/>
      <c r="G247" s="26"/>
      <c r="H247" s="26"/>
    </row>
    <row r="248" spans="1:8" x14ac:dyDescent="0.25">
      <c r="A248" s="26" t="s">
        <v>62</v>
      </c>
      <c r="B248" s="26" t="s">
        <v>41</v>
      </c>
      <c r="C248" s="26"/>
      <c r="D248" s="30">
        <v>0</v>
      </c>
      <c r="E248" s="26"/>
      <c r="F248" s="26"/>
      <c r="G248" s="26"/>
      <c r="H248" s="26"/>
    </row>
    <row r="249" spans="1:8" x14ac:dyDescent="0.25">
      <c r="A249" s="26" t="s">
        <v>63</v>
      </c>
      <c r="B249" s="26" t="s">
        <v>41</v>
      </c>
      <c r="C249" s="26"/>
      <c r="D249" s="30">
        <f>Resumen!X41</f>
        <v>0</v>
      </c>
      <c r="E249" s="26"/>
      <c r="F249" s="26"/>
      <c r="G249" s="26"/>
      <c r="H249" s="26"/>
    </row>
    <row r="250" spans="1:8" x14ac:dyDescent="0.25">
      <c r="A250" s="26"/>
      <c r="B250" s="26"/>
      <c r="C250" s="26"/>
      <c r="D250" s="26" t="s">
        <v>64</v>
      </c>
      <c r="E250" s="26"/>
      <c r="F250" s="26" t="s">
        <v>65</v>
      </c>
      <c r="G250" s="26"/>
      <c r="H250" s="26"/>
    </row>
    <row r="251" spans="1:8" x14ac:dyDescent="0.25">
      <c r="A251" s="26" t="s">
        <v>66</v>
      </c>
      <c r="B251" s="26" t="s">
        <v>41</v>
      </c>
      <c r="C251" s="26"/>
      <c r="D251" s="30">
        <f>Resumen!Y15</f>
        <v>180</v>
      </c>
      <c r="E251" s="26"/>
      <c r="F251" s="31" t="str">
        <f>Resumen!B15</f>
        <v>JUAN JESUS TAPIA RODRIGUEZ</v>
      </c>
      <c r="G251" s="26" t="s">
        <v>33</v>
      </c>
      <c r="H251" s="26"/>
    </row>
  </sheetData>
  <phoneticPr fontId="0" type="noConversion"/>
  <printOptions gridLinesSet="0"/>
  <pageMargins left="0.23622047244094491" right="0.19685039370078741" top="0.39370078740157483" bottom="0.39370078740157483" header="0.51181102362204722" footer="0.51181102362204722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showGridLines="0" topLeftCell="A196" zoomScale="90" zoomScaleNormal="90" workbookViewId="0">
      <selection activeCell="B28" sqref="B28"/>
    </sheetView>
  </sheetViews>
  <sheetFormatPr baseColWidth="10" defaultRowHeight="15.75" x14ac:dyDescent="0.25"/>
  <cols>
    <col min="1" max="1" width="46" style="59" customWidth="1"/>
    <col min="2" max="2" width="16.42578125" style="59" customWidth="1"/>
    <col min="3" max="3" width="14.7109375" style="59" customWidth="1"/>
    <col min="4" max="16384" width="11.42578125" style="59"/>
  </cols>
  <sheetData>
    <row r="1" spans="1:6" x14ac:dyDescent="0.25">
      <c r="A1" s="63"/>
      <c r="B1" s="63"/>
      <c r="C1" s="63"/>
      <c r="D1" s="63"/>
      <c r="F1" s="74"/>
    </row>
    <row r="2" spans="1:6" ht="18" x14ac:dyDescent="0.25">
      <c r="A2" s="57" t="str">
        <f>Resumen!$AA$42</f>
        <v>FABRICA DE MAQUINARIAS MARIO GIANNINI S.A.</v>
      </c>
      <c r="B2" s="58"/>
      <c r="C2" s="58"/>
      <c r="F2" s="75"/>
    </row>
    <row r="3" spans="1:6" ht="18" x14ac:dyDescent="0.25">
      <c r="A3" s="57" t="s">
        <v>73</v>
      </c>
      <c r="B3" s="58"/>
      <c r="C3" s="58"/>
    </row>
    <row r="4" spans="1:6" ht="18" x14ac:dyDescent="0.25">
      <c r="A4" s="57"/>
      <c r="B4" s="58"/>
      <c r="C4" s="58"/>
    </row>
    <row r="5" spans="1:6" ht="18" x14ac:dyDescent="0.25">
      <c r="A5" s="58"/>
      <c r="B5" s="58"/>
      <c r="C5" s="58"/>
    </row>
    <row r="6" spans="1:6" ht="18" x14ac:dyDescent="0.25">
      <c r="A6" s="58" t="s">
        <v>75</v>
      </c>
      <c r="B6" s="58"/>
      <c r="C6" s="58"/>
    </row>
    <row r="7" spans="1:6" ht="18" x14ac:dyDescent="0.25">
      <c r="A7" s="58"/>
      <c r="B7" s="58"/>
      <c r="C7" s="58"/>
    </row>
    <row r="8" spans="1:6" ht="18" x14ac:dyDescent="0.25">
      <c r="A8" s="60" t="str">
        <f>Resumen!$AB$47</f>
        <v>ADELANTO QUINCENA NOVIEMBRE  2019</v>
      </c>
      <c r="B8" s="58"/>
      <c r="C8" s="55"/>
    </row>
    <row r="9" spans="1:6" ht="18" x14ac:dyDescent="0.25">
      <c r="A9" s="58" t="str">
        <f>Resumen!AB49</f>
        <v>GIANNINI MUÑOZ MARIO</v>
      </c>
      <c r="B9" s="61" t="s">
        <v>118</v>
      </c>
      <c r="C9" s="55">
        <f>Resumen!AC49</f>
        <v>3435</v>
      </c>
    </row>
    <row r="10" spans="1:6" ht="18" x14ac:dyDescent="0.25">
      <c r="A10" s="58"/>
      <c r="B10" s="61"/>
      <c r="C10" s="55"/>
    </row>
    <row r="11" spans="1:6" ht="18" x14ac:dyDescent="0.25">
      <c r="A11" s="58"/>
      <c r="B11" s="58"/>
      <c r="C11" s="58"/>
    </row>
    <row r="12" spans="1:6" ht="18" x14ac:dyDescent="0.25">
      <c r="A12" s="58"/>
      <c r="B12" s="56"/>
      <c r="C12" s="56"/>
    </row>
    <row r="13" spans="1:6" ht="18" x14ac:dyDescent="0.25">
      <c r="A13" s="58"/>
      <c r="B13" s="57" t="str">
        <f>Resumen!AB49</f>
        <v>GIANNINI MUÑOZ MARIO</v>
      </c>
      <c r="C13" s="58"/>
    </row>
    <row r="14" spans="1:6" ht="18" x14ac:dyDescent="0.25">
      <c r="A14" s="58"/>
      <c r="B14" s="58"/>
      <c r="C14" s="58"/>
    </row>
    <row r="15" spans="1:6" ht="18" x14ac:dyDescent="0.25">
      <c r="A15" s="56"/>
      <c r="B15" s="56"/>
      <c r="C15" s="56"/>
      <c r="D15" s="62"/>
    </row>
    <row r="16" spans="1:6" ht="18" x14ac:dyDescent="0.25">
      <c r="A16" s="58"/>
      <c r="B16" s="58"/>
      <c r="C16" s="58"/>
    </row>
    <row r="17" spans="1:4" ht="18" x14ac:dyDescent="0.25">
      <c r="A17" s="57" t="str">
        <f>Resumen!$AA$42</f>
        <v>FABRICA DE MAQUINARIAS MARIO GIANNINI S.A.</v>
      </c>
      <c r="B17" s="58"/>
      <c r="C17" s="58"/>
    </row>
    <row r="18" spans="1:4" ht="18" x14ac:dyDescent="0.25">
      <c r="A18" s="57" t="s">
        <v>73</v>
      </c>
      <c r="B18" s="58"/>
      <c r="C18" s="58"/>
    </row>
    <row r="19" spans="1:4" ht="18" x14ac:dyDescent="0.25">
      <c r="A19" s="57"/>
      <c r="B19" s="58"/>
      <c r="C19" s="58"/>
    </row>
    <row r="20" spans="1:4" ht="18" x14ac:dyDescent="0.25">
      <c r="A20" s="58" t="s">
        <v>75</v>
      </c>
      <c r="B20" s="58"/>
      <c r="C20" s="58"/>
    </row>
    <row r="21" spans="1:4" ht="18" x14ac:dyDescent="0.25">
      <c r="A21" s="58"/>
      <c r="B21" s="58"/>
      <c r="C21" s="58"/>
    </row>
    <row r="22" spans="1:4" ht="18" x14ac:dyDescent="0.25">
      <c r="A22" s="60" t="str">
        <f>Resumen!$AB$47</f>
        <v>ADELANTO QUINCENA NOVIEMBRE  2019</v>
      </c>
      <c r="B22" s="58"/>
      <c r="C22" s="55"/>
    </row>
    <row r="23" spans="1:4" ht="18" x14ac:dyDescent="0.25">
      <c r="A23" s="58" t="str">
        <f>Resumen!AB50</f>
        <v>FUENTES DURAND PEPE</v>
      </c>
      <c r="B23" s="61" t="s">
        <v>118</v>
      </c>
      <c r="C23" s="55">
        <f>Resumen!AC50</f>
        <v>445</v>
      </c>
    </row>
    <row r="24" spans="1:4" ht="18" x14ac:dyDescent="0.25">
      <c r="A24" s="58"/>
      <c r="B24" s="61"/>
      <c r="C24" s="55"/>
    </row>
    <row r="25" spans="1:4" ht="18" x14ac:dyDescent="0.25">
      <c r="A25" s="58"/>
      <c r="B25" s="61"/>
      <c r="C25" s="55"/>
    </row>
    <row r="26" spans="1:4" ht="18" x14ac:dyDescent="0.25">
      <c r="A26" s="58"/>
      <c r="B26" s="58"/>
      <c r="C26" s="58"/>
    </row>
    <row r="27" spans="1:4" ht="18" x14ac:dyDescent="0.25">
      <c r="A27" s="58"/>
      <c r="B27" s="56"/>
      <c r="C27" s="56"/>
    </row>
    <row r="28" spans="1:4" ht="18" x14ac:dyDescent="0.25">
      <c r="A28" s="58"/>
      <c r="B28" s="57" t="str">
        <f>Resumen!AB50</f>
        <v>FUENTES DURAND PEPE</v>
      </c>
      <c r="C28" s="58"/>
    </row>
    <row r="29" spans="1:4" ht="18" x14ac:dyDescent="0.25">
      <c r="A29" s="58"/>
      <c r="B29" s="58"/>
      <c r="C29" s="58"/>
    </row>
    <row r="30" spans="1:4" ht="18" x14ac:dyDescent="0.25">
      <c r="A30" s="56"/>
      <c r="B30" s="56"/>
      <c r="C30" s="56"/>
      <c r="D30" s="62"/>
    </row>
    <row r="31" spans="1:4" ht="18" x14ac:dyDescent="0.25">
      <c r="A31" s="58"/>
      <c r="B31" s="58"/>
      <c r="C31" s="58"/>
    </row>
    <row r="32" spans="1:4" ht="18" x14ac:dyDescent="0.25">
      <c r="A32" s="57" t="str">
        <f>Resumen!$AA$42</f>
        <v>FABRICA DE MAQUINARIAS MARIO GIANNINI S.A.</v>
      </c>
      <c r="B32" s="58"/>
      <c r="C32" s="58"/>
    </row>
    <row r="33" spans="1:4" ht="18" x14ac:dyDescent="0.25">
      <c r="A33" s="57" t="s">
        <v>73</v>
      </c>
      <c r="B33" s="58"/>
      <c r="C33" s="58"/>
    </row>
    <row r="34" spans="1:4" ht="18" x14ac:dyDescent="0.25">
      <c r="A34" s="57"/>
      <c r="B34" s="58"/>
      <c r="C34" s="58"/>
    </row>
    <row r="35" spans="1:4" ht="18" x14ac:dyDescent="0.25">
      <c r="A35" s="58" t="s">
        <v>75</v>
      </c>
      <c r="B35" s="58"/>
      <c r="C35" s="58"/>
    </row>
    <row r="36" spans="1:4" ht="18" x14ac:dyDescent="0.25">
      <c r="A36" s="58"/>
      <c r="B36" s="58"/>
      <c r="C36" s="58"/>
    </row>
    <row r="37" spans="1:4" ht="18" x14ac:dyDescent="0.25">
      <c r="A37" s="60" t="str">
        <f>Resumen!$AB$47</f>
        <v>ADELANTO QUINCENA NOVIEMBRE  2019</v>
      </c>
      <c r="B37" s="58"/>
      <c r="C37" s="55"/>
    </row>
    <row r="38" spans="1:4" ht="18" x14ac:dyDescent="0.25">
      <c r="A38" s="58" t="str">
        <f>Resumen!AB51</f>
        <v>GIANNINI DELGADO LUCIA</v>
      </c>
      <c r="B38" s="61" t="s">
        <v>118</v>
      </c>
      <c r="C38" s="55">
        <f>Resumen!AC51</f>
        <v>445</v>
      </c>
    </row>
    <row r="39" spans="1:4" ht="18" x14ac:dyDescent="0.25">
      <c r="A39" s="58"/>
      <c r="B39" s="61"/>
      <c r="C39" s="55"/>
    </row>
    <row r="40" spans="1:4" ht="18" x14ac:dyDescent="0.25">
      <c r="A40" s="58"/>
      <c r="B40" s="61"/>
      <c r="C40" s="55"/>
    </row>
    <row r="41" spans="1:4" ht="18" x14ac:dyDescent="0.25">
      <c r="A41" s="58"/>
      <c r="B41" s="58"/>
      <c r="C41" s="58"/>
    </row>
    <row r="42" spans="1:4" ht="18" x14ac:dyDescent="0.25">
      <c r="A42" s="58"/>
      <c r="B42" s="56"/>
      <c r="C42" s="56"/>
    </row>
    <row r="43" spans="1:4" ht="18" x14ac:dyDescent="0.25">
      <c r="A43" s="58"/>
      <c r="B43" s="57" t="str">
        <f>A38</f>
        <v>GIANNINI DELGADO LUCIA</v>
      </c>
      <c r="C43" s="58"/>
    </row>
    <row r="44" spans="1:4" ht="18" x14ac:dyDescent="0.25">
      <c r="A44" s="58"/>
      <c r="B44" s="57"/>
      <c r="C44" s="58"/>
    </row>
    <row r="45" spans="1:4" ht="18" x14ac:dyDescent="0.25">
      <c r="A45" s="56"/>
      <c r="B45" s="64"/>
      <c r="C45" s="56"/>
      <c r="D45" s="62"/>
    </row>
    <row r="46" spans="1:4" ht="18" x14ac:dyDescent="0.25">
      <c r="A46" s="58"/>
      <c r="B46" s="58"/>
      <c r="C46" s="58"/>
    </row>
    <row r="47" spans="1:4" ht="18" x14ac:dyDescent="0.25">
      <c r="A47" s="57" t="str">
        <f>Resumen!$AA$42</f>
        <v>FABRICA DE MAQUINARIAS MARIO GIANNINI S.A.</v>
      </c>
      <c r="B47" s="58"/>
      <c r="C47" s="58"/>
    </row>
    <row r="48" spans="1:4" ht="18" x14ac:dyDescent="0.25">
      <c r="A48" s="57" t="s">
        <v>73</v>
      </c>
      <c r="B48" s="58"/>
      <c r="C48" s="58"/>
    </row>
    <row r="49" spans="1:4" ht="18" x14ac:dyDescent="0.25">
      <c r="A49" s="58"/>
      <c r="B49" s="58"/>
      <c r="C49" s="58"/>
    </row>
    <row r="50" spans="1:4" ht="18" x14ac:dyDescent="0.25">
      <c r="A50" s="58" t="s">
        <v>75</v>
      </c>
      <c r="B50" s="58"/>
      <c r="C50" s="58"/>
    </row>
    <row r="51" spans="1:4" ht="18" x14ac:dyDescent="0.25">
      <c r="A51" s="58"/>
      <c r="B51" s="58"/>
      <c r="C51" s="58"/>
    </row>
    <row r="52" spans="1:4" ht="18" x14ac:dyDescent="0.25">
      <c r="A52" s="60" t="str">
        <f>Resumen!$AB$47</f>
        <v>ADELANTO QUINCENA NOVIEMBRE  2019</v>
      </c>
      <c r="B52" s="58"/>
      <c r="C52" s="55"/>
    </row>
    <row r="53" spans="1:4" ht="18" x14ac:dyDescent="0.25">
      <c r="A53" s="58" t="str">
        <f>Resumen!AB52</f>
        <v>CESAR A HUAMAN VELARDE</v>
      </c>
      <c r="B53" s="61" t="s">
        <v>118</v>
      </c>
      <c r="C53" s="55">
        <f>Resumen!AC52</f>
        <v>404</v>
      </c>
    </row>
    <row r="54" spans="1:4" ht="18" x14ac:dyDescent="0.25">
      <c r="A54" s="58"/>
      <c r="B54" s="61"/>
      <c r="C54" s="55"/>
    </row>
    <row r="55" spans="1:4" ht="18" x14ac:dyDescent="0.25">
      <c r="A55" s="58"/>
      <c r="B55" s="61"/>
      <c r="C55" s="55"/>
    </row>
    <row r="56" spans="1:4" ht="18" x14ac:dyDescent="0.25">
      <c r="A56" s="58"/>
      <c r="B56" s="58"/>
      <c r="C56" s="58"/>
    </row>
    <row r="57" spans="1:4" ht="18" x14ac:dyDescent="0.25">
      <c r="A57" s="58"/>
      <c r="B57" s="56"/>
      <c r="C57" s="56"/>
    </row>
    <row r="58" spans="1:4" ht="18" x14ac:dyDescent="0.25">
      <c r="A58" s="58"/>
      <c r="B58" s="57" t="str">
        <f>A53</f>
        <v>CESAR A HUAMAN VELARDE</v>
      </c>
      <c r="C58" s="58"/>
    </row>
    <row r="59" spans="1:4" ht="18" x14ac:dyDescent="0.25">
      <c r="A59" s="58"/>
      <c r="B59" s="57"/>
      <c r="C59" s="58"/>
    </row>
    <row r="60" spans="1:4" ht="18" x14ac:dyDescent="0.25">
      <c r="A60" s="56"/>
      <c r="B60" s="56"/>
      <c r="C60" s="56"/>
      <c r="D60" s="56"/>
    </row>
    <row r="61" spans="1:4" ht="18" x14ac:dyDescent="0.25">
      <c r="A61" s="58"/>
      <c r="B61" s="58"/>
      <c r="C61" s="58"/>
      <c r="D61" s="58"/>
    </row>
    <row r="62" spans="1:4" ht="18" x14ac:dyDescent="0.25">
      <c r="A62" s="57" t="str">
        <f>Resumen!$AA$42</f>
        <v>FABRICA DE MAQUINARIAS MARIO GIANNINI S.A.</v>
      </c>
      <c r="B62" s="58"/>
      <c r="C62" s="58"/>
    </row>
    <row r="63" spans="1:4" ht="18" x14ac:dyDescent="0.25">
      <c r="A63" s="57" t="s">
        <v>73</v>
      </c>
      <c r="B63" s="58"/>
      <c r="C63" s="58"/>
    </row>
    <row r="64" spans="1:4" ht="18" x14ac:dyDescent="0.25">
      <c r="A64" s="58"/>
      <c r="B64" s="58"/>
      <c r="C64" s="58"/>
    </row>
    <row r="65" spans="1:4" ht="18" x14ac:dyDescent="0.25">
      <c r="A65" s="58" t="s">
        <v>75</v>
      </c>
      <c r="B65" s="58"/>
      <c r="C65" s="58"/>
    </row>
    <row r="66" spans="1:4" ht="18" x14ac:dyDescent="0.25">
      <c r="A66" s="58"/>
      <c r="B66" s="58"/>
      <c r="C66" s="58"/>
    </row>
    <row r="67" spans="1:4" ht="18" x14ac:dyDescent="0.25">
      <c r="A67" s="60" t="str">
        <f>Resumen!$AB$47</f>
        <v>ADELANTO QUINCENA NOVIEMBRE  2019</v>
      </c>
      <c r="B67" s="58"/>
      <c r="C67" s="55"/>
    </row>
    <row r="68" spans="1:4" ht="18" x14ac:dyDescent="0.25">
      <c r="A68" s="58" t="str">
        <f>Resumen!AB53</f>
        <v>ARAGON VILLENA CARLOS A</v>
      </c>
      <c r="B68" s="61" t="s">
        <v>118</v>
      </c>
      <c r="C68" s="55">
        <f>Resumen!AC53</f>
        <v>405</v>
      </c>
    </row>
    <row r="69" spans="1:4" ht="18" x14ac:dyDescent="0.25">
      <c r="A69" s="58"/>
      <c r="B69" s="61"/>
      <c r="C69" s="55"/>
    </row>
    <row r="70" spans="1:4" ht="18" x14ac:dyDescent="0.25">
      <c r="A70" s="58"/>
      <c r="B70" s="61"/>
      <c r="C70" s="55"/>
    </row>
    <row r="71" spans="1:4" ht="18" x14ac:dyDescent="0.25">
      <c r="A71" s="58"/>
      <c r="B71" s="58"/>
      <c r="C71" s="58"/>
    </row>
    <row r="72" spans="1:4" ht="18" x14ac:dyDescent="0.25">
      <c r="A72" s="58"/>
      <c r="B72" s="56"/>
      <c r="C72" s="56"/>
    </row>
    <row r="73" spans="1:4" ht="18" x14ac:dyDescent="0.25">
      <c r="A73" s="58"/>
      <c r="B73" s="57" t="str">
        <f>Resumen!AB53</f>
        <v>ARAGON VILLENA CARLOS A</v>
      </c>
      <c r="C73" s="58"/>
    </row>
    <row r="74" spans="1:4" ht="18" x14ac:dyDescent="0.25">
      <c r="A74" s="58"/>
      <c r="B74" s="58"/>
      <c r="C74" s="58"/>
    </row>
    <row r="75" spans="1:4" ht="18" x14ac:dyDescent="0.25">
      <c r="A75" s="56"/>
      <c r="B75" s="56"/>
      <c r="C75" s="56"/>
      <c r="D75" s="62"/>
    </row>
    <row r="77" spans="1:4" ht="18" x14ac:dyDescent="0.25">
      <c r="A77" s="57" t="str">
        <f>Resumen!$AA$42</f>
        <v>FABRICA DE MAQUINARIAS MARIO GIANNINI S.A.</v>
      </c>
      <c r="B77" s="58"/>
      <c r="C77" s="58"/>
    </row>
    <row r="78" spans="1:4" ht="18" x14ac:dyDescent="0.25">
      <c r="A78" s="57" t="s">
        <v>73</v>
      </c>
      <c r="B78" s="58"/>
      <c r="C78" s="58"/>
    </row>
    <row r="79" spans="1:4" ht="18" x14ac:dyDescent="0.25">
      <c r="A79" s="58"/>
      <c r="B79" s="58"/>
      <c r="C79" s="58"/>
    </row>
    <row r="80" spans="1:4" ht="18" x14ac:dyDescent="0.25">
      <c r="A80" s="58" t="s">
        <v>75</v>
      </c>
      <c r="B80" s="58"/>
      <c r="C80" s="58"/>
    </row>
    <row r="81" spans="1:4" ht="18" x14ac:dyDescent="0.25">
      <c r="A81" s="58"/>
      <c r="B81" s="58"/>
      <c r="C81" s="58"/>
    </row>
    <row r="82" spans="1:4" ht="18" x14ac:dyDescent="0.25">
      <c r="A82" s="60" t="str">
        <f>Resumen!$AB$47</f>
        <v>ADELANTO QUINCENA NOVIEMBRE  2019</v>
      </c>
      <c r="B82" s="58"/>
      <c r="C82" s="55"/>
    </row>
    <row r="83" spans="1:4" ht="18" x14ac:dyDescent="0.25">
      <c r="A83" s="58" t="str">
        <f>Resumen!AB54</f>
        <v>JUAN MANTILLA PRADELL</v>
      </c>
      <c r="B83" s="61" t="s">
        <v>118</v>
      </c>
      <c r="C83" s="55">
        <f>Resumen!AC54</f>
        <v>390</v>
      </c>
    </row>
    <row r="84" spans="1:4" ht="18" x14ac:dyDescent="0.25">
      <c r="A84" s="58"/>
      <c r="B84" s="61"/>
      <c r="C84" s="55"/>
    </row>
    <row r="85" spans="1:4" ht="18" x14ac:dyDescent="0.25">
      <c r="A85" s="58"/>
      <c r="B85" s="61"/>
      <c r="C85" s="55"/>
    </row>
    <row r="86" spans="1:4" ht="18" x14ac:dyDescent="0.25">
      <c r="A86" s="58"/>
      <c r="B86" s="58"/>
      <c r="C86" s="58"/>
    </row>
    <row r="87" spans="1:4" ht="18" x14ac:dyDescent="0.25">
      <c r="A87" s="58"/>
      <c r="B87" s="56"/>
      <c r="C87" s="56"/>
    </row>
    <row r="88" spans="1:4" ht="18" x14ac:dyDescent="0.25">
      <c r="A88" s="58"/>
      <c r="B88" s="57" t="str">
        <f>Resumen!AB54</f>
        <v>JUAN MANTILLA PRADELL</v>
      </c>
      <c r="C88" s="58"/>
    </row>
    <row r="89" spans="1:4" ht="18" x14ac:dyDescent="0.25">
      <c r="A89" s="58"/>
      <c r="B89" s="58"/>
      <c r="C89" s="58"/>
    </row>
    <row r="90" spans="1:4" ht="18" x14ac:dyDescent="0.25">
      <c r="A90" s="56"/>
      <c r="B90" s="56"/>
      <c r="C90" s="56"/>
      <c r="D90" s="62"/>
    </row>
    <row r="91" spans="1:4" ht="18" x14ac:dyDescent="0.25">
      <c r="A91" s="58"/>
      <c r="B91" s="58"/>
      <c r="C91" s="58"/>
    </row>
    <row r="92" spans="1:4" ht="18" x14ac:dyDescent="0.25">
      <c r="A92" s="57" t="str">
        <f>Resumen!$AA$42</f>
        <v>FABRICA DE MAQUINARIAS MARIO GIANNINI S.A.</v>
      </c>
      <c r="B92" s="58"/>
      <c r="C92" s="58"/>
    </row>
    <row r="93" spans="1:4" ht="18" x14ac:dyDescent="0.25">
      <c r="A93" s="57" t="s">
        <v>73</v>
      </c>
      <c r="B93" s="58"/>
      <c r="C93" s="58"/>
    </row>
    <row r="94" spans="1:4" ht="18" x14ac:dyDescent="0.25">
      <c r="A94" s="58"/>
      <c r="B94" s="58"/>
      <c r="C94" s="58"/>
    </row>
    <row r="95" spans="1:4" ht="18" x14ac:dyDescent="0.25">
      <c r="A95" s="58" t="s">
        <v>75</v>
      </c>
      <c r="B95" s="58"/>
      <c r="C95" s="58"/>
    </row>
    <row r="96" spans="1:4" ht="18" x14ac:dyDescent="0.25">
      <c r="A96" s="58"/>
      <c r="B96" s="58"/>
      <c r="C96" s="58"/>
    </row>
    <row r="97" spans="1:4" ht="18" x14ac:dyDescent="0.25">
      <c r="A97" s="60" t="str">
        <f>Resumen!$AB$47</f>
        <v>ADELANTO QUINCENA NOVIEMBRE  2019</v>
      </c>
      <c r="B97" s="58"/>
      <c r="C97" s="55"/>
    </row>
    <row r="98" spans="1:4" ht="18" x14ac:dyDescent="0.25">
      <c r="A98" s="58" t="str">
        <f>Resumen!AB55</f>
        <v>CARMEN MAMANI CHINCHERCOMA</v>
      </c>
      <c r="B98" s="61" t="s">
        <v>118</v>
      </c>
      <c r="C98" s="55">
        <f>Resumen!AC55</f>
        <v>405</v>
      </c>
    </row>
    <row r="99" spans="1:4" ht="18" x14ac:dyDescent="0.25">
      <c r="A99" s="58"/>
      <c r="B99" s="61"/>
      <c r="C99" s="55"/>
    </row>
    <row r="100" spans="1:4" ht="18" x14ac:dyDescent="0.25">
      <c r="A100" s="58"/>
      <c r="B100" s="61"/>
      <c r="C100" s="55"/>
    </row>
    <row r="101" spans="1:4" ht="18" x14ac:dyDescent="0.25">
      <c r="A101" s="58"/>
      <c r="B101" s="58"/>
      <c r="C101" s="58"/>
    </row>
    <row r="102" spans="1:4" ht="18" x14ac:dyDescent="0.25">
      <c r="A102" s="58"/>
      <c r="B102" s="56"/>
      <c r="C102" s="56"/>
    </row>
    <row r="103" spans="1:4" ht="18" x14ac:dyDescent="0.25">
      <c r="A103" s="58"/>
      <c r="B103" s="57" t="str">
        <f>Resumen!AB55</f>
        <v>CARMEN MAMANI CHINCHERCOMA</v>
      </c>
      <c r="C103" s="58"/>
    </row>
    <row r="104" spans="1:4" ht="18" x14ac:dyDescent="0.25">
      <c r="A104" s="58"/>
      <c r="B104" s="58"/>
      <c r="C104" s="58"/>
    </row>
    <row r="105" spans="1:4" ht="18" x14ac:dyDescent="0.25">
      <c r="A105" s="56"/>
      <c r="B105" s="56"/>
      <c r="C105" s="56"/>
      <c r="D105" s="62"/>
    </row>
    <row r="106" spans="1:4" ht="18" x14ac:dyDescent="0.25">
      <c r="A106" s="58"/>
      <c r="B106" s="58"/>
      <c r="C106" s="58"/>
    </row>
    <row r="107" spans="1:4" ht="18" x14ac:dyDescent="0.25">
      <c r="A107" s="57" t="str">
        <f>Resumen!$AA$42</f>
        <v>FABRICA DE MAQUINARIAS MARIO GIANNINI S.A.</v>
      </c>
      <c r="B107" s="58"/>
      <c r="C107" s="58"/>
    </row>
    <row r="108" spans="1:4" ht="18" x14ac:dyDescent="0.25">
      <c r="A108" s="57" t="s">
        <v>73</v>
      </c>
      <c r="B108" s="58"/>
      <c r="C108" s="58"/>
    </row>
    <row r="109" spans="1:4" ht="18" x14ac:dyDescent="0.25">
      <c r="A109" s="58"/>
      <c r="B109" s="58"/>
      <c r="C109" s="58"/>
    </row>
    <row r="110" spans="1:4" ht="18" x14ac:dyDescent="0.25">
      <c r="A110" s="58" t="s">
        <v>75</v>
      </c>
      <c r="B110" s="58"/>
      <c r="C110" s="58"/>
    </row>
    <row r="111" spans="1:4" ht="18" x14ac:dyDescent="0.25">
      <c r="A111" s="58"/>
      <c r="B111" s="58"/>
      <c r="C111" s="58"/>
    </row>
    <row r="112" spans="1:4" ht="18" x14ac:dyDescent="0.25">
      <c r="A112" s="60" t="str">
        <f>Resumen!$AB$47</f>
        <v>ADELANTO QUINCENA NOVIEMBRE  2019</v>
      </c>
      <c r="B112" s="58"/>
      <c r="C112" s="55"/>
    </row>
    <row r="113" spans="1:4" ht="18" x14ac:dyDescent="0.25">
      <c r="A113" s="58" t="str">
        <f>Resumen!AB56</f>
        <v>HARVEY CORZO RAMOS</v>
      </c>
      <c r="B113" s="61" t="s">
        <v>118</v>
      </c>
      <c r="C113" s="55">
        <f>Resumen!AC56</f>
        <v>400</v>
      </c>
    </row>
    <row r="114" spans="1:4" ht="18" x14ac:dyDescent="0.25">
      <c r="A114" s="58"/>
      <c r="B114" s="61"/>
      <c r="C114" s="55"/>
    </row>
    <row r="115" spans="1:4" ht="18" x14ac:dyDescent="0.25">
      <c r="A115" s="58"/>
      <c r="B115" s="61"/>
      <c r="C115" s="55"/>
    </row>
    <row r="116" spans="1:4" ht="18" x14ac:dyDescent="0.25">
      <c r="A116" s="58"/>
      <c r="B116" s="58"/>
      <c r="C116" s="58"/>
    </row>
    <row r="117" spans="1:4" ht="18" x14ac:dyDescent="0.25">
      <c r="A117" s="58"/>
      <c r="B117" s="56"/>
      <c r="C117" s="56"/>
    </row>
    <row r="118" spans="1:4" ht="18" x14ac:dyDescent="0.25">
      <c r="A118" s="58"/>
      <c r="B118" s="57" t="str">
        <f>Resumen!AB56</f>
        <v>HARVEY CORZO RAMOS</v>
      </c>
      <c r="C118" s="58"/>
    </row>
    <row r="119" spans="1:4" ht="18" x14ac:dyDescent="0.25">
      <c r="A119" s="58"/>
      <c r="B119" s="57"/>
      <c r="C119" s="58"/>
    </row>
    <row r="120" spans="1:4" ht="18" x14ac:dyDescent="0.25">
      <c r="A120" s="56"/>
      <c r="B120" s="64"/>
      <c r="C120" s="56"/>
      <c r="D120" s="62"/>
    </row>
    <row r="122" spans="1:4" ht="18" x14ac:dyDescent="0.25">
      <c r="A122" s="57" t="str">
        <f>Resumen!$AA$42</f>
        <v>FABRICA DE MAQUINARIAS MARIO GIANNINI S.A.</v>
      </c>
      <c r="B122" s="58"/>
      <c r="C122" s="58"/>
    </row>
    <row r="123" spans="1:4" ht="18" x14ac:dyDescent="0.25">
      <c r="A123" s="57" t="s">
        <v>73</v>
      </c>
      <c r="B123" s="58"/>
      <c r="C123" s="58"/>
    </row>
    <row r="124" spans="1:4" ht="18" x14ac:dyDescent="0.25">
      <c r="A124" s="58"/>
      <c r="B124" s="58"/>
      <c r="C124" s="58"/>
    </row>
    <row r="125" spans="1:4" ht="18" x14ac:dyDescent="0.25">
      <c r="A125" s="58" t="s">
        <v>75</v>
      </c>
      <c r="B125" s="58"/>
      <c r="C125" s="58"/>
    </row>
    <row r="126" spans="1:4" ht="18" x14ac:dyDescent="0.25">
      <c r="A126" s="58"/>
      <c r="B126" s="58"/>
      <c r="C126" s="58"/>
    </row>
    <row r="127" spans="1:4" ht="18" x14ac:dyDescent="0.25">
      <c r="A127" s="60" t="str">
        <f>Resumen!$AB$47</f>
        <v>ADELANTO QUINCENA NOVIEMBRE  2019</v>
      </c>
      <c r="B127" s="58"/>
      <c r="C127" s="55"/>
    </row>
    <row r="128" spans="1:4" ht="18" x14ac:dyDescent="0.25">
      <c r="A128" s="58" t="str">
        <f>Resumen!AB57</f>
        <v>JUAN JESUS TAPIA RODRIGUEZ</v>
      </c>
      <c r="B128" s="61" t="s">
        <v>118</v>
      </c>
      <c r="C128" s="55">
        <f>Resumen!AC57</f>
        <v>870</v>
      </c>
    </row>
    <row r="129" spans="1:4" ht="18" x14ac:dyDescent="0.25">
      <c r="A129" s="58"/>
      <c r="B129" s="61"/>
      <c r="C129" s="55"/>
    </row>
    <row r="130" spans="1:4" ht="18" x14ac:dyDescent="0.25">
      <c r="A130" s="58"/>
      <c r="B130" s="61"/>
      <c r="C130" s="55"/>
    </row>
    <row r="131" spans="1:4" ht="18" x14ac:dyDescent="0.25">
      <c r="A131" s="58"/>
      <c r="B131" s="58"/>
      <c r="C131" s="58"/>
    </row>
    <row r="132" spans="1:4" ht="18" x14ac:dyDescent="0.25">
      <c r="A132" s="58"/>
      <c r="B132" s="56"/>
      <c r="C132" s="56"/>
    </row>
    <row r="133" spans="1:4" ht="18" x14ac:dyDescent="0.25">
      <c r="A133" s="58"/>
      <c r="B133" s="57" t="str">
        <f>Resumen!AB57</f>
        <v>JUAN JESUS TAPIA RODRIGUEZ</v>
      </c>
      <c r="C133" s="58"/>
    </row>
    <row r="134" spans="1:4" ht="18" x14ac:dyDescent="0.25">
      <c r="A134" s="58"/>
      <c r="B134" s="57"/>
      <c r="C134" s="58"/>
    </row>
    <row r="135" spans="1:4" ht="18" x14ac:dyDescent="0.25">
      <c r="A135" s="56"/>
      <c r="B135" s="64"/>
      <c r="C135" s="56"/>
      <c r="D135" s="62"/>
    </row>
    <row r="137" spans="1:4" ht="18" x14ac:dyDescent="0.25">
      <c r="A137" s="57" t="str">
        <f>Resumen!$AA$42</f>
        <v>FABRICA DE MAQUINARIAS MARIO GIANNINI S.A.</v>
      </c>
      <c r="B137" s="58"/>
      <c r="C137" s="58"/>
    </row>
    <row r="138" spans="1:4" ht="18" x14ac:dyDescent="0.25">
      <c r="A138" s="57" t="s">
        <v>73</v>
      </c>
      <c r="B138" s="58"/>
      <c r="C138" s="58"/>
    </row>
    <row r="139" spans="1:4" ht="18" x14ac:dyDescent="0.25">
      <c r="A139" s="57"/>
      <c r="B139" s="58"/>
      <c r="C139" s="58"/>
    </row>
    <row r="140" spans="1:4" ht="18" x14ac:dyDescent="0.25">
      <c r="A140" s="58" t="s">
        <v>75</v>
      </c>
      <c r="B140" s="58"/>
      <c r="C140" s="58"/>
    </row>
    <row r="141" spans="1:4" ht="18" x14ac:dyDescent="0.25">
      <c r="A141" s="58"/>
      <c r="B141" s="58"/>
      <c r="C141" s="58"/>
    </row>
    <row r="142" spans="1:4" ht="18" x14ac:dyDescent="0.25">
      <c r="A142" s="60" t="str">
        <f>Resumen!$AB$47</f>
        <v>ADELANTO QUINCENA NOVIEMBRE  2019</v>
      </c>
      <c r="B142" s="58"/>
      <c r="C142" s="55"/>
    </row>
    <row r="143" spans="1:4" ht="18" x14ac:dyDescent="0.25">
      <c r="A143" s="58">
        <f>Resumen!AB58</f>
        <v>0</v>
      </c>
      <c r="B143" s="61" t="s">
        <v>118</v>
      </c>
      <c r="C143" s="55">
        <f>Resumen!AC58</f>
        <v>0</v>
      </c>
    </row>
    <row r="144" spans="1:4" ht="18" x14ac:dyDescent="0.25">
      <c r="A144" s="58"/>
      <c r="B144" s="61"/>
      <c r="C144" s="55"/>
    </row>
    <row r="145" spans="1:4" ht="18" x14ac:dyDescent="0.25">
      <c r="A145" s="58"/>
      <c r="B145" s="61"/>
      <c r="C145" s="55"/>
    </row>
    <row r="146" spans="1:4" ht="18" x14ac:dyDescent="0.25">
      <c r="A146" s="58"/>
      <c r="B146" s="58"/>
      <c r="C146" s="58"/>
    </row>
    <row r="147" spans="1:4" ht="18" x14ac:dyDescent="0.25">
      <c r="A147" s="58"/>
      <c r="B147" s="56"/>
      <c r="C147" s="56"/>
    </row>
    <row r="148" spans="1:4" ht="18" x14ac:dyDescent="0.25">
      <c r="A148" s="58"/>
      <c r="B148" s="58">
        <f>Resumen!AB58</f>
        <v>0</v>
      </c>
      <c r="C148" s="58"/>
    </row>
    <row r="149" spans="1:4" ht="18" x14ac:dyDescent="0.25">
      <c r="A149" s="58"/>
      <c r="B149" s="58"/>
      <c r="C149" s="58"/>
    </row>
    <row r="150" spans="1:4" ht="18" x14ac:dyDescent="0.25">
      <c r="A150" s="56"/>
      <c r="B150" s="56"/>
      <c r="C150" s="56"/>
      <c r="D150" s="62"/>
    </row>
    <row r="152" spans="1:4" ht="18" x14ac:dyDescent="0.25">
      <c r="A152" s="57" t="str">
        <f>Resumen!$AA$42</f>
        <v>FABRICA DE MAQUINARIAS MARIO GIANNINI S.A.</v>
      </c>
      <c r="B152" s="58"/>
      <c r="C152" s="58"/>
    </row>
    <row r="153" spans="1:4" ht="18" x14ac:dyDescent="0.25">
      <c r="A153" s="57" t="s">
        <v>73</v>
      </c>
      <c r="B153" s="58"/>
      <c r="C153" s="58"/>
    </row>
    <row r="154" spans="1:4" ht="18" x14ac:dyDescent="0.25">
      <c r="A154" s="57"/>
      <c r="B154" s="58"/>
      <c r="C154" s="58"/>
    </row>
    <row r="155" spans="1:4" ht="18" x14ac:dyDescent="0.25">
      <c r="A155" s="58" t="s">
        <v>75</v>
      </c>
      <c r="B155" s="58"/>
      <c r="C155" s="58"/>
    </row>
    <row r="156" spans="1:4" ht="18" x14ac:dyDescent="0.25">
      <c r="A156" s="58"/>
      <c r="B156" s="58"/>
      <c r="C156" s="58"/>
    </row>
    <row r="157" spans="1:4" ht="18" x14ac:dyDescent="0.25">
      <c r="A157" s="60" t="str">
        <f>Resumen!$AB$47</f>
        <v>ADELANTO QUINCENA NOVIEMBRE  2019</v>
      </c>
      <c r="B157" s="58"/>
      <c r="C157" s="55"/>
    </row>
    <row r="158" spans="1:4" ht="18" x14ac:dyDescent="0.25">
      <c r="A158" s="58">
        <f>Resumen!AB59</f>
        <v>0</v>
      </c>
      <c r="B158" s="61" t="s">
        <v>118</v>
      </c>
      <c r="C158" s="55">
        <f>Resumen!AC59</f>
        <v>0</v>
      </c>
    </row>
    <row r="159" spans="1:4" ht="18" x14ac:dyDescent="0.25">
      <c r="A159" s="58"/>
      <c r="B159" s="61"/>
      <c r="C159" s="55"/>
    </row>
    <row r="160" spans="1:4" ht="18" x14ac:dyDescent="0.25">
      <c r="A160" s="58"/>
      <c r="B160" s="61"/>
      <c r="C160" s="55"/>
    </row>
    <row r="161" spans="1:4" ht="18" x14ac:dyDescent="0.25">
      <c r="A161" s="58"/>
      <c r="B161" s="58"/>
      <c r="C161" s="58"/>
    </row>
    <row r="162" spans="1:4" ht="18" x14ac:dyDescent="0.25">
      <c r="A162" s="58"/>
      <c r="B162" s="56"/>
      <c r="C162" s="56"/>
    </row>
    <row r="163" spans="1:4" ht="18" x14ac:dyDescent="0.25">
      <c r="A163" s="58"/>
      <c r="B163" s="58">
        <f>Resumen!AB73</f>
        <v>0</v>
      </c>
      <c r="C163" s="58"/>
    </row>
    <row r="164" spans="1:4" ht="18" x14ac:dyDescent="0.25">
      <c r="A164" s="58"/>
      <c r="B164" s="58"/>
      <c r="C164" s="58"/>
    </row>
    <row r="165" spans="1:4" ht="18" x14ac:dyDescent="0.25">
      <c r="A165" s="56"/>
      <c r="B165" s="56"/>
      <c r="C165" s="56"/>
      <c r="D165" s="62"/>
    </row>
    <row r="167" spans="1:4" ht="18" x14ac:dyDescent="0.25">
      <c r="A167" s="57" t="str">
        <f>Resumen!$AA$42</f>
        <v>FABRICA DE MAQUINARIAS MARIO GIANNINI S.A.</v>
      </c>
      <c r="B167" s="58"/>
      <c r="C167" s="58"/>
    </row>
    <row r="168" spans="1:4" ht="18" x14ac:dyDescent="0.25">
      <c r="A168" s="57" t="s">
        <v>73</v>
      </c>
      <c r="B168" s="58"/>
      <c r="C168" s="58"/>
    </row>
    <row r="169" spans="1:4" ht="18" x14ac:dyDescent="0.25">
      <c r="A169" s="57"/>
      <c r="B169" s="58"/>
      <c r="C169" s="58"/>
    </row>
    <row r="170" spans="1:4" ht="18" x14ac:dyDescent="0.25">
      <c r="A170" s="58" t="s">
        <v>75</v>
      </c>
      <c r="B170" s="58"/>
      <c r="C170" s="58"/>
    </row>
    <row r="171" spans="1:4" ht="18" x14ac:dyDescent="0.25">
      <c r="A171" s="58"/>
      <c r="B171" s="58"/>
      <c r="C171" s="58"/>
    </row>
    <row r="172" spans="1:4" ht="18" x14ac:dyDescent="0.25">
      <c r="A172" s="60" t="str">
        <f>Resumen!$AB$47</f>
        <v>ADELANTO QUINCENA NOVIEMBRE  2019</v>
      </c>
      <c r="B172" s="58"/>
      <c r="C172" s="55"/>
    </row>
    <row r="173" spans="1:4" ht="18" x14ac:dyDescent="0.25">
      <c r="A173" s="58">
        <f>Resumen!AB60</f>
        <v>0</v>
      </c>
      <c r="B173" s="61" t="s">
        <v>118</v>
      </c>
      <c r="C173" s="55">
        <f>Resumen!AC60</f>
        <v>0</v>
      </c>
    </row>
    <row r="174" spans="1:4" ht="18" x14ac:dyDescent="0.25">
      <c r="A174" s="58"/>
      <c r="B174" s="61"/>
      <c r="C174" s="55"/>
    </row>
    <row r="175" spans="1:4" ht="18" x14ac:dyDescent="0.25">
      <c r="A175" s="58"/>
      <c r="B175" s="61"/>
      <c r="C175" s="55"/>
    </row>
    <row r="176" spans="1:4" ht="18" x14ac:dyDescent="0.25">
      <c r="A176" s="58"/>
      <c r="B176" s="58"/>
      <c r="C176" s="58"/>
    </row>
    <row r="177" spans="1:4" ht="18" x14ac:dyDescent="0.25">
      <c r="A177" s="58"/>
      <c r="B177" s="56"/>
      <c r="C177" s="56"/>
    </row>
    <row r="178" spans="1:4" ht="18" x14ac:dyDescent="0.25">
      <c r="A178" s="58"/>
      <c r="B178" s="58">
        <f>Resumen!AB88</f>
        <v>0</v>
      </c>
      <c r="C178" s="58"/>
    </row>
    <row r="179" spans="1:4" ht="18" x14ac:dyDescent="0.25">
      <c r="A179" s="58"/>
      <c r="B179" s="58"/>
      <c r="C179" s="58"/>
    </row>
    <row r="180" spans="1:4" ht="18" x14ac:dyDescent="0.25">
      <c r="A180" s="56"/>
      <c r="B180" s="56"/>
      <c r="C180" s="56"/>
      <c r="D180" s="62"/>
    </row>
  </sheetData>
  <phoneticPr fontId="0" type="noConversion"/>
  <printOptions gridLinesSet="0"/>
  <pageMargins left="0.59055118110236227" right="0.59055118110236227" top="0.43307086614173229" bottom="0.43307086614173229" header="0.51181102362204722" footer="0.51181102362204722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showGridLines="0" zoomScale="90" zoomScaleNormal="90" workbookViewId="0">
      <selection activeCell="C127" sqref="C127"/>
    </sheetView>
  </sheetViews>
  <sheetFormatPr baseColWidth="10" defaultColWidth="11.42578125" defaultRowHeight="15.75" x14ac:dyDescent="0.25"/>
  <cols>
    <col min="1" max="1" width="52.7109375" style="77" customWidth="1"/>
    <col min="2" max="2" width="21.28515625" style="77" customWidth="1"/>
    <col min="3" max="3" width="12" style="77" customWidth="1"/>
    <col min="4" max="4" width="6.28515625" style="77" customWidth="1"/>
    <col min="5" max="16384" width="11.42578125" style="77"/>
  </cols>
  <sheetData>
    <row r="1" spans="1:6" ht="18" customHeight="1" x14ac:dyDescent="0.25">
      <c r="A1" s="76"/>
      <c r="B1" s="76"/>
      <c r="C1" s="76"/>
      <c r="D1" s="76"/>
      <c r="F1" s="78"/>
    </row>
    <row r="2" spans="1:6" s="79" customFormat="1" ht="18" customHeight="1" x14ac:dyDescent="0.25">
      <c r="A2" s="81" t="str">
        <f>Resumen!$AA$42</f>
        <v>FABRICA DE MAQUINARIAS MARIO GIANNINI S.A.</v>
      </c>
      <c r="B2" s="51"/>
      <c r="C2" s="51"/>
    </row>
    <row r="3" spans="1:6" ht="18" customHeight="1" x14ac:dyDescent="0.25">
      <c r="A3" s="81" t="s">
        <v>73</v>
      </c>
      <c r="B3" s="51"/>
      <c r="C3" s="51"/>
    </row>
    <row r="4" spans="1:6" ht="18" customHeight="1" x14ac:dyDescent="0.25">
      <c r="A4" s="51"/>
      <c r="B4" s="51"/>
      <c r="C4" s="51"/>
    </row>
    <row r="5" spans="1:6" ht="18" customHeight="1" x14ac:dyDescent="0.25">
      <c r="A5" s="51" t="s">
        <v>119</v>
      </c>
      <c r="B5" s="51"/>
      <c r="C5" s="51"/>
    </row>
    <row r="6" spans="1:6" ht="18" customHeight="1" x14ac:dyDescent="0.25">
      <c r="A6" s="51"/>
      <c r="B6" s="51"/>
      <c r="C6" s="51"/>
    </row>
    <row r="7" spans="1:6" ht="18" customHeight="1" x14ac:dyDescent="0.25">
      <c r="A7" s="82" t="str">
        <f>+Resumen!$AB$10</f>
        <v>MES DE NOVIEMBRE DE 2019</v>
      </c>
      <c r="B7" s="51"/>
      <c r="C7" s="83"/>
    </row>
    <row r="8" spans="1:6" ht="18" customHeight="1" thickBot="1" x14ac:dyDescent="0.3">
      <c r="A8" s="51" t="str">
        <f>Resumen!AB12</f>
        <v>GIANNINI MUÑOZ MARIO</v>
      </c>
      <c r="B8" s="84" t="s">
        <v>118</v>
      </c>
      <c r="C8" s="85">
        <f>+Resumen!AC12</f>
        <v>3436</v>
      </c>
    </row>
    <row r="9" spans="1:6" ht="18" customHeight="1" thickTop="1" x14ac:dyDescent="0.25">
      <c r="A9" s="51"/>
      <c r="B9" s="84"/>
      <c r="C9" s="83"/>
    </row>
    <row r="10" spans="1:6" ht="18" customHeight="1" x14ac:dyDescent="0.25">
      <c r="A10" s="51"/>
      <c r="B10" s="84"/>
      <c r="C10" s="83"/>
    </row>
    <row r="11" spans="1:6" ht="18" customHeight="1" x14ac:dyDescent="0.25">
      <c r="A11" s="51"/>
      <c r="B11" s="84"/>
      <c r="C11" s="83"/>
    </row>
    <row r="12" spans="1:6" ht="18" customHeight="1" x14ac:dyDescent="0.25">
      <c r="A12" s="51"/>
      <c r="B12" s="86"/>
      <c r="C12" s="86"/>
      <c r="D12" s="79"/>
    </row>
    <row r="13" spans="1:6" s="79" customFormat="1" ht="18" customHeight="1" x14ac:dyDescent="0.25">
      <c r="A13" s="51"/>
      <c r="B13" s="81" t="str">
        <f>Resumen!AB49</f>
        <v>GIANNINI MUÑOZ MARIO</v>
      </c>
      <c r="C13" s="51"/>
    </row>
    <row r="14" spans="1:6" s="79" customFormat="1" ht="18" customHeight="1" x14ac:dyDescent="0.25">
      <c r="A14" s="51"/>
      <c r="B14" s="51"/>
      <c r="C14" s="51"/>
    </row>
    <row r="15" spans="1:6" s="79" customFormat="1" ht="18" customHeight="1" x14ac:dyDescent="0.25">
      <c r="A15" s="86"/>
      <c r="B15" s="86"/>
      <c r="C15" s="86"/>
      <c r="D15" s="80"/>
    </row>
    <row r="16" spans="1:6" s="79" customFormat="1" ht="18" customHeight="1" x14ac:dyDescent="0.25">
      <c r="A16" s="51"/>
      <c r="B16" s="51"/>
      <c r="C16" s="51"/>
    </row>
    <row r="17" spans="1:4" ht="18" customHeight="1" x14ac:dyDescent="0.25">
      <c r="A17" s="81" t="str">
        <f>Resumen!$AA$42</f>
        <v>FABRICA DE MAQUINARIAS MARIO GIANNINI S.A.</v>
      </c>
      <c r="B17" s="51"/>
      <c r="C17" s="51"/>
    </row>
    <row r="18" spans="1:4" ht="18" customHeight="1" x14ac:dyDescent="0.25">
      <c r="A18" s="81" t="s">
        <v>73</v>
      </c>
      <c r="B18" s="51"/>
      <c r="C18" s="51"/>
    </row>
    <row r="19" spans="1:4" ht="18" customHeight="1" x14ac:dyDescent="0.25">
      <c r="A19" s="51"/>
      <c r="B19" s="51"/>
      <c r="C19" s="51"/>
    </row>
    <row r="20" spans="1:4" ht="18" customHeight="1" x14ac:dyDescent="0.25">
      <c r="A20" s="51" t="s">
        <v>119</v>
      </c>
      <c r="B20" s="51"/>
      <c r="C20" s="51"/>
    </row>
    <row r="21" spans="1:4" ht="18" customHeight="1" x14ac:dyDescent="0.25">
      <c r="A21" s="51"/>
      <c r="B21" s="51"/>
      <c r="C21" s="51"/>
    </row>
    <row r="22" spans="1:4" ht="18" customHeight="1" x14ac:dyDescent="0.25">
      <c r="A22" s="82" t="str">
        <f>+Resumen!$AB$10</f>
        <v>MES DE NOVIEMBRE DE 2019</v>
      </c>
      <c r="B22" s="51"/>
      <c r="C22" s="83"/>
    </row>
    <row r="23" spans="1:4" ht="18" customHeight="1" thickBot="1" x14ac:dyDescent="0.3">
      <c r="A23" s="83" t="str">
        <f>Resumen!AB13</f>
        <v>FUENTES DURAND PEPE</v>
      </c>
      <c r="B23" s="84" t="s">
        <v>118</v>
      </c>
      <c r="C23" s="85">
        <f>+Resumen!AC13</f>
        <v>444.45493999999997</v>
      </c>
    </row>
    <row r="24" spans="1:4" ht="18" customHeight="1" thickTop="1" x14ac:dyDescent="0.25">
      <c r="A24" s="51"/>
      <c r="B24" s="84"/>
      <c r="C24" s="83"/>
    </row>
    <row r="25" spans="1:4" ht="18" customHeight="1" x14ac:dyDescent="0.25">
      <c r="A25" s="51"/>
      <c r="B25" s="84"/>
      <c r="C25" s="83"/>
    </row>
    <row r="26" spans="1:4" ht="18" customHeight="1" x14ac:dyDescent="0.25">
      <c r="A26" s="51"/>
      <c r="B26" s="84"/>
      <c r="C26" s="83"/>
    </row>
    <row r="27" spans="1:4" ht="18" customHeight="1" x14ac:dyDescent="0.25">
      <c r="A27" s="51"/>
      <c r="B27" s="86"/>
      <c r="C27" s="86"/>
      <c r="D27" s="79"/>
    </row>
    <row r="28" spans="1:4" s="79" customFormat="1" ht="18" customHeight="1" x14ac:dyDescent="0.25">
      <c r="A28" s="51"/>
      <c r="B28" s="81" t="str">
        <f>Resumen!AB50</f>
        <v>FUENTES DURAND PEPE</v>
      </c>
      <c r="C28" s="51"/>
    </row>
    <row r="29" spans="1:4" s="79" customFormat="1" ht="18" customHeight="1" x14ac:dyDescent="0.25">
      <c r="A29" s="51"/>
      <c r="B29" s="51"/>
      <c r="C29" s="51"/>
    </row>
    <row r="30" spans="1:4" s="79" customFormat="1" ht="18" customHeight="1" x14ac:dyDescent="0.25">
      <c r="A30" s="86"/>
      <c r="B30" s="86"/>
      <c r="C30" s="86"/>
      <c r="D30" s="80"/>
    </row>
    <row r="31" spans="1:4" s="79" customFormat="1" ht="18" customHeight="1" x14ac:dyDescent="0.25">
      <c r="A31" s="51"/>
      <c r="B31" s="51"/>
      <c r="C31" s="51"/>
    </row>
    <row r="32" spans="1:4" ht="18" customHeight="1" x14ac:dyDescent="0.25">
      <c r="A32" s="81" t="str">
        <f>Resumen!$AA$42</f>
        <v>FABRICA DE MAQUINARIAS MARIO GIANNINI S.A.</v>
      </c>
      <c r="B32" s="51"/>
      <c r="C32" s="51"/>
    </row>
    <row r="33" spans="1:4" ht="18" customHeight="1" x14ac:dyDescent="0.25">
      <c r="A33" s="81" t="s">
        <v>73</v>
      </c>
      <c r="B33" s="51"/>
      <c r="C33" s="51"/>
    </row>
    <row r="34" spans="1:4" ht="18" customHeight="1" x14ac:dyDescent="0.25">
      <c r="A34" s="51"/>
      <c r="B34" s="51"/>
      <c r="C34" s="51"/>
    </row>
    <row r="35" spans="1:4" ht="18" customHeight="1" x14ac:dyDescent="0.25">
      <c r="A35" s="51" t="s">
        <v>119</v>
      </c>
      <c r="B35" s="51"/>
      <c r="C35" s="51"/>
    </row>
    <row r="36" spans="1:4" ht="18" customHeight="1" x14ac:dyDescent="0.25">
      <c r="A36" s="51"/>
      <c r="B36" s="51"/>
      <c r="C36" s="51"/>
    </row>
    <row r="37" spans="1:4" ht="18" customHeight="1" x14ac:dyDescent="0.25">
      <c r="A37" s="82" t="str">
        <f>+Resumen!$AB$10</f>
        <v>MES DE NOVIEMBRE DE 2019</v>
      </c>
      <c r="B37" s="51"/>
      <c r="C37" s="83"/>
    </row>
    <row r="38" spans="1:4" ht="18" customHeight="1" thickBot="1" x14ac:dyDescent="0.3">
      <c r="A38" s="83" t="str">
        <f>Resumen!AB14</f>
        <v>GIANNINI DELGADO LUCIA</v>
      </c>
      <c r="B38" s="84" t="s">
        <v>118</v>
      </c>
      <c r="C38" s="85">
        <f>+Resumen!AC14</f>
        <v>446.03</v>
      </c>
    </row>
    <row r="39" spans="1:4" ht="18" customHeight="1" thickTop="1" x14ac:dyDescent="0.25">
      <c r="A39" s="51"/>
      <c r="B39" s="84"/>
      <c r="C39" s="83"/>
    </row>
    <row r="40" spans="1:4" ht="18" customHeight="1" x14ac:dyDescent="0.25">
      <c r="A40" s="51"/>
      <c r="B40" s="84"/>
      <c r="C40" s="83"/>
    </row>
    <row r="41" spans="1:4" ht="18" customHeight="1" x14ac:dyDescent="0.25">
      <c r="A41" s="51"/>
      <c r="B41" s="84"/>
      <c r="C41" s="83"/>
    </row>
    <row r="42" spans="1:4" ht="18" customHeight="1" x14ac:dyDescent="0.25">
      <c r="A42" s="51"/>
      <c r="B42" s="86"/>
      <c r="C42" s="86"/>
      <c r="D42" s="79"/>
    </row>
    <row r="43" spans="1:4" s="79" customFormat="1" ht="18" customHeight="1" x14ac:dyDescent="0.25">
      <c r="A43" s="51"/>
      <c r="B43" s="81" t="str">
        <f>Resumen!AB51</f>
        <v>GIANNINI DELGADO LUCIA</v>
      </c>
      <c r="C43" s="51"/>
    </row>
    <row r="44" spans="1:4" s="79" customFormat="1" ht="18" customHeight="1" x14ac:dyDescent="0.25">
      <c r="A44" s="51"/>
      <c r="B44" s="81"/>
      <c r="C44" s="51"/>
    </row>
    <row r="45" spans="1:4" s="79" customFormat="1" ht="18" customHeight="1" x14ac:dyDescent="0.25">
      <c r="A45" s="86"/>
      <c r="B45" s="87"/>
      <c r="C45" s="86"/>
      <c r="D45" s="80"/>
    </row>
    <row r="46" spans="1:4" s="79" customFormat="1" ht="18" customHeight="1" x14ac:dyDescent="0.25">
      <c r="A46" s="51"/>
      <c r="B46" s="51"/>
      <c r="C46" s="51"/>
    </row>
    <row r="47" spans="1:4" s="79" customFormat="1" ht="18" customHeight="1" x14ac:dyDescent="0.25">
      <c r="A47" s="81" t="str">
        <f>Resumen!$AA$42</f>
        <v>FABRICA DE MAQUINARIAS MARIO GIANNINI S.A.</v>
      </c>
      <c r="B47" s="51"/>
      <c r="C47" s="51"/>
    </row>
    <row r="48" spans="1:4" s="79" customFormat="1" ht="18" customHeight="1" x14ac:dyDescent="0.25">
      <c r="A48" s="81" t="s">
        <v>73</v>
      </c>
      <c r="B48" s="51"/>
      <c r="C48" s="51"/>
    </row>
    <row r="49" spans="1:4" s="79" customFormat="1" ht="18" customHeight="1" x14ac:dyDescent="0.25">
      <c r="A49" s="51"/>
      <c r="B49" s="51"/>
      <c r="C49" s="51"/>
    </row>
    <row r="50" spans="1:4" s="79" customFormat="1" ht="18" customHeight="1" x14ac:dyDescent="0.25">
      <c r="A50" s="51" t="s">
        <v>119</v>
      </c>
      <c r="B50" s="51"/>
      <c r="C50" s="51"/>
    </row>
    <row r="51" spans="1:4" s="79" customFormat="1" ht="18" customHeight="1" x14ac:dyDescent="0.25">
      <c r="A51" s="51"/>
      <c r="B51" s="51"/>
      <c r="C51" s="51"/>
    </row>
    <row r="52" spans="1:4" s="79" customFormat="1" ht="18" customHeight="1" x14ac:dyDescent="0.25">
      <c r="A52" s="82" t="str">
        <f>+Resumen!$AB$10</f>
        <v>MES DE NOVIEMBRE DE 2019</v>
      </c>
      <c r="B52" s="51"/>
      <c r="C52" s="83"/>
    </row>
    <row r="53" spans="1:4" s="79" customFormat="1" ht="18" customHeight="1" x14ac:dyDescent="0.25">
      <c r="A53" s="51" t="str">
        <f>Resumen!AB15</f>
        <v>CESAR A HUAMAN VELARDE</v>
      </c>
      <c r="B53" s="84" t="s">
        <v>118</v>
      </c>
      <c r="C53" s="83">
        <f>+Resumen!AC15</f>
        <v>404.72</v>
      </c>
    </row>
    <row r="54" spans="1:4" s="79" customFormat="1" ht="18" customHeight="1" x14ac:dyDescent="0.25">
      <c r="A54" s="51"/>
      <c r="B54" s="84"/>
      <c r="C54" s="83"/>
    </row>
    <row r="55" spans="1:4" s="79" customFormat="1" ht="18" customHeight="1" x14ac:dyDescent="0.25">
      <c r="A55" s="51"/>
      <c r="B55" s="84"/>
      <c r="C55" s="83"/>
    </row>
    <row r="56" spans="1:4" s="79" customFormat="1" ht="18" customHeight="1" x14ac:dyDescent="0.25">
      <c r="A56" s="51"/>
      <c r="B56" s="84"/>
      <c r="C56" s="83"/>
    </row>
    <row r="57" spans="1:4" s="79" customFormat="1" ht="18" customHeight="1" x14ac:dyDescent="0.25">
      <c r="A57" s="51"/>
      <c r="B57" s="86"/>
      <c r="C57" s="86"/>
    </row>
    <row r="58" spans="1:4" s="79" customFormat="1" ht="18" customHeight="1" x14ac:dyDescent="0.25">
      <c r="A58" s="51"/>
      <c r="B58" s="81" t="str">
        <f>A53</f>
        <v>CESAR A HUAMAN VELARDE</v>
      </c>
      <c r="C58" s="51"/>
    </row>
    <row r="59" spans="1:4" s="79" customFormat="1" ht="18" customHeight="1" x14ac:dyDescent="0.25">
      <c r="A59" s="51"/>
      <c r="B59" s="51"/>
      <c r="C59" s="51"/>
    </row>
    <row r="60" spans="1:4" s="79" customFormat="1" ht="18" customHeight="1" x14ac:dyDescent="0.25">
      <c r="A60" s="86"/>
      <c r="B60" s="86"/>
      <c r="C60" s="86"/>
      <c r="D60" s="80"/>
    </row>
    <row r="61" spans="1:4" s="79" customFormat="1" ht="18" customHeight="1" x14ac:dyDescent="0.25">
      <c r="A61" s="51"/>
      <c r="B61" s="51"/>
      <c r="C61" s="51"/>
    </row>
    <row r="62" spans="1:4" s="79" customFormat="1" ht="18" customHeight="1" x14ac:dyDescent="0.25">
      <c r="A62" s="81" t="str">
        <f>Resumen!$AA$42</f>
        <v>FABRICA DE MAQUINARIAS MARIO GIANNINI S.A.</v>
      </c>
      <c r="B62" s="51"/>
      <c r="C62" s="51"/>
    </row>
    <row r="63" spans="1:4" s="79" customFormat="1" ht="18" customHeight="1" x14ac:dyDescent="0.25">
      <c r="A63" s="81" t="s">
        <v>73</v>
      </c>
      <c r="B63" s="51"/>
      <c r="C63" s="51"/>
    </row>
    <row r="64" spans="1:4" s="79" customFormat="1" ht="18" customHeight="1" x14ac:dyDescent="0.25">
      <c r="A64" s="51"/>
      <c r="B64" s="51"/>
      <c r="C64" s="51"/>
    </row>
    <row r="65" spans="1:4" s="79" customFormat="1" ht="18" customHeight="1" x14ac:dyDescent="0.25">
      <c r="A65" s="51" t="s">
        <v>119</v>
      </c>
      <c r="B65" s="51"/>
      <c r="C65" s="51"/>
    </row>
    <row r="66" spans="1:4" s="79" customFormat="1" ht="18" customHeight="1" x14ac:dyDescent="0.25">
      <c r="A66" s="51"/>
      <c r="B66" s="51"/>
      <c r="C66" s="51"/>
    </row>
    <row r="67" spans="1:4" s="79" customFormat="1" ht="18" customHeight="1" x14ac:dyDescent="0.25">
      <c r="A67" s="82" t="str">
        <f>+Resumen!$AB$10</f>
        <v>MES DE NOVIEMBRE DE 2019</v>
      </c>
      <c r="B67" s="51"/>
      <c r="C67" s="51"/>
    </row>
    <row r="68" spans="1:4" s="79" customFormat="1" ht="18" customHeight="1" x14ac:dyDescent="0.25">
      <c r="A68" s="82" t="str">
        <f>Resumen!AB16</f>
        <v>ARAGON VILLENA CARLOS A</v>
      </c>
      <c r="B68" s="84" t="s">
        <v>118</v>
      </c>
      <c r="C68" s="83">
        <f>Resumen!AC16</f>
        <v>403.63</v>
      </c>
    </row>
    <row r="69" spans="1:4" s="79" customFormat="1" ht="18" customHeight="1" x14ac:dyDescent="0.25">
      <c r="A69" s="51"/>
    </row>
    <row r="70" spans="1:4" s="79" customFormat="1" ht="18" customHeight="1" x14ac:dyDescent="0.25">
      <c r="A70" s="51"/>
      <c r="B70" s="84"/>
      <c r="C70" s="83"/>
    </row>
    <row r="71" spans="1:4" s="79" customFormat="1" ht="18" customHeight="1" x14ac:dyDescent="0.25">
      <c r="A71" s="51"/>
      <c r="B71" s="84"/>
      <c r="C71" s="83"/>
    </row>
    <row r="72" spans="1:4" s="79" customFormat="1" ht="18" customHeight="1" x14ac:dyDescent="0.25">
      <c r="A72" s="51"/>
      <c r="B72" s="86"/>
      <c r="C72" s="86"/>
    </row>
    <row r="73" spans="1:4" s="79" customFormat="1" ht="18" customHeight="1" x14ac:dyDescent="0.25">
      <c r="A73" s="51"/>
      <c r="B73" s="81" t="str">
        <f>A68</f>
        <v>ARAGON VILLENA CARLOS A</v>
      </c>
      <c r="C73" s="51"/>
    </row>
    <row r="74" spans="1:4" s="79" customFormat="1" ht="18" customHeight="1" x14ac:dyDescent="0.25">
      <c r="A74" s="51"/>
      <c r="B74" s="81"/>
      <c r="C74" s="51"/>
    </row>
    <row r="75" spans="1:4" s="79" customFormat="1" ht="18" customHeight="1" x14ac:dyDescent="0.25">
      <c r="A75" s="86"/>
      <c r="B75" s="87"/>
      <c r="C75" s="86"/>
      <c r="D75" s="80"/>
    </row>
    <row r="76" spans="1:4" s="79" customFormat="1" ht="18" customHeight="1" x14ac:dyDescent="0.25">
      <c r="A76" s="51"/>
      <c r="B76" s="51"/>
      <c r="C76" s="51"/>
    </row>
    <row r="77" spans="1:4" s="79" customFormat="1" ht="18" customHeight="1" x14ac:dyDescent="0.25">
      <c r="A77" s="81" t="str">
        <f>Resumen!$AA$42</f>
        <v>FABRICA DE MAQUINARIAS MARIO GIANNINI S.A.</v>
      </c>
      <c r="B77" s="51"/>
      <c r="C77" s="51"/>
    </row>
    <row r="78" spans="1:4" s="79" customFormat="1" ht="18" customHeight="1" x14ac:dyDescent="0.25">
      <c r="A78" s="81" t="s">
        <v>73</v>
      </c>
      <c r="B78" s="51"/>
      <c r="C78" s="51"/>
    </row>
    <row r="79" spans="1:4" s="79" customFormat="1" ht="18" customHeight="1" x14ac:dyDescent="0.25">
      <c r="A79" s="51"/>
      <c r="B79" s="51"/>
      <c r="C79" s="51"/>
    </row>
    <row r="80" spans="1:4" s="79" customFormat="1" ht="18" customHeight="1" x14ac:dyDescent="0.25">
      <c r="A80" s="51" t="s">
        <v>119</v>
      </c>
      <c r="B80" s="51"/>
      <c r="C80" s="51"/>
    </row>
    <row r="81" spans="1:4" s="79" customFormat="1" ht="18" customHeight="1" x14ac:dyDescent="0.25">
      <c r="A81" s="51"/>
      <c r="B81" s="51"/>
      <c r="C81" s="51"/>
    </row>
    <row r="82" spans="1:4" s="79" customFormat="1" ht="18" customHeight="1" x14ac:dyDescent="0.25">
      <c r="A82" s="82" t="str">
        <f>+Resumen!$AB$10</f>
        <v>MES DE NOVIEMBRE DE 2019</v>
      </c>
      <c r="B82" s="51"/>
      <c r="C82" s="83"/>
    </row>
    <row r="83" spans="1:4" s="79" customFormat="1" ht="18" customHeight="1" x14ac:dyDescent="0.25">
      <c r="A83" s="51" t="str">
        <f>Resumen!AB17</f>
        <v>JUAN MANTILLA PRADELL</v>
      </c>
      <c r="B83" s="84" t="s">
        <v>118</v>
      </c>
      <c r="C83" s="83">
        <f>Resumen!AC17</f>
        <v>390.44219999999996</v>
      </c>
    </row>
    <row r="84" spans="1:4" s="79" customFormat="1" ht="18" customHeight="1" x14ac:dyDescent="0.25">
      <c r="A84" s="51"/>
      <c r="B84" s="84"/>
      <c r="C84" s="83"/>
    </row>
    <row r="85" spans="1:4" s="79" customFormat="1" ht="18" customHeight="1" x14ac:dyDescent="0.25">
      <c r="A85" s="51"/>
      <c r="B85" s="84"/>
      <c r="C85" s="83"/>
    </row>
    <row r="86" spans="1:4" s="79" customFormat="1" ht="18" customHeight="1" x14ac:dyDescent="0.25">
      <c r="A86" s="51"/>
      <c r="B86" s="84"/>
      <c r="C86" s="83"/>
    </row>
    <row r="87" spans="1:4" s="79" customFormat="1" ht="18" customHeight="1" x14ac:dyDescent="0.25">
      <c r="A87" s="51"/>
      <c r="B87" s="86"/>
      <c r="C87" s="86"/>
    </row>
    <row r="88" spans="1:4" s="79" customFormat="1" ht="18" customHeight="1" x14ac:dyDescent="0.25">
      <c r="A88" s="51"/>
      <c r="B88" s="10" t="str">
        <f>A83</f>
        <v>JUAN MANTILLA PRADELL</v>
      </c>
      <c r="C88" s="51"/>
    </row>
    <row r="89" spans="1:4" s="79" customFormat="1" ht="18" customHeight="1" x14ac:dyDescent="0.25">
      <c r="A89" s="51"/>
      <c r="B89" s="10"/>
      <c r="C89" s="51"/>
    </row>
    <row r="90" spans="1:4" s="79" customFormat="1" ht="18" customHeight="1" x14ac:dyDescent="0.25">
      <c r="A90" s="86"/>
      <c r="B90" s="88"/>
      <c r="C90" s="86"/>
      <c r="D90" s="80"/>
    </row>
    <row r="91" spans="1:4" s="79" customFormat="1" ht="18" customHeight="1" x14ac:dyDescent="0.25"/>
    <row r="92" spans="1:4" s="79" customFormat="1" ht="18" customHeight="1" x14ac:dyDescent="0.25">
      <c r="A92" s="81" t="str">
        <f>Resumen!$AA$42</f>
        <v>FABRICA DE MAQUINARIAS MARIO GIANNINI S.A.</v>
      </c>
      <c r="B92" s="51"/>
      <c r="C92" s="51"/>
    </row>
    <row r="93" spans="1:4" s="79" customFormat="1" ht="18" customHeight="1" x14ac:dyDescent="0.25">
      <c r="A93" s="81" t="s">
        <v>73</v>
      </c>
      <c r="B93" s="51"/>
      <c r="C93" s="51"/>
    </row>
    <row r="94" spans="1:4" s="79" customFormat="1" ht="18" customHeight="1" x14ac:dyDescent="0.25">
      <c r="A94" s="51"/>
      <c r="B94" s="51"/>
      <c r="C94" s="51"/>
    </row>
    <row r="95" spans="1:4" s="79" customFormat="1" ht="18" customHeight="1" x14ac:dyDescent="0.25">
      <c r="A95" s="51" t="s">
        <v>119</v>
      </c>
      <c r="B95" s="51"/>
      <c r="C95" s="51"/>
    </row>
    <row r="96" spans="1:4" s="79" customFormat="1" ht="18" customHeight="1" x14ac:dyDescent="0.25">
      <c r="A96" s="51"/>
      <c r="B96" s="51"/>
      <c r="C96" s="51"/>
    </row>
    <row r="97" spans="1:4" s="79" customFormat="1" ht="18" customHeight="1" x14ac:dyDescent="0.25">
      <c r="A97" s="82" t="str">
        <f>+Resumen!$AB$10</f>
        <v>MES DE NOVIEMBRE DE 2019</v>
      </c>
      <c r="B97" s="51"/>
      <c r="C97" s="83"/>
    </row>
    <row r="98" spans="1:4" s="79" customFormat="1" ht="18" customHeight="1" x14ac:dyDescent="0.25">
      <c r="A98" s="51" t="str">
        <f>Resumen!AB18</f>
        <v>CARMEN MAMANI CHINCHERCOMA</v>
      </c>
      <c r="B98" s="84" t="s">
        <v>118</v>
      </c>
      <c r="C98" s="83">
        <f>Resumen!AC18</f>
        <v>405.02</v>
      </c>
    </row>
    <row r="99" spans="1:4" s="79" customFormat="1" ht="18" customHeight="1" x14ac:dyDescent="0.25">
      <c r="A99" s="51"/>
      <c r="B99" s="84"/>
      <c r="C99" s="83"/>
    </row>
    <row r="100" spans="1:4" s="79" customFormat="1" ht="18" customHeight="1" x14ac:dyDescent="0.25">
      <c r="A100" s="51"/>
      <c r="B100" s="84"/>
      <c r="C100" s="83"/>
    </row>
    <row r="101" spans="1:4" s="79" customFormat="1" ht="18" customHeight="1" x14ac:dyDescent="0.25">
      <c r="A101" s="51"/>
      <c r="B101" s="84"/>
      <c r="C101" s="83"/>
    </row>
    <row r="102" spans="1:4" s="79" customFormat="1" ht="18" customHeight="1" x14ac:dyDescent="0.25">
      <c r="A102" s="51"/>
      <c r="B102" s="86"/>
      <c r="C102" s="86"/>
    </row>
    <row r="103" spans="1:4" s="79" customFormat="1" ht="18" customHeight="1" x14ac:dyDescent="0.25">
      <c r="A103" s="51"/>
      <c r="B103" s="10" t="str">
        <f>A98</f>
        <v>CARMEN MAMANI CHINCHERCOMA</v>
      </c>
      <c r="C103" s="51"/>
    </row>
    <row r="104" spans="1:4" s="79" customFormat="1" ht="18" customHeight="1" x14ac:dyDescent="0.25">
      <c r="A104" s="51"/>
      <c r="B104" s="81"/>
      <c r="C104" s="51"/>
    </row>
    <row r="105" spans="1:4" s="79" customFormat="1" ht="18" customHeight="1" x14ac:dyDescent="0.25">
      <c r="A105" s="86"/>
      <c r="B105" s="87"/>
      <c r="C105" s="86"/>
      <c r="D105" s="80"/>
    </row>
    <row r="106" spans="1:4" s="79" customFormat="1" ht="18" customHeight="1" x14ac:dyDescent="0.25"/>
    <row r="107" spans="1:4" s="79" customFormat="1" ht="18" customHeight="1" x14ac:dyDescent="0.25">
      <c r="A107" s="81" t="str">
        <f>Resumen!$AA$42</f>
        <v>FABRICA DE MAQUINARIAS MARIO GIANNINI S.A.</v>
      </c>
      <c r="B107" s="51"/>
      <c r="C107" s="51"/>
    </row>
    <row r="108" spans="1:4" s="79" customFormat="1" ht="18" customHeight="1" x14ac:dyDescent="0.25">
      <c r="A108" s="81" t="s">
        <v>73</v>
      </c>
      <c r="B108" s="51"/>
      <c r="C108" s="51"/>
    </row>
    <row r="109" spans="1:4" s="79" customFormat="1" ht="18" customHeight="1" x14ac:dyDescent="0.25">
      <c r="A109" s="51"/>
      <c r="B109" s="51"/>
      <c r="C109" s="51"/>
    </row>
    <row r="110" spans="1:4" s="79" customFormat="1" ht="18" customHeight="1" x14ac:dyDescent="0.25">
      <c r="A110" s="51" t="s">
        <v>119</v>
      </c>
      <c r="B110" s="51"/>
      <c r="C110" s="51"/>
    </row>
    <row r="111" spans="1:4" s="79" customFormat="1" ht="18" customHeight="1" x14ac:dyDescent="0.25">
      <c r="A111" s="51"/>
      <c r="B111" s="51"/>
      <c r="C111" s="51"/>
    </row>
    <row r="112" spans="1:4" s="79" customFormat="1" ht="18" customHeight="1" x14ac:dyDescent="0.25">
      <c r="A112" s="82" t="str">
        <f>+Resumen!$AB$10</f>
        <v>MES DE NOVIEMBRE DE 2019</v>
      </c>
      <c r="B112" s="51"/>
      <c r="C112" s="83"/>
    </row>
    <row r="113" spans="1:4" s="79" customFormat="1" ht="18" customHeight="1" x14ac:dyDescent="0.25">
      <c r="A113" s="51" t="str">
        <f>Resumen!AB19</f>
        <v>HARVEY CORZO RAMOS</v>
      </c>
      <c r="B113" s="84" t="s">
        <v>118</v>
      </c>
      <c r="C113" s="83">
        <f>Resumen!AC19</f>
        <v>402.11999999999989</v>
      </c>
    </row>
    <row r="114" spans="1:4" s="79" customFormat="1" ht="18" customHeight="1" x14ac:dyDescent="0.25">
      <c r="A114" s="51"/>
      <c r="B114" s="84"/>
      <c r="C114" s="83"/>
    </row>
    <row r="115" spans="1:4" s="79" customFormat="1" ht="18" customHeight="1" x14ac:dyDescent="0.25">
      <c r="A115" s="51"/>
      <c r="B115" s="84"/>
      <c r="C115" s="83"/>
    </row>
    <row r="116" spans="1:4" s="79" customFormat="1" ht="18" customHeight="1" x14ac:dyDescent="0.25">
      <c r="A116" s="51"/>
      <c r="B116" s="84"/>
      <c r="C116" s="83"/>
    </row>
    <row r="117" spans="1:4" s="79" customFormat="1" ht="18" customHeight="1" x14ac:dyDescent="0.25">
      <c r="A117" s="51"/>
      <c r="B117" s="89"/>
      <c r="C117" s="90"/>
    </row>
    <row r="118" spans="1:4" s="79" customFormat="1" ht="18" customHeight="1" x14ac:dyDescent="0.25">
      <c r="A118" s="51"/>
      <c r="B118" s="81" t="str">
        <f>A113</f>
        <v>HARVEY CORZO RAMOS</v>
      </c>
      <c r="C118" s="51"/>
    </row>
    <row r="119" spans="1:4" s="79" customFormat="1" ht="18" customHeight="1" x14ac:dyDescent="0.25"/>
    <row r="120" spans="1:4" s="79" customFormat="1" ht="18" customHeight="1" x14ac:dyDescent="0.25">
      <c r="A120" s="80"/>
      <c r="B120" s="80"/>
      <c r="C120" s="80"/>
      <c r="D120" s="80"/>
    </row>
    <row r="121" spans="1:4" s="79" customFormat="1" ht="18" customHeight="1" x14ac:dyDescent="0.25"/>
    <row r="122" spans="1:4" s="79" customFormat="1" ht="18" customHeight="1" x14ac:dyDescent="0.25">
      <c r="A122" s="81" t="str">
        <f>Resumen!$AA$42</f>
        <v>FABRICA DE MAQUINARIAS MARIO GIANNINI S.A.</v>
      </c>
      <c r="B122" s="51"/>
      <c r="C122" s="51"/>
    </row>
    <row r="123" spans="1:4" s="79" customFormat="1" ht="18" customHeight="1" x14ac:dyDescent="0.25">
      <c r="A123" s="81" t="s">
        <v>73</v>
      </c>
      <c r="B123" s="51"/>
      <c r="C123" s="51"/>
    </row>
    <row r="124" spans="1:4" s="79" customFormat="1" ht="18" customHeight="1" x14ac:dyDescent="0.25">
      <c r="A124" s="51"/>
      <c r="B124" s="51"/>
      <c r="C124" s="51"/>
    </row>
    <row r="125" spans="1:4" s="79" customFormat="1" ht="18" customHeight="1" x14ac:dyDescent="0.25">
      <c r="A125" s="51" t="s">
        <v>119</v>
      </c>
      <c r="B125" s="51"/>
      <c r="C125" s="51"/>
    </row>
    <row r="126" spans="1:4" s="79" customFormat="1" ht="18" customHeight="1" x14ac:dyDescent="0.25">
      <c r="A126" s="51"/>
      <c r="B126" s="51"/>
      <c r="C126" s="51"/>
    </row>
    <row r="127" spans="1:4" s="79" customFormat="1" ht="18" customHeight="1" x14ac:dyDescent="0.25">
      <c r="A127" s="82" t="str">
        <f>+Resumen!$AB$10</f>
        <v>MES DE NOVIEMBRE DE 2019</v>
      </c>
      <c r="B127" s="51"/>
      <c r="C127" s="83"/>
    </row>
    <row r="128" spans="1:4" s="79" customFormat="1" ht="18" customHeight="1" x14ac:dyDescent="0.25">
      <c r="A128" s="51" t="str">
        <f>Resumen!AB20</f>
        <v>JUAN JESUS TAPIA RODRIGUEZ</v>
      </c>
      <c r="B128" s="84" t="s">
        <v>118</v>
      </c>
      <c r="C128" s="83">
        <f>Resumen!AC20</f>
        <v>870</v>
      </c>
    </row>
    <row r="129" spans="1:4" s="79" customFormat="1" ht="18" customHeight="1" x14ac:dyDescent="0.25">
      <c r="A129" s="51"/>
      <c r="B129" s="84"/>
      <c r="C129" s="83"/>
    </row>
    <row r="130" spans="1:4" s="79" customFormat="1" ht="18" customHeight="1" x14ac:dyDescent="0.25">
      <c r="A130" s="51"/>
      <c r="B130" s="84"/>
      <c r="C130" s="83"/>
    </row>
    <row r="131" spans="1:4" s="79" customFormat="1" ht="18" customHeight="1" x14ac:dyDescent="0.25">
      <c r="A131" s="51"/>
      <c r="B131" s="84"/>
      <c r="C131" s="83"/>
    </row>
    <row r="132" spans="1:4" s="79" customFormat="1" ht="18" customHeight="1" x14ac:dyDescent="0.25">
      <c r="A132" s="51"/>
      <c r="B132" s="89"/>
      <c r="C132" s="90"/>
    </row>
    <row r="133" spans="1:4" s="79" customFormat="1" ht="18" customHeight="1" x14ac:dyDescent="0.25">
      <c r="A133" s="51"/>
      <c r="B133" s="81" t="str">
        <f>A128</f>
        <v>JUAN JESUS TAPIA RODRIGUEZ</v>
      </c>
      <c r="C133" s="51"/>
    </row>
    <row r="134" spans="1:4" s="79" customFormat="1" ht="18" customHeight="1" x14ac:dyDescent="0.25">
      <c r="A134" s="51"/>
      <c r="B134" s="51"/>
      <c r="C134" s="51"/>
    </row>
    <row r="135" spans="1:4" s="79" customFormat="1" ht="18" customHeight="1" x14ac:dyDescent="0.25">
      <c r="A135" s="86"/>
      <c r="B135" s="86"/>
      <c r="C135" s="86"/>
      <c r="D135" s="80"/>
    </row>
    <row r="136" spans="1:4" s="79" customFormat="1" ht="18" customHeight="1" x14ac:dyDescent="0.25"/>
    <row r="137" spans="1:4" s="79" customFormat="1" ht="18" customHeight="1" x14ac:dyDescent="0.25">
      <c r="A137" s="81" t="str">
        <f>Resumen!$AA$42</f>
        <v>FABRICA DE MAQUINARIAS MARIO GIANNINI S.A.</v>
      </c>
      <c r="B137" s="51"/>
      <c r="C137" s="51"/>
    </row>
    <row r="138" spans="1:4" s="79" customFormat="1" ht="18" customHeight="1" x14ac:dyDescent="0.25">
      <c r="A138" s="81" t="s">
        <v>73</v>
      </c>
      <c r="B138" s="51"/>
      <c r="C138" s="51"/>
    </row>
    <row r="139" spans="1:4" s="79" customFormat="1" ht="18" customHeight="1" x14ac:dyDescent="0.25">
      <c r="A139" s="51"/>
      <c r="B139" s="51"/>
      <c r="C139" s="51"/>
    </row>
    <row r="140" spans="1:4" s="79" customFormat="1" ht="18" customHeight="1" x14ac:dyDescent="0.25">
      <c r="A140" s="51" t="s">
        <v>119</v>
      </c>
      <c r="B140" s="51"/>
      <c r="C140" s="51"/>
    </row>
    <row r="141" spans="1:4" s="79" customFormat="1" ht="18" customHeight="1" x14ac:dyDescent="0.25">
      <c r="A141" s="51"/>
      <c r="B141" s="51"/>
      <c r="C141" s="51"/>
    </row>
    <row r="142" spans="1:4" s="79" customFormat="1" ht="18" customHeight="1" x14ac:dyDescent="0.25">
      <c r="A142" s="82" t="str">
        <f>+Resumen!$AB$10</f>
        <v>MES DE NOVIEMBRE DE 2019</v>
      </c>
      <c r="B142" s="51"/>
      <c r="C142" s="83"/>
    </row>
    <row r="143" spans="1:4" s="79" customFormat="1" ht="18" customHeight="1" x14ac:dyDescent="0.25">
      <c r="A143" s="51">
        <f>Resumen!AB22</f>
        <v>0</v>
      </c>
      <c r="B143" s="84" t="s">
        <v>118</v>
      </c>
      <c r="C143" s="83">
        <f>Resumen!AC22</f>
        <v>0</v>
      </c>
    </row>
    <row r="144" spans="1:4" s="79" customFormat="1" ht="18" customHeight="1" x14ac:dyDescent="0.25">
      <c r="A144" s="51"/>
      <c r="B144" s="84"/>
      <c r="C144" s="83"/>
    </row>
    <row r="145" spans="1:4" s="79" customFormat="1" ht="18" customHeight="1" x14ac:dyDescent="0.25">
      <c r="A145" s="51"/>
      <c r="B145" s="84"/>
      <c r="C145" s="83"/>
    </row>
    <row r="146" spans="1:4" s="79" customFormat="1" ht="18" customHeight="1" x14ac:dyDescent="0.25">
      <c r="A146" s="51"/>
      <c r="B146" s="84"/>
      <c r="C146" s="83"/>
    </row>
    <row r="147" spans="1:4" s="79" customFormat="1" ht="18" customHeight="1" x14ac:dyDescent="0.25">
      <c r="A147" s="51"/>
      <c r="B147" s="89"/>
      <c r="C147" s="90"/>
    </row>
    <row r="148" spans="1:4" s="79" customFormat="1" ht="18" customHeight="1" x14ac:dyDescent="0.25">
      <c r="A148" s="51"/>
      <c r="B148" s="81">
        <f>A143</f>
        <v>0</v>
      </c>
      <c r="C148" s="51"/>
    </row>
    <row r="149" spans="1:4" s="79" customFormat="1" ht="18" customHeight="1" x14ac:dyDescent="0.25">
      <c r="A149" s="51"/>
      <c r="B149" s="51"/>
      <c r="C149" s="51"/>
    </row>
    <row r="150" spans="1:4" s="79" customFormat="1" ht="18" customHeight="1" x14ac:dyDescent="0.25">
      <c r="A150" s="86"/>
      <c r="B150" s="86"/>
      <c r="C150" s="86"/>
      <c r="D150" s="80"/>
    </row>
    <row r="151" spans="1:4" s="79" customFormat="1" ht="18" customHeight="1" x14ac:dyDescent="0.25"/>
    <row r="152" spans="1:4" s="79" customFormat="1" ht="18" customHeight="1" x14ac:dyDescent="0.25">
      <c r="A152" s="81" t="str">
        <f>Resumen!$AA$42</f>
        <v>FABRICA DE MAQUINARIAS MARIO GIANNINI S.A.</v>
      </c>
      <c r="B152" s="51"/>
      <c r="C152" s="51"/>
    </row>
    <row r="153" spans="1:4" s="79" customFormat="1" ht="18" customHeight="1" x14ac:dyDescent="0.25">
      <c r="A153" s="81" t="s">
        <v>73</v>
      </c>
      <c r="B153" s="51"/>
      <c r="C153" s="51"/>
    </row>
    <row r="154" spans="1:4" s="79" customFormat="1" ht="18" customHeight="1" x14ac:dyDescent="0.25">
      <c r="A154" s="51"/>
      <c r="B154" s="51"/>
      <c r="C154" s="51"/>
    </row>
    <row r="155" spans="1:4" s="79" customFormat="1" ht="18" customHeight="1" x14ac:dyDescent="0.25">
      <c r="A155" s="51" t="s">
        <v>119</v>
      </c>
      <c r="B155" s="51"/>
      <c r="C155" s="51"/>
    </row>
    <row r="156" spans="1:4" s="79" customFormat="1" ht="18" customHeight="1" x14ac:dyDescent="0.25">
      <c r="A156" s="51"/>
      <c r="B156" s="51"/>
      <c r="C156" s="51"/>
    </row>
    <row r="157" spans="1:4" s="79" customFormat="1" ht="18" customHeight="1" x14ac:dyDescent="0.25">
      <c r="A157" s="82" t="str">
        <f>+Resumen!$AB$10</f>
        <v>MES DE NOVIEMBRE DE 2019</v>
      </c>
      <c r="B157" s="51"/>
      <c r="C157" s="83"/>
    </row>
    <row r="158" spans="1:4" s="79" customFormat="1" ht="18" customHeight="1" x14ac:dyDescent="0.25">
      <c r="A158" s="51">
        <f>Resumen!AB23</f>
        <v>0</v>
      </c>
      <c r="B158" s="84" t="s">
        <v>118</v>
      </c>
      <c r="C158" s="83">
        <f>Resumen!AC23</f>
        <v>0</v>
      </c>
    </row>
    <row r="159" spans="1:4" s="79" customFormat="1" ht="18" customHeight="1" x14ac:dyDescent="0.25">
      <c r="A159" s="51"/>
      <c r="B159" s="84"/>
      <c r="C159" s="83"/>
    </row>
    <row r="160" spans="1:4" s="79" customFormat="1" ht="18" customHeight="1" x14ac:dyDescent="0.25">
      <c r="A160" s="51"/>
      <c r="B160" s="84"/>
      <c r="C160" s="83"/>
    </row>
    <row r="161" spans="1:4" s="79" customFormat="1" ht="18" customHeight="1" x14ac:dyDescent="0.25">
      <c r="A161" s="51"/>
      <c r="B161" s="84"/>
      <c r="C161" s="83"/>
    </row>
    <row r="162" spans="1:4" s="79" customFormat="1" ht="18" customHeight="1" x14ac:dyDescent="0.25">
      <c r="A162" s="51"/>
      <c r="B162" s="89"/>
      <c r="C162" s="90"/>
    </row>
    <row r="163" spans="1:4" s="79" customFormat="1" ht="18" customHeight="1" x14ac:dyDescent="0.25">
      <c r="A163" s="51"/>
      <c r="B163" s="81">
        <f>A158</f>
        <v>0</v>
      </c>
      <c r="C163" s="51"/>
    </row>
    <row r="164" spans="1:4" s="79" customFormat="1" ht="18" customHeight="1" x14ac:dyDescent="0.25">
      <c r="A164" s="51"/>
      <c r="B164" s="51"/>
      <c r="C164" s="51"/>
    </row>
    <row r="165" spans="1:4" s="79" customFormat="1" ht="18" customHeight="1" x14ac:dyDescent="0.25">
      <c r="A165" s="86"/>
      <c r="B165" s="86"/>
      <c r="C165" s="86"/>
      <c r="D165" s="80"/>
    </row>
    <row r="166" spans="1:4" s="79" customFormat="1" ht="18" customHeight="1" x14ac:dyDescent="0.25"/>
    <row r="167" spans="1:4" s="79" customFormat="1" ht="18" customHeight="1" x14ac:dyDescent="0.25">
      <c r="A167" s="81" t="str">
        <f>Resumen!$AA$42</f>
        <v>FABRICA DE MAQUINARIAS MARIO GIANNINI S.A.</v>
      </c>
      <c r="B167" s="51"/>
      <c r="C167" s="51"/>
    </row>
    <row r="168" spans="1:4" s="79" customFormat="1" ht="17.25" customHeight="1" x14ac:dyDescent="0.25">
      <c r="A168" s="81" t="s">
        <v>73</v>
      </c>
      <c r="B168" s="51"/>
      <c r="C168" s="51"/>
    </row>
    <row r="169" spans="1:4" s="79" customFormat="1" ht="17.25" customHeight="1" x14ac:dyDescent="0.25">
      <c r="A169" s="51"/>
      <c r="B169" s="51"/>
      <c r="C169" s="51"/>
    </row>
    <row r="170" spans="1:4" s="79" customFormat="1" ht="17.25" customHeight="1" x14ac:dyDescent="0.25">
      <c r="A170" s="51" t="s">
        <v>119</v>
      </c>
      <c r="B170" s="51"/>
      <c r="C170" s="51"/>
    </row>
    <row r="171" spans="1:4" s="79" customFormat="1" ht="17.25" customHeight="1" x14ac:dyDescent="0.25">
      <c r="A171" s="51"/>
      <c r="B171" s="51"/>
      <c r="C171" s="51"/>
    </row>
    <row r="172" spans="1:4" s="79" customFormat="1" ht="17.25" customHeight="1" x14ac:dyDescent="0.25">
      <c r="A172" s="82" t="str">
        <f>+Resumen!$AB$10</f>
        <v>MES DE NOVIEMBRE DE 2019</v>
      </c>
      <c r="B172" s="51"/>
      <c r="C172" s="83"/>
    </row>
    <row r="173" spans="1:4" s="79" customFormat="1" ht="17.25" customHeight="1" x14ac:dyDescent="0.25">
      <c r="A173" s="51">
        <f>Resumen!AB23</f>
        <v>0</v>
      </c>
      <c r="B173" s="84" t="s">
        <v>118</v>
      </c>
      <c r="C173" s="83">
        <f>Resumen!AC23</f>
        <v>0</v>
      </c>
    </row>
    <row r="174" spans="1:4" s="79" customFormat="1" ht="17.25" customHeight="1" x14ac:dyDescent="0.25">
      <c r="A174" s="51"/>
      <c r="B174" s="84"/>
      <c r="C174" s="83"/>
    </row>
    <row r="175" spans="1:4" s="79" customFormat="1" ht="17.25" customHeight="1" x14ac:dyDescent="0.25">
      <c r="A175" s="51"/>
      <c r="B175" s="84"/>
      <c r="C175" s="83"/>
    </row>
    <row r="176" spans="1:4" s="79" customFormat="1" ht="17.25" customHeight="1" x14ac:dyDescent="0.25">
      <c r="A176" s="51"/>
      <c r="B176" s="84"/>
      <c r="C176" s="83"/>
    </row>
    <row r="177" spans="1:4" s="79" customFormat="1" ht="17.25" customHeight="1" x14ac:dyDescent="0.25">
      <c r="A177" s="51"/>
      <c r="B177" s="89"/>
      <c r="C177" s="90"/>
    </row>
    <row r="178" spans="1:4" s="79" customFormat="1" ht="17.25" customHeight="1" x14ac:dyDescent="0.25">
      <c r="A178" s="51"/>
      <c r="B178" s="81">
        <f>A173</f>
        <v>0</v>
      </c>
      <c r="C178" s="51"/>
    </row>
    <row r="179" spans="1:4" s="79" customFormat="1" ht="17.25" customHeight="1" x14ac:dyDescent="0.25">
      <c r="A179" s="51"/>
      <c r="B179" s="51"/>
      <c r="C179" s="51"/>
    </row>
    <row r="180" spans="1:4" s="79" customFormat="1" ht="17.25" customHeight="1" x14ac:dyDescent="0.25">
      <c r="A180" s="86"/>
      <c r="B180" s="86"/>
      <c r="C180" s="86"/>
      <c r="D180" s="80"/>
    </row>
    <row r="181" spans="1:4" s="79" customFormat="1" ht="17.25" customHeight="1" x14ac:dyDescent="0.25">
      <c r="A181" s="51"/>
      <c r="B181" s="51"/>
      <c r="C181" s="51"/>
    </row>
    <row r="182" spans="1:4" s="79" customFormat="1" ht="17.25" customHeight="1" x14ac:dyDescent="0.25">
      <c r="A182" s="82"/>
      <c r="B182" s="51"/>
      <c r="C182" s="83"/>
    </row>
    <row r="183" spans="1:4" s="79" customFormat="1" ht="17.25" customHeight="1" x14ac:dyDescent="0.25">
      <c r="A183" s="51"/>
      <c r="B183" s="84"/>
      <c r="C183" s="83"/>
    </row>
    <row r="184" spans="1:4" s="79" customFormat="1" ht="17.25" customHeight="1" x14ac:dyDescent="0.25">
      <c r="A184" s="51"/>
      <c r="B184" s="84"/>
      <c r="C184" s="83"/>
    </row>
    <row r="185" spans="1:4" s="79" customFormat="1" ht="17.25" customHeight="1" x14ac:dyDescent="0.25">
      <c r="A185" s="51"/>
      <c r="B185" s="51"/>
      <c r="C185" s="51"/>
    </row>
    <row r="186" spans="1:4" s="79" customFormat="1" ht="17.25" customHeight="1" x14ac:dyDescent="0.25">
      <c r="A186" s="51"/>
      <c r="B186" s="51"/>
      <c r="C186" s="51"/>
    </row>
    <row r="187" spans="1:4" s="79" customFormat="1" ht="17.25" customHeight="1" x14ac:dyDescent="0.25">
      <c r="A187" s="51"/>
      <c r="B187" s="51"/>
      <c r="C187" s="51"/>
    </row>
    <row r="188" spans="1:4" s="79" customFormat="1" ht="17.25" customHeight="1" x14ac:dyDescent="0.25"/>
    <row r="189" spans="1:4" s="79" customFormat="1" ht="17.25" customHeight="1" x14ac:dyDescent="0.25">
      <c r="A189" s="51"/>
      <c r="B189" s="51"/>
      <c r="C189" s="51"/>
    </row>
    <row r="190" spans="1:4" s="79" customFormat="1" ht="17.25" customHeight="1" x14ac:dyDescent="0.25">
      <c r="A190" s="81"/>
      <c r="B190" s="51"/>
      <c r="C190" s="51"/>
    </row>
    <row r="191" spans="1:4" s="79" customFormat="1" ht="17.25" customHeight="1" x14ac:dyDescent="0.25">
      <c r="A191" s="51"/>
      <c r="B191" s="51"/>
      <c r="C191" s="51"/>
    </row>
    <row r="192" spans="1:4" s="79" customFormat="1" ht="17.25" customHeight="1" x14ac:dyDescent="0.25">
      <c r="A192" s="51"/>
      <c r="B192" s="51"/>
      <c r="C192" s="51"/>
    </row>
    <row r="193" spans="1:3" s="79" customFormat="1" ht="17.25" customHeight="1" x14ac:dyDescent="0.25">
      <c r="A193" s="51"/>
      <c r="B193" s="51"/>
      <c r="C193" s="51"/>
    </row>
    <row r="194" spans="1:3" s="79" customFormat="1" ht="17.25" customHeight="1" x14ac:dyDescent="0.25">
      <c r="A194" s="51"/>
      <c r="B194" s="51"/>
      <c r="C194" s="51"/>
    </row>
    <row r="195" spans="1:3" s="79" customFormat="1" ht="17.25" customHeight="1" x14ac:dyDescent="0.25">
      <c r="A195" s="82"/>
      <c r="B195" s="51"/>
      <c r="C195" s="83"/>
    </row>
    <row r="196" spans="1:3" s="79" customFormat="1" ht="17.25" customHeight="1" x14ac:dyDescent="0.25">
      <c r="A196" s="51"/>
      <c r="B196" s="84"/>
      <c r="C196" s="83"/>
    </row>
    <row r="197" spans="1:3" s="79" customFormat="1" ht="17.25" customHeight="1" x14ac:dyDescent="0.25">
      <c r="A197" s="51"/>
      <c r="B197" s="84"/>
      <c r="C197" s="83"/>
    </row>
    <row r="198" spans="1:3" s="79" customFormat="1" ht="17.25" customHeight="1" x14ac:dyDescent="0.25">
      <c r="A198" s="51"/>
      <c r="B198" s="51"/>
      <c r="C198" s="51"/>
    </row>
    <row r="199" spans="1:3" s="79" customFormat="1" ht="17.25" customHeight="1" x14ac:dyDescent="0.25">
      <c r="A199" s="51"/>
      <c r="B199" s="51"/>
      <c r="C199" s="51"/>
    </row>
    <row r="200" spans="1:3" s="79" customFormat="1" ht="17.25" customHeight="1" x14ac:dyDescent="0.25">
      <c r="A200" s="51"/>
      <c r="B200" s="51"/>
      <c r="C200" s="51"/>
    </row>
    <row r="201" spans="1:3" s="79" customFormat="1" ht="17.25" customHeight="1" x14ac:dyDescent="0.25"/>
    <row r="202" spans="1:3" s="79" customFormat="1" ht="17.25" customHeight="1" x14ac:dyDescent="0.25">
      <c r="A202" s="51"/>
      <c r="B202" s="51"/>
      <c r="C202" s="51"/>
    </row>
    <row r="203" spans="1:3" s="79" customFormat="1" ht="17.25" customHeight="1" x14ac:dyDescent="0.25">
      <c r="A203" s="81"/>
      <c r="B203" s="51"/>
      <c r="C203" s="51"/>
    </row>
    <row r="204" spans="1:3" s="79" customFormat="1" ht="17.25" customHeight="1" x14ac:dyDescent="0.25">
      <c r="A204" s="51"/>
      <c r="B204" s="51"/>
      <c r="C204" s="51"/>
    </row>
    <row r="205" spans="1:3" s="79" customFormat="1" ht="17.25" customHeight="1" x14ac:dyDescent="0.25">
      <c r="A205" s="51"/>
      <c r="B205" s="51"/>
      <c r="C205" s="51"/>
    </row>
    <row r="206" spans="1:3" s="79" customFormat="1" ht="17.25" customHeight="1" x14ac:dyDescent="0.25">
      <c r="A206" s="51"/>
      <c r="B206" s="51"/>
      <c r="C206" s="51"/>
    </row>
    <row r="207" spans="1:3" s="79" customFormat="1" ht="17.25" customHeight="1" x14ac:dyDescent="0.25">
      <c r="A207" s="51"/>
      <c r="B207" s="51"/>
      <c r="C207" s="51"/>
    </row>
    <row r="208" spans="1:3" s="79" customFormat="1" ht="17.25" customHeight="1" x14ac:dyDescent="0.25">
      <c r="A208" s="82"/>
      <c r="B208" s="51"/>
      <c r="C208" s="83"/>
    </row>
    <row r="209" spans="1:3" s="79" customFormat="1" ht="17.25" customHeight="1" x14ac:dyDescent="0.25">
      <c r="A209" s="51"/>
      <c r="B209" s="84"/>
      <c r="C209" s="83"/>
    </row>
    <row r="210" spans="1:3" s="79" customFormat="1" ht="17.25" customHeight="1" x14ac:dyDescent="0.25">
      <c r="A210" s="51"/>
      <c r="B210" s="84"/>
      <c r="C210" s="83"/>
    </row>
    <row r="211" spans="1:3" s="79" customFormat="1" ht="17.25" customHeight="1" x14ac:dyDescent="0.25">
      <c r="A211" s="51"/>
      <c r="B211" s="51"/>
      <c r="C211" s="51"/>
    </row>
    <row r="212" spans="1:3" s="79" customFormat="1" ht="17.25" customHeight="1" x14ac:dyDescent="0.25">
      <c r="A212" s="51"/>
      <c r="B212" s="51"/>
      <c r="C212" s="51"/>
    </row>
    <row r="213" spans="1:3" s="79" customFormat="1" ht="17.25" customHeight="1" x14ac:dyDescent="0.25">
      <c r="A213" s="51"/>
      <c r="B213" s="51"/>
      <c r="C213" s="51"/>
    </row>
    <row r="214" spans="1:3" s="79" customFormat="1" ht="17.25" customHeight="1" x14ac:dyDescent="0.25"/>
    <row r="215" spans="1:3" s="79" customFormat="1" ht="17.25" customHeight="1" x14ac:dyDescent="0.25">
      <c r="A215" s="51"/>
      <c r="B215" s="51"/>
      <c r="C215" s="51"/>
    </row>
    <row r="216" spans="1:3" s="79" customFormat="1" ht="17.25" customHeight="1" x14ac:dyDescent="0.25">
      <c r="A216" s="81"/>
      <c r="B216" s="51"/>
      <c r="C216" s="51"/>
    </row>
    <row r="217" spans="1:3" s="79" customFormat="1" ht="17.25" customHeight="1" x14ac:dyDescent="0.25">
      <c r="A217" s="51"/>
      <c r="B217" s="51"/>
      <c r="C217" s="51"/>
    </row>
    <row r="218" spans="1:3" s="79" customFormat="1" ht="17.25" customHeight="1" x14ac:dyDescent="0.25">
      <c r="A218" s="51"/>
      <c r="B218" s="51"/>
      <c r="C218" s="51"/>
    </row>
    <row r="219" spans="1:3" s="79" customFormat="1" ht="17.25" customHeight="1" x14ac:dyDescent="0.25">
      <c r="A219" s="51"/>
      <c r="B219" s="51"/>
      <c r="C219" s="51"/>
    </row>
    <row r="220" spans="1:3" s="79" customFormat="1" ht="17.25" customHeight="1" x14ac:dyDescent="0.25">
      <c r="A220" s="51"/>
      <c r="B220" s="51"/>
      <c r="C220" s="51"/>
    </row>
    <row r="221" spans="1:3" s="79" customFormat="1" ht="17.25" customHeight="1" x14ac:dyDescent="0.25">
      <c r="A221" s="82"/>
      <c r="B221" s="51"/>
      <c r="C221" s="83"/>
    </row>
    <row r="222" spans="1:3" s="79" customFormat="1" ht="17.25" customHeight="1" x14ac:dyDescent="0.25">
      <c r="A222" s="51"/>
      <c r="B222" s="84"/>
      <c r="C222" s="83"/>
    </row>
    <row r="223" spans="1:3" s="79" customFormat="1" ht="17.25" customHeight="1" x14ac:dyDescent="0.25">
      <c r="A223" s="51"/>
      <c r="B223" s="84"/>
      <c r="C223" s="83"/>
    </row>
    <row r="224" spans="1:3" s="79" customFormat="1" ht="17.25" customHeight="1" x14ac:dyDescent="0.25">
      <c r="A224" s="51"/>
      <c r="B224" s="51"/>
      <c r="C224" s="51"/>
    </row>
    <row r="225" spans="1:4" s="79" customFormat="1" ht="17.25" customHeight="1" x14ac:dyDescent="0.25">
      <c r="A225" s="51"/>
      <c r="B225" s="51"/>
      <c r="C225" s="51"/>
    </row>
    <row r="226" spans="1:4" s="79" customFormat="1" ht="17.25" customHeight="1" x14ac:dyDescent="0.25"/>
    <row r="227" spans="1:4" s="79" customFormat="1" ht="17.25" customHeight="1" x14ac:dyDescent="0.25">
      <c r="A227" s="51"/>
      <c r="B227" s="51"/>
      <c r="C227" s="51"/>
    </row>
    <row r="228" spans="1:4" s="79" customFormat="1" ht="17.25" customHeight="1" x14ac:dyDescent="0.25">
      <c r="A228" s="81"/>
      <c r="B228" s="51"/>
      <c r="C228" s="51"/>
    </row>
    <row r="229" spans="1:4" s="79" customFormat="1" ht="17.25" customHeight="1" x14ac:dyDescent="0.25">
      <c r="A229" s="51"/>
      <c r="B229" s="51"/>
      <c r="C229" s="51"/>
    </row>
    <row r="230" spans="1:4" s="79" customFormat="1" ht="17.25" customHeight="1" x14ac:dyDescent="0.25">
      <c r="A230" s="51"/>
      <c r="B230" s="51"/>
      <c r="C230" s="51"/>
    </row>
    <row r="231" spans="1:4" s="79" customFormat="1" ht="17.25" customHeight="1" x14ac:dyDescent="0.25">
      <c r="A231" s="51"/>
      <c r="B231" s="51"/>
      <c r="C231" s="51"/>
    </row>
    <row r="232" spans="1:4" s="79" customFormat="1" ht="17.25" customHeight="1" x14ac:dyDescent="0.25">
      <c r="A232" s="51"/>
      <c r="B232" s="51"/>
      <c r="C232" s="51"/>
    </row>
    <row r="233" spans="1:4" s="79" customFormat="1" ht="17.25" customHeight="1" x14ac:dyDescent="0.25">
      <c r="A233" s="82"/>
      <c r="B233" s="51"/>
      <c r="C233" s="83"/>
    </row>
    <row r="234" spans="1:4" s="79" customFormat="1" ht="17.25" customHeight="1" x14ac:dyDescent="0.25">
      <c r="A234" s="82"/>
      <c r="B234" s="84"/>
      <c r="C234" s="83"/>
    </row>
    <row r="235" spans="1:4" s="79" customFormat="1" ht="17.25" customHeight="1" x14ac:dyDescent="0.25">
      <c r="A235" s="51"/>
      <c r="B235" s="84"/>
      <c r="C235" s="83"/>
    </row>
    <row r="236" spans="1:4" ht="17.25" customHeight="1" x14ac:dyDescent="0.25">
      <c r="A236" s="51"/>
      <c r="B236" s="51"/>
      <c r="C236" s="51"/>
      <c r="D236" s="79"/>
    </row>
    <row r="237" spans="1:4" ht="17.25" customHeight="1" x14ac:dyDescent="0.25">
      <c r="A237" s="51"/>
      <c r="B237" s="51"/>
      <c r="C237" s="51"/>
      <c r="D237" s="79"/>
    </row>
    <row r="238" spans="1:4" x14ac:dyDescent="0.25">
      <c r="A238" s="79"/>
      <c r="B238" s="79"/>
      <c r="C238" s="79"/>
      <c r="D238" s="79"/>
    </row>
    <row r="239" spans="1:4" x14ac:dyDescent="0.25">
      <c r="A239" s="79"/>
      <c r="B239" s="79"/>
      <c r="C239" s="79"/>
      <c r="D239" s="79"/>
    </row>
    <row r="240" spans="1:4" x14ac:dyDescent="0.25">
      <c r="A240" s="79"/>
      <c r="B240" s="79"/>
      <c r="C240" s="79"/>
      <c r="D240" s="79"/>
    </row>
    <row r="241" spans="1:4" x14ac:dyDescent="0.25">
      <c r="A241" s="79"/>
      <c r="B241" s="79"/>
      <c r="C241" s="79"/>
      <c r="D241" s="79"/>
    </row>
    <row r="242" spans="1:4" x14ac:dyDescent="0.25">
      <c r="A242" s="79"/>
      <c r="B242" s="79"/>
      <c r="C242" s="79"/>
      <c r="D242" s="79"/>
    </row>
    <row r="243" spans="1:4" x14ac:dyDescent="0.25">
      <c r="A243" s="79"/>
      <c r="B243" s="79"/>
      <c r="C243" s="79"/>
      <c r="D243" s="79"/>
    </row>
  </sheetData>
  <phoneticPr fontId="0" type="noConversion"/>
  <printOptions gridLinesSet="0"/>
  <pageMargins left="0.55118110236220474" right="0.55118110236220474" top="0.43307086614173229" bottom="0.43307086614173229" header="0.27559055118110237" footer="0.23622047244094491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Boletas</vt:lpstr>
      <vt:lpstr>1 Quincena</vt:lpstr>
      <vt:lpstr>2 Quincena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FORMACERO</dc:creator>
  <cp:lastModifiedBy>Usuario de Windows</cp:lastModifiedBy>
  <cp:lastPrinted>2018-11-29T19:57:48Z</cp:lastPrinted>
  <dcterms:created xsi:type="dcterms:W3CDTF">2004-02-26T20:14:58Z</dcterms:created>
  <dcterms:modified xsi:type="dcterms:W3CDTF">2019-12-18T21:12:54Z</dcterms:modified>
</cp:coreProperties>
</file>