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jeff_\Documents\EIRENE\CALIBRACAO_IMAGEM\Referencias\"/>
    </mc:Choice>
  </mc:AlternateContent>
  <xr:revisionPtr revIDLastSave="0" documentId="13_ncr:1_{58D8B4A1-CA2F-4A42-AD0C-E726376DB41B}" xr6:coauthVersionLast="45" xr6:coauthVersionMax="45" xr10:uidLastSave="{00000000-0000-0000-0000-000000000000}"/>
  <bookViews>
    <workbookView xWindow="-4710" yWindow="-16320" windowWidth="29040" windowHeight="15840" xr2:uid="{00000000-000D-0000-FFFF-FFFF00000000}"/>
  </bookViews>
  <sheets>
    <sheet name="Plan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57" i="1" l="1"/>
  <c r="W37" i="1"/>
  <c r="AB58" i="1"/>
  <c r="W58" i="1"/>
  <c r="W57" i="1"/>
  <c r="AB56" i="1"/>
  <c r="W56" i="1"/>
  <c r="AB55" i="1"/>
  <c r="W55" i="1"/>
  <c r="AB54" i="1"/>
  <c r="W54" i="1"/>
  <c r="AB53" i="1"/>
  <c r="W53" i="1"/>
  <c r="AB52" i="1"/>
  <c r="W52" i="1"/>
  <c r="AB51" i="1"/>
  <c r="W51" i="1"/>
  <c r="AB50" i="1"/>
  <c r="W50" i="1"/>
  <c r="AB49" i="1"/>
  <c r="W49" i="1"/>
  <c r="AB48" i="1"/>
  <c r="W48" i="1"/>
  <c r="AG44" i="1"/>
  <c r="AB44" i="1"/>
  <c r="W44" i="1"/>
  <c r="AG43" i="1"/>
  <c r="AB43" i="1"/>
  <c r="W43" i="1"/>
  <c r="AG42" i="1"/>
  <c r="AB42" i="1"/>
  <c r="W42" i="1"/>
  <c r="AG41" i="1"/>
  <c r="AB41" i="1"/>
  <c r="W41" i="1"/>
  <c r="AG40" i="1"/>
  <c r="AB40" i="1"/>
  <c r="W40" i="1"/>
  <c r="AG39" i="1"/>
  <c r="AB39" i="1"/>
  <c r="W39" i="1"/>
  <c r="AG38" i="1"/>
  <c r="AB38" i="1"/>
  <c r="W38" i="1"/>
  <c r="AG37" i="1"/>
  <c r="AB37" i="1"/>
  <c r="AG36" i="1"/>
  <c r="AB36" i="1"/>
  <c r="W36" i="1"/>
  <c r="AG35" i="1"/>
  <c r="AB35" i="1"/>
  <c r="W35" i="1"/>
  <c r="AG34" i="1"/>
  <c r="AB34" i="1"/>
  <c r="W34" i="1"/>
  <c r="AG30" i="1"/>
  <c r="AB30" i="1"/>
  <c r="W30" i="1"/>
  <c r="AG29" i="1"/>
  <c r="AB29" i="1"/>
  <c r="W29" i="1"/>
  <c r="AG28" i="1"/>
  <c r="AB28" i="1"/>
  <c r="W28" i="1"/>
  <c r="AG27" i="1"/>
  <c r="AB27" i="1"/>
  <c r="W27" i="1"/>
  <c r="AG26" i="1"/>
  <c r="AB26" i="1"/>
  <c r="W26" i="1"/>
  <c r="AG25" i="1"/>
  <c r="AB25" i="1"/>
  <c r="W25" i="1"/>
  <c r="AG24" i="1"/>
  <c r="AB24" i="1"/>
  <c r="W24" i="1"/>
  <c r="AG23" i="1"/>
  <c r="AB23" i="1"/>
  <c r="W23" i="1"/>
  <c r="AG22" i="1"/>
  <c r="AB22" i="1"/>
  <c r="W22" i="1"/>
  <c r="AG21" i="1"/>
  <c r="AB21" i="1"/>
  <c r="W21" i="1"/>
  <c r="AG20" i="1"/>
  <c r="AB20" i="1"/>
  <c r="W20" i="1"/>
  <c r="AG16" i="1"/>
  <c r="AG15" i="1"/>
  <c r="AG14" i="1"/>
  <c r="AG13" i="1"/>
  <c r="AG12" i="1"/>
  <c r="AG11" i="1"/>
  <c r="AG10" i="1"/>
  <c r="AG9" i="1"/>
  <c r="AG8" i="1"/>
  <c r="AG7" i="1"/>
  <c r="AG6" i="1"/>
  <c r="AB16" i="1"/>
  <c r="AB15" i="1"/>
  <c r="AB14" i="1"/>
  <c r="AB13" i="1"/>
  <c r="AB12" i="1"/>
  <c r="AB11" i="1"/>
  <c r="AB10" i="1"/>
  <c r="AB9" i="1"/>
  <c r="AB8" i="1"/>
  <c r="AB7" i="1"/>
  <c r="AB6" i="1"/>
  <c r="W14" i="1"/>
  <c r="W15" i="1"/>
  <c r="W16" i="1"/>
  <c r="W6" i="1"/>
  <c r="W7" i="1"/>
  <c r="W8" i="1"/>
  <c r="W9" i="1"/>
  <c r="W10" i="1"/>
  <c r="W11" i="1"/>
  <c r="W12" i="1"/>
  <c r="W13" i="1"/>
  <c r="M49" i="1" l="1"/>
  <c r="M59" i="1"/>
  <c r="J59" i="1"/>
  <c r="K59" i="1" s="1"/>
  <c r="H59" i="1"/>
  <c r="F59" i="1"/>
  <c r="D59" i="1"/>
  <c r="M58" i="1"/>
  <c r="K58" i="1"/>
  <c r="J58" i="1"/>
  <c r="H58" i="1"/>
  <c r="D58" i="1"/>
  <c r="F58" i="1" s="1"/>
  <c r="M57" i="1"/>
  <c r="J57" i="1"/>
  <c r="K57" i="1" s="1"/>
  <c r="H57" i="1"/>
  <c r="F57" i="1"/>
  <c r="D57" i="1"/>
  <c r="M56" i="1"/>
  <c r="K56" i="1"/>
  <c r="J56" i="1"/>
  <c r="H56" i="1"/>
  <c r="D56" i="1"/>
  <c r="F56" i="1" s="1"/>
  <c r="M55" i="1"/>
  <c r="J55" i="1"/>
  <c r="K55" i="1" s="1"/>
  <c r="H55" i="1"/>
  <c r="F55" i="1"/>
  <c r="D55" i="1"/>
  <c r="M54" i="1"/>
  <c r="K54" i="1"/>
  <c r="J54" i="1"/>
  <c r="H54" i="1"/>
  <c r="D54" i="1"/>
  <c r="F54" i="1" s="1"/>
  <c r="M53" i="1"/>
  <c r="J53" i="1"/>
  <c r="K53" i="1" s="1"/>
  <c r="H53" i="1"/>
  <c r="F53" i="1"/>
  <c r="D53" i="1"/>
  <c r="M52" i="1"/>
  <c r="K52" i="1"/>
  <c r="J52" i="1"/>
  <c r="H52" i="1"/>
  <c r="D52" i="1"/>
  <c r="F52" i="1" s="1"/>
  <c r="M51" i="1"/>
  <c r="J51" i="1"/>
  <c r="K51" i="1" s="1"/>
  <c r="H51" i="1"/>
  <c r="F51" i="1"/>
  <c r="D51" i="1"/>
  <c r="M50" i="1"/>
  <c r="K50" i="1"/>
  <c r="J50" i="1"/>
  <c r="H50" i="1"/>
  <c r="D50" i="1"/>
  <c r="F50" i="1" s="1"/>
  <c r="J49" i="1"/>
  <c r="K49" i="1" s="1"/>
  <c r="H49" i="1"/>
  <c r="F49" i="1"/>
  <c r="D49" i="1"/>
  <c r="E49" i="1" s="1"/>
  <c r="M35" i="1"/>
  <c r="K44" i="1"/>
  <c r="M42" i="1"/>
  <c r="K41" i="1"/>
  <c r="K40" i="1"/>
  <c r="M38" i="1"/>
  <c r="K36" i="1"/>
  <c r="M37" i="1"/>
  <c r="M39" i="1"/>
  <c r="M41" i="1"/>
  <c r="M43" i="1"/>
  <c r="M45" i="1"/>
  <c r="J35" i="1"/>
  <c r="K35" i="1" s="1"/>
  <c r="K37" i="1"/>
  <c r="K38" i="1"/>
  <c r="K39" i="1"/>
  <c r="K42" i="1"/>
  <c r="K43" i="1"/>
  <c r="K45" i="1"/>
  <c r="J36" i="1"/>
  <c r="J37" i="1"/>
  <c r="J38" i="1"/>
  <c r="J39" i="1"/>
  <c r="J40" i="1"/>
  <c r="J41" i="1"/>
  <c r="J42" i="1"/>
  <c r="J43" i="1"/>
  <c r="J44" i="1"/>
  <c r="J45" i="1"/>
  <c r="H35" i="1"/>
  <c r="H37" i="1"/>
  <c r="H39" i="1"/>
  <c r="H41" i="1"/>
  <c r="H43" i="1"/>
  <c r="H45" i="1"/>
  <c r="H44" i="1" l="1"/>
  <c r="H40" i="1"/>
  <c r="H36" i="1"/>
  <c r="M44" i="1"/>
  <c r="M40" i="1"/>
  <c r="M36" i="1"/>
  <c r="H42" i="1"/>
  <c r="H38" i="1"/>
  <c r="F45" i="1"/>
  <c r="D45" i="1"/>
  <c r="F44" i="1"/>
  <c r="D44" i="1"/>
  <c r="F43" i="1"/>
  <c r="D43" i="1"/>
  <c r="F42" i="1"/>
  <c r="D42" i="1"/>
  <c r="F41" i="1"/>
  <c r="D41" i="1"/>
  <c r="F40" i="1"/>
  <c r="D40" i="1"/>
  <c r="F39" i="1"/>
  <c r="D39" i="1"/>
  <c r="F38" i="1"/>
  <c r="D38" i="1"/>
  <c r="F37" i="1"/>
  <c r="D37" i="1"/>
  <c r="F36" i="1"/>
  <c r="D36" i="1"/>
  <c r="F35" i="1"/>
  <c r="E35" i="1"/>
  <c r="D35" i="1"/>
  <c r="C31" i="1"/>
  <c r="C30" i="1"/>
  <c r="C29" i="1"/>
  <c r="C28" i="1"/>
  <c r="C27" i="1"/>
  <c r="C26" i="1"/>
  <c r="C25" i="1"/>
  <c r="C24" i="1"/>
  <c r="C23" i="1"/>
  <c r="C22" i="1"/>
  <c r="C21" i="1"/>
</calcChain>
</file>

<file path=xl/sharedStrings.xml><?xml version="1.0" encoding="utf-8"?>
<sst xmlns="http://schemas.openxmlformats.org/spreadsheetml/2006/main" count="67" uniqueCount="25">
  <si>
    <t>height</t>
  </si>
  <si>
    <t xml:space="preserve">pixels </t>
  </si>
  <si>
    <t>calc</t>
  </si>
  <si>
    <t>totalarea</t>
  </si>
  <si>
    <t>Teste</t>
  </si>
  <si>
    <t>pixels</t>
  </si>
  <si>
    <t>alt</t>
  </si>
  <si>
    <t>alt*cal1</t>
  </si>
  <si>
    <t>cal1</t>
  </si>
  <si>
    <t>ln(pixelx</t>
  </si>
  <si>
    <t>Referencia</t>
  </si>
  <si>
    <t>V1</t>
  </si>
  <si>
    <t>V2</t>
  </si>
  <si>
    <t>Area total (cm^2)</t>
  </si>
  <si>
    <t>Calibração referenciando com 30cm</t>
  </si>
  <si>
    <t>Calibração referenciando com 40cm</t>
  </si>
  <si>
    <t>Calibração referenciando com 50cm</t>
  </si>
  <si>
    <t>Calibração referenciando com 60cm</t>
  </si>
  <si>
    <t>Calibração referenciando com 70cm</t>
  </si>
  <si>
    <t>Calibração referenciando com 80cm</t>
  </si>
  <si>
    <t>Calibração referenciando com 90cm</t>
  </si>
  <si>
    <t>Calibração referenciando com 100cm</t>
  </si>
  <si>
    <t>Calibração referenciando com 110cm</t>
  </si>
  <si>
    <t>Calibração referenciando com 120cm</t>
  </si>
  <si>
    <t>Calibração referenciando com 130cm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</si>
</sst>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" fontId="0" fillId="0" borderId="1" xfId="0" applyNumberForma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993783709369516"/>
          <c:y val="0.1048850833849361"/>
          <c:w val="0.60675483118953999"/>
          <c:h val="0.82446088755853597"/>
        </c:manualLayout>
      </c:layout>
      <c:scatterChart>
        <c:scatterStyle val="lineMarker"/>
        <c:varyColors val="0"/>
        <c:ser>
          <c:idx val="0"/>
          <c:order val="0"/>
          <c:tx>
            <c:strRef>
              <c:f>Plan1!$D$4</c:f>
              <c:strCache>
                <c:ptCount val="1"/>
                <c:pt idx="0">
                  <c:v>pixels 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3.5789492998582931E-2"/>
                  <c:y val="-0.7113048484256144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Plan1!$C$5:$C$15</c:f>
              <c:numCache>
                <c:formatCode>0.00</c:formatCode>
                <c:ptCount val="11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  <c:pt idx="7">
                  <c:v>100</c:v>
                </c:pt>
                <c:pt idx="8">
                  <c:v>110</c:v>
                </c:pt>
                <c:pt idx="9">
                  <c:v>120</c:v>
                </c:pt>
                <c:pt idx="10">
                  <c:v>130</c:v>
                </c:pt>
              </c:numCache>
            </c:numRef>
          </c:xVal>
          <c:yVal>
            <c:numRef>
              <c:f>Plan1!$D$5:$D$15</c:f>
              <c:numCache>
                <c:formatCode>0.00</c:formatCode>
                <c:ptCount val="11"/>
                <c:pt idx="0">
                  <c:v>21006.5</c:v>
                </c:pt>
                <c:pt idx="1">
                  <c:v>17462.5</c:v>
                </c:pt>
                <c:pt idx="2">
                  <c:v>10716</c:v>
                </c:pt>
                <c:pt idx="3">
                  <c:v>7030.5</c:v>
                </c:pt>
                <c:pt idx="4">
                  <c:v>5537</c:v>
                </c:pt>
                <c:pt idx="5">
                  <c:v>4131.5</c:v>
                </c:pt>
                <c:pt idx="6">
                  <c:v>2991.5</c:v>
                </c:pt>
                <c:pt idx="7">
                  <c:v>2505.5</c:v>
                </c:pt>
                <c:pt idx="8">
                  <c:v>1761</c:v>
                </c:pt>
                <c:pt idx="9">
                  <c:v>1566</c:v>
                </c:pt>
                <c:pt idx="10">
                  <c:v>1259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DB-434A-BF99-1CBCC508CF4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458650312"/>
        <c:axId val="458650640"/>
      </c:scatterChart>
      <c:valAx>
        <c:axId val="458650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Height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58650640"/>
        <c:crosses val="autoZero"/>
        <c:crossBetween val="midCat"/>
      </c:valAx>
      <c:valAx>
        <c:axId val="45865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Pixels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58650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519111</xdr:colOff>
      <xdr:row>3</xdr:row>
      <xdr:rowOff>100011</xdr:rowOff>
    </xdr:from>
    <xdr:to>
      <xdr:col>17</xdr:col>
      <xdr:colOff>571500</xdr:colOff>
      <xdr:row>29</xdr:row>
      <xdr:rowOff>180975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7A6D7342-26A1-49B3-81BA-62C966F5FC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AG59"/>
  <sheetViews>
    <sheetView tabSelected="1" topLeftCell="A28" workbookViewId="0">
      <selection activeCell="H34" sqref="H34"/>
    </sheetView>
  </sheetViews>
  <sheetFormatPr defaultRowHeight="15" x14ac:dyDescent="0.25"/>
  <cols>
    <col min="20" max="20" width="10.5703125" bestFit="1" customWidth="1"/>
    <col min="21" max="21" width="8.42578125" customWidth="1"/>
    <col min="22" max="22" width="7.85546875" customWidth="1"/>
    <col min="23" max="23" width="16.28515625" bestFit="1" customWidth="1"/>
    <col min="25" max="25" width="10.5703125" bestFit="1" customWidth="1"/>
    <col min="26" max="26" width="6.85546875" customWidth="1"/>
    <col min="27" max="27" width="7.42578125" customWidth="1"/>
    <col min="28" max="28" width="16.28515625" bestFit="1" customWidth="1"/>
    <col min="30" max="30" width="10.5703125" bestFit="1" customWidth="1"/>
    <col min="31" max="31" width="7" customWidth="1"/>
    <col min="32" max="32" width="7.42578125" customWidth="1"/>
    <col min="33" max="33" width="16.28515625" bestFit="1" customWidth="1"/>
  </cols>
  <sheetData>
    <row r="4" spans="2:33" x14ac:dyDescent="0.25">
      <c r="C4" s="1" t="s">
        <v>0</v>
      </c>
      <c r="D4" s="1" t="s">
        <v>1</v>
      </c>
      <c r="E4" s="1" t="s">
        <v>2</v>
      </c>
      <c r="F4" s="1" t="s">
        <v>3</v>
      </c>
      <c r="T4" s="7" t="s">
        <v>14</v>
      </c>
      <c r="U4" s="7"/>
      <c r="V4" s="7"/>
      <c r="W4" s="7"/>
      <c r="X4" s="4"/>
      <c r="Y4" s="7" t="s">
        <v>15</v>
      </c>
      <c r="Z4" s="7"/>
      <c r="AA4" s="7"/>
      <c r="AB4" s="7"/>
      <c r="AC4" s="4"/>
      <c r="AD4" s="7" t="s">
        <v>16</v>
      </c>
      <c r="AE4" s="7"/>
      <c r="AF4" s="7"/>
      <c r="AG4" s="7"/>
    </row>
    <row r="5" spans="2:33" x14ac:dyDescent="0.25">
      <c r="B5">
        <v>1</v>
      </c>
      <c r="C5" s="1">
        <v>30</v>
      </c>
      <c r="D5" s="1">
        <v>21006.5</v>
      </c>
      <c r="E5" s="1">
        <v>21.8</v>
      </c>
      <c r="F5" s="1">
        <v>477.3</v>
      </c>
      <c r="T5" s="5" t="s">
        <v>10</v>
      </c>
      <c r="U5" s="5" t="s">
        <v>11</v>
      </c>
      <c r="V5" s="5" t="s">
        <v>12</v>
      </c>
      <c r="W5" s="5" t="s">
        <v>13</v>
      </c>
      <c r="X5" s="4"/>
      <c r="Y5" s="5" t="s">
        <v>10</v>
      </c>
      <c r="Z5" s="5" t="s">
        <v>11</v>
      </c>
      <c r="AA5" s="5" t="s">
        <v>12</v>
      </c>
      <c r="AB5" s="5" t="s">
        <v>13</v>
      </c>
      <c r="AC5" s="4"/>
      <c r="AD5" s="5" t="s">
        <v>10</v>
      </c>
      <c r="AE5" s="5" t="s">
        <v>11</v>
      </c>
      <c r="AF5" s="5" t="s">
        <v>12</v>
      </c>
      <c r="AG5" s="5" t="s">
        <v>13</v>
      </c>
    </row>
    <row r="6" spans="2:33" x14ac:dyDescent="0.25">
      <c r="B6">
        <v>2</v>
      </c>
      <c r="C6" s="1">
        <v>40</v>
      </c>
      <c r="D6" s="1">
        <v>17462.5</v>
      </c>
      <c r="E6" s="1">
        <v>18.100000000000001</v>
      </c>
      <c r="F6" s="1">
        <v>574.20000000000005</v>
      </c>
      <c r="T6" s="3">
        <v>30</v>
      </c>
      <c r="U6" s="6">
        <v>35.299999999999997</v>
      </c>
      <c r="V6" s="6">
        <v>64.3</v>
      </c>
      <c r="W6" s="6">
        <f t="shared" ref="W6:W12" si="0">U6+V6</f>
        <v>99.6</v>
      </c>
      <c r="X6" s="2"/>
      <c r="Y6" s="3">
        <v>30</v>
      </c>
      <c r="Z6" s="6">
        <v>42.5</v>
      </c>
      <c r="AA6" s="6">
        <v>77.3</v>
      </c>
      <c r="AB6" s="6">
        <f t="shared" ref="AB6:AB12" si="1">Z6+AA6</f>
        <v>119.8</v>
      </c>
      <c r="AC6" s="2"/>
      <c r="AD6" s="3">
        <v>30</v>
      </c>
      <c r="AE6" s="6">
        <v>126</v>
      </c>
      <c r="AF6" s="6">
        <v>69.2</v>
      </c>
      <c r="AG6" s="6">
        <f t="shared" ref="AG6:AG12" si="2">AE6+AF6</f>
        <v>195.2</v>
      </c>
    </row>
    <row r="7" spans="2:33" x14ac:dyDescent="0.25">
      <c r="B7">
        <v>3</v>
      </c>
      <c r="C7" s="1">
        <v>50</v>
      </c>
      <c r="D7" s="1">
        <v>10716</v>
      </c>
      <c r="E7" s="1">
        <v>11.1</v>
      </c>
      <c r="F7" s="1">
        <v>935.7</v>
      </c>
      <c r="T7" s="3">
        <v>40</v>
      </c>
      <c r="U7" s="6">
        <v>34.700000000000003</v>
      </c>
      <c r="V7" s="6">
        <v>48</v>
      </c>
      <c r="W7" s="6">
        <f t="shared" si="0"/>
        <v>82.7</v>
      </c>
      <c r="X7" s="2"/>
      <c r="Y7" s="3">
        <v>40</v>
      </c>
      <c r="Z7" s="6">
        <v>41.8</v>
      </c>
      <c r="AA7" s="6">
        <v>57.7</v>
      </c>
      <c r="AB7" s="6">
        <f t="shared" si="1"/>
        <v>99.5</v>
      </c>
      <c r="AC7" s="2"/>
      <c r="AD7" s="3">
        <v>40</v>
      </c>
      <c r="AE7" s="6">
        <v>94.1</v>
      </c>
      <c r="AF7" s="6">
        <v>68.099999999999994</v>
      </c>
      <c r="AG7" s="6">
        <f t="shared" si="2"/>
        <v>162.19999999999999</v>
      </c>
    </row>
    <row r="8" spans="2:33" x14ac:dyDescent="0.25">
      <c r="B8">
        <v>4</v>
      </c>
      <c r="C8" s="1">
        <v>60</v>
      </c>
      <c r="D8" s="1">
        <v>7030.5</v>
      </c>
      <c r="E8" s="1">
        <v>7.3</v>
      </c>
      <c r="F8" s="1">
        <v>1426.2</v>
      </c>
      <c r="T8" s="3">
        <v>50</v>
      </c>
      <c r="U8" s="6">
        <v>17.8</v>
      </c>
      <c r="V8" s="6">
        <v>32.9</v>
      </c>
      <c r="W8" s="6">
        <f t="shared" si="0"/>
        <v>50.7</v>
      </c>
      <c r="X8" s="2"/>
      <c r="Y8" s="3">
        <v>50</v>
      </c>
      <c r="Z8" s="6">
        <v>21.4</v>
      </c>
      <c r="AA8" s="6">
        <v>39.6</v>
      </c>
      <c r="AB8" s="6">
        <f t="shared" si="1"/>
        <v>61</v>
      </c>
      <c r="AC8" s="2"/>
      <c r="AD8" s="3">
        <v>50</v>
      </c>
      <c r="AE8" s="6">
        <v>64.5</v>
      </c>
      <c r="AF8" s="6">
        <v>34.9</v>
      </c>
      <c r="AG8" s="6">
        <f t="shared" si="2"/>
        <v>99.4</v>
      </c>
    </row>
    <row r="9" spans="2:33" x14ac:dyDescent="0.25">
      <c r="B9">
        <v>5</v>
      </c>
      <c r="C9" s="1">
        <v>70</v>
      </c>
      <c r="D9" s="1">
        <v>5537</v>
      </c>
      <c r="E9" s="1">
        <v>5.7</v>
      </c>
      <c r="F9" s="1">
        <v>1810.9</v>
      </c>
      <c r="T9" s="3">
        <v>60</v>
      </c>
      <c r="U9" s="6">
        <v>12.3</v>
      </c>
      <c r="V9" s="6">
        <v>20.9</v>
      </c>
      <c r="W9" s="6">
        <f t="shared" si="0"/>
        <v>33.200000000000003</v>
      </c>
      <c r="X9" s="2"/>
      <c r="Y9" s="3">
        <v>60</v>
      </c>
      <c r="Z9" s="6">
        <v>14.8</v>
      </c>
      <c r="AA9" s="6">
        <v>25.2</v>
      </c>
      <c r="AB9" s="6">
        <f t="shared" si="1"/>
        <v>40</v>
      </c>
      <c r="AC9" s="2"/>
      <c r="AD9" s="3">
        <v>60</v>
      </c>
      <c r="AE9" s="6">
        <v>24.1</v>
      </c>
      <c r="AF9" s="6">
        <v>41</v>
      </c>
      <c r="AG9" s="6">
        <f t="shared" si="2"/>
        <v>65.099999999999994</v>
      </c>
    </row>
    <row r="10" spans="2:33" x14ac:dyDescent="0.25">
      <c r="B10">
        <v>6</v>
      </c>
      <c r="C10" s="1">
        <v>80</v>
      </c>
      <c r="D10" s="1">
        <v>4131.5</v>
      </c>
      <c r="E10" s="1">
        <v>4.3</v>
      </c>
      <c r="F10" s="1">
        <v>2427</v>
      </c>
      <c r="T10" s="3">
        <v>70</v>
      </c>
      <c r="U10" s="6">
        <v>6.4</v>
      </c>
      <c r="V10" s="6">
        <v>19.8</v>
      </c>
      <c r="W10" s="6">
        <f t="shared" si="0"/>
        <v>26.200000000000003</v>
      </c>
      <c r="X10" s="2"/>
      <c r="Y10" s="3">
        <v>70</v>
      </c>
      <c r="Z10" s="6">
        <v>7.6</v>
      </c>
      <c r="AA10" s="6">
        <v>23.8</v>
      </c>
      <c r="AB10" s="6">
        <f t="shared" si="1"/>
        <v>31.4</v>
      </c>
      <c r="AC10" s="2"/>
      <c r="AD10" s="3">
        <v>70</v>
      </c>
      <c r="AE10" s="6">
        <v>38.799999999999997</v>
      </c>
      <c r="AF10" s="6">
        <v>12.5</v>
      </c>
      <c r="AG10" s="6">
        <f t="shared" si="2"/>
        <v>51.3</v>
      </c>
    </row>
    <row r="11" spans="2:33" x14ac:dyDescent="0.25">
      <c r="B11">
        <v>7</v>
      </c>
      <c r="C11" s="1">
        <v>90</v>
      </c>
      <c r="D11" s="1">
        <v>2991.5</v>
      </c>
      <c r="E11" s="1">
        <v>3.1</v>
      </c>
      <c r="F11" s="1">
        <v>3351.8</v>
      </c>
      <c r="T11" s="3">
        <v>80</v>
      </c>
      <c r="U11" s="6">
        <v>9</v>
      </c>
      <c r="V11" s="6">
        <v>10.5</v>
      </c>
      <c r="W11" s="6">
        <f t="shared" si="0"/>
        <v>19.5</v>
      </c>
      <c r="X11" s="2"/>
      <c r="Y11" s="3">
        <v>80</v>
      </c>
      <c r="Z11" s="6">
        <v>10.8</v>
      </c>
      <c r="AA11" s="6">
        <v>12.6</v>
      </c>
      <c r="AB11" s="6">
        <f t="shared" si="1"/>
        <v>23.4</v>
      </c>
      <c r="AC11" s="2"/>
      <c r="AD11" s="3">
        <v>80</v>
      </c>
      <c r="AE11" s="6">
        <v>20.5</v>
      </c>
      <c r="AF11" s="6">
        <v>17.7</v>
      </c>
      <c r="AG11" s="6">
        <f t="shared" si="2"/>
        <v>38.200000000000003</v>
      </c>
    </row>
    <row r="12" spans="2:33" x14ac:dyDescent="0.25">
      <c r="B12">
        <v>8</v>
      </c>
      <c r="C12" s="1">
        <v>100</v>
      </c>
      <c r="D12" s="1">
        <v>2505.5</v>
      </c>
      <c r="E12" s="1">
        <v>2.6</v>
      </c>
      <c r="F12" s="1">
        <v>4002</v>
      </c>
      <c r="T12" s="3">
        <v>90</v>
      </c>
      <c r="U12" s="6">
        <v>7.6</v>
      </c>
      <c r="V12" s="6">
        <v>6.4</v>
      </c>
      <c r="W12" s="6">
        <f t="shared" si="0"/>
        <v>14</v>
      </c>
      <c r="X12" s="2"/>
      <c r="Y12" s="3">
        <v>90</v>
      </c>
      <c r="Z12" s="6">
        <v>9.1999999999999993</v>
      </c>
      <c r="AA12" s="6">
        <v>7.7</v>
      </c>
      <c r="AB12" s="6">
        <f t="shared" si="1"/>
        <v>16.899999999999999</v>
      </c>
      <c r="AC12" s="2"/>
      <c r="AD12" s="3">
        <v>90</v>
      </c>
      <c r="AE12" s="6">
        <v>15</v>
      </c>
      <c r="AF12" s="6">
        <v>12.6</v>
      </c>
      <c r="AG12" s="6">
        <f t="shared" si="2"/>
        <v>27.6</v>
      </c>
    </row>
    <row r="13" spans="2:33" x14ac:dyDescent="0.25">
      <c r="B13">
        <v>9</v>
      </c>
      <c r="C13" s="1">
        <v>110</v>
      </c>
      <c r="D13" s="1">
        <v>1761</v>
      </c>
      <c r="E13" s="1">
        <v>1.8</v>
      </c>
      <c r="F13" s="1">
        <v>5693.9</v>
      </c>
      <c r="T13" s="3">
        <v>100</v>
      </c>
      <c r="U13" s="6">
        <v>7.2</v>
      </c>
      <c r="V13" s="6">
        <v>4.5</v>
      </c>
      <c r="W13" s="6">
        <f>U13+V13</f>
        <v>11.7</v>
      </c>
      <c r="X13" s="2"/>
      <c r="Y13" s="3">
        <v>100</v>
      </c>
      <c r="Z13" s="6">
        <v>8.6999999999999993</v>
      </c>
      <c r="AA13" s="6">
        <v>5.5</v>
      </c>
      <c r="AB13" s="6">
        <f>Z13+AA13</f>
        <v>14.2</v>
      </c>
      <c r="AC13" s="2"/>
      <c r="AD13" s="3">
        <v>100</v>
      </c>
      <c r="AE13" s="6">
        <v>14.2</v>
      </c>
      <c r="AF13" s="6">
        <v>8.9</v>
      </c>
      <c r="AG13" s="6">
        <f>AE13+AF13</f>
        <v>23.1</v>
      </c>
    </row>
    <row r="14" spans="2:33" x14ac:dyDescent="0.25">
      <c r="B14">
        <v>10</v>
      </c>
      <c r="C14" s="1">
        <v>120</v>
      </c>
      <c r="D14" s="1">
        <v>1566</v>
      </c>
      <c r="E14" s="1">
        <v>1.6</v>
      </c>
      <c r="F14" s="1">
        <v>6402.9</v>
      </c>
      <c r="T14" s="3">
        <v>110</v>
      </c>
      <c r="U14" s="6">
        <v>2.1</v>
      </c>
      <c r="V14" s="6">
        <v>6.2</v>
      </c>
      <c r="W14" s="6">
        <f t="shared" ref="W14:W16" si="3">U14+V14</f>
        <v>8.3000000000000007</v>
      </c>
      <c r="X14" s="2"/>
      <c r="Y14" s="3">
        <v>110</v>
      </c>
      <c r="Z14" s="6">
        <v>2.5</v>
      </c>
      <c r="AA14" s="6">
        <v>7.4</v>
      </c>
      <c r="AB14" s="6">
        <f t="shared" ref="AB14:AB16" si="4">Z14+AA14</f>
        <v>9.9</v>
      </c>
      <c r="AC14" s="2"/>
      <c r="AD14" s="3">
        <v>110</v>
      </c>
      <c r="AE14" s="6">
        <v>12.1</v>
      </c>
      <c r="AF14" s="6">
        <v>4.0999999999999996</v>
      </c>
      <c r="AG14" s="6">
        <f t="shared" ref="AG14:AG16" si="5">AE14+AF14</f>
        <v>16.2</v>
      </c>
    </row>
    <row r="15" spans="2:33" x14ac:dyDescent="0.25">
      <c r="B15">
        <v>11</v>
      </c>
      <c r="C15" s="1">
        <v>130</v>
      </c>
      <c r="D15" s="1">
        <v>1259</v>
      </c>
      <c r="E15" s="1">
        <v>1.3</v>
      </c>
      <c r="F15" s="1">
        <v>7964.3</v>
      </c>
      <c r="T15" s="3">
        <v>120</v>
      </c>
      <c r="U15" s="6">
        <v>3.2</v>
      </c>
      <c r="V15" s="6">
        <v>4.0999999999999996</v>
      </c>
      <c r="W15" s="6">
        <f t="shared" si="3"/>
        <v>7.3</v>
      </c>
      <c r="X15" s="2"/>
      <c r="Y15" s="3">
        <v>120</v>
      </c>
      <c r="Z15" s="6">
        <v>3.9</v>
      </c>
      <c r="AA15" s="6">
        <v>4.9000000000000004</v>
      </c>
      <c r="AB15" s="6">
        <f t="shared" si="4"/>
        <v>8.8000000000000007</v>
      </c>
      <c r="AC15" s="2"/>
      <c r="AD15" s="3">
        <v>120</v>
      </c>
      <c r="AE15" s="6">
        <v>8.1</v>
      </c>
      <c r="AF15" s="6">
        <v>6.3</v>
      </c>
      <c r="AG15" s="6">
        <f t="shared" si="5"/>
        <v>14.399999999999999</v>
      </c>
    </row>
    <row r="16" spans="2:33" x14ac:dyDescent="0.25">
      <c r="T16" s="3">
        <v>130</v>
      </c>
      <c r="U16" s="6">
        <v>3.2</v>
      </c>
      <c r="V16" s="6">
        <v>2.7</v>
      </c>
      <c r="W16" s="6">
        <f t="shared" si="3"/>
        <v>5.9</v>
      </c>
      <c r="X16" s="2"/>
      <c r="Y16" s="3">
        <v>130</v>
      </c>
      <c r="Z16" s="6">
        <v>3.3</v>
      </c>
      <c r="AA16" s="6">
        <v>3.8</v>
      </c>
      <c r="AB16" s="6">
        <f t="shared" si="4"/>
        <v>7.1</v>
      </c>
      <c r="AC16" s="2"/>
      <c r="AD16" s="3">
        <v>130</v>
      </c>
      <c r="AE16" s="6">
        <v>6.2</v>
      </c>
      <c r="AF16" s="6">
        <v>5.3</v>
      </c>
      <c r="AG16" s="6">
        <f t="shared" si="5"/>
        <v>11.5</v>
      </c>
    </row>
    <row r="18" spans="2:33" x14ac:dyDescent="0.25">
      <c r="T18" s="7" t="s">
        <v>17</v>
      </c>
      <c r="U18" s="7"/>
      <c r="V18" s="7"/>
      <c r="W18" s="7"/>
      <c r="X18" s="4"/>
      <c r="Y18" s="7" t="s">
        <v>18</v>
      </c>
      <c r="Z18" s="7"/>
      <c r="AA18" s="7"/>
      <c r="AB18" s="7"/>
      <c r="AC18" s="4"/>
      <c r="AD18" s="7" t="s">
        <v>19</v>
      </c>
      <c r="AE18" s="7"/>
      <c r="AF18" s="7"/>
      <c r="AG18" s="7"/>
    </row>
    <row r="19" spans="2:33" x14ac:dyDescent="0.25">
      <c r="T19" s="5" t="s">
        <v>10</v>
      </c>
      <c r="U19" s="5" t="s">
        <v>11</v>
      </c>
      <c r="V19" s="5" t="s">
        <v>12</v>
      </c>
      <c r="W19" s="5" t="s">
        <v>13</v>
      </c>
      <c r="X19" s="4"/>
      <c r="Y19" s="5" t="s">
        <v>10</v>
      </c>
      <c r="Z19" s="5" t="s">
        <v>11</v>
      </c>
      <c r="AA19" s="5" t="s">
        <v>12</v>
      </c>
      <c r="AB19" s="5" t="s">
        <v>13</v>
      </c>
      <c r="AC19" s="4"/>
      <c r="AD19" s="5" t="s">
        <v>10</v>
      </c>
      <c r="AE19" s="5" t="s">
        <v>11</v>
      </c>
      <c r="AF19" s="5" t="s">
        <v>12</v>
      </c>
      <c r="AG19" s="5" t="s">
        <v>13</v>
      </c>
    </row>
    <row r="20" spans="2:33" x14ac:dyDescent="0.25">
      <c r="B20" t="s">
        <v>4</v>
      </c>
      <c r="T20" s="3">
        <v>30</v>
      </c>
      <c r="U20" s="6">
        <v>192</v>
      </c>
      <c r="V20" s="6">
        <v>105.5</v>
      </c>
      <c r="W20" s="6">
        <f t="shared" ref="W20:W26" si="6">U20+V20</f>
        <v>297.5</v>
      </c>
      <c r="X20" s="2"/>
      <c r="Y20" s="3">
        <v>30</v>
      </c>
      <c r="Z20" s="6">
        <v>243.8</v>
      </c>
      <c r="AA20" s="6">
        <v>133.9</v>
      </c>
      <c r="AB20" s="6">
        <f t="shared" ref="AB20:AB26" si="7">Z20+AA20</f>
        <v>377.70000000000005</v>
      </c>
      <c r="AC20" s="2"/>
      <c r="AD20" s="3">
        <v>30</v>
      </c>
      <c r="AE20" s="6">
        <v>326.8</v>
      </c>
      <c r="AF20" s="6">
        <v>179.5</v>
      </c>
      <c r="AG20" s="6">
        <f t="shared" ref="AG20:AG26" si="8">AE20+AF20</f>
        <v>506.3</v>
      </c>
    </row>
    <row r="21" spans="2:33" x14ac:dyDescent="0.25">
      <c r="B21" s="1">
        <v>30</v>
      </c>
      <c r="C21">
        <f>45805*EXP(-0.029*B21)</f>
        <v>19190.075713288104</v>
      </c>
      <c r="T21" s="3">
        <v>40</v>
      </c>
      <c r="U21" s="6">
        <v>143.4</v>
      </c>
      <c r="V21" s="6">
        <v>103.8</v>
      </c>
      <c r="W21" s="6">
        <f t="shared" si="6"/>
        <v>247.2</v>
      </c>
      <c r="X21" s="2"/>
      <c r="Y21" s="3">
        <v>40</v>
      </c>
      <c r="Z21" s="6">
        <v>182.1</v>
      </c>
      <c r="AA21" s="6">
        <v>131.69999999999999</v>
      </c>
      <c r="AB21" s="6">
        <f t="shared" si="7"/>
        <v>313.79999999999995</v>
      </c>
      <c r="AC21" s="2"/>
      <c r="AD21" s="3">
        <v>40</v>
      </c>
      <c r="AE21" s="6">
        <v>244</v>
      </c>
      <c r="AF21" s="6">
        <v>176.6</v>
      </c>
      <c r="AG21" s="6">
        <f t="shared" si="8"/>
        <v>420.6</v>
      </c>
    </row>
    <row r="22" spans="2:33" x14ac:dyDescent="0.25">
      <c r="B22" s="1">
        <v>40</v>
      </c>
      <c r="C22">
        <f t="shared" ref="C22:C31" si="9">45805*EXP(-0.029*B22)</f>
        <v>14359.234515327735</v>
      </c>
      <c r="T22" s="3">
        <v>50</v>
      </c>
      <c r="U22" s="6">
        <v>98.4</v>
      </c>
      <c r="V22" s="6">
        <v>53.1</v>
      </c>
      <c r="W22" s="6">
        <f t="shared" si="6"/>
        <v>151.5</v>
      </c>
      <c r="X22" s="2"/>
      <c r="Y22" s="3">
        <v>50</v>
      </c>
      <c r="Z22" s="6">
        <v>124.9</v>
      </c>
      <c r="AA22" s="6">
        <v>67.5</v>
      </c>
      <c r="AB22" s="6">
        <f t="shared" si="7"/>
        <v>192.4</v>
      </c>
      <c r="AC22" s="2"/>
      <c r="AD22" s="3">
        <v>50</v>
      </c>
      <c r="AE22" s="6">
        <v>167.4</v>
      </c>
      <c r="AF22" s="6">
        <v>90.4</v>
      </c>
      <c r="AG22" s="6">
        <f t="shared" si="8"/>
        <v>257.8</v>
      </c>
    </row>
    <row r="23" spans="2:33" x14ac:dyDescent="0.25">
      <c r="B23" s="1">
        <v>50</v>
      </c>
      <c r="C23">
        <f t="shared" si="9"/>
        <v>10744.4920461364</v>
      </c>
      <c r="T23" s="3">
        <v>60</v>
      </c>
      <c r="U23" s="6">
        <v>62.5</v>
      </c>
      <c r="V23" s="6">
        <v>36.700000000000003</v>
      </c>
      <c r="W23" s="6">
        <f t="shared" si="6"/>
        <v>99.2</v>
      </c>
      <c r="X23" s="2"/>
      <c r="Y23" s="3">
        <v>60</v>
      </c>
      <c r="Z23" s="6">
        <v>79.400000000000006</v>
      </c>
      <c r="AA23" s="6">
        <v>46.6</v>
      </c>
      <c r="AB23" s="6">
        <f t="shared" si="7"/>
        <v>126</v>
      </c>
      <c r="AC23" s="2"/>
      <c r="AD23" s="3">
        <v>60</v>
      </c>
      <c r="AE23" s="6">
        <v>106.4</v>
      </c>
      <c r="AF23" s="6">
        <v>62.5</v>
      </c>
      <c r="AG23" s="6">
        <f t="shared" si="8"/>
        <v>168.9</v>
      </c>
    </row>
    <row r="24" spans="2:33" x14ac:dyDescent="0.25">
      <c r="B24" s="1">
        <v>60</v>
      </c>
      <c r="C24">
        <f t="shared" si="9"/>
        <v>8039.7119502615415</v>
      </c>
      <c r="T24" s="3">
        <v>70</v>
      </c>
      <c r="U24" s="6">
        <v>59.1</v>
      </c>
      <c r="V24" s="6">
        <v>19</v>
      </c>
      <c r="W24" s="6">
        <f t="shared" si="6"/>
        <v>78.099999999999994</v>
      </c>
      <c r="X24" s="2"/>
      <c r="Y24" s="3">
        <v>70</v>
      </c>
      <c r="Z24" s="6">
        <v>75</v>
      </c>
      <c r="AA24" s="6">
        <v>24.1</v>
      </c>
      <c r="AB24" s="6">
        <f t="shared" si="7"/>
        <v>99.1</v>
      </c>
      <c r="AC24" s="2"/>
      <c r="AD24" s="3">
        <v>70</v>
      </c>
      <c r="AE24" s="6">
        <v>100.6</v>
      </c>
      <c r="AF24" s="6">
        <v>32.299999999999997</v>
      </c>
      <c r="AG24" s="6">
        <f t="shared" si="8"/>
        <v>132.89999999999998</v>
      </c>
    </row>
    <row r="25" spans="2:33" x14ac:dyDescent="0.25">
      <c r="B25" s="1">
        <v>70</v>
      </c>
      <c r="C25">
        <f t="shared" si="9"/>
        <v>6015.8235462067232</v>
      </c>
      <c r="T25" s="3">
        <v>80</v>
      </c>
      <c r="U25" s="6">
        <v>26.9</v>
      </c>
      <c r="V25" s="6">
        <v>31.3</v>
      </c>
      <c r="W25" s="6">
        <f t="shared" si="6"/>
        <v>58.2</v>
      </c>
      <c r="X25" s="2"/>
      <c r="Y25" s="3">
        <v>80</v>
      </c>
      <c r="Z25" s="6">
        <v>39.700000000000003</v>
      </c>
      <c r="AA25" s="6">
        <v>34.200000000000003</v>
      </c>
      <c r="AB25" s="6">
        <f t="shared" si="7"/>
        <v>73.900000000000006</v>
      </c>
      <c r="AC25" s="2"/>
      <c r="AD25" s="3">
        <v>80</v>
      </c>
      <c r="AE25" s="6">
        <v>53.2</v>
      </c>
      <c r="AF25" s="6">
        <v>45.8</v>
      </c>
      <c r="AG25" s="6">
        <f t="shared" si="8"/>
        <v>99</v>
      </c>
    </row>
    <row r="26" spans="2:33" x14ac:dyDescent="0.25">
      <c r="B26" s="1">
        <v>80</v>
      </c>
      <c r="C26">
        <f t="shared" si="9"/>
        <v>4501.4215886077782</v>
      </c>
      <c r="T26" s="3">
        <v>90</v>
      </c>
      <c r="U26" s="6">
        <v>19.2</v>
      </c>
      <c r="V26" s="6">
        <v>22.8</v>
      </c>
      <c r="W26" s="6">
        <f t="shared" si="6"/>
        <v>42</v>
      </c>
      <c r="X26" s="2"/>
      <c r="Y26" s="3">
        <v>90</v>
      </c>
      <c r="Z26" s="6">
        <v>29</v>
      </c>
      <c r="AA26" s="6">
        <v>24.4</v>
      </c>
      <c r="AB26" s="6">
        <f t="shared" si="7"/>
        <v>53.4</v>
      </c>
      <c r="AC26" s="2"/>
      <c r="AD26" s="3">
        <v>90</v>
      </c>
      <c r="AE26" s="6">
        <v>38.799999999999997</v>
      </c>
      <c r="AF26" s="6">
        <v>32.700000000000003</v>
      </c>
      <c r="AG26" s="6">
        <f t="shared" si="8"/>
        <v>71.5</v>
      </c>
    </row>
    <row r="27" spans="2:33" x14ac:dyDescent="0.25">
      <c r="B27" s="1">
        <v>90</v>
      </c>
      <c r="C27">
        <f t="shared" si="9"/>
        <v>3368.2497770668292</v>
      </c>
      <c r="T27" s="3">
        <v>100</v>
      </c>
      <c r="U27" s="6">
        <v>21.6</v>
      </c>
      <c r="V27" s="6">
        <v>13.6</v>
      </c>
      <c r="W27" s="6">
        <f>U27+V27</f>
        <v>35.200000000000003</v>
      </c>
      <c r="X27" s="2"/>
      <c r="Y27" s="3">
        <v>100</v>
      </c>
      <c r="Z27" s="6">
        <v>17.2</v>
      </c>
      <c r="AA27" s="6">
        <v>27.4</v>
      </c>
      <c r="AB27" s="6">
        <f>Z27+AA27</f>
        <v>44.599999999999994</v>
      </c>
      <c r="AC27" s="2"/>
      <c r="AD27" s="3">
        <v>100</v>
      </c>
      <c r="AE27" s="6">
        <v>24.4</v>
      </c>
      <c r="AF27" s="6">
        <v>36.799999999999997</v>
      </c>
      <c r="AG27" s="6">
        <f>AE27+AF27</f>
        <v>61.199999999999996</v>
      </c>
    </row>
    <row r="28" spans="2:33" x14ac:dyDescent="0.25">
      <c r="B28" s="1">
        <v>100</v>
      </c>
      <c r="C28">
        <f t="shared" si="9"/>
        <v>2520.338594683732</v>
      </c>
      <c r="T28" s="3">
        <v>110</v>
      </c>
      <c r="U28" s="6">
        <v>18.399999999999999</v>
      </c>
      <c r="V28" s="6">
        <v>6.3</v>
      </c>
      <c r="W28" s="6">
        <f t="shared" ref="W28:W30" si="10">U28+V28</f>
        <v>24.7</v>
      </c>
      <c r="X28" s="2"/>
      <c r="Y28" s="3">
        <v>110</v>
      </c>
      <c r="Z28" s="6">
        <v>23.4</v>
      </c>
      <c r="AA28" s="6">
        <v>8</v>
      </c>
      <c r="AB28" s="6">
        <f t="shared" ref="AB28:AB30" si="11">Z28+AA28</f>
        <v>31.4</v>
      </c>
      <c r="AC28" s="2"/>
      <c r="AD28" s="3">
        <v>110</v>
      </c>
      <c r="AE28" s="6">
        <v>31.3</v>
      </c>
      <c r="AF28" s="6">
        <v>10.7</v>
      </c>
      <c r="AG28" s="6">
        <f t="shared" ref="AG28:AG30" si="12">AE28+AF28</f>
        <v>42</v>
      </c>
    </row>
    <row r="29" spans="2:33" x14ac:dyDescent="0.25">
      <c r="B29" s="1">
        <v>110</v>
      </c>
      <c r="C29">
        <f t="shared" si="9"/>
        <v>1885.8775483639979</v>
      </c>
      <c r="T29" s="3">
        <v>120</v>
      </c>
      <c r="U29" s="6">
        <v>12.3</v>
      </c>
      <c r="V29" s="6">
        <v>9.6999999999999993</v>
      </c>
      <c r="W29" s="6">
        <f t="shared" si="10"/>
        <v>22</v>
      </c>
      <c r="X29" s="2"/>
      <c r="Y29" s="3">
        <v>120</v>
      </c>
      <c r="Z29" s="6">
        <v>15.6</v>
      </c>
      <c r="AA29" s="6">
        <v>12.3</v>
      </c>
      <c r="AB29" s="6">
        <f t="shared" si="11"/>
        <v>27.9</v>
      </c>
      <c r="AC29" s="2"/>
      <c r="AD29" s="3">
        <v>120</v>
      </c>
      <c r="AE29" s="6">
        <v>20.9</v>
      </c>
      <c r="AF29" s="6">
        <v>16.399999999999999</v>
      </c>
      <c r="AG29" s="6">
        <f t="shared" si="12"/>
        <v>37.299999999999997</v>
      </c>
    </row>
    <row r="30" spans="2:33" x14ac:dyDescent="0.25">
      <c r="B30" s="1">
        <v>120</v>
      </c>
      <c r="C30">
        <f t="shared" si="9"/>
        <v>1411.1334623551631</v>
      </c>
      <c r="T30" s="3">
        <v>130</v>
      </c>
      <c r="U30" s="6">
        <v>9.5</v>
      </c>
      <c r="V30" s="6">
        <v>8.1</v>
      </c>
      <c r="W30" s="6">
        <f t="shared" si="10"/>
        <v>17.600000000000001</v>
      </c>
      <c r="X30" s="2"/>
      <c r="Y30" s="3">
        <v>130</v>
      </c>
      <c r="Z30" s="6">
        <v>12</v>
      </c>
      <c r="AA30" s="6">
        <v>10.3</v>
      </c>
      <c r="AB30" s="6">
        <f t="shared" si="11"/>
        <v>22.3</v>
      </c>
      <c r="AC30" s="2"/>
      <c r="AD30" s="3">
        <v>130</v>
      </c>
      <c r="AE30" s="6">
        <v>16.100000000000001</v>
      </c>
      <c r="AF30" s="6">
        <v>13.9</v>
      </c>
      <c r="AG30" s="6">
        <f t="shared" si="12"/>
        <v>30</v>
      </c>
    </row>
    <row r="31" spans="2:33" x14ac:dyDescent="0.25">
      <c r="B31" s="1">
        <v>130</v>
      </c>
      <c r="C31">
        <f t="shared" si="9"/>
        <v>1055.8997588713673</v>
      </c>
    </row>
    <row r="32" spans="2:33" x14ac:dyDescent="0.25">
      <c r="T32" s="7" t="s">
        <v>20</v>
      </c>
      <c r="U32" s="7"/>
      <c r="V32" s="7"/>
      <c r="W32" s="7"/>
      <c r="X32" s="4"/>
      <c r="Y32" s="7" t="s">
        <v>21</v>
      </c>
      <c r="Z32" s="7"/>
      <c r="AA32" s="7"/>
      <c r="AB32" s="7"/>
      <c r="AC32" s="4"/>
      <c r="AD32" s="7" t="s">
        <v>22</v>
      </c>
      <c r="AE32" s="7"/>
      <c r="AF32" s="7"/>
      <c r="AG32" s="7"/>
    </row>
    <row r="33" spans="2:33" x14ac:dyDescent="0.25">
      <c r="T33" s="5" t="s">
        <v>10</v>
      </c>
      <c r="U33" s="5" t="s">
        <v>11</v>
      </c>
      <c r="V33" s="5" t="s">
        <v>12</v>
      </c>
      <c r="W33" s="5" t="s">
        <v>13</v>
      </c>
      <c r="X33" s="4"/>
      <c r="Y33" s="5" t="s">
        <v>10</v>
      </c>
      <c r="Z33" s="5" t="s">
        <v>11</v>
      </c>
      <c r="AA33" s="5" t="s">
        <v>12</v>
      </c>
      <c r="AB33" s="5" t="s">
        <v>13</v>
      </c>
      <c r="AC33" s="4"/>
      <c r="AD33" s="5" t="s">
        <v>10</v>
      </c>
      <c r="AE33" s="5" t="s">
        <v>11</v>
      </c>
      <c r="AF33" s="5" t="s">
        <v>12</v>
      </c>
      <c r="AG33" s="5" t="s">
        <v>13</v>
      </c>
    </row>
    <row r="34" spans="2:33" x14ac:dyDescent="0.25">
      <c r="B34" t="s">
        <v>5</v>
      </c>
      <c r="C34" t="s">
        <v>6</v>
      </c>
      <c r="T34" s="3">
        <v>30</v>
      </c>
      <c r="U34" s="6">
        <v>247.8</v>
      </c>
      <c r="V34" s="6">
        <v>451.3</v>
      </c>
      <c r="W34" s="6">
        <f t="shared" ref="W34:W40" si="13">U34+V34</f>
        <v>699.1</v>
      </c>
      <c r="X34" s="2"/>
      <c r="Y34" s="3">
        <v>30</v>
      </c>
      <c r="Z34" s="6">
        <v>295.89999999999998</v>
      </c>
      <c r="AA34" s="6">
        <v>538.79999999999995</v>
      </c>
      <c r="AB34" s="6">
        <f t="shared" ref="AB34:AB40" si="14">Z34+AA34</f>
        <v>834.69999999999993</v>
      </c>
      <c r="AC34" s="2"/>
      <c r="AD34" s="3">
        <v>30</v>
      </c>
      <c r="AE34" s="6">
        <v>421</v>
      </c>
      <c r="AF34" s="6">
        <v>766.6</v>
      </c>
      <c r="AG34" s="6">
        <f t="shared" ref="AG34:AG40" si="15">AE34+AF34</f>
        <v>1187.5999999999999</v>
      </c>
    </row>
    <row r="35" spans="2:33" x14ac:dyDescent="0.25">
      <c r="B35" s="1">
        <v>21006.5</v>
      </c>
      <c r="C35" s="1">
        <v>30</v>
      </c>
      <c r="D35">
        <f>45805*-0.029</f>
        <v>-1328.345</v>
      </c>
      <c r="E35">
        <f>C35*D35</f>
        <v>-39850.35</v>
      </c>
      <c r="F35">
        <f>LN(B35)/D35</f>
        <v>-7.4924716038547758E-3</v>
      </c>
      <c r="H35">
        <f>LN(B35)/(45805*0.029)</f>
        <v>7.4924716038547758E-3</v>
      </c>
      <c r="J35">
        <f>LN(45805)/0.29</f>
        <v>37.007408739480375</v>
      </c>
      <c r="K35">
        <f>J35/LN(B35)</f>
        <v>3.7183707133872446</v>
      </c>
      <c r="M35">
        <f xml:space="preserve"> -(1000*LN(B35/45805))/29</f>
        <v>26.88142558023576</v>
      </c>
      <c r="T35" s="3">
        <v>40</v>
      </c>
      <c r="U35" s="6">
        <v>243.8</v>
      </c>
      <c r="V35" s="6">
        <v>337</v>
      </c>
      <c r="W35" s="6">
        <f t="shared" si="13"/>
        <v>580.79999999999995</v>
      </c>
      <c r="X35" s="2"/>
      <c r="Y35" s="3">
        <v>40</v>
      </c>
      <c r="Z35" s="6">
        <v>291.10000000000002</v>
      </c>
      <c r="AA35" s="6">
        <v>402.4</v>
      </c>
      <c r="AB35" s="6">
        <f t="shared" si="14"/>
        <v>693.5</v>
      </c>
      <c r="AC35" s="2"/>
      <c r="AD35" s="3">
        <v>40</v>
      </c>
      <c r="AE35" s="6">
        <v>414.2</v>
      </c>
      <c r="AF35" s="6">
        <v>572.5</v>
      </c>
      <c r="AG35" s="6">
        <f t="shared" si="15"/>
        <v>986.7</v>
      </c>
    </row>
    <row r="36" spans="2:33" x14ac:dyDescent="0.25">
      <c r="B36" s="1">
        <v>17462.5</v>
      </c>
      <c r="C36" s="1">
        <v>40</v>
      </c>
      <c r="D36">
        <f t="shared" ref="D36:D45" si="16">45805*-0.029</f>
        <v>-1328.345</v>
      </c>
      <c r="F36">
        <f>LN(B36)/D36</f>
        <v>-7.3533690446120677E-3</v>
      </c>
      <c r="H36">
        <f t="shared" ref="H36:H45" si="17">LN(B36)/(45805*0.029)</f>
        <v>7.3533690446120677E-3</v>
      </c>
      <c r="J36">
        <f t="shared" ref="J36:J45" si="18">LN(45805)/0.29</f>
        <v>37.007408739480375</v>
      </c>
      <c r="K36">
        <f t="shared" ref="K36:K45" si="19">J36/LN(B36)</f>
        <v>3.7887105643191497</v>
      </c>
      <c r="M36">
        <f t="shared" ref="M36:M45" si="20" xml:space="preserve"> -(1000*LN(B36/45805))/29</f>
        <v>33.253018306347997</v>
      </c>
      <c r="T36" s="3">
        <v>50</v>
      </c>
      <c r="U36" s="6">
        <v>124.9</v>
      </c>
      <c r="V36" s="6">
        <v>231.2</v>
      </c>
      <c r="W36" s="6">
        <f t="shared" si="13"/>
        <v>356.1</v>
      </c>
      <c r="X36" s="2"/>
      <c r="Y36" s="3">
        <v>50</v>
      </c>
      <c r="Z36" s="6">
        <v>149.1</v>
      </c>
      <c r="AA36" s="6">
        <v>276</v>
      </c>
      <c r="AB36" s="6">
        <f t="shared" si="14"/>
        <v>425.1</v>
      </c>
      <c r="AC36" s="2"/>
      <c r="AD36" s="3">
        <v>50</v>
      </c>
      <c r="AE36" s="6">
        <v>212.1</v>
      </c>
      <c r="AF36" s="6">
        <v>392.7</v>
      </c>
      <c r="AG36" s="6">
        <f t="shared" si="15"/>
        <v>604.79999999999995</v>
      </c>
    </row>
    <row r="37" spans="2:33" x14ac:dyDescent="0.25">
      <c r="B37" s="1">
        <v>10716</v>
      </c>
      <c r="C37" s="1">
        <v>50</v>
      </c>
      <c r="D37">
        <f t="shared" si="16"/>
        <v>-1328.345</v>
      </c>
      <c r="F37">
        <f>LN(B37)/D37</f>
        <v>-6.985755380314978E-3</v>
      </c>
      <c r="H37">
        <f t="shared" si="17"/>
        <v>6.985755380314978E-3</v>
      </c>
      <c r="J37">
        <f t="shared" si="18"/>
        <v>37.007408739480375</v>
      </c>
      <c r="K37">
        <f t="shared" si="19"/>
        <v>3.98808510546543</v>
      </c>
      <c r="M37">
        <f t="shared" si="20"/>
        <v>50.091562199476201</v>
      </c>
      <c r="T37" s="3">
        <v>60</v>
      </c>
      <c r="U37" s="6">
        <v>86.3</v>
      </c>
      <c r="V37" s="6">
        <v>147</v>
      </c>
      <c r="W37" s="6">
        <f>U37+V37</f>
        <v>233.3</v>
      </c>
      <c r="X37" s="2"/>
      <c r="Y37" s="3">
        <v>60</v>
      </c>
      <c r="Z37" s="6">
        <v>103</v>
      </c>
      <c r="AA37" s="6">
        <v>175.5</v>
      </c>
      <c r="AB37" s="6">
        <f t="shared" si="14"/>
        <v>278.5</v>
      </c>
      <c r="AC37" s="2"/>
      <c r="AD37" s="3">
        <v>60</v>
      </c>
      <c r="AE37" s="6">
        <v>146.5</v>
      </c>
      <c r="AF37" s="6">
        <v>249.7</v>
      </c>
      <c r="AG37" s="6">
        <f t="shared" si="15"/>
        <v>396.2</v>
      </c>
    </row>
    <row r="38" spans="2:33" x14ac:dyDescent="0.25">
      <c r="B38" s="1">
        <v>7030.5</v>
      </c>
      <c r="C38" s="1">
        <v>60</v>
      </c>
      <c r="D38">
        <f t="shared" si="16"/>
        <v>-1328.345</v>
      </c>
      <c r="F38">
        <f>LN(B38)/D38</f>
        <v>-6.6684581987592612E-3</v>
      </c>
      <c r="H38">
        <f t="shared" si="17"/>
        <v>6.6684581987592612E-3</v>
      </c>
      <c r="J38">
        <f t="shared" si="18"/>
        <v>37.007408739480375</v>
      </c>
      <c r="K38">
        <f t="shared" si="19"/>
        <v>4.1778453357993257</v>
      </c>
      <c r="M38">
        <f t="shared" si="20"/>
        <v>64.625359600635804</v>
      </c>
      <c r="T38" s="3">
        <v>70</v>
      </c>
      <c r="U38" s="6">
        <v>44.6</v>
      </c>
      <c r="V38" s="6">
        <v>138.9</v>
      </c>
      <c r="W38" s="6">
        <f t="shared" si="13"/>
        <v>183.5</v>
      </c>
      <c r="X38" s="2"/>
      <c r="Y38" s="3">
        <v>70</v>
      </c>
      <c r="Z38" s="6">
        <v>53.3</v>
      </c>
      <c r="AA38" s="6">
        <v>165.9</v>
      </c>
      <c r="AB38" s="6">
        <f t="shared" si="14"/>
        <v>219.2</v>
      </c>
      <c r="AC38" s="2"/>
      <c r="AD38" s="3">
        <v>70</v>
      </c>
      <c r="AE38" s="6">
        <v>75.8</v>
      </c>
      <c r="AF38" s="6">
        <v>236</v>
      </c>
      <c r="AG38" s="6">
        <f t="shared" si="15"/>
        <v>311.8</v>
      </c>
    </row>
    <row r="39" spans="2:33" x14ac:dyDescent="0.25">
      <c r="B39" s="1">
        <v>5537</v>
      </c>
      <c r="C39" s="1">
        <v>70</v>
      </c>
      <c r="D39">
        <f t="shared" si="16"/>
        <v>-1328.345</v>
      </c>
      <c r="F39">
        <f t="shared" ref="F39:F45" si="21">LN(B39)/D39</f>
        <v>-6.4886818686583437E-3</v>
      </c>
      <c r="H39">
        <f t="shared" si="17"/>
        <v>6.4886818686583437E-3</v>
      </c>
      <c r="J39">
        <f t="shared" si="18"/>
        <v>37.007408739480375</v>
      </c>
      <c r="K39">
        <f t="shared" si="19"/>
        <v>4.2935973047511551</v>
      </c>
      <c r="M39">
        <f t="shared" si="20"/>
        <v>72.860014400908341</v>
      </c>
      <c r="T39" s="3">
        <v>80</v>
      </c>
      <c r="U39" s="6">
        <v>63.2</v>
      </c>
      <c r="V39" s="6">
        <v>73.5</v>
      </c>
      <c r="W39" s="6">
        <f t="shared" si="13"/>
        <v>136.69999999999999</v>
      </c>
      <c r="X39" s="2"/>
      <c r="Y39" s="3">
        <v>80</v>
      </c>
      <c r="Z39" s="6">
        <v>75.5</v>
      </c>
      <c r="AA39" s="6">
        <v>87.8</v>
      </c>
      <c r="AB39" s="6">
        <f t="shared" si="14"/>
        <v>163.30000000000001</v>
      </c>
      <c r="AC39" s="2"/>
      <c r="AD39" s="3">
        <v>80</v>
      </c>
      <c r="AE39" s="6">
        <v>107.4</v>
      </c>
      <c r="AF39" s="6">
        <v>124.9</v>
      </c>
      <c r="AG39" s="6">
        <f t="shared" si="15"/>
        <v>232.3</v>
      </c>
    </row>
    <row r="40" spans="2:33" x14ac:dyDescent="0.25">
      <c r="B40" s="1">
        <v>4131.5</v>
      </c>
      <c r="C40" s="1">
        <v>80</v>
      </c>
      <c r="D40">
        <f t="shared" si="16"/>
        <v>-1328.345</v>
      </c>
      <c r="F40">
        <f t="shared" si="21"/>
        <v>-6.2682479447291476E-3</v>
      </c>
      <c r="H40">
        <f t="shared" si="17"/>
        <v>6.2682479447291476E-3</v>
      </c>
      <c r="J40">
        <f t="shared" si="18"/>
        <v>37.007408739480375</v>
      </c>
      <c r="K40">
        <f t="shared" si="19"/>
        <v>4.4445891783980764</v>
      </c>
      <c r="M40">
        <f t="shared" si="20"/>
        <v>82.95699028648518</v>
      </c>
      <c r="T40" s="3">
        <v>90</v>
      </c>
      <c r="U40" s="6">
        <v>53.6</v>
      </c>
      <c r="V40" s="6">
        <v>45.2</v>
      </c>
      <c r="W40" s="6">
        <f t="shared" si="13"/>
        <v>98.800000000000011</v>
      </c>
      <c r="X40" s="2"/>
      <c r="Y40" s="3">
        <v>90</v>
      </c>
      <c r="Z40" s="6">
        <v>64</v>
      </c>
      <c r="AA40" s="6">
        <v>53.9</v>
      </c>
      <c r="AB40" s="6">
        <f t="shared" si="14"/>
        <v>117.9</v>
      </c>
      <c r="AC40" s="2"/>
      <c r="AD40" s="3">
        <v>90</v>
      </c>
      <c r="AE40" s="6">
        <v>91.1</v>
      </c>
      <c r="AF40" s="6">
        <v>76.7</v>
      </c>
      <c r="AG40" s="6">
        <f t="shared" si="15"/>
        <v>167.8</v>
      </c>
    </row>
    <row r="41" spans="2:33" x14ac:dyDescent="0.25">
      <c r="B41" s="1">
        <v>2991.5</v>
      </c>
      <c r="C41" s="1">
        <v>90</v>
      </c>
      <c r="D41">
        <f t="shared" si="16"/>
        <v>-1328.345</v>
      </c>
      <c r="F41">
        <f t="shared" si="21"/>
        <v>-6.0251893994633073E-3</v>
      </c>
      <c r="H41">
        <f t="shared" si="17"/>
        <v>6.0251893994633073E-3</v>
      </c>
      <c r="J41">
        <f t="shared" si="18"/>
        <v>37.007408739480375</v>
      </c>
      <c r="K41">
        <f t="shared" si="19"/>
        <v>4.6238856798660573</v>
      </c>
      <c r="M41">
        <f t="shared" si="20"/>
        <v>94.09028695238699</v>
      </c>
      <c r="T41" s="3">
        <v>100</v>
      </c>
      <c r="U41" s="6">
        <v>50.8</v>
      </c>
      <c r="V41" s="6">
        <v>31.9</v>
      </c>
      <c r="W41" s="6">
        <f>U41+V41</f>
        <v>82.699999999999989</v>
      </c>
      <c r="X41" s="2"/>
      <c r="Y41" s="3">
        <v>100</v>
      </c>
      <c r="Z41" s="6">
        <v>60.6</v>
      </c>
      <c r="AA41" s="6">
        <v>38</v>
      </c>
      <c r="AB41" s="6">
        <f>Z41+AA41</f>
        <v>98.6</v>
      </c>
      <c r="AC41" s="2"/>
      <c r="AD41" s="3">
        <v>100</v>
      </c>
      <c r="AE41" s="6">
        <v>86.3</v>
      </c>
      <c r="AF41" s="6">
        <v>54.1</v>
      </c>
      <c r="AG41" s="6">
        <f>AE41+AF41</f>
        <v>140.4</v>
      </c>
    </row>
    <row r="42" spans="2:33" x14ac:dyDescent="0.25">
      <c r="B42" s="1">
        <v>2505.5</v>
      </c>
      <c r="C42" s="1">
        <v>100</v>
      </c>
      <c r="D42">
        <f t="shared" si="16"/>
        <v>-1328.345</v>
      </c>
      <c r="F42">
        <f t="shared" si="21"/>
        <v>-5.891725112376513E-3</v>
      </c>
      <c r="H42">
        <f t="shared" si="17"/>
        <v>5.891725112376513E-3</v>
      </c>
      <c r="J42">
        <f t="shared" si="18"/>
        <v>37.007408739480375</v>
      </c>
      <c r="K42">
        <f t="shared" si="19"/>
        <v>4.7286298072758361</v>
      </c>
      <c r="M42">
        <f t="shared" si="20"/>
        <v>100.20361862239757</v>
      </c>
      <c r="T42" s="3">
        <v>110</v>
      </c>
      <c r="U42" s="6">
        <v>43.2</v>
      </c>
      <c r="V42" s="6">
        <v>14</v>
      </c>
      <c r="W42" s="6">
        <f t="shared" ref="W42:W44" si="22">U42+V42</f>
        <v>57.2</v>
      </c>
      <c r="X42" s="2"/>
      <c r="Y42" s="3">
        <v>110</v>
      </c>
      <c r="Z42" s="6">
        <v>17.7</v>
      </c>
      <c r="AA42" s="6">
        <v>51.6</v>
      </c>
      <c r="AB42" s="6">
        <f t="shared" ref="AB42:AB44" si="23">Z42+AA42</f>
        <v>69.3</v>
      </c>
      <c r="AC42" s="2"/>
      <c r="AD42" s="3">
        <v>110</v>
      </c>
      <c r="AE42" s="6">
        <v>25.1</v>
      </c>
      <c r="AF42" s="6">
        <v>73.5</v>
      </c>
      <c r="AG42" s="6">
        <f t="shared" ref="AG42:AG44" si="24">AE42+AF42</f>
        <v>98.6</v>
      </c>
    </row>
    <row r="43" spans="2:33" x14ac:dyDescent="0.25">
      <c r="B43" s="1">
        <v>1761</v>
      </c>
      <c r="C43" s="1">
        <v>110</v>
      </c>
      <c r="D43">
        <f t="shared" si="16"/>
        <v>-1328.345</v>
      </c>
      <c r="F43">
        <f t="shared" si="21"/>
        <v>-5.6262771407248916E-3</v>
      </c>
      <c r="H43">
        <f t="shared" si="17"/>
        <v>5.6262771407248916E-3</v>
      </c>
      <c r="J43">
        <f t="shared" si="18"/>
        <v>37.007408739480375</v>
      </c>
      <c r="K43">
        <f t="shared" si="19"/>
        <v>4.9517267432492122</v>
      </c>
      <c r="M43">
        <f t="shared" si="20"/>
        <v>112.3624629639001</v>
      </c>
      <c r="T43" s="3">
        <v>120</v>
      </c>
      <c r="U43" s="6">
        <v>22.7</v>
      </c>
      <c r="V43" s="6">
        <v>28.8</v>
      </c>
      <c r="W43" s="6">
        <f t="shared" si="22"/>
        <v>51.5</v>
      </c>
      <c r="X43" s="2"/>
      <c r="Y43" s="3">
        <v>120</v>
      </c>
      <c r="Z43" s="6">
        <v>27.1</v>
      </c>
      <c r="AA43" s="6">
        <v>34.4</v>
      </c>
      <c r="AB43" s="6">
        <f t="shared" si="23"/>
        <v>61.5</v>
      </c>
      <c r="AC43" s="2"/>
      <c r="AD43" s="3">
        <v>120</v>
      </c>
      <c r="AE43" s="6">
        <v>38.6</v>
      </c>
      <c r="AF43" s="6">
        <v>49</v>
      </c>
      <c r="AG43" s="6">
        <f t="shared" si="24"/>
        <v>87.6</v>
      </c>
    </row>
    <row r="44" spans="2:33" x14ac:dyDescent="0.25">
      <c r="B44" s="1">
        <v>1566</v>
      </c>
      <c r="C44" s="1">
        <v>120</v>
      </c>
      <c r="D44">
        <f t="shared" si="16"/>
        <v>-1328.345</v>
      </c>
      <c r="F44">
        <f t="shared" si="21"/>
        <v>-5.5379286830987045E-3</v>
      </c>
      <c r="H44">
        <f t="shared" si="17"/>
        <v>5.5379286830987045E-3</v>
      </c>
      <c r="J44">
        <f t="shared" si="18"/>
        <v>37.007408739480375</v>
      </c>
      <c r="K44">
        <f t="shared" si="19"/>
        <v>5.0307233221845014</v>
      </c>
      <c r="M44">
        <f t="shared" si="20"/>
        <v>116.40926406546761</v>
      </c>
      <c r="T44" s="3">
        <v>130</v>
      </c>
      <c r="U44" s="6">
        <v>19.100000000000001</v>
      </c>
      <c r="V44" s="6">
        <v>22.2</v>
      </c>
      <c r="W44" s="6">
        <f t="shared" si="22"/>
        <v>41.3</v>
      </c>
      <c r="X44" s="2"/>
      <c r="Y44" s="3">
        <v>130</v>
      </c>
      <c r="Z44" s="6">
        <v>22.8</v>
      </c>
      <c r="AA44" s="6">
        <v>26.6</v>
      </c>
      <c r="AB44" s="6">
        <f t="shared" si="23"/>
        <v>49.400000000000006</v>
      </c>
      <c r="AC44" s="2"/>
      <c r="AD44" s="3">
        <v>130</v>
      </c>
      <c r="AE44" s="6">
        <v>32.5</v>
      </c>
      <c r="AF44" s="6">
        <v>37.799999999999997</v>
      </c>
      <c r="AG44" s="6">
        <f t="shared" si="24"/>
        <v>70.3</v>
      </c>
    </row>
    <row r="45" spans="2:33" x14ac:dyDescent="0.25">
      <c r="B45" s="1">
        <v>1259</v>
      </c>
      <c r="C45" s="1">
        <v>130</v>
      </c>
      <c r="D45">
        <f t="shared" si="16"/>
        <v>-1328.345</v>
      </c>
      <c r="F45">
        <f t="shared" si="21"/>
        <v>-5.3736589771816411E-3</v>
      </c>
      <c r="H45">
        <f t="shared" si="17"/>
        <v>5.3736589771816411E-3</v>
      </c>
      <c r="J45">
        <f t="shared" si="18"/>
        <v>37.007408739480375</v>
      </c>
      <c r="K45">
        <f t="shared" si="19"/>
        <v>5.1845096797100743</v>
      </c>
      <c r="M45">
        <f t="shared" si="20"/>
        <v>123.93363794499868</v>
      </c>
    </row>
    <row r="46" spans="2:33" x14ac:dyDescent="0.25">
      <c r="T46" s="7" t="s">
        <v>23</v>
      </c>
      <c r="U46" s="7"/>
      <c r="V46" s="7"/>
      <c r="W46" s="7"/>
      <c r="X46" s="4"/>
      <c r="Y46" s="7" t="s">
        <v>24</v>
      </c>
      <c r="Z46" s="7"/>
      <c r="AA46" s="7"/>
      <c r="AB46" s="7"/>
    </row>
    <row r="47" spans="2:33" x14ac:dyDescent="0.25">
      <c r="D47" t="s">
        <v>8</v>
      </c>
      <c r="E47" t="s">
        <v>7</v>
      </c>
      <c r="F47" t="s">
        <v>9</v>
      </c>
      <c r="T47" s="5" t="s">
        <v>10</v>
      </c>
      <c r="U47" s="5" t="s">
        <v>11</v>
      </c>
      <c r="V47" s="5" t="s">
        <v>12</v>
      </c>
      <c r="W47" s="5" t="s">
        <v>13</v>
      </c>
      <c r="X47" s="4"/>
      <c r="Y47" s="5" t="s">
        <v>10</v>
      </c>
      <c r="Z47" s="5" t="s">
        <v>11</v>
      </c>
      <c r="AA47" s="5" t="s">
        <v>12</v>
      </c>
      <c r="AB47" s="5" t="s">
        <v>13</v>
      </c>
    </row>
    <row r="48" spans="2:33" x14ac:dyDescent="0.25">
      <c r="B48" t="s">
        <v>5</v>
      </c>
      <c r="C48" t="s">
        <v>6</v>
      </c>
      <c r="T48" s="3">
        <v>30</v>
      </c>
      <c r="U48" s="6">
        <v>473.4</v>
      </c>
      <c r="V48" s="6">
        <v>862.1</v>
      </c>
      <c r="W48" s="6">
        <f t="shared" ref="W48:W54" si="25">U48+V48</f>
        <v>1335.5</v>
      </c>
      <c r="X48" s="2"/>
      <c r="Y48" s="3">
        <v>30</v>
      </c>
      <c r="Z48" s="6">
        <v>1072.3</v>
      </c>
      <c r="AA48" s="6">
        <v>588.9</v>
      </c>
      <c r="AB48" s="6">
        <f t="shared" ref="AB48:AB54" si="26">Z48+AA48</f>
        <v>1661.1999999999998</v>
      </c>
    </row>
    <row r="49" spans="2:28" x14ac:dyDescent="0.25">
      <c r="B49" s="1">
        <v>19190.075713288104</v>
      </c>
      <c r="C49" s="1">
        <v>30</v>
      </c>
      <c r="D49">
        <f>45805*-0.029</f>
        <v>-1328.345</v>
      </c>
      <c r="E49">
        <f>C49*D49</f>
        <v>-39850.35</v>
      </c>
      <c r="F49">
        <f>LN(B49)/D49</f>
        <v>-7.4243878920380695E-3</v>
      </c>
      <c r="H49">
        <f>LN(B49)/(45805*0.029)</f>
        <v>7.4243878920380695E-3</v>
      </c>
      <c r="J49">
        <f>LN(45805)/0.29</f>
        <v>37.007408739480375</v>
      </c>
      <c r="K49">
        <f>J49/LN(B49)</f>
        <v>3.7524692119785463</v>
      </c>
      <c r="M49">
        <f xml:space="preserve"> -(1000*LN(B49/45805))/29</f>
        <v>30</v>
      </c>
      <c r="T49" s="3">
        <v>40</v>
      </c>
      <c r="U49" s="6">
        <v>465.8</v>
      </c>
      <c r="V49" s="6">
        <v>643.79999999999995</v>
      </c>
      <c r="W49" s="6">
        <f t="shared" si="25"/>
        <v>1109.5999999999999</v>
      </c>
      <c r="X49" s="2"/>
      <c r="Y49" s="3">
        <v>40</v>
      </c>
      <c r="Z49" s="6">
        <v>579.4</v>
      </c>
      <c r="AA49" s="6">
        <v>800.8</v>
      </c>
      <c r="AB49" s="6">
        <f t="shared" si="26"/>
        <v>1380.1999999999998</v>
      </c>
    </row>
    <row r="50" spans="2:28" x14ac:dyDescent="0.25">
      <c r="B50" s="1">
        <v>14359.234515327735</v>
      </c>
      <c r="C50" s="1">
        <v>40</v>
      </c>
      <c r="D50">
        <f t="shared" ref="D50:D59" si="27">45805*-0.029</f>
        <v>-1328.345</v>
      </c>
      <c r="F50">
        <f>LN(B50)/D50</f>
        <v>-7.2060711143937068E-3</v>
      </c>
      <c r="H50">
        <f t="shared" ref="H50:H59" si="28">LN(B50)/(45805*0.029)</f>
        <v>7.2060711143937068E-3</v>
      </c>
      <c r="J50">
        <f t="shared" ref="J50:J59" si="29">LN(45805)/0.29</f>
        <v>37.007408739480375</v>
      </c>
      <c r="K50">
        <f t="shared" ref="K50:K59" si="30">J50/LN(B50)</f>
        <v>3.8661548769635172</v>
      </c>
      <c r="M50">
        <f t="shared" ref="M50:M59" si="31" xml:space="preserve"> -(1000*LN(B50/45805))/29</f>
        <v>40.000000000000007</v>
      </c>
      <c r="T50" s="3">
        <v>50</v>
      </c>
      <c r="U50" s="6">
        <v>238.5</v>
      </c>
      <c r="V50" s="6">
        <v>441.6</v>
      </c>
      <c r="W50" s="6">
        <f t="shared" si="25"/>
        <v>680.1</v>
      </c>
      <c r="X50" s="2"/>
      <c r="Y50" s="3">
        <v>50</v>
      </c>
      <c r="Z50" s="6">
        <v>296.7</v>
      </c>
      <c r="AA50" s="6">
        <v>549.29999999999995</v>
      </c>
      <c r="AB50" s="6">
        <f t="shared" si="26"/>
        <v>846</v>
      </c>
    </row>
    <row r="51" spans="2:28" x14ac:dyDescent="0.25">
      <c r="B51" s="1">
        <v>10744.4920461364</v>
      </c>
      <c r="C51" s="1">
        <v>50</v>
      </c>
      <c r="D51">
        <f t="shared" si="27"/>
        <v>-1328.345</v>
      </c>
      <c r="F51">
        <f>LN(B51)/D51</f>
        <v>-6.9877543367493451E-3</v>
      </c>
      <c r="H51">
        <f t="shared" si="28"/>
        <v>6.9877543367493451E-3</v>
      </c>
      <c r="J51">
        <f t="shared" si="29"/>
        <v>37.007408739480375</v>
      </c>
      <c r="K51">
        <f t="shared" si="30"/>
        <v>3.9869442513371665</v>
      </c>
      <c r="M51">
        <f t="shared" si="31"/>
        <v>50.000000000000007</v>
      </c>
      <c r="T51" s="3">
        <v>60</v>
      </c>
      <c r="U51" s="6">
        <v>280.8</v>
      </c>
      <c r="V51" s="6">
        <v>164.8</v>
      </c>
      <c r="W51" s="6">
        <f t="shared" si="25"/>
        <v>445.6</v>
      </c>
      <c r="X51" s="2"/>
      <c r="Y51" s="3">
        <v>60</v>
      </c>
      <c r="Z51" s="6">
        <v>205</v>
      </c>
      <c r="AA51" s="6">
        <v>349.2</v>
      </c>
      <c r="AB51" s="6">
        <f t="shared" si="26"/>
        <v>554.20000000000005</v>
      </c>
    </row>
    <row r="52" spans="2:28" x14ac:dyDescent="0.25">
      <c r="B52" s="1">
        <v>8039.7119502615415</v>
      </c>
      <c r="C52" s="1">
        <v>60</v>
      </c>
      <c r="D52">
        <f t="shared" si="27"/>
        <v>-1328.345</v>
      </c>
      <c r="F52">
        <f>LN(B52)/D52</f>
        <v>-6.7694375591049825E-3</v>
      </c>
      <c r="H52">
        <f t="shared" si="28"/>
        <v>6.7694375591049825E-3</v>
      </c>
      <c r="J52">
        <f t="shared" si="29"/>
        <v>37.007408739480375</v>
      </c>
      <c r="K52">
        <f t="shared" si="30"/>
        <v>4.115524626589897</v>
      </c>
      <c r="M52">
        <f t="shared" si="31"/>
        <v>60</v>
      </c>
      <c r="T52" s="3">
        <v>70</v>
      </c>
      <c r="U52" s="6">
        <v>85.2</v>
      </c>
      <c r="V52" s="6">
        <v>265.39999999999998</v>
      </c>
      <c r="W52" s="6">
        <f t="shared" si="25"/>
        <v>350.59999999999997</v>
      </c>
      <c r="X52" s="2"/>
      <c r="Y52" s="3">
        <v>70</v>
      </c>
      <c r="Z52" s="6">
        <v>106</v>
      </c>
      <c r="AA52" s="6">
        <v>330.1</v>
      </c>
      <c r="AB52" s="6">
        <f t="shared" si="26"/>
        <v>436.1</v>
      </c>
    </row>
    <row r="53" spans="2:28" x14ac:dyDescent="0.25">
      <c r="B53" s="1">
        <v>6015.8235462067232</v>
      </c>
      <c r="C53" s="1">
        <v>70</v>
      </c>
      <c r="D53">
        <f t="shared" si="27"/>
        <v>-1328.345</v>
      </c>
      <c r="F53">
        <f t="shared" ref="F53:F59" si="32">LN(B53)/D53</f>
        <v>-6.5511207814606216E-3</v>
      </c>
      <c r="H53">
        <f t="shared" si="28"/>
        <v>6.5511207814606216E-3</v>
      </c>
      <c r="J53">
        <f t="shared" si="29"/>
        <v>37.007408739480375</v>
      </c>
      <c r="K53">
        <f t="shared" si="30"/>
        <v>4.2526749104521331</v>
      </c>
      <c r="M53">
        <f t="shared" si="31"/>
        <v>70.000000000000014</v>
      </c>
      <c r="T53" s="3">
        <v>80</v>
      </c>
      <c r="U53" s="6">
        <v>120.8</v>
      </c>
      <c r="V53" s="6">
        <v>140.4</v>
      </c>
      <c r="W53" s="6">
        <f t="shared" si="25"/>
        <v>261.2</v>
      </c>
      <c r="X53" s="2"/>
      <c r="Y53" s="3">
        <v>80</v>
      </c>
      <c r="Z53" s="6">
        <v>150.19999999999999</v>
      </c>
      <c r="AA53" s="6">
        <v>174.7</v>
      </c>
      <c r="AB53" s="6">
        <f t="shared" si="26"/>
        <v>324.89999999999998</v>
      </c>
    </row>
    <row r="54" spans="2:28" x14ac:dyDescent="0.25">
      <c r="B54" s="1">
        <v>4501.4215886077782</v>
      </c>
      <c r="C54" s="1">
        <v>80</v>
      </c>
      <c r="D54">
        <f t="shared" si="27"/>
        <v>-1328.345</v>
      </c>
      <c r="F54">
        <f t="shared" si="32"/>
        <v>-6.3328040038162581E-3</v>
      </c>
      <c r="H54">
        <f t="shared" si="28"/>
        <v>6.3328040038162581E-3</v>
      </c>
      <c r="J54">
        <f t="shared" si="29"/>
        <v>37.007408739480375</v>
      </c>
      <c r="K54">
        <f t="shared" si="30"/>
        <v>4.3992814187633726</v>
      </c>
      <c r="M54">
        <f t="shared" si="31"/>
        <v>80.000000000000014</v>
      </c>
      <c r="T54" s="3">
        <v>90</v>
      </c>
      <c r="U54" s="6">
        <v>102.4</v>
      </c>
      <c r="V54" s="6">
        <v>86.3</v>
      </c>
      <c r="W54" s="6">
        <f t="shared" si="25"/>
        <v>188.7</v>
      </c>
      <c r="X54" s="2"/>
      <c r="Y54" s="3">
        <v>90</v>
      </c>
      <c r="Z54" s="6">
        <v>107.3</v>
      </c>
      <c r="AA54" s="6">
        <v>127.4</v>
      </c>
      <c r="AB54" s="6">
        <f t="shared" si="26"/>
        <v>234.7</v>
      </c>
    </row>
    <row r="55" spans="2:28" x14ac:dyDescent="0.25">
      <c r="B55" s="1">
        <v>3368.2497770668292</v>
      </c>
      <c r="C55" s="1">
        <v>90</v>
      </c>
      <c r="D55">
        <f t="shared" si="27"/>
        <v>-1328.345</v>
      </c>
      <c r="F55">
        <f t="shared" si="32"/>
        <v>-6.1144872261718972E-3</v>
      </c>
      <c r="H55">
        <f t="shared" si="28"/>
        <v>6.1144872261718972E-3</v>
      </c>
      <c r="J55">
        <f t="shared" si="29"/>
        <v>37.007408739480375</v>
      </c>
      <c r="K55">
        <f t="shared" si="30"/>
        <v>4.5563570504180051</v>
      </c>
      <c r="M55">
        <f t="shared" si="31"/>
        <v>90.000000000000014</v>
      </c>
      <c r="T55" s="3">
        <v>100</v>
      </c>
      <c r="U55" s="6">
        <v>97</v>
      </c>
      <c r="V55" s="6">
        <v>60.9</v>
      </c>
      <c r="W55" s="6">
        <f>U55+V55</f>
        <v>157.9</v>
      </c>
      <c r="X55" s="2"/>
      <c r="Y55" s="3">
        <v>100</v>
      </c>
      <c r="Z55" s="6">
        <v>120.7</v>
      </c>
      <c r="AA55" s="6">
        <v>75.7</v>
      </c>
      <c r="AB55" s="6">
        <f>Z55+AA55</f>
        <v>196.4</v>
      </c>
    </row>
    <row r="56" spans="2:28" x14ac:dyDescent="0.25">
      <c r="B56" s="1">
        <v>2520.338594683732</v>
      </c>
      <c r="C56" s="1">
        <v>100</v>
      </c>
      <c r="D56">
        <f t="shared" si="27"/>
        <v>-1328.345</v>
      </c>
      <c r="F56">
        <f t="shared" si="32"/>
        <v>-5.8961704485275355E-3</v>
      </c>
      <c r="H56">
        <f t="shared" si="28"/>
        <v>5.8961704485275355E-3</v>
      </c>
      <c r="J56">
        <f t="shared" si="29"/>
        <v>37.007408739480375</v>
      </c>
      <c r="K56">
        <f t="shared" si="30"/>
        <v>4.7250647222413056</v>
      </c>
      <c r="M56">
        <f t="shared" si="31"/>
        <v>100.00000000000001</v>
      </c>
      <c r="T56" s="3">
        <v>110</v>
      </c>
      <c r="U56" s="6">
        <v>28.3</v>
      </c>
      <c r="V56" s="6">
        <v>82.6</v>
      </c>
      <c r="W56" s="6">
        <f t="shared" ref="W56:W58" si="33">U56+V56</f>
        <v>110.89999999999999</v>
      </c>
      <c r="X56" s="2"/>
      <c r="Y56" s="3">
        <v>110</v>
      </c>
      <c r="Z56" s="6">
        <v>35.1</v>
      </c>
      <c r="AA56" s="6">
        <v>102.7</v>
      </c>
      <c r="AB56" s="6">
        <f t="shared" ref="AB56:AB58" si="34">Z56+AA56</f>
        <v>137.80000000000001</v>
      </c>
    </row>
    <row r="57" spans="2:28" x14ac:dyDescent="0.25">
      <c r="B57" s="1">
        <v>1885.8775483639979</v>
      </c>
      <c r="C57" s="1">
        <v>110</v>
      </c>
      <c r="D57">
        <f t="shared" si="27"/>
        <v>-1328.345</v>
      </c>
      <c r="F57">
        <f t="shared" si="32"/>
        <v>-5.6778536708831729E-3</v>
      </c>
      <c r="H57">
        <f t="shared" si="28"/>
        <v>5.6778536708831729E-3</v>
      </c>
      <c r="J57">
        <f t="shared" si="29"/>
        <v>37.007408739480375</v>
      </c>
      <c r="K57">
        <f t="shared" si="30"/>
        <v>4.9067462103731261</v>
      </c>
      <c r="M57">
        <f t="shared" si="31"/>
        <v>110</v>
      </c>
      <c r="T57" s="3">
        <v>120</v>
      </c>
      <c r="U57" s="6">
        <v>43.4</v>
      </c>
      <c r="V57" s="6">
        <v>55.1</v>
      </c>
      <c r="W57" s="6">
        <f t="shared" si="33"/>
        <v>98.5</v>
      </c>
      <c r="X57" s="2"/>
      <c r="Y57" s="3">
        <v>120</v>
      </c>
      <c r="Z57" s="6">
        <v>53.9</v>
      </c>
      <c r="AA57" s="6">
        <v>68.5</v>
      </c>
      <c r="AB57" s="6">
        <f>Z57+AA57</f>
        <v>122.4</v>
      </c>
    </row>
    <row r="58" spans="2:28" x14ac:dyDescent="0.25">
      <c r="B58" s="1">
        <v>1411.1334623551631</v>
      </c>
      <c r="C58" s="1">
        <v>120</v>
      </c>
      <c r="D58">
        <f t="shared" si="27"/>
        <v>-1328.345</v>
      </c>
      <c r="F58">
        <f t="shared" si="32"/>
        <v>-5.4595368932388111E-3</v>
      </c>
      <c r="H58">
        <f t="shared" si="28"/>
        <v>5.4595368932388111E-3</v>
      </c>
      <c r="J58">
        <f t="shared" si="29"/>
        <v>37.007408739480375</v>
      </c>
      <c r="K58">
        <f t="shared" si="30"/>
        <v>5.1029579115329753</v>
      </c>
      <c r="M58">
        <f t="shared" si="31"/>
        <v>120</v>
      </c>
      <c r="T58" s="3">
        <v>130</v>
      </c>
      <c r="U58" s="6">
        <v>36.6</v>
      </c>
      <c r="V58" s="6">
        <v>42.5</v>
      </c>
      <c r="W58" s="6">
        <f t="shared" si="33"/>
        <v>79.099999999999994</v>
      </c>
      <c r="X58" s="2"/>
      <c r="Y58" s="3">
        <v>130</v>
      </c>
      <c r="Z58" s="6">
        <v>45.5</v>
      </c>
      <c r="AA58" s="6">
        <v>52.9</v>
      </c>
      <c r="AB58" s="6">
        <f t="shared" si="34"/>
        <v>98.4</v>
      </c>
    </row>
    <row r="59" spans="2:28" x14ac:dyDescent="0.25">
      <c r="B59" s="1">
        <v>1055.8997588713673</v>
      </c>
      <c r="C59" s="1">
        <v>130</v>
      </c>
      <c r="D59">
        <f t="shared" si="27"/>
        <v>-1328.345</v>
      </c>
      <c r="F59">
        <f t="shared" si="32"/>
        <v>-5.2412201155944494E-3</v>
      </c>
      <c r="H59">
        <f t="shared" si="28"/>
        <v>5.2412201155944494E-3</v>
      </c>
      <c r="J59">
        <f t="shared" si="29"/>
        <v>37.007408739480375</v>
      </c>
      <c r="K59">
        <f t="shared" si="30"/>
        <v>5.3155155418423696</v>
      </c>
      <c r="M59">
        <f t="shared" si="31"/>
        <v>130</v>
      </c>
    </row>
  </sheetData>
  <mergeCells count="11">
    <mergeCell ref="T4:W4"/>
    <mergeCell ref="Y4:AB4"/>
    <mergeCell ref="AD4:AG4"/>
    <mergeCell ref="T18:W18"/>
    <mergeCell ref="Y18:AB18"/>
    <mergeCell ref="AD18:AG18"/>
    <mergeCell ref="T32:W32"/>
    <mergeCell ref="Y32:AB32"/>
    <mergeCell ref="AD32:AG32"/>
    <mergeCell ref="T46:W46"/>
    <mergeCell ref="Y46:AB46"/>
  </mergeCells>
  <pageMargins left="0.7" right="0.7" top="0.75" bottom="0.75" header="0.3" footer="0.3"/>
  <pageSetup paperSize="9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Pazze</dc:creator>
  <cp:lastModifiedBy>Pazze</cp:lastModifiedBy>
  <dcterms:created xsi:type="dcterms:W3CDTF">2015-06-05T18:19:34Z</dcterms:created>
  <dcterms:modified xsi:type="dcterms:W3CDTF">2020-09-28T23:04:20Z</dcterms:modified>
</cp:coreProperties>
</file>