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120" windowWidth="17685" windowHeight="11760" activeTab="6"/>
  </bookViews>
  <sheets>
    <sheet name="sourcedata" sheetId="1" r:id="rId1"/>
    <sheet name="PRM_Summary" sheetId="7" r:id="rId2"/>
    <sheet name="PRM70ND" sheetId="3" r:id="rId3"/>
    <sheet name="PRMallND" sheetId="4" r:id="rId4"/>
    <sheet name="PRM70all" sheetId="5" r:id="rId5"/>
    <sheet name="PRMallall" sheetId="6" r:id="rId6"/>
    <sheet name="rawdata" sheetId="2" r:id="rId7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3" l="1"/>
  <c r="E16" i="3"/>
  <c r="E18" i="3"/>
  <c r="E13" i="7"/>
  <c r="B16" i="3"/>
  <c r="E12" i="7"/>
  <c r="B17" i="3"/>
  <c r="E11" i="7"/>
  <c r="B15" i="3"/>
  <c r="E10" i="7"/>
  <c r="B14" i="3"/>
  <c r="E9" i="7"/>
  <c r="G2" i="3" a="1"/>
  <c r="G2" i="3"/>
  <c r="H5" i="3"/>
  <c r="H7" i="3"/>
  <c r="G3" i="3"/>
  <c r="H8" i="3"/>
  <c r="H9" i="3"/>
  <c r="H12" i="3"/>
  <c r="H11" i="3"/>
  <c r="H14" i="3"/>
  <c r="H10" i="3"/>
  <c r="H13" i="3"/>
  <c r="H15" i="3"/>
  <c r="H16" i="3"/>
  <c r="E5" i="7"/>
  <c r="H17" i="3"/>
  <c r="H18" i="3"/>
  <c r="H19" i="3"/>
  <c r="H22" i="3"/>
  <c r="H21" i="3"/>
  <c r="H24" i="3"/>
  <c r="H20" i="3"/>
  <c r="H23" i="3"/>
  <c r="H25" i="3"/>
  <c r="H26" i="3"/>
  <c r="E6" i="7"/>
  <c r="E7" i="7"/>
  <c r="G1" i="3"/>
  <c r="E2" i="7"/>
  <c r="E8" i="7"/>
  <c r="G4" i="3"/>
  <c r="H1" i="3"/>
  <c r="E4" i="7"/>
  <c r="B19" i="3"/>
  <c r="E3" i="7"/>
  <c r="E17" i="5"/>
  <c r="E16" i="5"/>
  <c r="E18" i="5"/>
  <c r="D13" i="7"/>
  <c r="B16" i="5"/>
  <c r="D12" i="7"/>
  <c r="B17" i="5"/>
  <c r="D11" i="7"/>
  <c r="B15" i="5"/>
  <c r="D10" i="7"/>
  <c r="B14" i="5"/>
  <c r="D9" i="7"/>
  <c r="G2" i="5" a="1"/>
  <c r="G2" i="5"/>
  <c r="H5" i="5"/>
  <c r="H7" i="5"/>
  <c r="G3" i="5"/>
  <c r="H8" i="5"/>
  <c r="H9" i="5"/>
  <c r="H12" i="5"/>
  <c r="H11" i="5"/>
  <c r="H14" i="5"/>
  <c r="H10" i="5"/>
  <c r="H13" i="5"/>
  <c r="H15" i="5"/>
  <c r="H16" i="5"/>
  <c r="D5" i="7"/>
  <c r="H17" i="5"/>
  <c r="H18" i="5"/>
  <c r="H19" i="5"/>
  <c r="H22" i="5"/>
  <c r="H21" i="5"/>
  <c r="H24" i="5"/>
  <c r="H20" i="5"/>
  <c r="H23" i="5"/>
  <c r="H25" i="5"/>
  <c r="H26" i="5"/>
  <c r="D6" i="7"/>
  <c r="D7" i="7"/>
  <c r="G1" i="5"/>
  <c r="D2" i="7"/>
  <c r="D8" i="7"/>
  <c r="G4" i="5"/>
  <c r="H1" i="5"/>
  <c r="D4" i="7"/>
  <c r="B19" i="5"/>
  <c r="D3" i="7"/>
  <c r="E17" i="4"/>
  <c r="E16" i="4"/>
  <c r="E18" i="4"/>
  <c r="C13" i="7"/>
  <c r="B16" i="4"/>
  <c r="C12" i="7"/>
  <c r="B17" i="4"/>
  <c r="C11" i="7"/>
  <c r="B15" i="4"/>
  <c r="C10" i="7"/>
  <c r="B14" i="4"/>
  <c r="C9" i="7"/>
  <c r="G2" i="4" a="1"/>
  <c r="G2" i="4"/>
  <c r="H5" i="4"/>
  <c r="H7" i="4"/>
  <c r="G3" i="4"/>
  <c r="H8" i="4"/>
  <c r="H9" i="4"/>
  <c r="H12" i="4"/>
  <c r="H11" i="4"/>
  <c r="H14" i="4"/>
  <c r="H10" i="4"/>
  <c r="H13" i="4"/>
  <c r="H15" i="4"/>
  <c r="H16" i="4"/>
  <c r="C5" i="7"/>
  <c r="H17" i="4"/>
  <c r="H18" i="4"/>
  <c r="H19" i="4"/>
  <c r="H22" i="4"/>
  <c r="H21" i="4"/>
  <c r="H24" i="4"/>
  <c r="H20" i="4"/>
  <c r="H23" i="4"/>
  <c r="H25" i="4"/>
  <c r="H26" i="4"/>
  <c r="C6" i="7"/>
  <c r="C7" i="7"/>
  <c r="G1" i="4"/>
  <c r="C2" i="7"/>
  <c r="C8" i="7"/>
  <c r="G4" i="4"/>
  <c r="H1" i="4"/>
  <c r="C4" i="7"/>
  <c r="B19" i="4"/>
  <c r="C3" i="7"/>
  <c r="E17" i="6"/>
  <c r="E16" i="6"/>
  <c r="E18" i="6"/>
  <c r="B13" i="7"/>
  <c r="B16" i="6"/>
  <c r="B12" i="7"/>
  <c r="B17" i="6"/>
  <c r="B11" i="7"/>
  <c r="B15" i="6"/>
  <c r="B10" i="7"/>
  <c r="B14" i="6"/>
  <c r="B9" i="7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B5" i="7"/>
  <c r="H17" i="6"/>
  <c r="H18" i="6"/>
  <c r="H19" i="6"/>
  <c r="H22" i="6"/>
  <c r="H21" i="6"/>
  <c r="H24" i="6"/>
  <c r="H20" i="6"/>
  <c r="H23" i="6"/>
  <c r="H25" i="6"/>
  <c r="H26" i="6"/>
  <c r="B6" i="7"/>
  <c r="B7" i="7"/>
  <c r="G1" i="6"/>
  <c r="B2" i="7"/>
  <c r="B8" i="7"/>
  <c r="G4" i="6"/>
  <c r="H1" i="6"/>
  <c r="B4" i="7"/>
  <c r="B19" i="6"/>
  <c r="B3" i="7"/>
  <c r="F17" i="6"/>
  <c r="F16" i="6"/>
  <c r="F18" i="6"/>
  <c r="F15" i="6"/>
  <c r="F14" i="6"/>
  <c r="E15" i="6"/>
  <c r="E14" i="6"/>
  <c r="D17" i="6"/>
  <c r="D16" i="6"/>
  <c r="D18" i="6"/>
  <c r="D15" i="6"/>
  <c r="D14" i="6"/>
  <c r="C17" i="6"/>
  <c r="C16" i="6"/>
  <c r="C18" i="6"/>
  <c r="C15" i="6"/>
  <c r="C14" i="6"/>
  <c r="B18" i="6"/>
  <c r="AY2" i="6" a="1"/>
  <c r="AY2" i="6"/>
  <c r="AZ5" i="6"/>
  <c r="AZ17" i="6"/>
  <c r="AY3" i="6"/>
  <c r="AZ18" i="6"/>
  <c r="AZ19" i="6"/>
  <c r="AZ22" i="6"/>
  <c r="AZ21" i="6"/>
  <c r="AZ24" i="6"/>
  <c r="AZ20" i="6"/>
  <c r="AZ23" i="6"/>
  <c r="AZ25" i="6"/>
  <c r="AZ26" i="6"/>
  <c r="AZ7" i="6"/>
  <c r="AZ8" i="6"/>
  <c r="AZ9" i="6"/>
  <c r="AZ12" i="6"/>
  <c r="AZ11" i="6"/>
  <c r="AZ14" i="6"/>
  <c r="AZ10" i="6"/>
  <c r="AZ13" i="6"/>
  <c r="AZ15" i="6"/>
  <c r="AZ16" i="6"/>
  <c r="BC2" i="6" a="1"/>
  <c r="BC4" i="6"/>
  <c r="BD1" i="6"/>
  <c r="BC2" i="6"/>
  <c r="BC1" i="6"/>
  <c r="BD2" i="6"/>
  <c r="BC3" i="6"/>
  <c r="BD3" i="6"/>
  <c r="BD4" i="6"/>
  <c r="BC5" i="6"/>
  <c r="BD5" i="6"/>
  <c r="BC6" i="6"/>
  <c r="BD6" i="6"/>
  <c r="AU2" i="6" a="1"/>
  <c r="AU2" i="6"/>
  <c r="AV5" i="6"/>
  <c r="AV17" i="6"/>
  <c r="AU3" i="6"/>
  <c r="AV18" i="6"/>
  <c r="AV19" i="6"/>
  <c r="AV22" i="6"/>
  <c r="AV21" i="6"/>
  <c r="AV24" i="6"/>
  <c r="AV20" i="6"/>
  <c r="AV23" i="6"/>
  <c r="AV25" i="6"/>
  <c r="AV26" i="6"/>
  <c r="AV7" i="6"/>
  <c r="AV8" i="6"/>
  <c r="AV9" i="6"/>
  <c r="AV12" i="6"/>
  <c r="AV11" i="6"/>
  <c r="AV14" i="6"/>
  <c r="AV10" i="6"/>
  <c r="AV13" i="6"/>
  <c r="AV15" i="6"/>
  <c r="AV16" i="6"/>
  <c r="AY4" i="6"/>
  <c r="AZ1" i="6"/>
  <c r="AY1" i="6"/>
  <c r="AZ2" i="6"/>
  <c r="AZ3" i="6"/>
  <c r="AZ4" i="6"/>
  <c r="AY5" i="6"/>
  <c r="AY6" i="6"/>
  <c r="AZ6" i="6"/>
  <c r="AQ2" i="6" a="1"/>
  <c r="AQ2" i="6"/>
  <c r="AR5" i="6"/>
  <c r="AR17" i="6"/>
  <c r="AQ3" i="6"/>
  <c r="AR18" i="6"/>
  <c r="AR19" i="6"/>
  <c r="AR22" i="6"/>
  <c r="AR21" i="6"/>
  <c r="AR24" i="6"/>
  <c r="AR20" i="6"/>
  <c r="AR23" i="6"/>
  <c r="AR25" i="6"/>
  <c r="AR26" i="6"/>
  <c r="AR7" i="6"/>
  <c r="AR8" i="6"/>
  <c r="AR9" i="6"/>
  <c r="AR12" i="6"/>
  <c r="AR11" i="6"/>
  <c r="AR14" i="6"/>
  <c r="AR10" i="6"/>
  <c r="AR13" i="6"/>
  <c r="AR15" i="6"/>
  <c r="AR16" i="6"/>
  <c r="AU4" i="6"/>
  <c r="AV1" i="6"/>
  <c r="AU1" i="6"/>
  <c r="AV2" i="6"/>
  <c r="AV3" i="6"/>
  <c r="AV4" i="6"/>
  <c r="AU5" i="6"/>
  <c r="AU6" i="6"/>
  <c r="AV6" i="6"/>
  <c r="AM2" i="6" a="1"/>
  <c r="AM2" i="6"/>
  <c r="AN5" i="6"/>
  <c r="AN17" i="6"/>
  <c r="AM3" i="6"/>
  <c r="AN18" i="6"/>
  <c r="AN19" i="6"/>
  <c r="AN22" i="6"/>
  <c r="AN21" i="6"/>
  <c r="AN24" i="6"/>
  <c r="AN20" i="6"/>
  <c r="AN23" i="6"/>
  <c r="AN25" i="6"/>
  <c r="AN26" i="6"/>
  <c r="AN7" i="6"/>
  <c r="AN8" i="6"/>
  <c r="AN9" i="6"/>
  <c r="AN12" i="6"/>
  <c r="AN11" i="6"/>
  <c r="AN14" i="6"/>
  <c r="AN10" i="6"/>
  <c r="AN13" i="6"/>
  <c r="AN15" i="6"/>
  <c r="AN16" i="6"/>
  <c r="AQ4" i="6"/>
  <c r="AR1" i="6"/>
  <c r="AQ1" i="6"/>
  <c r="AR2" i="6"/>
  <c r="AR3" i="6"/>
  <c r="AR4" i="6"/>
  <c r="AQ5" i="6"/>
  <c r="AQ6" i="6"/>
  <c r="AR6" i="6"/>
  <c r="AI2" i="6" a="1"/>
  <c r="AI2" i="6"/>
  <c r="AJ5" i="6"/>
  <c r="AJ17" i="6"/>
  <c r="AI3" i="6"/>
  <c r="AJ18" i="6"/>
  <c r="AJ19" i="6"/>
  <c r="AJ22" i="6"/>
  <c r="AJ21" i="6"/>
  <c r="AJ24" i="6"/>
  <c r="AJ20" i="6"/>
  <c r="AJ23" i="6"/>
  <c r="AJ25" i="6"/>
  <c r="AJ26" i="6"/>
  <c r="AJ7" i="6"/>
  <c r="AJ8" i="6"/>
  <c r="AJ9" i="6"/>
  <c r="AJ12" i="6"/>
  <c r="AJ11" i="6"/>
  <c r="AJ14" i="6"/>
  <c r="AJ10" i="6"/>
  <c r="AJ13" i="6"/>
  <c r="AJ15" i="6"/>
  <c r="AJ16" i="6"/>
  <c r="AM4" i="6"/>
  <c r="AN1" i="6"/>
  <c r="AM1" i="6"/>
  <c r="AN2" i="6"/>
  <c r="AN3" i="6"/>
  <c r="AN4" i="6"/>
  <c r="AM5" i="6"/>
  <c r="AM6" i="6"/>
  <c r="AN6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4" i="6"/>
  <c r="AJ1" i="6"/>
  <c r="AI1" i="6"/>
  <c r="AJ2" i="6"/>
  <c r="AJ3" i="6"/>
  <c r="AJ4" i="6"/>
  <c r="AI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17" i="5"/>
  <c r="F16" i="5"/>
  <c r="F18" i="5"/>
  <c r="F15" i="5"/>
  <c r="F14" i="5"/>
  <c r="E15" i="5"/>
  <c r="E14" i="5"/>
  <c r="D17" i="5"/>
  <c r="D16" i="5"/>
  <c r="D18" i="5"/>
  <c r="D15" i="5"/>
  <c r="D14" i="5"/>
  <c r="C17" i="5"/>
  <c r="C16" i="5"/>
  <c r="C18" i="5"/>
  <c r="C15" i="5"/>
  <c r="C14" i="5"/>
  <c r="B18" i="5"/>
  <c r="AY2" i="5" a="1"/>
  <c r="AY2" i="5"/>
  <c r="AZ5" i="5"/>
  <c r="AZ17" i="5"/>
  <c r="AY3" i="5"/>
  <c r="AZ18" i="5"/>
  <c r="AZ19" i="5"/>
  <c r="AZ22" i="5"/>
  <c r="AZ21" i="5"/>
  <c r="AZ24" i="5"/>
  <c r="AZ20" i="5"/>
  <c r="AZ23" i="5"/>
  <c r="AZ25" i="5"/>
  <c r="AZ26" i="5"/>
  <c r="AZ7" i="5"/>
  <c r="AZ8" i="5"/>
  <c r="AZ9" i="5"/>
  <c r="AZ12" i="5"/>
  <c r="AZ11" i="5"/>
  <c r="AZ14" i="5"/>
  <c r="AZ10" i="5"/>
  <c r="AZ13" i="5"/>
  <c r="AZ15" i="5"/>
  <c r="AZ16" i="5"/>
  <c r="BC2" i="5" a="1"/>
  <c r="BC4" i="5"/>
  <c r="BD1" i="5"/>
  <c r="BC2" i="5"/>
  <c r="BC1" i="5"/>
  <c r="BD2" i="5"/>
  <c r="BC3" i="5"/>
  <c r="BD3" i="5"/>
  <c r="BD4" i="5"/>
  <c r="BC5" i="5"/>
  <c r="BD5" i="5"/>
  <c r="BC6" i="5"/>
  <c r="BD6" i="5"/>
  <c r="AU2" i="5" a="1"/>
  <c r="AU2" i="5"/>
  <c r="AV5" i="5"/>
  <c r="AV17" i="5"/>
  <c r="AU3" i="5"/>
  <c r="AV18" i="5"/>
  <c r="AV19" i="5"/>
  <c r="AV22" i="5"/>
  <c r="AV21" i="5"/>
  <c r="AV24" i="5"/>
  <c r="AV20" i="5"/>
  <c r="AV23" i="5"/>
  <c r="AV25" i="5"/>
  <c r="AV26" i="5"/>
  <c r="AV7" i="5"/>
  <c r="AV8" i="5"/>
  <c r="AV9" i="5"/>
  <c r="AV12" i="5"/>
  <c r="AV11" i="5"/>
  <c r="AV14" i="5"/>
  <c r="AV10" i="5"/>
  <c r="AV13" i="5"/>
  <c r="AV15" i="5"/>
  <c r="AV16" i="5"/>
  <c r="AY4" i="5"/>
  <c r="AZ1" i="5"/>
  <c r="AY1" i="5"/>
  <c r="AZ2" i="5"/>
  <c r="AZ3" i="5"/>
  <c r="AZ4" i="5"/>
  <c r="AY5" i="5"/>
  <c r="AY6" i="5"/>
  <c r="AZ6" i="5"/>
  <c r="AQ2" i="5" a="1"/>
  <c r="AQ2" i="5"/>
  <c r="AR5" i="5"/>
  <c r="AR17" i="5"/>
  <c r="AQ3" i="5"/>
  <c r="AR18" i="5"/>
  <c r="AR19" i="5"/>
  <c r="AR22" i="5"/>
  <c r="AR21" i="5"/>
  <c r="AR24" i="5"/>
  <c r="AR20" i="5"/>
  <c r="AR23" i="5"/>
  <c r="AR25" i="5"/>
  <c r="AR26" i="5"/>
  <c r="AR7" i="5"/>
  <c r="AR8" i="5"/>
  <c r="AR9" i="5"/>
  <c r="AR12" i="5"/>
  <c r="AR11" i="5"/>
  <c r="AR14" i="5"/>
  <c r="AR10" i="5"/>
  <c r="AR13" i="5"/>
  <c r="AR15" i="5"/>
  <c r="AR16" i="5"/>
  <c r="AU4" i="5"/>
  <c r="AV1" i="5"/>
  <c r="AU1" i="5"/>
  <c r="AV2" i="5"/>
  <c r="AV3" i="5"/>
  <c r="AV4" i="5"/>
  <c r="AU5" i="5"/>
  <c r="AU6" i="5"/>
  <c r="AV6" i="5"/>
  <c r="AM2" i="5" a="1"/>
  <c r="AM2" i="5"/>
  <c r="AN5" i="5"/>
  <c r="AN17" i="5"/>
  <c r="AM3" i="5"/>
  <c r="AN18" i="5"/>
  <c r="AN19" i="5"/>
  <c r="AN22" i="5"/>
  <c r="AN21" i="5"/>
  <c r="AN24" i="5"/>
  <c r="AN20" i="5"/>
  <c r="AN23" i="5"/>
  <c r="AN25" i="5"/>
  <c r="AN26" i="5"/>
  <c r="AN7" i="5"/>
  <c r="AN8" i="5"/>
  <c r="AN9" i="5"/>
  <c r="AN12" i="5"/>
  <c r="AN11" i="5"/>
  <c r="AN14" i="5"/>
  <c r="AN10" i="5"/>
  <c r="AN13" i="5"/>
  <c r="AN15" i="5"/>
  <c r="AN16" i="5"/>
  <c r="AQ4" i="5"/>
  <c r="AR1" i="5"/>
  <c r="AQ1" i="5"/>
  <c r="AR2" i="5"/>
  <c r="AR3" i="5"/>
  <c r="AR4" i="5"/>
  <c r="AQ5" i="5"/>
  <c r="AQ6" i="5"/>
  <c r="AR6" i="5"/>
  <c r="AI2" i="5" a="1"/>
  <c r="AI2" i="5"/>
  <c r="AJ5" i="5"/>
  <c r="AJ17" i="5"/>
  <c r="AI3" i="5"/>
  <c r="AJ18" i="5"/>
  <c r="AJ19" i="5"/>
  <c r="AJ22" i="5"/>
  <c r="AJ21" i="5"/>
  <c r="AJ24" i="5"/>
  <c r="AJ20" i="5"/>
  <c r="AJ23" i="5"/>
  <c r="AJ25" i="5"/>
  <c r="AJ26" i="5"/>
  <c r="AJ7" i="5"/>
  <c r="AJ8" i="5"/>
  <c r="AJ9" i="5"/>
  <c r="AJ12" i="5"/>
  <c r="AJ11" i="5"/>
  <c r="AJ14" i="5"/>
  <c r="AJ10" i="5"/>
  <c r="AJ13" i="5"/>
  <c r="AJ15" i="5"/>
  <c r="AJ16" i="5"/>
  <c r="AM4" i="5"/>
  <c r="AN1" i="5"/>
  <c r="AM1" i="5"/>
  <c r="AN2" i="5"/>
  <c r="AN3" i="5"/>
  <c r="AN4" i="5"/>
  <c r="AM5" i="5"/>
  <c r="AM6" i="5"/>
  <c r="AN6" i="5"/>
  <c r="AE2" i="5" a="1"/>
  <c r="AE2" i="5"/>
  <c r="AF5" i="5"/>
  <c r="AF17" i="5"/>
  <c r="AE3" i="5"/>
  <c r="AF18" i="5"/>
  <c r="AF19" i="5"/>
  <c r="AF22" i="5"/>
  <c r="AF21" i="5"/>
  <c r="AF24" i="5"/>
  <c r="AF20" i="5"/>
  <c r="AF23" i="5"/>
  <c r="AF25" i="5"/>
  <c r="AF26" i="5"/>
  <c r="AF7" i="5"/>
  <c r="AF8" i="5"/>
  <c r="AF9" i="5"/>
  <c r="AF12" i="5"/>
  <c r="AF11" i="5"/>
  <c r="AF14" i="5"/>
  <c r="AF10" i="5"/>
  <c r="AF13" i="5"/>
  <c r="AF15" i="5"/>
  <c r="AF16" i="5"/>
  <c r="AI4" i="5"/>
  <c r="AJ1" i="5"/>
  <c r="AI1" i="5"/>
  <c r="AJ2" i="5"/>
  <c r="AJ3" i="5"/>
  <c r="AJ4" i="5"/>
  <c r="AI5" i="5"/>
  <c r="AI6" i="5"/>
  <c r="AJ6" i="5"/>
  <c r="AA2" i="5" a="1"/>
  <c r="AA2" i="5"/>
  <c r="AB5" i="5"/>
  <c r="AB17" i="5"/>
  <c r="AA3" i="5"/>
  <c r="AB18" i="5"/>
  <c r="AB19" i="5"/>
  <c r="AB22" i="5"/>
  <c r="AB21" i="5"/>
  <c r="AB24" i="5"/>
  <c r="AB20" i="5"/>
  <c r="AB23" i="5"/>
  <c r="AB25" i="5"/>
  <c r="AB26" i="5"/>
  <c r="AB7" i="5"/>
  <c r="AB8" i="5"/>
  <c r="AB9" i="5"/>
  <c r="AB12" i="5"/>
  <c r="AB11" i="5"/>
  <c r="AB14" i="5"/>
  <c r="AB10" i="5"/>
  <c r="AB13" i="5"/>
  <c r="AB15" i="5"/>
  <c r="AB16" i="5"/>
  <c r="AE4" i="5"/>
  <c r="AF1" i="5"/>
  <c r="AE1" i="5"/>
  <c r="AF2" i="5"/>
  <c r="AF3" i="5"/>
  <c r="AF4" i="5"/>
  <c r="AE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4" i="5"/>
  <c r="AB1" i="5"/>
  <c r="AA1" i="5"/>
  <c r="AB2" i="5"/>
  <c r="AB3" i="5"/>
  <c r="AB4" i="5"/>
  <c r="AA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K4" i="5"/>
  <c r="L1" i="5"/>
  <c r="K1" i="5"/>
  <c r="L2" i="5"/>
  <c r="L3" i="5"/>
  <c r="L4" i="5"/>
  <c r="K5" i="5"/>
  <c r="K6" i="5"/>
  <c r="L6" i="5"/>
  <c r="H2" i="5"/>
  <c r="H3" i="5"/>
  <c r="H4" i="5"/>
  <c r="G5" i="5"/>
  <c r="G6" i="5"/>
  <c r="H6" i="5"/>
  <c r="F17" i="4"/>
  <c r="F16" i="4"/>
  <c r="F18" i="4"/>
  <c r="F15" i="4"/>
  <c r="F14" i="4"/>
  <c r="E15" i="4"/>
  <c r="E14" i="4"/>
  <c r="D17" i="4"/>
  <c r="D16" i="4"/>
  <c r="D18" i="4"/>
  <c r="D15" i="4"/>
  <c r="D14" i="4"/>
  <c r="C17" i="4"/>
  <c r="C16" i="4"/>
  <c r="C18" i="4"/>
  <c r="C15" i="4"/>
  <c r="C14" i="4"/>
  <c r="B18" i="4"/>
  <c r="AY2" i="4" a="1"/>
  <c r="AY2" i="4"/>
  <c r="AZ5" i="4"/>
  <c r="AZ17" i="4"/>
  <c r="AY3" i="4"/>
  <c r="AZ18" i="4"/>
  <c r="AZ19" i="4"/>
  <c r="AZ22" i="4"/>
  <c r="AZ21" i="4"/>
  <c r="AZ24" i="4"/>
  <c r="AZ20" i="4"/>
  <c r="AZ23" i="4"/>
  <c r="AZ25" i="4"/>
  <c r="AZ26" i="4"/>
  <c r="AZ7" i="4"/>
  <c r="AZ8" i="4"/>
  <c r="AZ9" i="4"/>
  <c r="AZ12" i="4"/>
  <c r="AZ11" i="4"/>
  <c r="AZ14" i="4"/>
  <c r="AZ10" i="4"/>
  <c r="AZ13" i="4"/>
  <c r="AZ15" i="4"/>
  <c r="AZ16" i="4"/>
  <c r="BC2" i="4" a="1"/>
  <c r="BC4" i="4"/>
  <c r="BD1" i="4"/>
  <c r="BC2" i="4"/>
  <c r="BC1" i="4"/>
  <c r="BD2" i="4"/>
  <c r="BC3" i="4"/>
  <c r="BD3" i="4"/>
  <c r="BD4" i="4"/>
  <c r="BC5" i="4"/>
  <c r="BD5" i="4"/>
  <c r="BC6" i="4"/>
  <c r="BD6" i="4"/>
  <c r="AU2" i="4" a="1"/>
  <c r="AU2" i="4"/>
  <c r="AV5" i="4"/>
  <c r="AV17" i="4"/>
  <c r="AU3" i="4"/>
  <c r="AV18" i="4"/>
  <c r="AV19" i="4"/>
  <c r="AV22" i="4"/>
  <c r="AV21" i="4"/>
  <c r="AV24" i="4"/>
  <c r="AV20" i="4"/>
  <c r="AV23" i="4"/>
  <c r="AV25" i="4"/>
  <c r="AV26" i="4"/>
  <c r="AV7" i="4"/>
  <c r="AV8" i="4"/>
  <c r="AV9" i="4"/>
  <c r="AV12" i="4"/>
  <c r="AV11" i="4"/>
  <c r="AV14" i="4"/>
  <c r="AV10" i="4"/>
  <c r="AV13" i="4"/>
  <c r="AV15" i="4"/>
  <c r="AV16" i="4"/>
  <c r="AY4" i="4"/>
  <c r="AZ1" i="4"/>
  <c r="AY1" i="4"/>
  <c r="AZ2" i="4"/>
  <c r="AZ3" i="4"/>
  <c r="AZ4" i="4"/>
  <c r="AY5" i="4"/>
  <c r="AY6" i="4"/>
  <c r="AZ6" i="4"/>
  <c r="AQ2" i="4" a="1"/>
  <c r="AQ2" i="4"/>
  <c r="AR5" i="4"/>
  <c r="AR17" i="4"/>
  <c r="AQ3" i="4"/>
  <c r="AR18" i="4"/>
  <c r="AR19" i="4"/>
  <c r="AR22" i="4"/>
  <c r="AR21" i="4"/>
  <c r="AR24" i="4"/>
  <c r="AR20" i="4"/>
  <c r="AR23" i="4"/>
  <c r="AR25" i="4"/>
  <c r="AR26" i="4"/>
  <c r="AR7" i="4"/>
  <c r="AR8" i="4"/>
  <c r="AR9" i="4"/>
  <c r="AR12" i="4"/>
  <c r="AR11" i="4"/>
  <c r="AR14" i="4"/>
  <c r="AR10" i="4"/>
  <c r="AR13" i="4"/>
  <c r="AR15" i="4"/>
  <c r="AR16" i="4"/>
  <c r="AU4" i="4"/>
  <c r="AV1" i="4"/>
  <c r="AU1" i="4"/>
  <c r="AV2" i="4"/>
  <c r="AV3" i="4"/>
  <c r="AV4" i="4"/>
  <c r="AU5" i="4"/>
  <c r="AU6" i="4"/>
  <c r="AV6" i="4"/>
  <c r="AM2" i="4" a="1"/>
  <c r="AM2" i="4"/>
  <c r="AN5" i="4"/>
  <c r="AN17" i="4"/>
  <c r="AM3" i="4"/>
  <c r="AN18" i="4"/>
  <c r="AN19" i="4"/>
  <c r="AN22" i="4"/>
  <c r="AN21" i="4"/>
  <c r="AN24" i="4"/>
  <c r="AN20" i="4"/>
  <c r="AN23" i="4"/>
  <c r="AN25" i="4"/>
  <c r="AN26" i="4"/>
  <c r="AN7" i="4"/>
  <c r="AN8" i="4"/>
  <c r="AN9" i="4"/>
  <c r="AN12" i="4"/>
  <c r="AN11" i="4"/>
  <c r="AN14" i="4"/>
  <c r="AN10" i="4"/>
  <c r="AN13" i="4"/>
  <c r="AN15" i="4"/>
  <c r="AN16" i="4"/>
  <c r="AQ4" i="4"/>
  <c r="AR1" i="4"/>
  <c r="AQ1" i="4"/>
  <c r="AR2" i="4"/>
  <c r="AR3" i="4"/>
  <c r="AR4" i="4"/>
  <c r="AQ5" i="4"/>
  <c r="AQ6" i="4"/>
  <c r="AR6" i="4"/>
  <c r="AI2" i="4" a="1"/>
  <c r="AI2" i="4"/>
  <c r="AJ5" i="4"/>
  <c r="AJ17" i="4"/>
  <c r="AI3" i="4"/>
  <c r="AJ18" i="4"/>
  <c r="AJ19" i="4"/>
  <c r="AJ22" i="4"/>
  <c r="AJ21" i="4"/>
  <c r="AJ24" i="4"/>
  <c r="AJ20" i="4"/>
  <c r="AJ23" i="4"/>
  <c r="AJ25" i="4"/>
  <c r="AJ26" i="4"/>
  <c r="AJ7" i="4"/>
  <c r="AJ8" i="4"/>
  <c r="AJ9" i="4"/>
  <c r="AJ12" i="4"/>
  <c r="AJ11" i="4"/>
  <c r="AJ14" i="4"/>
  <c r="AJ10" i="4"/>
  <c r="AJ13" i="4"/>
  <c r="AJ15" i="4"/>
  <c r="AJ16" i="4"/>
  <c r="AM4" i="4"/>
  <c r="AN1" i="4"/>
  <c r="AM1" i="4"/>
  <c r="AN2" i="4"/>
  <c r="AN3" i="4"/>
  <c r="AN4" i="4"/>
  <c r="AM5" i="4"/>
  <c r="AM6" i="4"/>
  <c r="AN6" i="4"/>
  <c r="AE2" i="4" a="1"/>
  <c r="AE2" i="4"/>
  <c r="AF5" i="4"/>
  <c r="AF17" i="4"/>
  <c r="AE3" i="4"/>
  <c r="AF18" i="4"/>
  <c r="AF19" i="4"/>
  <c r="AF22" i="4"/>
  <c r="AF21" i="4"/>
  <c r="AF24" i="4"/>
  <c r="AF20" i="4"/>
  <c r="AF23" i="4"/>
  <c r="AF25" i="4"/>
  <c r="AF26" i="4"/>
  <c r="AF7" i="4"/>
  <c r="AF8" i="4"/>
  <c r="AF9" i="4"/>
  <c r="AF12" i="4"/>
  <c r="AF11" i="4"/>
  <c r="AF14" i="4"/>
  <c r="AF10" i="4"/>
  <c r="AF13" i="4"/>
  <c r="AF15" i="4"/>
  <c r="AF16" i="4"/>
  <c r="AI4" i="4"/>
  <c r="AJ1" i="4"/>
  <c r="AI1" i="4"/>
  <c r="AJ2" i="4"/>
  <c r="AJ3" i="4"/>
  <c r="AJ4" i="4"/>
  <c r="AI5" i="4"/>
  <c r="AI6" i="4"/>
  <c r="AJ6" i="4"/>
  <c r="AA2" i="4" a="1"/>
  <c r="AA2" i="4"/>
  <c r="AB5" i="4"/>
  <c r="AB17" i="4"/>
  <c r="AA3" i="4"/>
  <c r="AB18" i="4"/>
  <c r="AB19" i="4"/>
  <c r="AB22" i="4"/>
  <c r="AB21" i="4"/>
  <c r="AB24" i="4"/>
  <c r="AB20" i="4"/>
  <c r="AB23" i="4"/>
  <c r="AB25" i="4"/>
  <c r="AB26" i="4"/>
  <c r="AB7" i="4"/>
  <c r="AB8" i="4"/>
  <c r="AB9" i="4"/>
  <c r="AB12" i="4"/>
  <c r="AB11" i="4"/>
  <c r="AB14" i="4"/>
  <c r="AB10" i="4"/>
  <c r="AB13" i="4"/>
  <c r="AB15" i="4"/>
  <c r="AB16" i="4"/>
  <c r="AE4" i="4"/>
  <c r="AF1" i="4"/>
  <c r="AE1" i="4"/>
  <c r="AF2" i="4"/>
  <c r="AF3" i="4"/>
  <c r="AF4" i="4"/>
  <c r="AE5" i="4"/>
  <c r="AE6" i="4"/>
  <c r="AF6" i="4"/>
  <c r="W2" i="4" a="1"/>
  <c r="W2" i="4"/>
  <c r="X5" i="4"/>
  <c r="X17" i="4"/>
  <c r="W3" i="4"/>
  <c r="X18" i="4"/>
  <c r="X19" i="4"/>
  <c r="X22" i="4"/>
  <c r="X21" i="4"/>
  <c r="X24" i="4"/>
  <c r="X20" i="4"/>
  <c r="X23" i="4"/>
  <c r="X25" i="4"/>
  <c r="X26" i="4"/>
  <c r="X7" i="4"/>
  <c r="X8" i="4"/>
  <c r="X9" i="4"/>
  <c r="X12" i="4"/>
  <c r="X11" i="4"/>
  <c r="X14" i="4"/>
  <c r="X10" i="4"/>
  <c r="X13" i="4"/>
  <c r="X15" i="4"/>
  <c r="X16" i="4"/>
  <c r="AA4" i="4"/>
  <c r="AB1" i="4"/>
  <c r="AA1" i="4"/>
  <c r="AB2" i="4"/>
  <c r="AB3" i="4"/>
  <c r="AB4" i="4"/>
  <c r="AA5" i="4"/>
  <c r="AA6" i="4"/>
  <c r="AB6" i="4"/>
  <c r="S2" i="4" a="1"/>
  <c r="S2" i="4"/>
  <c r="T5" i="4"/>
  <c r="T17" i="4"/>
  <c r="S3" i="4"/>
  <c r="T18" i="4"/>
  <c r="T19" i="4"/>
  <c r="T22" i="4"/>
  <c r="T21" i="4"/>
  <c r="T24" i="4"/>
  <c r="T20" i="4"/>
  <c r="T23" i="4"/>
  <c r="T25" i="4"/>
  <c r="T26" i="4"/>
  <c r="T7" i="4"/>
  <c r="T8" i="4"/>
  <c r="T9" i="4"/>
  <c r="T12" i="4"/>
  <c r="T11" i="4"/>
  <c r="T14" i="4"/>
  <c r="T10" i="4"/>
  <c r="T13" i="4"/>
  <c r="T15" i="4"/>
  <c r="T16" i="4"/>
  <c r="W4" i="4"/>
  <c r="X1" i="4"/>
  <c r="W1" i="4"/>
  <c r="X2" i="4"/>
  <c r="X3" i="4"/>
  <c r="X4" i="4"/>
  <c r="W5" i="4"/>
  <c r="W6" i="4"/>
  <c r="X6" i="4"/>
  <c r="O2" i="4" a="1"/>
  <c r="O2" i="4"/>
  <c r="P5" i="4"/>
  <c r="P17" i="4"/>
  <c r="O3" i="4"/>
  <c r="P18" i="4"/>
  <c r="P19" i="4"/>
  <c r="P22" i="4"/>
  <c r="P21" i="4"/>
  <c r="P24" i="4"/>
  <c r="P20" i="4"/>
  <c r="P23" i="4"/>
  <c r="P25" i="4"/>
  <c r="P26" i="4"/>
  <c r="P7" i="4"/>
  <c r="P8" i="4"/>
  <c r="P9" i="4"/>
  <c r="P12" i="4"/>
  <c r="P11" i="4"/>
  <c r="P14" i="4"/>
  <c r="P10" i="4"/>
  <c r="P13" i="4"/>
  <c r="P15" i="4"/>
  <c r="P16" i="4"/>
  <c r="S4" i="4"/>
  <c r="T1" i="4"/>
  <c r="S1" i="4"/>
  <c r="T2" i="4"/>
  <c r="T3" i="4"/>
  <c r="T4" i="4"/>
  <c r="S5" i="4"/>
  <c r="S6" i="4"/>
  <c r="T6" i="4"/>
  <c r="K2" i="4" a="1"/>
  <c r="K2" i="4"/>
  <c r="L5" i="4"/>
  <c r="L17" i="4"/>
  <c r="K3" i="4"/>
  <c r="L18" i="4"/>
  <c r="L19" i="4"/>
  <c r="L22" i="4"/>
  <c r="L21" i="4"/>
  <c r="L24" i="4"/>
  <c r="L20" i="4"/>
  <c r="L23" i="4"/>
  <c r="L25" i="4"/>
  <c r="L26" i="4"/>
  <c r="L7" i="4"/>
  <c r="L8" i="4"/>
  <c r="L9" i="4"/>
  <c r="L12" i="4"/>
  <c r="L11" i="4"/>
  <c r="L14" i="4"/>
  <c r="L10" i="4"/>
  <c r="L13" i="4"/>
  <c r="L15" i="4"/>
  <c r="L16" i="4"/>
  <c r="O4" i="4"/>
  <c r="P1" i="4"/>
  <c r="O1" i="4"/>
  <c r="P2" i="4"/>
  <c r="P3" i="4"/>
  <c r="P4" i="4"/>
  <c r="O5" i="4"/>
  <c r="O6" i="4"/>
  <c r="P6" i="4"/>
  <c r="K4" i="4"/>
  <c r="L1" i="4"/>
  <c r="K1" i="4"/>
  <c r="L2" i="4"/>
  <c r="L3" i="4"/>
  <c r="L4" i="4"/>
  <c r="K5" i="4"/>
  <c r="K6" i="4"/>
  <c r="L6" i="4"/>
  <c r="H2" i="4"/>
  <c r="H3" i="4"/>
  <c r="H4" i="4"/>
  <c r="G5" i="4"/>
  <c r="G6" i="4"/>
  <c r="H6" i="4"/>
  <c r="F17" i="3"/>
  <c r="F16" i="3"/>
  <c r="F18" i="3"/>
  <c r="F15" i="3"/>
  <c r="F14" i="3"/>
  <c r="E15" i="3"/>
  <c r="E14" i="3"/>
  <c r="D17" i="3"/>
  <c r="D16" i="3"/>
  <c r="D18" i="3"/>
  <c r="D15" i="3"/>
  <c r="D14" i="3"/>
  <c r="C17" i="3"/>
  <c r="C16" i="3"/>
  <c r="C18" i="3"/>
  <c r="C15" i="3"/>
  <c r="C14" i="3"/>
  <c r="B18" i="3"/>
  <c r="AY2" i="3" a="1"/>
  <c r="AY2" i="3"/>
  <c r="AZ5" i="3"/>
  <c r="AZ17" i="3"/>
  <c r="AY3" i="3"/>
  <c r="AZ18" i="3"/>
  <c r="AZ19" i="3"/>
  <c r="AZ22" i="3"/>
  <c r="AZ21" i="3"/>
  <c r="AZ24" i="3"/>
  <c r="AZ20" i="3"/>
  <c r="AZ23" i="3"/>
  <c r="AZ25" i="3"/>
  <c r="AZ26" i="3"/>
  <c r="AZ7" i="3"/>
  <c r="AZ8" i="3"/>
  <c r="AZ9" i="3"/>
  <c r="AZ12" i="3"/>
  <c r="AZ11" i="3"/>
  <c r="AZ14" i="3"/>
  <c r="AZ10" i="3"/>
  <c r="AZ13" i="3"/>
  <c r="AZ15" i="3"/>
  <c r="AZ16" i="3"/>
  <c r="BC2" i="3" a="1"/>
  <c r="BC4" i="3"/>
  <c r="BD1" i="3"/>
  <c r="BC2" i="3"/>
  <c r="BC1" i="3"/>
  <c r="BD2" i="3"/>
  <c r="BC3" i="3"/>
  <c r="BD3" i="3"/>
  <c r="BD4" i="3"/>
  <c r="BC5" i="3"/>
  <c r="BD5" i="3"/>
  <c r="BC6" i="3"/>
  <c r="BD6" i="3"/>
  <c r="AU2" i="3" a="1"/>
  <c r="AU2" i="3"/>
  <c r="AV5" i="3"/>
  <c r="AV17" i="3"/>
  <c r="AU3" i="3"/>
  <c r="AV18" i="3"/>
  <c r="AV19" i="3"/>
  <c r="AV22" i="3"/>
  <c r="AV21" i="3"/>
  <c r="AV24" i="3"/>
  <c r="AV20" i="3"/>
  <c r="AV23" i="3"/>
  <c r="AV25" i="3"/>
  <c r="AV26" i="3"/>
  <c r="AV7" i="3"/>
  <c r="AV8" i="3"/>
  <c r="AV9" i="3"/>
  <c r="AV12" i="3"/>
  <c r="AV11" i="3"/>
  <c r="AV14" i="3"/>
  <c r="AV10" i="3"/>
  <c r="AV13" i="3"/>
  <c r="AV15" i="3"/>
  <c r="AV16" i="3"/>
  <c r="AY4" i="3"/>
  <c r="AZ1" i="3"/>
  <c r="AY1" i="3"/>
  <c r="AZ2" i="3"/>
  <c r="AZ3" i="3"/>
  <c r="AZ4" i="3"/>
  <c r="AY5" i="3"/>
  <c r="AY6" i="3"/>
  <c r="AZ6" i="3"/>
  <c r="AQ2" i="3" a="1"/>
  <c r="AQ2" i="3"/>
  <c r="AR5" i="3"/>
  <c r="AR17" i="3"/>
  <c r="AQ3" i="3"/>
  <c r="AR18" i="3"/>
  <c r="AR19" i="3"/>
  <c r="AR22" i="3"/>
  <c r="AR21" i="3"/>
  <c r="AR24" i="3"/>
  <c r="AR20" i="3"/>
  <c r="AR23" i="3"/>
  <c r="AR25" i="3"/>
  <c r="AR26" i="3"/>
  <c r="AR7" i="3"/>
  <c r="AR8" i="3"/>
  <c r="AR9" i="3"/>
  <c r="AR12" i="3"/>
  <c r="AR11" i="3"/>
  <c r="AR14" i="3"/>
  <c r="AR10" i="3"/>
  <c r="AR13" i="3"/>
  <c r="AR15" i="3"/>
  <c r="AR16" i="3"/>
  <c r="AU4" i="3"/>
  <c r="AV1" i="3"/>
  <c r="AU1" i="3"/>
  <c r="AV2" i="3"/>
  <c r="AV3" i="3"/>
  <c r="AV4" i="3"/>
  <c r="AU5" i="3"/>
  <c r="AU6" i="3"/>
  <c r="AV6" i="3"/>
  <c r="AM2" i="3" a="1"/>
  <c r="AM2" i="3"/>
  <c r="AN5" i="3"/>
  <c r="AN17" i="3"/>
  <c r="AM3" i="3"/>
  <c r="AN18" i="3"/>
  <c r="AN19" i="3"/>
  <c r="AN22" i="3"/>
  <c r="AN21" i="3"/>
  <c r="AN24" i="3"/>
  <c r="AN20" i="3"/>
  <c r="AN23" i="3"/>
  <c r="AN25" i="3"/>
  <c r="AN26" i="3"/>
  <c r="AN7" i="3"/>
  <c r="AN8" i="3"/>
  <c r="AN9" i="3"/>
  <c r="AN12" i="3"/>
  <c r="AN11" i="3"/>
  <c r="AN14" i="3"/>
  <c r="AN10" i="3"/>
  <c r="AN13" i="3"/>
  <c r="AN15" i="3"/>
  <c r="AN16" i="3"/>
  <c r="AQ4" i="3"/>
  <c r="AR1" i="3"/>
  <c r="AQ1" i="3"/>
  <c r="AR2" i="3"/>
  <c r="AR3" i="3"/>
  <c r="AR4" i="3"/>
  <c r="AQ5" i="3"/>
  <c r="AQ6" i="3"/>
  <c r="AR6" i="3"/>
  <c r="AI2" i="3" a="1"/>
  <c r="AI2" i="3"/>
  <c r="AJ5" i="3"/>
  <c r="AJ17" i="3"/>
  <c r="AI3" i="3"/>
  <c r="AJ18" i="3"/>
  <c r="AJ19" i="3"/>
  <c r="AJ22" i="3"/>
  <c r="AJ21" i="3"/>
  <c r="AJ24" i="3"/>
  <c r="AJ20" i="3"/>
  <c r="AJ23" i="3"/>
  <c r="AJ25" i="3"/>
  <c r="AJ26" i="3"/>
  <c r="AJ7" i="3"/>
  <c r="AJ8" i="3"/>
  <c r="AJ9" i="3"/>
  <c r="AJ12" i="3"/>
  <c r="AJ11" i="3"/>
  <c r="AJ14" i="3"/>
  <c r="AJ10" i="3"/>
  <c r="AJ13" i="3"/>
  <c r="AJ15" i="3"/>
  <c r="AJ16" i="3"/>
  <c r="AM4" i="3"/>
  <c r="AN1" i="3"/>
  <c r="AM1" i="3"/>
  <c r="AN2" i="3"/>
  <c r="AN3" i="3"/>
  <c r="AN4" i="3"/>
  <c r="AM5" i="3"/>
  <c r="AM6" i="3"/>
  <c r="AN6" i="3"/>
  <c r="AE2" i="3" a="1"/>
  <c r="AE2" i="3"/>
  <c r="AF5" i="3"/>
  <c r="AF17" i="3"/>
  <c r="AE3" i="3"/>
  <c r="AF18" i="3"/>
  <c r="AF19" i="3"/>
  <c r="AF22" i="3"/>
  <c r="AF21" i="3"/>
  <c r="AF24" i="3"/>
  <c r="AF20" i="3"/>
  <c r="AF23" i="3"/>
  <c r="AF25" i="3"/>
  <c r="AF26" i="3"/>
  <c r="AF7" i="3"/>
  <c r="AF8" i="3"/>
  <c r="AF9" i="3"/>
  <c r="AF12" i="3"/>
  <c r="AF11" i="3"/>
  <c r="AF14" i="3"/>
  <c r="AF10" i="3"/>
  <c r="AF13" i="3"/>
  <c r="AF15" i="3"/>
  <c r="AF16" i="3"/>
  <c r="AI4" i="3"/>
  <c r="AJ1" i="3"/>
  <c r="AI1" i="3"/>
  <c r="AJ2" i="3"/>
  <c r="AJ3" i="3"/>
  <c r="AJ4" i="3"/>
  <c r="AI5" i="3"/>
  <c r="AI6" i="3"/>
  <c r="AJ6" i="3"/>
  <c r="AA2" i="3" a="1"/>
  <c r="AA2" i="3"/>
  <c r="AB5" i="3"/>
  <c r="AB17" i="3"/>
  <c r="AA3" i="3"/>
  <c r="AB18" i="3"/>
  <c r="AB19" i="3"/>
  <c r="AB22" i="3"/>
  <c r="AB21" i="3"/>
  <c r="AB24" i="3"/>
  <c r="AB20" i="3"/>
  <c r="AB23" i="3"/>
  <c r="AB25" i="3"/>
  <c r="AB26" i="3"/>
  <c r="AB7" i="3"/>
  <c r="AB8" i="3"/>
  <c r="AB9" i="3"/>
  <c r="AB12" i="3"/>
  <c r="AB11" i="3"/>
  <c r="AB14" i="3"/>
  <c r="AB10" i="3"/>
  <c r="AB13" i="3"/>
  <c r="AB15" i="3"/>
  <c r="AB16" i="3"/>
  <c r="AE4" i="3"/>
  <c r="AF1" i="3"/>
  <c r="AE1" i="3"/>
  <c r="AF2" i="3"/>
  <c r="AF3" i="3"/>
  <c r="AF4" i="3"/>
  <c r="AE5" i="3"/>
  <c r="AE6" i="3"/>
  <c r="AF6" i="3"/>
  <c r="W2" i="3" a="1"/>
  <c r="W2" i="3"/>
  <c r="X5" i="3"/>
  <c r="X17" i="3"/>
  <c r="W3" i="3"/>
  <c r="X18" i="3"/>
  <c r="X19" i="3"/>
  <c r="X22" i="3"/>
  <c r="X21" i="3"/>
  <c r="X24" i="3"/>
  <c r="X20" i="3"/>
  <c r="X23" i="3"/>
  <c r="X25" i="3"/>
  <c r="X26" i="3"/>
  <c r="X7" i="3"/>
  <c r="X8" i="3"/>
  <c r="X9" i="3"/>
  <c r="X12" i="3"/>
  <c r="X11" i="3"/>
  <c r="X14" i="3"/>
  <c r="X10" i="3"/>
  <c r="X13" i="3"/>
  <c r="X15" i="3"/>
  <c r="X16" i="3"/>
  <c r="AA4" i="3"/>
  <c r="AB1" i="3"/>
  <c r="AA1" i="3"/>
  <c r="AB2" i="3"/>
  <c r="AB3" i="3"/>
  <c r="AB4" i="3"/>
  <c r="AA5" i="3"/>
  <c r="AA6" i="3"/>
  <c r="AB6" i="3"/>
  <c r="S2" i="3" a="1"/>
  <c r="S2" i="3"/>
  <c r="T5" i="3"/>
  <c r="T17" i="3"/>
  <c r="S3" i="3"/>
  <c r="T18" i="3"/>
  <c r="T19" i="3"/>
  <c r="T22" i="3"/>
  <c r="T21" i="3"/>
  <c r="T24" i="3"/>
  <c r="T20" i="3"/>
  <c r="T23" i="3"/>
  <c r="T25" i="3"/>
  <c r="T26" i="3"/>
  <c r="T7" i="3"/>
  <c r="T8" i="3"/>
  <c r="T9" i="3"/>
  <c r="T12" i="3"/>
  <c r="T11" i="3"/>
  <c r="T14" i="3"/>
  <c r="T10" i="3"/>
  <c r="T13" i="3"/>
  <c r="T15" i="3"/>
  <c r="T16" i="3"/>
  <c r="W4" i="3"/>
  <c r="X1" i="3"/>
  <c r="W1" i="3"/>
  <c r="X2" i="3"/>
  <c r="X3" i="3"/>
  <c r="X4" i="3"/>
  <c r="W5" i="3"/>
  <c r="W6" i="3"/>
  <c r="X6" i="3"/>
  <c r="O2" i="3" a="1"/>
  <c r="O2" i="3"/>
  <c r="P5" i="3"/>
  <c r="P17" i="3"/>
  <c r="O3" i="3"/>
  <c r="P18" i="3"/>
  <c r="P19" i="3"/>
  <c r="P22" i="3"/>
  <c r="P21" i="3"/>
  <c r="P24" i="3"/>
  <c r="P20" i="3"/>
  <c r="P23" i="3"/>
  <c r="P25" i="3"/>
  <c r="P26" i="3"/>
  <c r="P7" i="3"/>
  <c r="P8" i="3"/>
  <c r="P9" i="3"/>
  <c r="P12" i="3"/>
  <c r="P11" i="3"/>
  <c r="P14" i="3"/>
  <c r="P10" i="3"/>
  <c r="P13" i="3"/>
  <c r="P15" i="3"/>
  <c r="P16" i="3"/>
  <c r="S4" i="3"/>
  <c r="T1" i="3"/>
  <c r="S1" i="3"/>
  <c r="T2" i="3"/>
  <c r="T3" i="3"/>
  <c r="T4" i="3"/>
  <c r="S5" i="3"/>
  <c r="S6" i="3"/>
  <c r="T6" i="3"/>
  <c r="K2" i="3" a="1"/>
  <c r="K2" i="3"/>
  <c r="L5" i="3"/>
  <c r="L17" i="3"/>
  <c r="K3" i="3"/>
  <c r="L18" i="3"/>
  <c r="L19" i="3"/>
  <c r="L22" i="3"/>
  <c r="L21" i="3"/>
  <c r="L24" i="3"/>
  <c r="L20" i="3"/>
  <c r="L23" i="3"/>
  <c r="L25" i="3"/>
  <c r="L26" i="3"/>
  <c r="L7" i="3"/>
  <c r="L8" i="3"/>
  <c r="L9" i="3"/>
  <c r="L12" i="3"/>
  <c r="L11" i="3"/>
  <c r="L14" i="3"/>
  <c r="L10" i="3"/>
  <c r="L13" i="3"/>
  <c r="L15" i="3"/>
  <c r="L16" i="3"/>
  <c r="O4" i="3"/>
  <c r="P1" i="3"/>
  <c r="O1" i="3"/>
  <c r="P2" i="3"/>
  <c r="P3" i="3"/>
  <c r="P4" i="3"/>
  <c r="O5" i="3"/>
  <c r="O6" i="3"/>
  <c r="P6" i="3"/>
  <c r="K4" i="3"/>
  <c r="L1" i="3"/>
  <c r="K1" i="3"/>
  <c r="L2" i="3"/>
  <c r="L3" i="3"/>
  <c r="L4" i="3"/>
  <c r="K5" i="3"/>
  <c r="K6" i="3"/>
  <c r="L6" i="3"/>
  <c r="H2" i="3"/>
  <c r="H3" i="3"/>
  <c r="H4" i="3"/>
  <c r="G5" i="3"/>
  <c r="G6" i="3"/>
  <c r="H6" i="3"/>
</calcChain>
</file>

<file path=xl/sharedStrings.xml><?xml version="1.0" encoding="utf-8"?>
<sst xmlns="http://schemas.openxmlformats.org/spreadsheetml/2006/main" count="1135" uniqueCount="59">
  <si>
    <t>Year</t>
  </si>
  <si>
    <t>version</t>
  </si>
  <si>
    <t>date</t>
  </si>
  <si>
    <t>who</t>
  </si>
  <si>
    <t>what changes</t>
  </si>
  <si>
    <t>source</t>
  </si>
  <si>
    <t>Note</t>
  </si>
  <si>
    <t>A</t>
  </si>
  <si>
    <t>10/29/013</t>
  </si>
  <si>
    <t>Basnet</t>
  </si>
  <si>
    <t>recently copied from non-dom study; originally obtained Moore's paper</t>
  </si>
  <si>
    <t>Moore's Law at 40, chap 7, pg 76</t>
  </si>
  <si>
    <t>non-dom point same as all data</t>
  </si>
  <si>
    <t># of transitors in microprocessor</t>
  </si>
  <si>
    <t xml:space="preserve"> #/die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</si>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</sst>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6">
    <xf numFmtId="0" fontId="0" fillId="0" borderId="0"/>
    <xf numFmtId="9" fontId="2" fillId="0" borderId="0" applyFont="0" applyFill="0" applyBorder="0" applyAlignment="0" applyProtection="0"/>
    <xf numFmtId="0" fontId="3" fillId="2" borderId="3" applyNumberFormat="0" applyAlignment="0" applyProtection="0"/>
    <xf numFmtId="0" fontId="4" fillId="3" borderId="4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4" fontId="0" fillId="0" borderId="0" xfId="0" applyNumberFormat="1"/>
    <xf numFmtId="0" fontId="3" fillId="2" borderId="3" xfId="2"/>
    <xf numFmtId="0" fontId="4" fillId="3" borderId="4" xfId="3"/>
    <xf numFmtId="164" fontId="3" fillId="2" borderId="3" xfId="2" applyNumberFormat="1"/>
    <xf numFmtId="2" fontId="4" fillId="3" borderId="4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/>
  </cellXfs>
  <cellStyles count="426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20186176727909011"/>
                  <c:y val="2.7303149606299211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en-US"/>
                </a:p>
              </c:txPr>
            </c:trendlineLbl>
          </c:trendline>
          <c:xVal>
            <c:numRef>
              <c:f>rawdata!$A$2:$A$13</c:f>
              <c:numCache>
                <c:formatCode>General</c:formatCode>
                <c:ptCount val="12"/>
                <c:pt idx="0">
                  <c:v>1972</c:v>
                </c:pt>
                <c:pt idx="1">
                  <c:v>1974</c:v>
                </c:pt>
                <c:pt idx="2">
                  <c:v>1978</c:v>
                </c:pt>
                <c:pt idx="3">
                  <c:v>1982</c:v>
                </c:pt>
                <c:pt idx="4">
                  <c:v>1985</c:v>
                </c:pt>
                <c:pt idx="5">
                  <c:v>1988</c:v>
                </c:pt>
                <c:pt idx="6">
                  <c:v>1993</c:v>
                </c:pt>
                <c:pt idx="7">
                  <c:v>1998</c:v>
                </c:pt>
                <c:pt idx="8">
                  <c:v>1999</c:v>
                </c:pt>
                <c:pt idx="9">
                  <c:v>2001</c:v>
                </c:pt>
                <c:pt idx="10">
                  <c:v>2003</c:v>
                </c:pt>
                <c:pt idx="11">
                  <c:v>2006</c:v>
                </c:pt>
              </c:numCache>
            </c:numRef>
          </c:xVal>
          <c:yVal>
            <c:numRef>
              <c:f>rawdata!$B$2:$B$13</c:f>
              <c:numCache>
                <c:formatCode>0.00E+00</c:formatCode>
                <c:ptCount val="12"/>
                <c:pt idx="0">
                  <c:v>1500</c:v>
                </c:pt>
                <c:pt idx="1">
                  <c:v>4000</c:v>
                </c:pt>
                <c:pt idx="2">
                  <c:v>20000</c:v>
                </c:pt>
                <c:pt idx="3">
                  <c:v>100000</c:v>
                </c:pt>
                <c:pt idx="4">
                  <c:v>200000</c:v>
                </c:pt>
                <c:pt idx="5">
                  <c:v>900000</c:v>
                </c:pt>
                <c:pt idx="6">
                  <c:v>2000000</c:v>
                </c:pt>
                <c:pt idx="7">
                  <c:v>5000000</c:v>
                </c:pt>
                <c:pt idx="8">
                  <c:v>14000000</c:v>
                </c:pt>
                <c:pt idx="9">
                  <c:v>40000000</c:v>
                </c:pt>
                <c:pt idx="10">
                  <c:v>400000000</c:v>
                </c:pt>
                <c:pt idx="11">
                  <c:v>1300000000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07136"/>
        <c:axId val="79705216"/>
      </c:scatterChart>
      <c:valAx>
        <c:axId val="79707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705216"/>
        <c:crosses val="autoZero"/>
        <c:crossBetween val="midCat"/>
      </c:valAx>
      <c:valAx>
        <c:axId val="79705216"/>
        <c:scaling>
          <c:logBase val="1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79707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</xdr:colOff>
      <xdr:row>8</xdr:row>
      <xdr:rowOff>166687</xdr:rowOff>
    </xdr:from>
    <xdr:to>
      <xdr:col>11</xdr:col>
      <xdr:colOff>61912</xdr:colOff>
      <xdr:row>23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7" sqref="A7:B19"/>
    </sheetView>
  </sheetViews>
  <sheetFormatPr defaultColWidth="8.85546875" defaultRowHeight="15" x14ac:dyDescent="0.25"/>
  <sheetData>
    <row r="1" spans="1:12" x14ac:dyDescent="0.25">
      <c r="A1" s="1" t="s">
        <v>13</v>
      </c>
    </row>
    <row r="6" spans="1:12" x14ac:dyDescent="0.25">
      <c r="A6" s="16"/>
      <c r="B6" s="16"/>
    </row>
    <row r="7" spans="1:12" x14ac:dyDescent="0.25">
      <c r="A7" s="2" t="s">
        <v>0</v>
      </c>
      <c r="B7" s="2" t="s">
        <v>14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  <c r="L7" s="1" t="s">
        <v>6</v>
      </c>
    </row>
    <row r="8" spans="1:12" x14ac:dyDescent="0.25">
      <c r="A8" s="3">
        <v>1972</v>
      </c>
      <c r="B8" s="4">
        <v>1500</v>
      </c>
      <c r="G8" t="s">
        <v>7</v>
      </c>
      <c r="H8" s="5" t="s">
        <v>8</v>
      </c>
      <c r="I8" t="s">
        <v>9</v>
      </c>
      <c r="J8" t="s">
        <v>10</v>
      </c>
      <c r="K8" t="s">
        <v>11</v>
      </c>
      <c r="L8" t="s">
        <v>12</v>
      </c>
    </row>
    <row r="9" spans="1:12" x14ac:dyDescent="0.25">
      <c r="A9" s="3">
        <v>1974</v>
      </c>
      <c r="B9" s="4">
        <v>4000</v>
      </c>
    </row>
    <row r="10" spans="1:12" x14ac:dyDescent="0.25">
      <c r="A10" s="3">
        <v>1978</v>
      </c>
      <c r="B10" s="4">
        <v>20000</v>
      </c>
    </row>
    <row r="11" spans="1:12" x14ac:dyDescent="0.25">
      <c r="A11" s="3">
        <v>1982</v>
      </c>
      <c r="B11" s="4">
        <v>100000</v>
      </c>
    </row>
    <row r="12" spans="1:12" x14ac:dyDescent="0.25">
      <c r="A12" s="3">
        <v>1985</v>
      </c>
      <c r="B12" s="4">
        <v>200000</v>
      </c>
    </row>
    <row r="13" spans="1:12" x14ac:dyDescent="0.25">
      <c r="A13" s="3">
        <v>1988</v>
      </c>
      <c r="B13" s="4">
        <v>900000</v>
      </c>
    </row>
    <row r="14" spans="1:12" x14ac:dyDescent="0.25">
      <c r="A14" s="3">
        <v>1993</v>
      </c>
      <c r="B14" s="4">
        <v>2000000</v>
      </c>
    </row>
    <row r="15" spans="1:12" x14ac:dyDescent="0.25">
      <c r="A15" s="3">
        <v>1998</v>
      </c>
      <c r="B15" s="4">
        <v>5000000</v>
      </c>
    </row>
    <row r="16" spans="1:12" x14ac:dyDescent="0.25">
      <c r="A16" s="3">
        <v>1999</v>
      </c>
      <c r="B16" s="4">
        <v>14000000</v>
      </c>
    </row>
    <row r="17" spans="1:2" x14ac:dyDescent="0.25">
      <c r="A17" s="3">
        <v>2001</v>
      </c>
      <c r="B17" s="4">
        <v>40000000</v>
      </c>
    </row>
    <row r="18" spans="1:2" x14ac:dyDescent="0.25">
      <c r="A18" s="3">
        <v>2003</v>
      </c>
      <c r="B18" s="4">
        <v>400000000</v>
      </c>
    </row>
    <row r="19" spans="1:2" x14ac:dyDescent="0.25">
      <c r="A19" s="3">
        <v>2006</v>
      </c>
      <c r="B19" s="4">
        <v>1300000000</v>
      </c>
    </row>
  </sheetData>
  <mergeCells count="1">
    <mergeCell ref="A6:B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ColWidth="11.42578125" defaultRowHeight="15" x14ac:dyDescent="0.25"/>
  <sheetData>
    <row r="1" spans="1:5" x14ac:dyDescent="0.25">
      <c r="B1" t="s">
        <v>43</v>
      </c>
      <c r="C1" t="s">
        <v>44</v>
      </c>
      <c r="D1" t="s">
        <v>45</v>
      </c>
      <c r="E1" t="s">
        <v>46</v>
      </c>
    </row>
    <row r="2" spans="1:5" x14ac:dyDescent="0.25">
      <c r="A2" t="s">
        <v>47</v>
      </c>
      <c r="B2" s="14">
        <f>PRMallall!G1</f>
        <v>0.36327361257198088</v>
      </c>
      <c r="C2" s="14">
        <f>PRMallND!G1</f>
        <v>0.36327361257198088</v>
      </c>
      <c r="D2" s="14">
        <f>PRM70all!G1</f>
        <v>0.36327361257198088</v>
      </c>
      <c r="E2" s="14">
        <f>PRM70ND!G1</f>
        <v>0.36327361257198088</v>
      </c>
    </row>
    <row r="3" spans="1:5" x14ac:dyDescent="0.25">
      <c r="A3" t="s">
        <v>42</v>
      </c>
      <c r="B3">
        <f>PRMallall!B19</f>
        <v>12</v>
      </c>
      <c r="C3">
        <f>PRMallND!B19</f>
        <v>12</v>
      </c>
      <c r="D3">
        <f>PRM70all!B19</f>
        <v>12</v>
      </c>
      <c r="E3">
        <f>PRM70ND!B19</f>
        <v>12</v>
      </c>
    </row>
    <row r="4" spans="1:5" x14ac:dyDescent="0.25">
      <c r="A4" t="s">
        <v>16</v>
      </c>
      <c r="B4" s="13">
        <f>PRMallall!H1</f>
        <v>0.96874254029795992</v>
      </c>
      <c r="C4" s="13">
        <f>PRMallND!H1</f>
        <v>0.96874254029795992</v>
      </c>
      <c r="D4" s="13">
        <f>PRM70all!H1</f>
        <v>0.96874254029795992</v>
      </c>
      <c r="E4" s="13">
        <f>PRM70ND!H1</f>
        <v>0.96874254029795992</v>
      </c>
    </row>
    <row r="5" spans="1:5" x14ac:dyDescent="0.25">
      <c r="A5" t="s">
        <v>48</v>
      </c>
      <c r="B5" s="14">
        <f>PRMallall!H16</f>
        <v>3.2781578877337486E-2</v>
      </c>
      <c r="C5" s="14">
        <f>PRMallND!H16</f>
        <v>3.2781578877337486E-2</v>
      </c>
      <c r="D5" s="14">
        <f>PRM70all!H16</f>
        <v>3.2781578877337486E-2</v>
      </c>
      <c r="E5" s="14">
        <f>PRM70ND!H16</f>
        <v>3.2781578877337486E-2</v>
      </c>
    </row>
    <row r="6" spans="1:5" x14ac:dyDescent="0.25">
      <c r="A6" t="s">
        <v>49</v>
      </c>
      <c r="B6" s="14">
        <f>PRMallall!H26</f>
        <v>1.5105308474283791E-2</v>
      </c>
      <c r="C6" s="14">
        <f>PRMallND!H26</f>
        <v>1.5105308474283791E-2</v>
      </c>
      <c r="D6" s="14">
        <f>PRM70all!H26</f>
        <v>1.5105308474283791E-2</v>
      </c>
      <c r="E6" s="14">
        <f>PRM70ND!H26</f>
        <v>1.5105308474283791E-2</v>
      </c>
    </row>
    <row r="7" spans="1:5" x14ac:dyDescent="0.25">
      <c r="A7" t="s">
        <v>50</v>
      </c>
      <c r="B7" s="14">
        <f>SUM(B5:B6)/3</f>
        <v>1.5962295783873759E-2</v>
      </c>
      <c r="C7" s="14">
        <f>SUM(C5:C6)/3</f>
        <v>1.5962295783873759E-2</v>
      </c>
      <c r="D7" s="14">
        <f>SUM(D5:D6)/3</f>
        <v>1.5962295783873759E-2</v>
      </c>
      <c r="E7" s="14">
        <f>SUM(E5:E6)/3</f>
        <v>1.5962295783873759E-2</v>
      </c>
    </row>
    <row r="8" spans="1:5" x14ac:dyDescent="0.25">
      <c r="A8" t="s">
        <v>51</v>
      </c>
      <c r="B8" s="15">
        <f>B7/B2</f>
        <v>4.3940146576737414E-2</v>
      </c>
      <c r="C8" s="15">
        <f>C7/C2</f>
        <v>4.3940146576737414E-2</v>
      </c>
      <c r="D8" s="15">
        <f>D7/D2</f>
        <v>4.3940146576737414E-2</v>
      </c>
      <c r="E8" s="15">
        <f>E7/E2</f>
        <v>4.3940146576737414E-2</v>
      </c>
    </row>
    <row r="9" spans="1:5" x14ac:dyDescent="0.25">
      <c r="A9" t="s">
        <v>52</v>
      </c>
      <c r="B9" s="14">
        <f>PRMallall!B14</f>
        <v>0.36299767053897541</v>
      </c>
      <c r="C9" s="14">
        <f>PRMallND!B14</f>
        <v>0.36299767053897541</v>
      </c>
      <c r="D9" s="14">
        <f>PRM70all!B14</f>
        <v>0.36299767053897541</v>
      </c>
      <c r="E9" s="14">
        <f>PRM70ND!B14</f>
        <v>0.36299767053897541</v>
      </c>
    </row>
    <row r="10" spans="1:5" x14ac:dyDescent="0.25">
      <c r="A10" t="s">
        <v>53</v>
      </c>
      <c r="B10" s="14">
        <f>PRMallall!B15</f>
        <v>7.1857647783827522E-3</v>
      </c>
      <c r="C10" s="14">
        <f>PRMallND!B15</f>
        <v>7.1857647783827522E-3</v>
      </c>
      <c r="D10" s="14">
        <f>PRM70all!B15</f>
        <v>7.1857647783827522E-3</v>
      </c>
      <c r="E10" s="14">
        <f>PRM70ND!B15</f>
        <v>7.1857647783827522E-3</v>
      </c>
    </row>
    <row r="11" spans="1:5" x14ac:dyDescent="0.25">
      <c r="A11" t="s">
        <v>55</v>
      </c>
      <c r="B11" s="14">
        <f>PRMallall!B17</f>
        <v>0.37230305164025024</v>
      </c>
      <c r="C11" s="14">
        <f>PRMallND!B17</f>
        <v>0.37230305164025024</v>
      </c>
      <c r="D11" s="14">
        <f>PRM70all!B17</f>
        <v>0.37230305164025024</v>
      </c>
      <c r="E11" s="14">
        <f>PRM70ND!B17</f>
        <v>0.37230305164025024</v>
      </c>
    </row>
    <row r="12" spans="1:5" x14ac:dyDescent="0.25">
      <c r="A12" t="s">
        <v>54</v>
      </c>
      <c r="B12" s="14">
        <f>PRMallall!B16</f>
        <v>0.34658791927697197</v>
      </c>
      <c r="C12" s="14">
        <f>PRMallND!B16</f>
        <v>0.34658791927697197</v>
      </c>
      <c r="D12" s="14">
        <f>PRM70all!B16</f>
        <v>0.34658791927697197</v>
      </c>
      <c r="E12" s="14">
        <f>PRM70ND!B16</f>
        <v>0.34658791927697197</v>
      </c>
    </row>
    <row r="13" spans="1:5" x14ac:dyDescent="0.25">
      <c r="A13" t="s">
        <v>56</v>
      </c>
      <c r="B13">
        <f>PRMallall!E18</f>
        <v>34</v>
      </c>
      <c r="C13">
        <f>PRMallND!E18</f>
        <v>34</v>
      </c>
      <c r="D13">
        <f>PRM70all!E18</f>
        <v>34</v>
      </c>
      <c r="E13">
        <f>PRM70ND!E18</f>
        <v>34</v>
      </c>
    </row>
    <row r="14" spans="1:5" x14ac:dyDescent="0.25">
      <c r="A14" t="s">
        <v>57</v>
      </c>
    </row>
    <row r="15" spans="1:5" x14ac:dyDescent="0.25">
      <c r="A15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"/>
  <sheetViews>
    <sheetView workbookViewId="0">
      <selection activeCell="F1" sqref="F1"/>
    </sheetView>
  </sheetViews>
  <sheetFormatPr defaultColWidth="11.42578125" defaultRowHeight="15" x14ac:dyDescent="0.25"/>
  <sheetData>
    <row r="1" spans="1:56" ht="17.25" thickTop="1" thickBot="1" x14ac:dyDescent="0.3">
      <c r="B1" s="1" t="s">
        <v>15</v>
      </c>
      <c r="C1" s="1" t="s">
        <v>16</v>
      </c>
      <c r="D1" s="1" t="s">
        <v>17</v>
      </c>
      <c r="E1" s="2" t="s">
        <v>0</v>
      </c>
      <c r="F1" s="2" t="s">
        <v>14</v>
      </c>
      <c r="G1" s="6">
        <f>LN(G2)</f>
        <v>0.36327361257198088</v>
      </c>
      <c r="H1" s="7">
        <f>G4</f>
        <v>0.96874254029795992</v>
      </c>
      <c r="I1" s="2" t="s">
        <v>0</v>
      </c>
      <c r="J1" s="2" t="s">
        <v>14</v>
      </c>
      <c r="K1" s="8">
        <f>LN(K2)</f>
        <v>0.36081296250574024</v>
      </c>
      <c r="L1" s="9">
        <f>K4</f>
        <v>0.95939529754716746</v>
      </c>
      <c r="M1" s="2" t="s">
        <v>0</v>
      </c>
      <c r="N1" s="2" t="s">
        <v>14</v>
      </c>
      <c r="O1" s="8">
        <f>LN(O2)</f>
        <v>0.36477684368525182</v>
      </c>
      <c r="P1" s="9">
        <f>O4</f>
        <v>0.9624300227430963</v>
      </c>
      <c r="Q1" s="2" t="s">
        <v>0</v>
      </c>
      <c r="R1" s="2" t="s">
        <v>14</v>
      </c>
      <c r="S1" s="8">
        <f>LN(S2)</f>
        <v>0.36579097235833197</v>
      </c>
      <c r="T1" s="9">
        <f>S4</f>
        <v>0.9662028592873797</v>
      </c>
      <c r="U1" s="2" t="s">
        <v>0</v>
      </c>
      <c r="V1" s="2" t="s">
        <v>14</v>
      </c>
      <c r="W1" s="8">
        <f>LN(W2)</f>
        <v>0.3657782005285834</v>
      </c>
      <c r="X1" s="9">
        <f>W4</f>
        <v>0.96872227820009593</v>
      </c>
      <c r="Y1" s="2" t="s">
        <v>0</v>
      </c>
      <c r="Z1" s="2" t="s">
        <v>14</v>
      </c>
      <c r="AA1" s="8">
        <f>LN(AA2)</f>
        <v>0.36335785797019748</v>
      </c>
      <c r="AB1" s="9">
        <f>AA4</f>
        <v>0.96822427631083507</v>
      </c>
      <c r="AC1" s="2" t="s">
        <v>0</v>
      </c>
      <c r="AD1" s="2" t="s">
        <v>14</v>
      </c>
      <c r="AE1" s="8">
        <f>LN(AE2)</f>
        <v>0.36387848992362293</v>
      </c>
      <c r="AF1" s="9">
        <f>AE4</f>
        <v>0.96974578515938004</v>
      </c>
      <c r="AG1" s="2" t="s">
        <v>0</v>
      </c>
      <c r="AH1" s="2" t="s">
        <v>14</v>
      </c>
      <c r="AI1" s="8">
        <f>LN(AI2)</f>
        <v>0.36456899693751499</v>
      </c>
      <c r="AJ1" s="9">
        <f>AI4</f>
        <v>0.97048645436920777</v>
      </c>
      <c r="AK1" s="2" t="s">
        <v>0</v>
      </c>
      <c r="AL1" s="2" t="s">
        <v>14</v>
      </c>
      <c r="AM1" s="8">
        <f>LN(AM2)</f>
        <v>0.37230305164025024</v>
      </c>
      <c r="AN1" s="9">
        <f>AM4</f>
        <v>0.98066421437614082</v>
      </c>
      <c r="AO1" s="2" t="s">
        <v>0</v>
      </c>
      <c r="AP1" s="2" t="s">
        <v>14</v>
      </c>
      <c r="AQ1" s="8">
        <f>LN(AQ2)</f>
        <v>0.36892586035380576</v>
      </c>
      <c r="AR1" s="9">
        <f>AQ4</f>
        <v>0.97153178659043726</v>
      </c>
      <c r="AS1" s="2" t="s">
        <v>0</v>
      </c>
      <c r="AT1" s="2" t="s">
        <v>14</v>
      </c>
      <c r="AU1" s="8">
        <f>LN(AU2)</f>
        <v>0.36756340273128496</v>
      </c>
      <c r="AV1" s="9">
        <f>AU4</f>
        <v>0.96802654135857025</v>
      </c>
      <c r="AW1" s="2" t="s">
        <v>0</v>
      </c>
      <c r="AX1" s="2" t="s">
        <v>14</v>
      </c>
      <c r="AY1" s="8">
        <f>LN(AY2)</f>
        <v>0.35162748855614862</v>
      </c>
      <c r="AZ1" s="9">
        <f>AY4</f>
        <v>0.97053248160815364</v>
      </c>
      <c r="BA1" s="2" t="s">
        <v>0</v>
      </c>
      <c r="BB1" s="2" t="s">
        <v>14</v>
      </c>
      <c r="BC1" s="8">
        <f>LN(BC2)</f>
        <v>0.34658791927697197</v>
      </c>
      <c r="BD1" s="9">
        <f>BC4</f>
        <v>0.96984755574503634</v>
      </c>
    </row>
    <row r="2" spans="1:56" ht="15.75" thickTop="1" x14ac:dyDescent="0.25">
      <c r="B2">
        <v>0.36081296250574024</v>
      </c>
      <c r="C2" s="10">
        <v>0.95939529754716746</v>
      </c>
      <c r="D2">
        <v>212.64920455837893</v>
      </c>
      <c r="E2" s="3">
        <v>1972</v>
      </c>
      <c r="F2" s="4">
        <v>1500</v>
      </c>
      <c r="G2">
        <f t="array" ref="G2:H6">LOGEST(F2:F13,E2:E13,TRUE, TRUE)</f>
        <v>1.438029268304607</v>
      </c>
      <c r="H2">
        <v>0</v>
      </c>
      <c r="I2" s="3">
        <v>1974</v>
      </c>
      <c r="J2" s="4">
        <v>4000</v>
      </c>
      <c r="K2">
        <f t="array" ref="K2:L6">LOGEST(J2:J12,I2:I12,TRUE, TRUE)</f>
        <v>1.4344951314105956</v>
      </c>
      <c r="L2">
        <v>1.8029568397759275E-306</v>
      </c>
      <c r="M2" s="3">
        <v>1972</v>
      </c>
      <c r="N2" s="4">
        <v>1500</v>
      </c>
      <c r="O2">
        <f t="array" ref="O2:P6">LOGEST(N2:N12,M2:M12,TRUE, TRUE)</f>
        <v>1.4401925842170393</v>
      </c>
      <c r="P2">
        <v>0</v>
      </c>
      <c r="Q2" s="3">
        <v>1972</v>
      </c>
      <c r="R2" s="4">
        <v>1500</v>
      </c>
      <c r="S2">
        <f t="array" ref="S2:T6">LOGEST(R2:R12,Q2:Q12,TRUE, TRUE)</f>
        <v>1.4416538656499127</v>
      </c>
      <c r="T2">
        <v>0</v>
      </c>
      <c r="U2" s="3">
        <v>1972</v>
      </c>
      <c r="V2" s="4">
        <v>1500</v>
      </c>
      <c r="W2">
        <f t="array" ref="W2:X6">LOGEST(V2:V12,U2:U12,TRUE, TRUE)</f>
        <v>1.4416354532097648</v>
      </c>
      <c r="X2">
        <v>0</v>
      </c>
      <c r="Y2" s="3">
        <v>1972</v>
      </c>
      <c r="Z2" s="4">
        <v>1500</v>
      </c>
      <c r="AA2">
        <f t="array" ref="AA2:AB6">LOGEST(Z2:Z12,Y2:Y12,TRUE, TRUE)</f>
        <v>1.4381504207561591</v>
      </c>
      <c r="AB2">
        <v>0</v>
      </c>
      <c r="AC2" s="3">
        <v>1972</v>
      </c>
      <c r="AD2" s="4">
        <v>1500</v>
      </c>
      <c r="AE2">
        <f t="array" ref="AE2:AF6">LOGEST(AD2:AD12,AC2:AC12,TRUE, TRUE)</f>
        <v>1.4388993627636899</v>
      </c>
      <c r="AF2">
        <v>0</v>
      </c>
      <c r="AG2" s="3">
        <v>1972</v>
      </c>
      <c r="AH2" s="4">
        <v>1500</v>
      </c>
      <c r="AI2">
        <f t="array" ref="AI2:AJ6">LOGEST(AH2:AH12,AG2:AG12,TRUE, TRUE)</f>
        <v>1.4398932759784946</v>
      </c>
      <c r="AJ2">
        <v>0</v>
      </c>
      <c r="AK2" s="3">
        <v>1972</v>
      </c>
      <c r="AL2" s="4">
        <v>1500</v>
      </c>
      <c r="AM2">
        <f t="array" ref="AM2:AN6">LOGEST(AL2:AL12,AK2:AK12,TRUE, TRUE)</f>
        <v>1.451072664617552</v>
      </c>
      <c r="AN2">
        <v>2.398403585275037E-316</v>
      </c>
      <c r="AO2" s="3">
        <v>1972</v>
      </c>
      <c r="AP2" s="4">
        <v>1500</v>
      </c>
      <c r="AQ2">
        <f t="array" ref="AQ2:AR6">LOGEST(AP2:AP12,AO2:AO12,TRUE, TRUE)</f>
        <v>1.4461803803983051</v>
      </c>
      <c r="AR2">
        <v>0</v>
      </c>
      <c r="AS2" s="3">
        <v>1972</v>
      </c>
      <c r="AT2" s="4">
        <v>1500</v>
      </c>
      <c r="AU2">
        <f t="array" ref="AU2:AV6">LOGEST(AT2:AT12,AS2:AS12,TRUE, TRUE)</f>
        <v>1.4442113625717539</v>
      </c>
      <c r="AV2">
        <v>0</v>
      </c>
      <c r="AW2" s="3">
        <v>1972</v>
      </c>
      <c r="AX2" s="4">
        <v>1500</v>
      </c>
      <c r="AY2">
        <f t="array" ref="AY2:AZ6">LOGEST(AX2:AX12,AW2:AW12,TRUE, TRUE)</f>
        <v>1.4213789451645422</v>
      </c>
      <c r="AZ2">
        <v>1.3732641067278616E-298</v>
      </c>
      <c r="BA2" s="3">
        <v>1972</v>
      </c>
      <c r="BB2" s="4">
        <v>1500</v>
      </c>
      <c r="BC2">
        <f t="array" ref="BC2:BD6">LOGEST(BB2:BB12,BA2:BA12,TRUE, TRUE)</f>
        <v>1.4142338267801706</v>
      </c>
      <c r="BD2">
        <v>3.0543062674112951E-294</v>
      </c>
    </row>
    <row r="3" spans="1:56" x14ac:dyDescent="0.25">
      <c r="B3">
        <v>0.36477684368525182</v>
      </c>
      <c r="C3" s="10">
        <v>0.9624300227430963</v>
      </c>
      <c r="D3">
        <v>230.55297972255761</v>
      </c>
      <c r="E3" s="3">
        <v>1974</v>
      </c>
      <c r="F3" s="4">
        <v>4000</v>
      </c>
      <c r="G3">
        <v>2.0635096638177485E-2</v>
      </c>
      <c r="H3">
        <v>41.062778136991923</v>
      </c>
      <c r="I3" s="3">
        <v>1978</v>
      </c>
      <c r="J3" s="4">
        <v>20000</v>
      </c>
      <c r="K3">
        <v>2.474288008081334E-2</v>
      </c>
      <c r="L3">
        <v>49.277229233465363</v>
      </c>
      <c r="M3" s="3">
        <v>1978</v>
      </c>
      <c r="N3" s="4">
        <v>20000</v>
      </c>
      <c r="O3">
        <v>2.402381038592747E-2</v>
      </c>
      <c r="P3">
        <v>47.840822674596211</v>
      </c>
      <c r="Q3" s="3">
        <v>1974</v>
      </c>
      <c r="R3" s="4">
        <v>4000</v>
      </c>
      <c r="S3">
        <v>2.2804342181877761E-2</v>
      </c>
      <c r="T3">
        <v>45.404154367528498</v>
      </c>
      <c r="U3" s="3">
        <v>1974</v>
      </c>
      <c r="V3" s="4">
        <v>4000</v>
      </c>
      <c r="W3">
        <v>2.1908592461589507E-2</v>
      </c>
      <c r="X3">
        <v>43.612765480272785</v>
      </c>
      <c r="Y3" s="3">
        <v>1974</v>
      </c>
      <c r="Z3" s="4">
        <v>4000</v>
      </c>
      <c r="AA3">
        <v>2.1941839975674549E-2</v>
      </c>
      <c r="AB3">
        <v>43.672987297307955</v>
      </c>
      <c r="AC3" s="3">
        <v>1974</v>
      </c>
      <c r="AD3" s="4">
        <v>4000</v>
      </c>
      <c r="AE3">
        <v>2.1423929077557063E-2</v>
      </c>
      <c r="AF3">
        <v>42.63630680250165</v>
      </c>
      <c r="AG3" s="3">
        <v>1974</v>
      </c>
      <c r="AH3" s="4">
        <v>4000</v>
      </c>
      <c r="AI3">
        <v>2.1192121394041603E-2</v>
      </c>
      <c r="AJ3">
        <v>42.165344732674079</v>
      </c>
      <c r="AK3" s="3">
        <v>1974</v>
      </c>
      <c r="AL3" s="4">
        <v>4000</v>
      </c>
      <c r="AM3">
        <v>1.742593495563443E-2</v>
      </c>
      <c r="AN3">
        <v>34.663928623100361</v>
      </c>
      <c r="AO3" s="3">
        <v>1974</v>
      </c>
      <c r="AP3" s="4">
        <v>4000</v>
      </c>
      <c r="AQ3">
        <v>2.1050840624612415E-2</v>
      </c>
      <c r="AR3">
        <v>41.872722127150396</v>
      </c>
      <c r="AS3" s="3">
        <v>1974</v>
      </c>
      <c r="AT3" s="4">
        <v>4000</v>
      </c>
      <c r="AU3">
        <v>2.2267024393170024E-2</v>
      </c>
      <c r="AV3">
        <v>44.287790987146636</v>
      </c>
      <c r="AW3" s="3">
        <v>1974</v>
      </c>
      <c r="AX3" s="4">
        <v>4000</v>
      </c>
      <c r="AY3">
        <v>2.0423412463337964E-2</v>
      </c>
      <c r="AZ3">
        <v>40.617218291482253</v>
      </c>
      <c r="BA3" s="3">
        <v>1974</v>
      </c>
      <c r="BB3" s="4">
        <v>4000</v>
      </c>
      <c r="BC3">
        <v>2.0370500041079181E-2</v>
      </c>
      <c r="BD3">
        <v>40.506388351483274</v>
      </c>
    </row>
    <row r="4" spans="1:56" ht="15.75" thickBot="1" x14ac:dyDescent="0.3">
      <c r="B4">
        <v>0.36579097235833197</v>
      </c>
      <c r="C4" s="10">
        <v>0.9662028592873797</v>
      </c>
      <c r="D4">
        <v>257.2947163645506</v>
      </c>
      <c r="E4" s="3">
        <v>1978</v>
      </c>
      <c r="F4" s="4">
        <v>20000</v>
      </c>
      <c r="G4">
        <v>0.96874254029795992</v>
      </c>
      <c r="H4">
        <v>0.80368778676267361</v>
      </c>
      <c r="I4" s="3">
        <v>1982</v>
      </c>
      <c r="J4" s="4">
        <v>100000</v>
      </c>
      <c r="K4">
        <v>0.95939529754716746</v>
      </c>
      <c r="L4">
        <v>0.845152197803691</v>
      </c>
      <c r="M4" s="3">
        <v>1982</v>
      </c>
      <c r="N4" s="4">
        <v>100000</v>
      </c>
      <c r="O4">
        <v>0.9624300227430963</v>
      </c>
      <c r="P4">
        <v>0.84615170193988831</v>
      </c>
      <c r="Q4" s="3">
        <v>1982</v>
      </c>
      <c r="R4" s="4">
        <v>100000</v>
      </c>
      <c r="S4">
        <v>0.9662028592873797</v>
      </c>
      <c r="T4">
        <v>0.84160072863455082</v>
      </c>
      <c r="U4" s="3">
        <v>1978</v>
      </c>
      <c r="V4" s="4">
        <v>20000</v>
      </c>
      <c r="W4">
        <v>0.96872227820009593</v>
      </c>
      <c r="X4">
        <v>0.83383580651040834</v>
      </c>
      <c r="Y4" s="3">
        <v>1978</v>
      </c>
      <c r="Z4" s="4">
        <v>20000</v>
      </c>
      <c r="AA4">
        <v>0.96822427631083507</v>
      </c>
      <c r="AB4">
        <v>0.84712140503380495</v>
      </c>
      <c r="AC4" s="3">
        <v>1978</v>
      </c>
      <c r="AD4" s="4">
        <v>20000</v>
      </c>
      <c r="AE4">
        <v>0.96974578515938004</v>
      </c>
      <c r="AF4">
        <v>0.83330797510744037</v>
      </c>
      <c r="AG4" s="3">
        <v>1978</v>
      </c>
      <c r="AH4" s="4">
        <v>20000</v>
      </c>
      <c r="AI4">
        <v>0.97048645436920777</v>
      </c>
      <c r="AJ4">
        <v>0.82255614807675637</v>
      </c>
      <c r="AK4" s="3">
        <v>1978</v>
      </c>
      <c r="AL4" s="4">
        <v>20000</v>
      </c>
      <c r="AM4">
        <v>0.98066421437614082</v>
      </c>
      <c r="AN4">
        <v>0.66256062163523688</v>
      </c>
      <c r="AO4" s="3">
        <v>1978</v>
      </c>
      <c r="AP4" s="4">
        <v>20000</v>
      </c>
      <c r="AQ4">
        <v>0.97153178659043726</v>
      </c>
      <c r="AR4">
        <v>0.79518393167758594</v>
      </c>
      <c r="AS4" s="3">
        <v>1978</v>
      </c>
      <c r="AT4" s="4">
        <v>20000</v>
      </c>
      <c r="AU4">
        <v>0.96802654135857025</v>
      </c>
      <c r="AV4">
        <v>0.82805465067006456</v>
      </c>
      <c r="AW4" s="3">
        <v>1978</v>
      </c>
      <c r="AX4" s="4">
        <v>20000</v>
      </c>
      <c r="AY4">
        <v>0.97053248160815364</v>
      </c>
      <c r="AZ4">
        <v>0.74487570921158608</v>
      </c>
      <c r="BA4" s="3">
        <v>1978</v>
      </c>
      <c r="BB4" s="4">
        <v>20000</v>
      </c>
      <c r="BC4">
        <v>0.96984755574503634</v>
      </c>
      <c r="BD4">
        <v>0.71579261009078921</v>
      </c>
    </row>
    <row r="5" spans="1:56" ht="17.25" thickTop="1" thickBot="1" x14ac:dyDescent="0.3">
      <c r="B5">
        <v>0.3657782005285834</v>
      </c>
      <c r="C5" s="10">
        <v>0.96872227820009593</v>
      </c>
      <c r="D5">
        <v>278.74474233054974</v>
      </c>
      <c r="E5" s="3">
        <v>1982</v>
      </c>
      <c r="F5" s="4">
        <v>100000</v>
      </c>
      <c r="G5">
        <v>309.92363088121681</v>
      </c>
      <c r="H5">
        <v>10</v>
      </c>
      <c r="I5" s="3">
        <v>1985</v>
      </c>
      <c r="J5" s="4">
        <v>200000</v>
      </c>
      <c r="K5" s="7">
        <v>212.64920455837893</v>
      </c>
      <c r="L5">
        <v>9</v>
      </c>
      <c r="M5" s="3">
        <v>1985</v>
      </c>
      <c r="N5" s="4">
        <v>200000</v>
      </c>
      <c r="O5" s="7">
        <v>230.55297972255761</v>
      </c>
      <c r="P5">
        <v>9</v>
      </c>
      <c r="Q5" s="3">
        <v>1985</v>
      </c>
      <c r="R5" s="4">
        <v>200000</v>
      </c>
      <c r="S5" s="7">
        <v>257.2947163645506</v>
      </c>
      <c r="T5">
        <v>9</v>
      </c>
      <c r="U5" s="3">
        <v>1985</v>
      </c>
      <c r="V5" s="4">
        <v>200000</v>
      </c>
      <c r="W5" s="7">
        <v>278.74474233054974</v>
      </c>
      <c r="X5">
        <v>9</v>
      </c>
      <c r="Y5" s="3">
        <v>1982</v>
      </c>
      <c r="Z5" s="4">
        <v>100000</v>
      </c>
      <c r="AA5" s="7">
        <v>274.23509129294428</v>
      </c>
      <c r="AB5">
        <v>9</v>
      </c>
      <c r="AC5" s="3">
        <v>1982</v>
      </c>
      <c r="AD5" s="4">
        <v>100000</v>
      </c>
      <c r="AE5" s="7">
        <v>288.4792123151197</v>
      </c>
      <c r="AF5">
        <v>9</v>
      </c>
      <c r="AG5" s="3">
        <v>1982</v>
      </c>
      <c r="AH5" s="4">
        <v>100000</v>
      </c>
      <c r="AI5" s="7">
        <v>295.94472309725006</v>
      </c>
      <c r="AJ5">
        <v>9</v>
      </c>
      <c r="AK5" s="3">
        <v>1982</v>
      </c>
      <c r="AL5" s="4">
        <v>100000</v>
      </c>
      <c r="AM5" s="7">
        <v>456.45820144460851</v>
      </c>
      <c r="AN5">
        <v>9</v>
      </c>
      <c r="AO5" s="3">
        <v>1982</v>
      </c>
      <c r="AP5" s="4">
        <v>100000</v>
      </c>
      <c r="AQ5" s="7">
        <v>307.14207293306316</v>
      </c>
      <c r="AR5">
        <v>9</v>
      </c>
      <c r="AS5" s="3">
        <v>1982</v>
      </c>
      <c r="AT5" s="4">
        <v>100000</v>
      </c>
      <c r="AU5" s="7">
        <v>272.48346730116378</v>
      </c>
      <c r="AV5">
        <v>9</v>
      </c>
      <c r="AW5" s="3">
        <v>1982</v>
      </c>
      <c r="AX5" s="4">
        <v>100000</v>
      </c>
      <c r="AY5" s="7">
        <v>296.42103614976622</v>
      </c>
      <c r="AZ5">
        <v>9</v>
      </c>
      <c r="BA5" s="3">
        <v>1982</v>
      </c>
      <c r="BB5" s="4">
        <v>100000</v>
      </c>
      <c r="BC5" s="7">
        <v>289.48326470310735</v>
      </c>
      <c r="BD5">
        <v>9</v>
      </c>
    </row>
    <row r="6" spans="1:56" ht="15.75" thickTop="1" x14ac:dyDescent="0.25">
      <c r="B6">
        <v>0.36335785797019748</v>
      </c>
      <c r="C6" s="10">
        <v>0.96822427631083507</v>
      </c>
      <c r="D6">
        <v>274.23509129294428</v>
      </c>
      <c r="E6" s="3">
        <v>1985</v>
      </c>
      <c r="F6" s="4">
        <v>200000</v>
      </c>
      <c r="G6">
        <v>200.18403027589594</v>
      </c>
      <c r="H6">
        <v>6.459140585914847</v>
      </c>
      <c r="I6" s="3">
        <v>1988</v>
      </c>
      <c r="J6" s="4">
        <v>900000</v>
      </c>
      <c r="K6">
        <v>151.89154962443394</v>
      </c>
      <c r="L6">
        <v>6.4285401370716819</v>
      </c>
      <c r="M6" s="3">
        <v>1988</v>
      </c>
      <c r="N6" s="4">
        <v>900000</v>
      </c>
      <c r="O6">
        <v>165.06964000652255</v>
      </c>
      <c r="P6">
        <v>6.4437543242619268</v>
      </c>
      <c r="Q6" s="3">
        <v>1988</v>
      </c>
      <c r="R6" s="4">
        <v>900000</v>
      </c>
      <c r="S6">
        <v>182.23973429495928</v>
      </c>
      <c r="T6">
        <v>6.3746260779438622</v>
      </c>
      <c r="U6" s="3">
        <v>1988</v>
      </c>
      <c r="V6" s="4">
        <v>900000</v>
      </c>
      <c r="W6">
        <v>193.80624436727706</v>
      </c>
      <c r="X6">
        <v>6.2575393699697681</v>
      </c>
      <c r="Y6" s="3">
        <v>1988</v>
      </c>
      <c r="Z6" s="4">
        <v>900000</v>
      </c>
      <c r="AA6">
        <v>196.79512587515686</v>
      </c>
      <c r="AB6">
        <v>6.4585320737980298</v>
      </c>
      <c r="AC6" s="3">
        <v>1985</v>
      </c>
      <c r="AD6" s="4">
        <v>200000</v>
      </c>
      <c r="AE6">
        <v>200.32059431372892</v>
      </c>
      <c r="AF6">
        <v>6.2496196323989617</v>
      </c>
      <c r="AG6" s="3">
        <v>1985</v>
      </c>
      <c r="AH6" s="4">
        <v>200000</v>
      </c>
      <c r="AI6">
        <v>200.23579027876755</v>
      </c>
      <c r="AJ6">
        <v>6.0893875506498372</v>
      </c>
      <c r="AK6" s="3">
        <v>1985</v>
      </c>
      <c r="AL6" s="4">
        <v>200000</v>
      </c>
      <c r="AM6">
        <v>200.37902355170388</v>
      </c>
      <c r="AN6">
        <v>3.9508791960750429</v>
      </c>
      <c r="AO6" s="3">
        <v>1985</v>
      </c>
      <c r="AP6" s="4">
        <v>200000</v>
      </c>
      <c r="AQ6">
        <v>194.21130315560387</v>
      </c>
      <c r="AR6">
        <v>5.6908573667840123</v>
      </c>
      <c r="AS6" s="3">
        <v>1985</v>
      </c>
      <c r="AT6" s="4">
        <v>200000</v>
      </c>
      <c r="AU6">
        <v>186.83496642516542</v>
      </c>
      <c r="AV6">
        <v>6.1710705404669035</v>
      </c>
      <c r="AW6" s="3">
        <v>1985</v>
      </c>
      <c r="AX6" s="4">
        <v>200000</v>
      </c>
      <c r="AY6">
        <v>164.46619498581006</v>
      </c>
      <c r="AZ6">
        <v>4.993558399561171</v>
      </c>
      <c r="BA6" s="3">
        <v>1985</v>
      </c>
      <c r="BB6" s="4">
        <v>200000</v>
      </c>
      <c r="BC6">
        <v>148.31937358024345</v>
      </c>
      <c r="BD6">
        <v>4.6112315459452606</v>
      </c>
    </row>
    <row r="7" spans="1:56" x14ac:dyDescent="0.25">
      <c r="B7">
        <v>0.36387848992362293</v>
      </c>
      <c r="C7" s="10">
        <v>0.96974578515938004</v>
      </c>
      <c r="D7">
        <v>288.4792123151197</v>
      </c>
      <c r="E7" s="3">
        <v>1988</v>
      </c>
      <c r="F7" s="4">
        <v>900000</v>
      </c>
      <c r="G7" t="s">
        <v>18</v>
      </c>
      <c r="H7">
        <f>TINV(0.0455,H5)</f>
        <v>2.2836816132996423</v>
      </c>
      <c r="I7" s="3">
        <v>1993</v>
      </c>
      <c r="J7" s="4">
        <v>2000000</v>
      </c>
      <c r="K7" t="s">
        <v>18</v>
      </c>
      <c r="L7">
        <f>TINV(0.0455,L5)</f>
        <v>2.3198094410224317</v>
      </c>
      <c r="M7" s="3">
        <v>1993</v>
      </c>
      <c r="N7" s="4">
        <v>2000000</v>
      </c>
      <c r="O7" t="s">
        <v>18</v>
      </c>
      <c r="P7">
        <f>TINV(0.0455,P5)</f>
        <v>2.3198094410224317</v>
      </c>
      <c r="Q7" s="3">
        <v>1993</v>
      </c>
      <c r="R7" s="4">
        <v>2000000</v>
      </c>
      <c r="S7" t="s">
        <v>18</v>
      </c>
      <c r="T7">
        <f>TINV(0.0455,T5)</f>
        <v>2.3198094410224317</v>
      </c>
      <c r="U7" s="3">
        <v>1993</v>
      </c>
      <c r="V7" s="4">
        <v>2000000</v>
      </c>
      <c r="W7" t="s">
        <v>18</v>
      </c>
      <c r="X7">
        <f>TINV(0.0455,X5)</f>
        <v>2.3198094410224317</v>
      </c>
      <c r="Y7" s="3">
        <v>1993</v>
      </c>
      <c r="Z7" s="4">
        <v>2000000</v>
      </c>
      <c r="AA7" t="s">
        <v>18</v>
      </c>
      <c r="AB7">
        <f>TINV(0.0455,AB5)</f>
        <v>2.3198094410224317</v>
      </c>
      <c r="AC7" s="3">
        <v>1993</v>
      </c>
      <c r="AD7" s="4">
        <v>2000000</v>
      </c>
      <c r="AE7" t="s">
        <v>18</v>
      </c>
      <c r="AF7">
        <f>TINV(0.0455,AF5)</f>
        <v>2.3198094410224317</v>
      </c>
      <c r="AG7" s="3">
        <v>1988</v>
      </c>
      <c r="AH7" s="4">
        <v>900000</v>
      </c>
      <c r="AI7" t="s">
        <v>18</v>
      </c>
      <c r="AJ7">
        <f>TINV(0.0455,AJ5)</f>
        <v>2.3198094410224317</v>
      </c>
      <c r="AK7" s="3">
        <v>1988</v>
      </c>
      <c r="AL7" s="4">
        <v>900000</v>
      </c>
      <c r="AM7" t="s">
        <v>18</v>
      </c>
      <c r="AN7">
        <f>TINV(0.0455,AN5)</f>
        <v>2.3198094410224317</v>
      </c>
      <c r="AO7" s="3">
        <v>1988</v>
      </c>
      <c r="AP7" s="4">
        <v>900000</v>
      </c>
      <c r="AQ7" t="s">
        <v>18</v>
      </c>
      <c r="AR7">
        <f>TINV(0.0455,AR5)</f>
        <v>2.3198094410224317</v>
      </c>
      <c r="AS7" s="3">
        <v>1988</v>
      </c>
      <c r="AT7" s="4">
        <v>900000</v>
      </c>
      <c r="AU7" t="s">
        <v>18</v>
      </c>
      <c r="AV7">
        <f>TINV(0.0455,AV5)</f>
        <v>2.3198094410224317</v>
      </c>
      <c r="AW7" s="3">
        <v>1988</v>
      </c>
      <c r="AX7" s="4">
        <v>900000</v>
      </c>
      <c r="AY7" t="s">
        <v>18</v>
      </c>
      <c r="AZ7">
        <f>TINV(0.0455,AZ5)</f>
        <v>2.3198094410224317</v>
      </c>
      <c r="BA7" s="3">
        <v>1988</v>
      </c>
      <c r="BB7" s="4">
        <v>900000</v>
      </c>
    </row>
    <row r="8" spans="1:56" x14ac:dyDescent="0.25">
      <c r="B8">
        <v>0.36456899693751499</v>
      </c>
      <c r="C8" s="10">
        <v>0.97048645436920777</v>
      </c>
      <c r="D8">
        <v>295.94472309725006</v>
      </c>
      <c r="E8" s="3">
        <v>1993</v>
      </c>
      <c r="F8" s="4">
        <v>2000000</v>
      </c>
      <c r="G8" t="s">
        <v>19</v>
      </c>
      <c r="H8">
        <f>H7*G3</f>
        <v>4.712399078126718E-2</v>
      </c>
      <c r="I8" s="3">
        <v>1998</v>
      </c>
      <c r="J8" s="4">
        <v>5000000</v>
      </c>
      <c r="K8" t="s">
        <v>19</v>
      </c>
      <c r="L8">
        <f>L7*K3</f>
        <v>5.7398766809556655E-2</v>
      </c>
      <c r="M8" s="3">
        <v>1998</v>
      </c>
      <c r="N8" s="4">
        <v>5000000</v>
      </c>
      <c r="O8" t="s">
        <v>19</v>
      </c>
      <c r="P8">
        <f>P7*O3</f>
        <v>5.5730662142607294E-2</v>
      </c>
      <c r="Q8" s="3">
        <v>1998</v>
      </c>
      <c r="R8" s="4">
        <v>5000000</v>
      </c>
      <c r="S8" t="s">
        <v>19</v>
      </c>
      <c r="T8">
        <f>T7*S3</f>
        <v>5.290172828982611E-2</v>
      </c>
      <c r="U8" s="3">
        <v>1998</v>
      </c>
      <c r="V8" s="4">
        <v>5000000</v>
      </c>
      <c r="W8" t="s">
        <v>19</v>
      </c>
      <c r="X8">
        <f>X7*W3</f>
        <v>5.0823759631908216E-2</v>
      </c>
      <c r="Y8" s="3">
        <v>1998</v>
      </c>
      <c r="Z8" s="4">
        <v>5000000</v>
      </c>
      <c r="AA8" t="s">
        <v>19</v>
      </c>
      <c r="AB8">
        <f>AB7*AA3</f>
        <v>5.0900887528973225E-2</v>
      </c>
      <c r="AC8" s="3">
        <v>1998</v>
      </c>
      <c r="AD8" s="4">
        <v>5000000</v>
      </c>
      <c r="AE8" t="s">
        <v>19</v>
      </c>
      <c r="AF8">
        <f>AF7*AE3</f>
        <v>4.9699432937911868E-2</v>
      </c>
      <c r="AG8" s="3">
        <v>1998</v>
      </c>
      <c r="AH8" s="4">
        <v>5000000</v>
      </c>
      <c r="AI8" t="s">
        <v>19</v>
      </c>
      <c r="AJ8">
        <f>AJ7*AI3</f>
        <v>4.9161683285191167E-2</v>
      </c>
      <c r="AK8" s="3">
        <v>1993</v>
      </c>
      <c r="AL8" s="4">
        <v>2000000</v>
      </c>
      <c r="AM8" t="s">
        <v>19</v>
      </c>
      <c r="AN8">
        <f>AN7*AM3</f>
        <v>4.0424848428723563E-2</v>
      </c>
      <c r="AO8" s="3">
        <v>1993</v>
      </c>
      <c r="AP8" s="4">
        <v>2000000</v>
      </c>
      <c r="AQ8" t="s">
        <v>19</v>
      </c>
      <c r="AR8">
        <f>AR7*AQ3</f>
        <v>4.8833938822434426E-2</v>
      </c>
      <c r="AS8" s="3">
        <v>1993</v>
      </c>
      <c r="AT8" s="4">
        <v>2000000</v>
      </c>
      <c r="AU8" t="s">
        <v>19</v>
      </c>
      <c r="AV8">
        <f>AV7*AU3</f>
        <v>5.1655253410752604E-2</v>
      </c>
      <c r="AW8" s="3">
        <v>1993</v>
      </c>
      <c r="AX8" s="4">
        <v>2000000</v>
      </c>
      <c r="AY8" t="s">
        <v>19</v>
      </c>
      <c r="AZ8">
        <f>AZ7*AY3</f>
        <v>4.7378425050346604E-2</v>
      </c>
      <c r="BA8" s="3">
        <v>1993</v>
      </c>
      <c r="BB8" s="4">
        <v>2000000</v>
      </c>
    </row>
    <row r="9" spans="1:56" x14ac:dyDescent="0.25">
      <c r="B9">
        <v>0.37230305164025024</v>
      </c>
      <c r="C9" s="10">
        <v>0.98066421437614082</v>
      </c>
      <c r="D9">
        <v>456.45820144460851</v>
      </c>
      <c r="E9" s="3">
        <v>1998</v>
      </c>
      <c r="F9" s="4">
        <v>5000000</v>
      </c>
      <c r="G9" t="s">
        <v>20</v>
      </c>
      <c r="H9">
        <f>G2+H8</f>
        <v>1.4851532590858743</v>
      </c>
      <c r="I9" s="3">
        <v>1999</v>
      </c>
      <c r="J9" s="4">
        <v>14000000</v>
      </c>
      <c r="K9" t="s">
        <v>20</v>
      </c>
      <c r="L9">
        <f>K2+L8</f>
        <v>1.4918938982201522</v>
      </c>
      <c r="M9" s="3">
        <v>1999</v>
      </c>
      <c r="N9" s="4">
        <v>14000000</v>
      </c>
      <c r="O9" t="s">
        <v>20</v>
      </c>
      <c r="P9">
        <f>O2+P8</f>
        <v>1.4959232463596466</v>
      </c>
      <c r="Q9" s="3">
        <v>1999</v>
      </c>
      <c r="R9" s="4">
        <v>14000000</v>
      </c>
      <c r="S9" t="s">
        <v>20</v>
      </c>
      <c r="T9">
        <f>S2+T8</f>
        <v>1.4945555939397388</v>
      </c>
      <c r="U9" s="3">
        <v>1999</v>
      </c>
      <c r="V9" s="4">
        <v>14000000</v>
      </c>
      <c r="W9" t="s">
        <v>20</v>
      </c>
      <c r="X9">
        <f>W2+X8</f>
        <v>1.4924592128416729</v>
      </c>
      <c r="Y9" s="3">
        <v>1999</v>
      </c>
      <c r="Z9" s="4">
        <v>14000000</v>
      </c>
      <c r="AA9" t="s">
        <v>20</v>
      </c>
      <c r="AB9">
        <f>AA2+AB8</f>
        <v>1.4890513082851322</v>
      </c>
      <c r="AC9" s="3">
        <v>1999</v>
      </c>
      <c r="AD9" s="4">
        <v>14000000</v>
      </c>
      <c r="AE9" t="s">
        <v>20</v>
      </c>
      <c r="AF9">
        <f>AE2+AF8</f>
        <v>1.4885987957016018</v>
      </c>
      <c r="AG9" s="3">
        <v>1999</v>
      </c>
      <c r="AH9" s="4">
        <v>14000000</v>
      </c>
      <c r="AI9" t="s">
        <v>20</v>
      </c>
      <c r="AJ9">
        <f>AI2+AJ8</f>
        <v>1.4890549592636857</v>
      </c>
      <c r="AK9" s="3">
        <v>1999</v>
      </c>
      <c r="AL9" s="4">
        <v>14000000</v>
      </c>
      <c r="AM9" t="s">
        <v>20</v>
      </c>
      <c r="AN9">
        <f>AM2+AN8</f>
        <v>1.4914975130462755</v>
      </c>
      <c r="AO9" s="3">
        <v>1998</v>
      </c>
      <c r="AP9" s="4">
        <v>5000000</v>
      </c>
      <c r="AQ9" t="s">
        <v>20</v>
      </c>
      <c r="AR9">
        <f>AQ2+AR8</f>
        <v>1.4950143192207395</v>
      </c>
      <c r="AS9" s="3">
        <v>1998</v>
      </c>
      <c r="AT9" s="4">
        <v>5000000</v>
      </c>
      <c r="AU9" t="s">
        <v>20</v>
      </c>
      <c r="AV9">
        <f>AU2+AV8</f>
        <v>1.4958666159825065</v>
      </c>
      <c r="AW9" s="3">
        <v>1998</v>
      </c>
      <c r="AX9" s="4">
        <v>5000000</v>
      </c>
      <c r="AY9" t="s">
        <v>20</v>
      </c>
      <c r="AZ9">
        <f>AY2+AZ8</f>
        <v>1.4687573702148888</v>
      </c>
      <c r="BA9" s="3">
        <v>1998</v>
      </c>
      <c r="BB9" s="4">
        <v>5000000</v>
      </c>
    </row>
    <row r="10" spans="1:56" x14ac:dyDescent="0.25">
      <c r="B10">
        <v>0.36892586035380576</v>
      </c>
      <c r="C10" s="10">
        <v>0.97153178659043726</v>
      </c>
      <c r="D10">
        <v>307.14207293306316</v>
      </c>
      <c r="E10" s="3">
        <v>1999</v>
      </c>
      <c r="F10" s="4">
        <v>14000000</v>
      </c>
      <c r="G10" t="s">
        <v>21</v>
      </c>
      <c r="H10">
        <f>G2-H8</f>
        <v>1.3909052775233397</v>
      </c>
      <c r="I10" s="3">
        <v>2001</v>
      </c>
      <c r="J10" s="4">
        <v>40000000</v>
      </c>
      <c r="K10" t="s">
        <v>21</v>
      </c>
      <c r="L10">
        <f>K2-L8</f>
        <v>1.377096364601039</v>
      </c>
      <c r="M10" s="3">
        <v>2001</v>
      </c>
      <c r="N10" s="4">
        <v>40000000</v>
      </c>
      <c r="O10" t="s">
        <v>21</v>
      </c>
      <c r="P10">
        <f>O2-P8</f>
        <v>1.3844619220744321</v>
      </c>
      <c r="Q10" s="3">
        <v>2001</v>
      </c>
      <c r="R10" s="4">
        <v>40000000</v>
      </c>
      <c r="S10" t="s">
        <v>21</v>
      </c>
      <c r="T10">
        <f>S2-T8</f>
        <v>1.3887521373600866</v>
      </c>
      <c r="U10" s="3">
        <v>2001</v>
      </c>
      <c r="V10" s="4">
        <v>40000000</v>
      </c>
      <c r="W10" t="s">
        <v>21</v>
      </c>
      <c r="X10">
        <f>W2-X8</f>
        <v>1.3908116935778567</v>
      </c>
      <c r="Y10" s="3">
        <v>2001</v>
      </c>
      <c r="Z10" s="4">
        <v>40000000</v>
      </c>
      <c r="AA10" t="s">
        <v>21</v>
      </c>
      <c r="AB10">
        <f>AA2-AB8</f>
        <v>1.3872495332271859</v>
      </c>
      <c r="AC10" s="3">
        <v>2001</v>
      </c>
      <c r="AD10" s="4">
        <v>40000000</v>
      </c>
      <c r="AE10" t="s">
        <v>21</v>
      </c>
      <c r="AF10">
        <f>AE2-AF8</f>
        <v>1.389199929825778</v>
      </c>
      <c r="AG10" s="3">
        <v>2001</v>
      </c>
      <c r="AH10" s="4">
        <v>40000000</v>
      </c>
      <c r="AI10" t="s">
        <v>21</v>
      </c>
      <c r="AJ10">
        <f>AI2-AJ8</f>
        <v>1.3907315926933035</v>
      </c>
      <c r="AK10" s="3">
        <v>2001</v>
      </c>
      <c r="AL10" s="4">
        <v>40000000</v>
      </c>
      <c r="AM10" t="s">
        <v>21</v>
      </c>
      <c r="AN10">
        <f>AM2-AN8</f>
        <v>1.4106478161888285</v>
      </c>
      <c r="AO10" s="3">
        <v>2001</v>
      </c>
      <c r="AP10" s="4">
        <v>40000000</v>
      </c>
      <c r="AQ10" t="s">
        <v>21</v>
      </c>
      <c r="AR10">
        <f>AQ2-AR8</f>
        <v>1.3973464415758707</v>
      </c>
      <c r="AS10" s="3">
        <v>1999</v>
      </c>
      <c r="AT10" s="4">
        <v>14000000</v>
      </c>
      <c r="AU10" t="s">
        <v>21</v>
      </c>
      <c r="AV10">
        <f>AU2-AV8</f>
        <v>1.3925561091610013</v>
      </c>
      <c r="AW10" s="3">
        <v>1999</v>
      </c>
      <c r="AX10" s="4">
        <v>14000000</v>
      </c>
      <c r="AY10" t="s">
        <v>21</v>
      </c>
      <c r="AZ10">
        <f>AY2-AZ8</f>
        <v>1.3740005201141956</v>
      </c>
      <c r="BA10" s="3">
        <v>1999</v>
      </c>
      <c r="BB10" s="4">
        <v>14000000</v>
      </c>
    </row>
    <row r="11" spans="1:56" x14ac:dyDescent="0.25">
      <c r="B11">
        <v>0.36756340273128496</v>
      </c>
      <c r="C11" s="10">
        <v>0.96802654135857025</v>
      </c>
      <c r="D11">
        <v>272.48346730116378</v>
      </c>
      <c r="E11" s="3">
        <v>2001</v>
      </c>
      <c r="F11" s="4">
        <v>40000000</v>
      </c>
      <c r="G11" t="s">
        <v>22</v>
      </c>
      <c r="H11" s="11">
        <f>LN(G2)</f>
        <v>0.36327361257198088</v>
      </c>
      <c r="I11" s="3">
        <v>2003</v>
      </c>
      <c r="J11" s="4">
        <v>400000000</v>
      </c>
      <c r="K11" t="s">
        <v>22</v>
      </c>
      <c r="L11" s="11">
        <f>LN(K2)</f>
        <v>0.36081296250574024</v>
      </c>
      <c r="M11" s="3">
        <v>2003</v>
      </c>
      <c r="N11" s="4">
        <v>400000000</v>
      </c>
      <c r="O11" t="s">
        <v>22</v>
      </c>
      <c r="P11" s="11">
        <f>LN(O2)</f>
        <v>0.36477684368525182</v>
      </c>
      <c r="Q11" s="3">
        <v>2003</v>
      </c>
      <c r="R11" s="4">
        <v>400000000</v>
      </c>
      <c r="S11" t="s">
        <v>22</v>
      </c>
      <c r="T11" s="11">
        <f>LN(S2)</f>
        <v>0.36579097235833197</v>
      </c>
      <c r="U11" s="3">
        <v>2003</v>
      </c>
      <c r="V11" s="4">
        <v>400000000</v>
      </c>
      <c r="W11" t="s">
        <v>22</v>
      </c>
      <c r="X11" s="11">
        <f>LN(W2)</f>
        <v>0.3657782005285834</v>
      </c>
      <c r="Y11" s="3">
        <v>2003</v>
      </c>
      <c r="Z11" s="4">
        <v>400000000</v>
      </c>
      <c r="AA11" t="s">
        <v>22</v>
      </c>
      <c r="AB11" s="11">
        <f>LN(AA2)</f>
        <v>0.36335785797019748</v>
      </c>
      <c r="AC11" s="3">
        <v>2003</v>
      </c>
      <c r="AD11" s="4">
        <v>400000000</v>
      </c>
      <c r="AE11" t="s">
        <v>22</v>
      </c>
      <c r="AF11" s="11">
        <f>LN(AE2)</f>
        <v>0.36387848992362293</v>
      </c>
      <c r="AG11" s="3">
        <v>2003</v>
      </c>
      <c r="AH11" s="4">
        <v>400000000</v>
      </c>
      <c r="AI11" t="s">
        <v>22</v>
      </c>
      <c r="AJ11" s="11">
        <f>LN(AI2)</f>
        <v>0.36456899693751499</v>
      </c>
      <c r="AK11" s="3">
        <v>2003</v>
      </c>
      <c r="AL11" s="4">
        <v>400000000</v>
      </c>
      <c r="AM11" t="s">
        <v>22</v>
      </c>
      <c r="AN11" s="11">
        <f>LN(AM2)</f>
        <v>0.37230305164025024</v>
      </c>
      <c r="AO11" s="3">
        <v>2003</v>
      </c>
      <c r="AP11" s="4">
        <v>400000000</v>
      </c>
      <c r="AQ11" t="s">
        <v>22</v>
      </c>
      <c r="AR11" s="11">
        <f>LN(AQ2)</f>
        <v>0.36892586035380576</v>
      </c>
      <c r="AS11" s="3">
        <v>2003</v>
      </c>
      <c r="AT11" s="4">
        <v>400000000</v>
      </c>
      <c r="AU11" t="s">
        <v>22</v>
      </c>
      <c r="AV11" s="11">
        <f>LN(AU2)</f>
        <v>0.36756340273128496</v>
      </c>
      <c r="AW11" s="3">
        <v>2001</v>
      </c>
      <c r="AX11" s="4">
        <v>40000000</v>
      </c>
      <c r="AY11" t="s">
        <v>22</v>
      </c>
      <c r="AZ11" s="11">
        <f>LN(AY2)</f>
        <v>0.35162748855614862</v>
      </c>
      <c r="BA11" s="3">
        <v>2001</v>
      </c>
      <c r="BB11" s="4">
        <v>40000000</v>
      </c>
    </row>
    <row r="12" spans="1:56" x14ac:dyDescent="0.25">
      <c r="B12">
        <v>0.35162748855614862</v>
      </c>
      <c r="C12" s="10">
        <v>0.97053248160815364</v>
      </c>
      <c r="D12">
        <v>296.42103614976622</v>
      </c>
      <c r="E12" s="3">
        <v>2003</v>
      </c>
      <c r="F12" s="4">
        <v>400000000</v>
      </c>
      <c r="G12" t="s">
        <v>23</v>
      </c>
      <c r="H12" s="11">
        <f>LN(H9)</f>
        <v>0.39551797170104941</v>
      </c>
      <c r="I12" s="3">
        <v>2006</v>
      </c>
      <c r="J12" s="4">
        <v>1300000000</v>
      </c>
      <c r="K12" t="s">
        <v>23</v>
      </c>
      <c r="L12" s="11">
        <f>LN(L9)</f>
        <v>0.40004638545939974</v>
      </c>
      <c r="M12" s="3">
        <v>2006</v>
      </c>
      <c r="N12" s="4">
        <v>1300000000</v>
      </c>
      <c r="O12" t="s">
        <v>23</v>
      </c>
      <c r="P12" s="11">
        <f>LN(P9)</f>
        <v>0.40274357232676516</v>
      </c>
      <c r="Q12" s="3">
        <v>2006</v>
      </c>
      <c r="R12" s="4">
        <v>1300000000</v>
      </c>
      <c r="S12" t="s">
        <v>23</v>
      </c>
      <c r="T12" s="11">
        <f>LN(T9)</f>
        <v>0.40182890107289887</v>
      </c>
      <c r="U12" s="3">
        <v>2006</v>
      </c>
      <c r="V12" s="4">
        <v>1300000000</v>
      </c>
      <c r="W12" t="s">
        <v>23</v>
      </c>
      <c r="X12" s="11">
        <f>LN(X9)</f>
        <v>0.40042523783192024</v>
      </c>
      <c r="Y12" s="3">
        <v>2006</v>
      </c>
      <c r="Z12" s="4">
        <v>1300000000</v>
      </c>
      <c r="AA12" t="s">
        <v>23</v>
      </c>
      <c r="AB12" s="11">
        <f>LN(AB9)</f>
        <v>0.39813921132521413</v>
      </c>
      <c r="AC12" s="3">
        <v>2006</v>
      </c>
      <c r="AD12" s="4">
        <v>1300000000</v>
      </c>
      <c r="AE12" t="s">
        <v>23</v>
      </c>
      <c r="AF12" s="11">
        <f>LN(AF9)</f>
        <v>0.39783527192924001</v>
      </c>
      <c r="AG12" s="3">
        <v>2006</v>
      </c>
      <c r="AH12" s="4">
        <v>1300000000</v>
      </c>
      <c r="AI12" t="s">
        <v>23</v>
      </c>
      <c r="AJ12" s="11">
        <f>LN(AJ9)</f>
        <v>0.39814166320451289</v>
      </c>
      <c r="AK12" s="3">
        <v>2006</v>
      </c>
      <c r="AL12" s="4">
        <v>1300000000</v>
      </c>
      <c r="AM12" t="s">
        <v>23</v>
      </c>
      <c r="AN12" s="11">
        <f>LN(AN9)</f>
        <v>0.39978065755342523</v>
      </c>
      <c r="AO12" s="3">
        <v>2006</v>
      </c>
      <c r="AP12" s="4">
        <v>1300000000</v>
      </c>
      <c r="AQ12" t="s">
        <v>23</v>
      </c>
      <c r="AR12" s="11">
        <f>LN(AR9)</f>
        <v>0.4021357848708535</v>
      </c>
      <c r="AS12" s="3">
        <v>2006</v>
      </c>
      <c r="AT12" s="4">
        <v>1300000000</v>
      </c>
      <c r="AU12" t="s">
        <v>23</v>
      </c>
      <c r="AV12" s="11">
        <f>LN(AV9)</f>
        <v>0.40270571513775621</v>
      </c>
      <c r="AW12" s="3">
        <v>2006</v>
      </c>
      <c r="AX12" s="4">
        <v>1300000000</v>
      </c>
      <c r="AY12" t="s">
        <v>23</v>
      </c>
      <c r="AZ12" s="11">
        <f>LN(AZ9)</f>
        <v>0.38441671691638957</v>
      </c>
      <c r="BA12" s="3">
        <v>2003</v>
      </c>
      <c r="BB12" s="4">
        <v>400000000</v>
      </c>
    </row>
    <row r="13" spans="1:56" x14ac:dyDescent="0.25">
      <c r="B13">
        <v>0.34658791927697197</v>
      </c>
      <c r="C13" s="10">
        <v>0.96984755574503634</v>
      </c>
      <c r="D13">
        <v>289.48326470310735</v>
      </c>
      <c r="E13" s="3">
        <v>2006</v>
      </c>
      <c r="F13" s="4">
        <v>1300000000</v>
      </c>
      <c r="G13" t="s">
        <v>24</v>
      </c>
      <c r="H13" s="11">
        <f>LN(H10)</f>
        <v>0.32995481394637444</v>
      </c>
      <c r="K13" t="s">
        <v>24</v>
      </c>
      <c r="L13" s="11">
        <f>LN(L10)</f>
        <v>0.3199771988527807</v>
      </c>
      <c r="O13" t="s">
        <v>24</v>
      </c>
      <c r="P13" s="11">
        <f>LN(P10)</f>
        <v>0.32531156023472535</v>
      </c>
      <c r="S13" t="s">
        <v>24</v>
      </c>
      <c r="T13" s="11">
        <f>LN(T10)</f>
        <v>0.32840560102368604</v>
      </c>
      <c r="W13" t="s">
        <v>24</v>
      </c>
      <c r="X13" s="11">
        <f>LN(X10)</f>
        <v>0.32988752892313838</v>
      </c>
      <c r="AA13" t="s">
        <v>24</v>
      </c>
      <c r="AB13" s="11">
        <f>LN(AB10)</f>
        <v>0.32732303375035215</v>
      </c>
      <c r="AE13" t="s">
        <v>24</v>
      </c>
      <c r="AF13" s="11">
        <f>LN(AF10)</f>
        <v>0.32872799137365594</v>
      </c>
      <c r="AI13" t="s">
        <v>24</v>
      </c>
      <c r="AJ13" s="11">
        <f>LN(AJ10)</f>
        <v>0.32982993436045749</v>
      </c>
      <c r="AM13" t="s">
        <v>24</v>
      </c>
      <c r="AN13" s="11">
        <f>LN(AN10)</f>
        <v>0.3440490429835027</v>
      </c>
      <c r="AQ13" t="s">
        <v>24</v>
      </c>
      <c r="AR13" s="11">
        <f>LN(AR10)</f>
        <v>0.33457503920539344</v>
      </c>
      <c r="AU13" t="s">
        <v>24</v>
      </c>
      <c r="AV13" s="11">
        <f>LN(AV10)</f>
        <v>0.3311409858394852</v>
      </c>
      <c r="AY13" t="s">
        <v>24</v>
      </c>
      <c r="AZ13" s="11">
        <f>LN(AZ10)</f>
        <v>0.31772657234025742</v>
      </c>
    </row>
    <row r="14" spans="1:56" x14ac:dyDescent="0.25">
      <c r="A14" t="s">
        <v>37</v>
      </c>
      <c r="B14" s="1">
        <f>AVERAGE(B2:B13)</f>
        <v>0.36299767053897541</v>
      </c>
      <c r="C14" s="1">
        <f>AVERAGE(C2:C13)</f>
        <v>0.96881746277462499</v>
      </c>
      <c r="D14" s="1">
        <f>AVERAGE(D2:D13)</f>
        <v>288.32405935108835</v>
      </c>
      <c r="E14" s="1">
        <f>AVERAGE(E2:E13)</f>
        <v>1989.9166666666667</v>
      </c>
      <c r="F14" s="1">
        <f>AVERAGE(F2:F13)</f>
        <v>146852125</v>
      </c>
      <c r="G14" t="s">
        <v>25</v>
      </c>
      <c r="H14" s="11">
        <f>H12-H11</f>
        <v>3.2244359129068534E-2</v>
      </c>
      <c r="K14" t="s">
        <v>25</v>
      </c>
      <c r="L14" s="11">
        <f>L12-L11</f>
        <v>3.9233422953659502E-2</v>
      </c>
      <c r="O14" t="s">
        <v>25</v>
      </c>
      <c r="P14" s="11">
        <f>P12-P11</f>
        <v>3.7966728641513348E-2</v>
      </c>
      <c r="S14" t="s">
        <v>25</v>
      </c>
      <c r="T14" s="11">
        <f>T12-T11</f>
        <v>3.6037928714566902E-2</v>
      </c>
      <c r="W14" t="s">
        <v>25</v>
      </c>
      <c r="X14" s="11">
        <f>X12-X11</f>
        <v>3.4647037303336847E-2</v>
      </c>
      <c r="AA14" t="s">
        <v>25</v>
      </c>
      <c r="AB14" s="11">
        <f>AB12-AB11</f>
        <v>3.4781353355016642E-2</v>
      </c>
      <c r="AE14" t="s">
        <v>25</v>
      </c>
      <c r="AF14" s="11">
        <f>AF12-AF11</f>
        <v>3.3956782005617081E-2</v>
      </c>
      <c r="AI14" t="s">
        <v>25</v>
      </c>
      <c r="AJ14" s="11">
        <f>AJ12-AJ11</f>
        <v>3.3572666266997897E-2</v>
      </c>
      <c r="AM14" t="s">
        <v>25</v>
      </c>
      <c r="AN14" s="11">
        <f>AN12-AN11</f>
        <v>2.7477605913174996E-2</v>
      </c>
      <c r="AQ14" t="s">
        <v>25</v>
      </c>
      <c r="AR14" s="11">
        <f>AR12-AR11</f>
        <v>3.320992451704774E-2</v>
      </c>
      <c r="AU14" t="s">
        <v>25</v>
      </c>
      <c r="AV14" s="11">
        <f>AV12-AV11</f>
        <v>3.5142312406471254E-2</v>
      </c>
      <c r="AY14" t="s">
        <v>25</v>
      </c>
      <c r="AZ14" s="11">
        <f>AZ12-AZ11</f>
        <v>3.2789228360240952E-2</v>
      </c>
    </row>
    <row r="15" spans="1:56" x14ac:dyDescent="0.25">
      <c r="A15" t="s">
        <v>38</v>
      </c>
      <c r="B15" s="1">
        <f>STDEV(B2:B13)</f>
        <v>7.1857647783827522E-3</v>
      </c>
      <c r="C15" s="1">
        <f>STDEV(C2:C13)</f>
        <v>5.1589463327029721E-3</v>
      </c>
      <c r="D15" s="1">
        <f>STDEV(D2:D13)</f>
        <v>59.784764598388122</v>
      </c>
      <c r="E15" s="1">
        <f>STDEV(E2:E13)</f>
        <v>11.74314758280399</v>
      </c>
      <c r="F15" s="1">
        <f>STDEV(F2:F13)</f>
        <v>380554535.69448107</v>
      </c>
      <c r="G15" t="s">
        <v>26</v>
      </c>
      <c r="H15" s="11">
        <f>H11-H13</f>
        <v>3.3318798625606438E-2</v>
      </c>
      <c r="K15" t="s">
        <v>26</v>
      </c>
      <c r="L15" s="11">
        <f>L11-L13</f>
        <v>4.0835763652959545E-2</v>
      </c>
      <c r="O15" t="s">
        <v>26</v>
      </c>
      <c r="P15" s="11">
        <f>P11-P13</f>
        <v>3.9465283450526467E-2</v>
      </c>
      <c r="S15" t="s">
        <v>26</v>
      </c>
      <c r="T15" s="11">
        <f>T11-T13</f>
        <v>3.7385371334645923E-2</v>
      </c>
      <c r="W15" t="s">
        <v>26</v>
      </c>
      <c r="X15" s="11">
        <f>X11-X13</f>
        <v>3.5890671605445013E-2</v>
      </c>
      <c r="AA15" t="s">
        <v>26</v>
      </c>
      <c r="AB15" s="11">
        <f>AB11-AB13</f>
        <v>3.6034824219845329E-2</v>
      </c>
      <c r="AE15" t="s">
        <v>26</v>
      </c>
      <c r="AF15" s="11">
        <f>AF11-AF13</f>
        <v>3.5150498549966991E-2</v>
      </c>
      <c r="AI15" t="s">
        <v>26</v>
      </c>
      <c r="AJ15" s="11">
        <f>AJ11-AJ13</f>
        <v>3.47390625770575E-2</v>
      </c>
      <c r="AM15" t="s">
        <v>26</v>
      </c>
      <c r="AN15" s="11">
        <f>AN11-AN13</f>
        <v>2.8254008656747542E-2</v>
      </c>
      <c r="AQ15" t="s">
        <v>26</v>
      </c>
      <c r="AR15" s="11">
        <f>AR11-AR13</f>
        <v>3.4350821148412314E-2</v>
      </c>
      <c r="AU15" t="s">
        <v>26</v>
      </c>
      <c r="AV15" s="11">
        <f>AV11-AV13</f>
        <v>3.6422416891799758E-2</v>
      </c>
      <c r="AY15" t="s">
        <v>26</v>
      </c>
      <c r="AZ15" s="11">
        <f>AZ11-AZ13</f>
        <v>3.3900916215891197E-2</v>
      </c>
    </row>
    <row r="16" spans="1:56" x14ac:dyDescent="0.25">
      <c r="A16" t="s">
        <v>39</v>
      </c>
      <c r="B16" s="1">
        <f>MIN(B2:B13)</f>
        <v>0.34658791927697197</v>
      </c>
      <c r="C16" s="1">
        <f>MIN(C2:C13)</f>
        <v>0.95939529754716746</v>
      </c>
      <c r="D16" s="1">
        <f>MIN(D2:D13)</f>
        <v>212.64920455837893</v>
      </c>
      <c r="E16" s="1">
        <f>MIN(E2:E13)</f>
        <v>1972</v>
      </c>
      <c r="F16" s="1">
        <f>MIN(F2:F13)</f>
        <v>1500</v>
      </c>
      <c r="G16" t="s">
        <v>27</v>
      </c>
      <c r="H16" s="12">
        <f>AVERAGE(H14:H15)</f>
        <v>3.2781578877337486E-2</v>
      </c>
      <c r="K16" t="s">
        <v>27</v>
      </c>
      <c r="L16" s="12">
        <f>AVERAGE(L14:L15)</f>
        <v>4.0034593303309524E-2</v>
      </c>
      <c r="O16" t="s">
        <v>27</v>
      </c>
      <c r="P16" s="12">
        <f>AVERAGE(P14:P15)</f>
        <v>3.8716006046019907E-2</v>
      </c>
      <c r="S16" t="s">
        <v>27</v>
      </c>
      <c r="T16" s="12">
        <f>AVERAGE(T14:T15)</f>
        <v>3.6711650024606413E-2</v>
      </c>
      <c r="W16" t="s">
        <v>27</v>
      </c>
      <c r="X16" s="12">
        <f>AVERAGE(X14:X15)</f>
        <v>3.526885445439093E-2</v>
      </c>
      <c r="AA16" t="s">
        <v>27</v>
      </c>
      <c r="AB16" s="12">
        <f>AVERAGE(AB14:AB15)</f>
        <v>3.5408088787430986E-2</v>
      </c>
      <c r="AE16" t="s">
        <v>27</v>
      </c>
      <c r="AF16" s="12">
        <f>AVERAGE(AF14:AF15)</f>
        <v>3.4553640277792036E-2</v>
      </c>
      <c r="AI16" t="s">
        <v>27</v>
      </c>
      <c r="AJ16" s="12">
        <f>AVERAGE(AJ14:AJ15)</f>
        <v>3.4155864422027699E-2</v>
      </c>
      <c r="AM16" t="s">
        <v>27</v>
      </c>
      <c r="AN16" s="12">
        <f>AVERAGE(AN14:AN15)</f>
        <v>2.7865807284961269E-2</v>
      </c>
      <c r="AQ16" t="s">
        <v>27</v>
      </c>
      <c r="AR16" s="12">
        <f>AVERAGE(AR14:AR15)</f>
        <v>3.3780372832730027E-2</v>
      </c>
      <c r="AU16" t="s">
        <v>27</v>
      </c>
      <c r="AV16" s="12">
        <f>AVERAGE(AV14:AV15)</f>
        <v>3.5782364649135506E-2</v>
      </c>
      <c r="AY16" t="s">
        <v>27</v>
      </c>
      <c r="AZ16" s="12">
        <f>AVERAGE(AZ14:AZ15)</f>
        <v>3.3345072288066074E-2</v>
      </c>
    </row>
    <row r="17" spans="1:52" x14ac:dyDescent="0.25">
      <c r="A17" t="s">
        <v>40</v>
      </c>
      <c r="B17" s="1">
        <f>MAX(B2:B13)</f>
        <v>0.37230305164025024</v>
      </c>
      <c r="C17" s="1">
        <f>MAX(C2:C13)</f>
        <v>0.98066421437614082</v>
      </c>
      <c r="D17" s="1">
        <f>MAX(D2:D13)</f>
        <v>456.45820144460851</v>
      </c>
      <c r="E17" s="1">
        <f>MAX(E2:E13)</f>
        <v>2006</v>
      </c>
      <c r="F17" s="1">
        <f>MAX(F2:F13)</f>
        <v>1300000000</v>
      </c>
      <c r="G17" t="s">
        <v>28</v>
      </c>
      <c r="H17">
        <f>TINV(0.3173,H5)</f>
        <v>1.052586480618851</v>
      </c>
      <c r="K17" t="s">
        <v>28</v>
      </c>
      <c r="L17">
        <f>TINV(0.3173,L5)</f>
        <v>1.0587520159773673</v>
      </c>
      <c r="O17" t="s">
        <v>28</v>
      </c>
      <c r="P17">
        <f>TINV(0.3173,P5)</f>
        <v>1.0587520159773673</v>
      </c>
      <c r="S17" t="s">
        <v>28</v>
      </c>
      <c r="T17">
        <f>TINV(0.3173,T5)</f>
        <v>1.0587520159773673</v>
      </c>
      <c r="W17" t="s">
        <v>28</v>
      </c>
      <c r="X17">
        <f>TINV(0.3173,X5)</f>
        <v>1.0587520159773673</v>
      </c>
      <c r="AA17" t="s">
        <v>28</v>
      </c>
      <c r="AB17">
        <f>TINV(0.3173,AB5)</f>
        <v>1.0587520159773673</v>
      </c>
      <c r="AE17" t="s">
        <v>28</v>
      </c>
      <c r="AF17">
        <f>TINV(0.3173,AF5)</f>
        <v>1.0587520159773673</v>
      </c>
      <c r="AI17" t="s">
        <v>28</v>
      </c>
      <c r="AJ17">
        <f>TINV(0.3173,AJ5)</f>
        <v>1.0587520159773673</v>
      </c>
      <c r="AM17" t="s">
        <v>28</v>
      </c>
      <c r="AN17">
        <f>TINV(0.3173,AN5)</f>
        <v>1.0587520159773673</v>
      </c>
      <c r="AQ17" t="s">
        <v>28</v>
      </c>
      <c r="AR17">
        <f>TINV(0.3173,AR5)</f>
        <v>1.0587520159773673</v>
      </c>
      <c r="AU17" t="s">
        <v>28</v>
      </c>
      <c r="AV17">
        <f>TINV(0.3173,AV5)</f>
        <v>1.0587520159773673</v>
      </c>
      <c r="AY17" t="s">
        <v>28</v>
      </c>
      <c r="AZ17">
        <f>TINV(0.3173,AZ5)</f>
        <v>1.0587520159773673</v>
      </c>
    </row>
    <row r="18" spans="1:52" x14ac:dyDescent="0.25">
      <c r="A18" t="s">
        <v>41</v>
      </c>
      <c r="B18" s="1">
        <f>ABS(B17-B16)</f>
        <v>2.571513236327827E-2</v>
      </c>
      <c r="C18" s="1">
        <f>ABS(C17-C16)</f>
        <v>2.1268916828973361E-2</v>
      </c>
      <c r="D18" s="1">
        <f>ABS(D17-D16)</f>
        <v>243.80899688622958</v>
      </c>
      <c r="E18" s="1">
        <f>ABS(E17-E16)</f>
        <v>34</v>
      </c>
      <c r="F18" s="1">
        <f>ABS(F17-F16)</f>
        <v>1299998500</v>
      </c>
      <c r="G18" t="s">
        <v>29</v>
      </c>
      <c r="H18">
        <f>H17*G3</f>
        <v>2.1720223747609121E-2</v>
      </c>
      <c r="K18" t="s">
        <v>29</v>
      </c>
      <c r="L18">
        <f>L17*K3</f>
        <v>2.619657416664737E-2</v>
      </c>
      <c r="O18" t="s">
        <v>29</v>
      </c>
      <c r="P18">
        <f>P17*O3</f>
        <v>2.5435257677558724E-2</v>
      </c>
      <c r="S18" t="s">
        <v>29</v>
      </c>
      <c r="T18">
        <f>T17*S3</f>
        <v>2.4144143258100794E-2</v>
      </c>
      <c r="W18" t="s">
        <v>29</v>
      </c>
      <c r="X18">
        <f>X17*W3</f>
        <v>2.3195766435934444E-2</v>
      </c>
      <c r="AA18" t="s">
        <v>29</v>
      </c>
      <c r="AB18">
        <f>AB17*AA3</f>
        <v>2.3230967308498218E-2</v>
      </c>
      <c r="AE18" t="s">
        <v>29</v>
      </c>
      <c r="AF18">
        <f>AF17*AE3</f>
        <v>2.2682628101019679E-2</v>
      </c>
      <c r="AI18" t="s">
        <v>29</v>
      </c>
      <c r="AJ18">
        <f>AJ17*AI3</f>
        <v>2.2437201248778644E-2</v>
      </c>
      <c r="AM18" t="s">
        <v>29</v>
      </c>
      <c r="AN18">
        <f>AN17*AM3</f>
        <v>1.8449743764568427E-2</v>
      </c>
      <c r="AQ18" t="s">
        <v>29</v>
      </c>
      <c r="AR18">
        <f>AR17*AQ3</f>
        <v>2.2287619949326657E-2</v>
      </c>
      <c r="AU18" t="s">
        <v>29</v>
      </c>
      <c r="AV18">
        <f>AV17*AU3</f>
        <v>2.3575256966085978E-2</v>
      </c>
      <c r="AY18" t="s">
        <v>29</v>
      </c>
      <c r="AZ18">
        <f>AZ17*AY3</f>
        <v>2.1623329118696358E-2</v>
      </c>
    </row>
    <row r="19" spans="1:52" x14ac:dyDescent="0.25">
      <c r="A19" t="s">
        <v>42</v>
      </c>
      <c r="B19" s="1">
        <f>COUNT(B2:B13)</f>
        <v>12</v>
      </c>
      <c r="G19" t="s">
        <v>30</v>
      </c>
      <c r="H19">
        <f>G2+H18</f>
        <v>1.459749492052216</v>
      </c>
      <c r="K19" t="s">
        <v>30</v>
      </c>
      <c r="L19">
        <f>K2+L18</f>
        <v>1.460691705577243</v>
      </c>
      <c r="O19" t="s">
        <v>30</v>
      </c>
      <c r="P19">
        <f>O2+P18</f>
        <v>1.465627841894598</v>
      </c>
      <c r="S19" t="s">
        <v>30</v>
      </c>
      <c r="T19">
        <f>S2+T18</f>
        <v>1.4657980089080136</v>
      </c>
      <c r="W19" t="s">
        <v>30</v>
      </c>
      <c r="X19">
        <f>W2+X18</f>
        <v>1.4648312196456992</v>
      </c>
      <c r="AA19" t="s">
        <v>30</v>
      </c>
      <c r="AB19">
        <f>AA2+AB18</f>
        <v>1.4613813880646573</v>
      </c>
      <c r="AE19" t="s">
        <v>30</v>
      </c>
      <c r="AF19">
        <f>AE2+AF18</f>
        <v>1.4615819908647096</v>
      </c>
      <c r="AI19" t="s">
        <v>30</v>
      </c>
      <c r="AJ19">
        <f>AI2+AJ18</f>
        <v>1.4623304772272732</v>
      </c>
      <c r="AM19" t="s">
        <v>30</v>
      </c>
      <c r="AN19">
        <f>AM2+AN18</f>
        <v>1.4695224083821206</v>
      </c>
      <c r="AQ19" t="s">
        <v>30</v>
      </c>
      <c r="AR19">
        <f>AQ2+AR18</f>
        <v>1.4684680003476318</v>
      </c>
      <c r="AU19" t="s">
        <v>30</v>
      </c>
      <c r="AV19">
        <f>AU2+AV18</f>
        <v>1.46778661953784</v>
      </c>
      <c r="AY19" t="s">
        <v>30</v>
      </c>
      <c r="AZ19">
        <f>AY2+AZ18</f>
        <v>1.4430022742832387</v>
      </c>
    </row>
    <row r="20" spans="1:52" x14ac:dyDescent="0.25">
      <c r="G20" t="s">
        <v>31</v>
      </c>
      <c r="H20">
        <f>G2-H18</f>
        <v>1.4163090445569979</v>
      </c>
      <c r="K20" t="s">
        <v>31</v>
      </c>
      <c r="L20">
        <f>K2-L18</f>
        <v>1.4082985572439481</v>
      </c>
      <c r="O20" t="s">
        <v>31</v>
      </c>
      <c r="P20">
        <f>O2-P18</f>
        <v>1.4147573265394806</v>
      </c>
      <c r="S20" t="s">
        <v>31</v>
      </c>
      <c r="T20">
        <f>S2-T18</f>
        <v>1.4175097223918118</v>
      </c>
      <c r="W20" t="s">
        <v>31</v>
      </c>
      <c r="X20">
        <f>W2-X18</f>
        <v>1.4184396867738305</v>
      </c>
      <c r="AA20" t="s">
        <v>31</v>
      </c>
      <c r="AB20">
        <f>AA2-AB18</f>
        <v>1.4149194534476608</v>
      </c>
      <c r="AE20" t="s">
        <v>31</v>
      </c>
      <c r="AF20">
        <f>AE2-AF18</f>
        <v>1.4162167346626702</v>
      </c>
      <c r="AI20" t="s">
        <v>31</v>
      </c>
      <c r="AJ20">
        <f>AI2-AJ18</f>
        <v>1.417456074729716</v>
      </c>
      <c r="AM20" t="s">
        <v>31</v>
      </c>
      <c r="AN20">
        <f>AM2-AN18</f>
        <v>1.4326229208529835</v>
      </c>
      <c r="AQ20" t="s">
        <v>31</v>
      </c>
      <c r="AR20">
        <f>AQ2-AR18</f>
        <v>1.4238927604489784</v>
      </c>
      <c r="AU20" t="s">
        <v>31</v>
      </c>
      <c r="AV20">
        <f>AU2-AV18</f>
        <v>1.4206361056056678</v>
      </c>
      <c r="AY20" t="s">
        <v>31</v>
      </c>
      <c r="AZ20">
        <f>AY2-AZ18</f>
        <v>1.3997556160458458</v>
      </c>
    </row>
    <row r="21" spans="1:52" x14ac:dyDescent="0.25">
      <c r="G21" t="s">
        <v>22</v>
      </c>
      <c r="H21" s="11">
        <f>LN(G2)</f>
        <v>0.36327361257198088</v>
      </c>
      <c r="K21" t="s">
        <v>22</v>
      </c>
      <c r="L21" s="11">
        <f>LN(K2)</f>
        <v>0.36081296250574024</v>
      </c>
      <c r="O21" t="s">
        <v>22</v>
      </c>
      <c r="P21" s="11">
        <f>LN(O2)</f>
        <v>0.36477684368525182</v>
      </c>
      <c r="S21" t="s">
        <v>22</v>
      </c>
      <c r="T21" s="11">
        <f>LN(S2)</f>
        <v>0.36579097235833197</v>
      </c>
      <c r="W21" t="s">
        <v>22</v>
      </c>
      <c r="X21" s="11">
        <f>LN(W2)</f>
        <v>0.3657782005285834</v>
      </c>
      <c r="AA21" t="s">
        <v>22</v>
      </c>
      <c r="AB21" s="11">
        <f>LN(AA2)</f>
        <v>0.36335785797019748</v>
      </c>
      <c r="AE21" t="s">
        <v>22</v>
      </c>
      <c r="AF21" s="11">
        <f>LN(AE2)</f>
        <v>0.36387848992362293</v>
      </c>
      <c r="AI21" t="s">
        <v>22</v>
      </c>
      <c r="AJ21" s="11">
        <f>LN(AI2)</f>
        <v>0.36456899693751499</v>
      </c>
      <c r="AM21" t="s">
        <v>22</v>
      </c>
      <c r="AN21" s="11">
        <f>LN(AM2)</f>
        <v>0.37230305164025024</v>
      </c>
      <c r="AQ21" t="s">
        <v>22</v>
      </c>
      <c r="AR21" s="11">
        <f>LN(AQ2)</f>
        <v>0.36892586035380576</v>
      </c>
      <c r="AU21" t="s">
        <v>22</v>
      </c>
      <c r="AV21" s="11">
        <f>LN(AU2)</f>
        <v>0.36756340273128496</v>
      </c>
      <c r="AY21" t="s">
        <v>22</v>
      </c>
      <c r="AZ21" s="11">
        <f>LN(AY2)</f>
        <v>0.35162748855614862</v>
      </c>
    </row>
    <row r="22" spans="1:52" x14ac:dyDescent="0.25">
      <c r="G22" t="s">
        <v>32</v>
      </c>
      <c r="H22" s="11">
        <f>LN(H19)</f>
        <v>0.37826484021242457</v>
      </c>
      <c r="K22" t="s">
        <v>32</v>
      </c>
      <c r="L22" s="11">
        <f>LN(L19)</f>
        <v>0.37891009446954366</v>
      </c>
      <c r="O22" t="s">
        <v>32</v>
      </c>
      <c r="P22" s="11">
        <f>LN(P19)</f>
        <v>0.38228371168318875</v>
      </c>
      <c r="S22" t="s">
        <v>32</v>
      </c>
      <c r="T22" s="11">
        <f>LN(T19)</f>
        <v>0.38239981014330171</v>
      </c>
      <c r="W22" t="s">
        <v>32</v>
      </c>
      <c r="X22" s="11">
        <f>LN(X19)</f>
        <v>0.38174002739905949</v>
      </c>
      <c r="AA22" t="s">
        <v>32</v>
      </c>
      <c r="AB22" s="11">
        <f>LN(AB19)</f>
        <v>0.37938214460526531</v>
      </c>
      <c r="AE22" t="s">
        <v>32</v>
      </c>
      <c r="AF22" s="11">
        <f>LN(AF19)</f>
        <v>0.37951940448461474</v>
      </c>
      <c r="AI22" t="s">
        <v>32</v>
      </c>
      <c r="AJ22" s="11">
        <f>LN(AJ19)</f>
        <v>0.38003138039845002</v>
      </c>
      <c r="AM22" t="s">
        <v>32</v>
      </c>
      <c r="AN22" s="11">
        <f>LN(AN19)</f>
        <v>0.38493745574466065</v>
      </c>
      <c r="AQ22" t="s">
        <v>32</v>
      </c>
      <c r="AR22" s="11">
        <f>LN(AR19)</f>
        <v>0.38421968071270335</v>
      </c>
      <c r="AU22" t="s">
        <v>32</v>
      </c>
      <c r="AV22" s="11">
        <f>LN(AV19)</f>
        <v>0.38375556508907299</v>
      </c>
      <c r="AY22" t="s">
        <v>32</v>
      </c>
      <c r="AZ22" s="11">
        <f>LN(AZ19)</f>
        <v>0.36672585587035228</v>
      </c>
    </row>
    <row r="23" spans="1:52" x14ac:dyDescent="0.25">
      <c r="G23" t="s">
        <v>33</v>
      </c>
      <c r="H23" s="11">
        <f>LN(H20)</f>
        <v>0.34805422326385699</v>
      </c>
      <c r="K23" t="s">
        <v>33</v>
      </c>
      <c r="L23" s="11">
        <f>LN(L20)</f>
        <v>0.3423822787549281</v>
      </c>
      <c r="O23" t="s">
        <v>33</v>
      </c>
      <c r="P23" s="11">
        <f>LN(P20)</f>
        <v>0.34695801570846563</v>
      </c>
      <c r="S23" t="s">
        <v>33</v>
      </c>
      <c r="T23" s="11">
        <f>LN(T20)</f>
        <v>0.34890161542645076</v>
      </c>
      <c r="W23" t="s">
        <v>33</v>
      </c>
      <c r="X23" s="11">
        <f>LN(X20)</f>
        <v>0.34955745534541866</v>
      </c>
      <c r="AA23" t="s">
        <v>33</v>
      </c>
      <c r="AB23" s="11">
        <f>LN(AB20)</f>
        <v>0.34707260611646146</v>
      </c>
      <c r="AE23" t="s">
        <v>33</v>
      </c>
      <c r="AF23" s="11">
        <f>LN(AF20)</f>
        <v>0.34798904476130799</v>
      </c>
      <c r="AI23" t="s">
        <v>33</v>
      </c>
      <c r="AJ23" s="11">
        <f>LN(AJ20)</f>
        <v>0.34886376829463939</v>
      </c>
      <c r="AM23" t="s">
        <v>33</v>
      </c>
      <c r="AN23" s="11">
        <f>LN(AN20)</f>
        <v>0.35950697454878239</v>
      </c>
      <c r="AQ23" t="s">
        <v>33</v>
      </c>
      <c r="AR23" s="11">
        <f>LN(AR20)</f>
        <v>0.35339450148047324</v>
      </c>
      <c r="AU23" t="s">
        <v>33</v>
      </c>
      <c r="AV23" s="11">
        <f>LN(AV20)</f>
        <v>0.35110473300241596</v>
      </c>
      <c r="AY23" t="s">
        <v>33</v>
      </c>
      <c r="AZ23" s="11">
        <f>LN(AZ20)</f>
        <v>0.33629766141659556</v>
      </c>
    </row>
    <row r="24" spans="1:52" x14ac:dyDescent="0.25">
      <c r="G24" t="s">
        <v>34</v>
      </c>
      <c r="H24" s="11">
        <f>H22-H21</f>
        <v>1.4991227640443694E-2</v>
      </c>
      <c r="K24" t="s">
        <v>34</v>
      </c>
      <c r="L24" s="11">
        <f>L22-L21</f>
        <v>1.8097131963803414E-2</v>
      </c>
      <c r="O24" t="s">
        <v>34</v>
      </c>
      <c r="P24" s="11">
        <f>P22-P21</f>
        <v>1.7506867997936937E-2</v>
      </c>
      <c r="S24" t="s">
        <v>34</v>
      </c>
      <c r="T24" s="11">
        <f>T22-T21</f>
        <v>1.6608837784969743E-2</v>
      </c>
      <c r="W24" t="s">
        <v>34</v>
      </c>
      <c r="X24" s="11">
        <f>X22-X21</f>
        <v>1.5961826870476092E-2</v>
      </c>
      <c r="AA24" t="s">
        <v>34</v>
      </c>
      <c r="AB24" s="11">
        <f>AB22-AB21</f>
        <v>1.602428663506783E-2</v>
      </c>
      <c r="AE24" t="s">
        <v>34</v>
      </c>
      <c r="AF24" s="11">
        <f>AF22-AF21</f>
        <v>1.5640914560991814E-2</v>
      </c>
      <c r="AI24" t="s">
        <v>34</v>
      </c>
      <c r="AJ24" s="11">
        <f>AJ22-AJ21</f>
        <v>1.5462383460935036E-2</v>
      </c>
      <c r="AM24" t="s">
        <v>34</v>
      </c>
      <c r="AN24" s="11">
        <f>AN22-AN21</f>
        <v>1.2634404104410413E-2</v>
      </c>
      <c r="AQ24" t="s">
        <v>34</v>
      </c>
      <c r="AR24" s="11">
        <f>AR22-AR21</f>
        <v>1.5293820358897592E-2</v>
      </c>
      <c r="AU24" t="s">
        <v>34</v>
      </c>
      <c r="AV24" s="11">
        <f>AV22-AV21</f>
        <v>1.6192162357788031E-2</v>
      </c>
      <c r="AY24" t="s">
        <v>34</v>
      </c>
      <c r="AZ24" s="11">
        <f>AZ22-AZ21</f>
        <v>1.5098367314203665E-2</v>
      </c>
    </row>
    <row r="25" spans="1:52" x14ac:dyDescent="0.25">
      <c r="G25" t="s">
        <v>35</v>
      </c>
      <c r="H25" s="11">
        <f>H21-H23</f>
        <v>1.5219389308123887E-2</v>
      </c>
      <c r="K25" t="s">
        <v>35</v>
      </c>
      <c r="L25" s="11">
        <f>L21-L23</f>
        <v>1.8430683750812138E-2</v>
      </c>
      <c r="O25" t="s">
        <v>35</v>
      </c>
      <c r="P25" s="11">
        <f>P21-P23</f>
        <v>1.7818827976786189E-2</v>
      </c>
      <c r="S25" t="s">
        <v>35</v>
      </c>
      <c r="T25" s="11">
        <f>T21-T23</f>
        <v>1.6889356931881205E-2</v>
      </c>
      <c r="W25" t="s">
        <v>35</v>
      </c>
      <c r="X25" s="11">
        <f>X21-X23</f>
        <v>1.6220745183164742E-2</v>
      </c>
      <c r="AA25" t="s">
        <v>35</v>
      </c>
      <c r="AB25" s="11">
        <f>AB21-AB23</f>
        <v>1.6285251853736027E-2</v>
      </c>
      <c r="AE25" t="s">
        <v>35</v>
      </c>
      <c r="AF25" s="11">
        <f>AF21-AF23</f>
        <v>1.5889445162314941E-2</v>
      </c>
      <c r="AI25" t="s">
        <v>35</v>
      </c>
      <c r="AJ25" s="11">
        <f>AJ21-AJ23</f>
        <v>1.5705228642875602E-2</v>
      </c>
      <c r="AM25" t="s">
        <v>35</v>
      </c>
      <c r="AN25" s="11">
        <f>AN21-AN23</f>
        <v>1.279607709146785E-2</v>
      </c>
      <c r="AQ25" t="s">
        <v>35</v>
      </c>
      <c r="AR25" s="11">
        <f>AR21-AR23</f>
        <v>1.5531358873332513E-2</v>
      </c>
      <c r="AU25" t="s">
        <v>35</v>
      </c>
      <c r="AV25" s="11">
        <f>AV21-AV23</f>
        <v>1.6458669728869002E-2</v>
      </c>
      <c r="AY25" t="s">
        <v>35</v>
      </c>
      <c r="AZ25" s="11">
        <f>AZ21-AZ23</f>
        <v>1.5329827139553054E-2</v>
      </c>
    </row>
    <row r="26" spans="1:52" x14ac:dyDescent="0.25">
      <c r="G26" t="s">
        <v>36</v>
      </c>
      <c r="H26" s="12">
        <f>AVERAGE(H24:H25)</f>
        <v>1.5105308474283791E-2</v>
      </c>
      <c r="K26" t="s">
        <v>36</v>
      </c>
      <c r="L26" s="12">
        <f>AVERAGE(L24:L25)</f>
        <v>1.8263907857307776E-2</v>
      </c>
      <c r="O26" t="s">
        <v>36</v>
      </c>
      <c r="P26" s="12">
        <f>AVERAGE(P24:P25)</f>
        <v>1.7662847987361563E-2</v>
      </c>
      <c r="S26" t="s">
        <v>36</v>
      </c>
      <c r="T26" s="12">
        <f>AVERAGE(T24:T25)</f>
        <v>1.6749097358425474E-2</v>
      </c>
      <c r="W26" t="s">
        <v>36</v>
      </c>
      <c r="X26" s="12">
        <f>AVERAGE(X24:X25)</f>
        <v>1.6091286026820417E-2</v>
      </c>
      <c r="AA26" t="s">
        <v>36</v>
      </c>
      <c r="AB26" s="12">
        <f>AVERAGE(AB24:AB25)</f>
        <v>1.6154769244401929E-2</v>
      </c>
      <c r="AE26" t="s">
        <v>36</v>
      </c>
      <c r="AF26" s="12">
        <f>AVERAGE(AF24:AF25)</f>
        <v>1.5765179861653378E-2</v>
      </c>
      <c r="AI26" t="s">
        <v>36</v>
      </c>
      <c r="AJ26" s="12">
        <f>AVERAGE(AJ24:AJ25)</f>
        <v>1.5583806051905319E-2</v>
      </c>
      <c r="AM26" t="s">
        <v>36</v>
      </c>
      <c r="AN26" s="12">
        <f>AVERAGE(AN24:AN25)</f>
        <v>1.2715240597939131E-2</v>
      </c>
      <c r="AQ26" t="s">
        <v>36</v>
      </c>
      <c r="AR26" s="12">
        <f>AVERAGE(AR24:AR25)</f>
        <v>1.5412589616115052E-2</v>
      </c>
      <c r="AU26" t="s">
        <v>36</v>
      </c>
      <c r="AV26" s="12">
        <f>AVERAGE(AV24:AV25)</f>
        <v>1.6325416043328517E-2</v>
      </c>
      <c r="AY26" t="s">
        <v>36</v>
      </c>
      <c r="AZ26" s="12">
        <f>AVERAGE(AZ24:AZ25)</f>
        <v>1.5214097226878359E-2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"/>
  <sheetViews>
    <sheetView workbookViewId="0">
      <selection activeCell="F1" sqref="F1"/>
    </sheetView>
  </sheetViews>
  <sheetFormatPr defaultColWidth="11.42578125" defaultRowHeight="15" x14ac:dyDescent="0.25"/>
  <sheetData>
    <row r="1" spans="1:56" ht="17.25" thickTop="1" thickBot="1" x14ac:dyDescent="0.3">
      <c r="B1" s="1" t="s">
        <v>15</v>
      </c>
      <c r="C1" s="1" t="s">
        <v>16</v>
      </c>
      <c r="D1" s="1" t="s">
        <v>17</v>
      </c>
      <c r="E1" s="2" t="s">
        <v>0</v>
      </c>
      <c r="F1" s="2" t="s">
        <v>14</v>
      </c>
      <c r="G1" s="6">
        <f>LN(G2)</f>
        <v>0.36327361257198088</v>
      </c>
      <c r="H1" s="7">
        <f>G4</f>
        <v>0.96874254029795992</v>
      </c>
      <c r="I1" s="2" t="s">
        <v>0</v>
      </c>
      <c r="J1" s="2" t="s">
        <v>14</v>
      </c>
      <c r="K1" s="8">
        <f>LN(K2)</f>
        <v>0.36081296250574024</v>
      </c>
      <c r="L1" s="9">
        <f>K4</f>
        <v>0.95939529754716746</v>
      </c>
      <c r="M1" s="2" t="s">
        <v>0</v>
      </c>
      <c r="N1" s="2" t="s">
        <v>14</v>
      </c>
      <c r="O1" s="8">
        <f>LN(O2)</f>
        <v>0.36477684368525182</v>
      </c>
      <c r="P1" s="9">
        <f>O4</f>
        <v>0.9624300227430963</v>
      </c>
      <c r="Q1" s="2" t="s">
        <v>0</v>
      </c>
      <c r="R1" s="2" t="s">
        <v>14</v>
      </c>
      <c r="S1" s="8">
        <f>LN(S2)</f>
        <v>0.36579097235833197</v>
      </c>
      <c r="T1" s="9">
        <f>S4</f>
        <v>0.9662028592873797</v>
      </c>
      <c r="U1" s="2" t="s">
        <v>0</v>
      </c>
      <c r="V1" s="2" t="s">
        <v>14</v>
      </c>
      <c r="W1" s="8">
        <f>LN(W2)</f>
        <v>0.3657782005285834</v>
      </c>
      <c r="X1" s="9">
        <f>W4</f>
        <v>0.96872227820009593</v>
      </c>
      <c r="Y1" s="2" t="s">
        <v>0</v>
      </c>
      <c r="Z1" s="2" t="s">
        <v>14</v>
      </c>
      <c r="AA1" s="8">
        <f>LN(AA2)</f>
        <v>0.36335785797019748</v>
      </c>
      <c r="AB1" s="9">
        <f>AA4</f>
        <v>0.96822427631083507</v>
      </c>
      <c r="AC1" s="2" t="s">
        <v>0</v>
      </c>
      <c r="AD1" s="2" t="s">
        <v>14</v>
      </c>
      <c r="AE1" s="8">
        <f>LN(AE2)</f>
        <v>0.36387848992362293</v>
      </c>
      <c r="AF1" s="9">
        <f>AE4</f>
        <v>0.96974578515938004</v>
      </c>
      <c r="AG1" s="2" t="s">
        <v>0</v>
      </c>
      <c r="AH1" s="2" t="s">
        <v>14</v>
      </c>
      <c r="AI1" s="8">
        <f>LN(AI2)</f>
        <v>0.36456899693751499</v>
      </c>
      <c r="AJ1" s="9">
        <f>AI4</f>
        <v>0.97048645436920777</v>
      </c>
      <c r="AK1" s="2" t="s">
        <v>0</v>
      </c>
      <c r="AL1" s="2" t="s">
        <v>14</v>
      </c>
      <c r="AM1" s="8">
        <f>LN(AM2)</f>
        <v>0.37230305164025024</v>
      </c>
      <c r="AN1" s="9">
        <f>AM4</f>
        <v>0.98066421437614082</v>
      </c>
      <c r="AO1" s="2" t="s">
        <v>0</v>
      </c>
      <c r="AP1" s="2" t="s">
        <v>14</v>
      </c>
      <c r="AQ1" s="8">
        <f>LN(AQ2)</f>
        <v>0.36892586035380576</v>
      </c>
      <c r="AR1" s="9">
        <f>AQ4</f>
        <v>0.97153178659043726</v>
      </c>
      <c r="AS1" s="2" t="s">
        <v>0</v>
      </c>
      <c r="AT1" s="2" t="s">
        <v>14</v>
      </c>
      <c r="AU1" s="8">
        <f>LN(AU2)</f>
        <v>0.36756340273128496</v>
      </c>
      <c r="AV1" s="9">
        <f>AU4</f>
        <v>0.96802654135857025</v>
      </c>
      <c r="AW1" s="2" t="s">
        <v>0</v>
      </c>
      <c r="AX1" s="2" t="s">
        <v>14</v>
      </c>
      <c r="AY1" s="8">
        <f>LN(AY2)</f>
        <v>0.35162748855614862</v>
      </c>
      <c r="AZ1" s="9">
        <f>AY4</f>
        <v>0.97053248160815364</v>
      </c>
      <c r="BA1" s="2" t="s">
        <v>0</v>
      </c>
      <c r="BB1" s="2" t="s">
        <v>14</v>
      </c>
      <c r="BC1" s="8">
        <f>LN(BC2)</f>
        <v>0.34658791927697197</v>
      </c>
      <c r="BD1" s="9">
        <f>BC4</f>
        <v>0.96984755574503634</v>
      </c>
    </row>
    <row r="2" spans="1:56" ht="15.75" thickTop="1" x14ac:dyDescent="0.25">
      <c r="B2">
        <v>0.36081296250574024</v>
      </c>
      <c r="C2" s="10">
        <v>0.95939529754716746</v>
      </c>
      <c r="D2">
        <v>212.64920455837893</v>
      </c>
      <c r="E2" s="3">
        <v>1972</v>
      </c>
      <c r="F2" s="4">
        <v>1500</v>
      </c>
      <c r="G2">
        <f t="array" ref="G2:H6">LOGEST(F2:F13,E2:E13,TRUE, TRUE)</f>
        <v>1.438029268304607</v>
      </c>
      <c r="H2">
        <v>0</v>
      </c>
      <c r="I2" s="3">
        <v>1974</v>
      </c>
      <c r="J2" s="4">
        <v>4000</v>
      </c>
      <c r="K2">
        <f t="array" ref="K2:L6">LOGEST(J2:J12,I2:I12,TRUE, TRUE)</f>
        <v>1.4344951314105956</v>
      </c>
      <c r="L2">
        <v>1.8029568397759275E-306</v>
      </c>
      <c r="M2" s="3">
        <v>1972</v>
      </c>
      <c r="N2" s="4">
        <v>1500</v>
      </c>
      <c r="O2">
        <f t="array" ref="O2:P6">LOGEST(N2:N12,M2:M12,TRUE, TRUE)</f>
        <v>1.4401925842170393</v>
      </c>
      <c r="P2">
        <v>0</v>
      </c>
      <c r="Q2" s="3">
        <v>1972</v>
      </c>
      <c r="R2" s="4">
        <v>1500</v>
      </c>
      <c r="S2">
        <f t="array" ref="S2:T6">LOGEST(R2:R12,Q2:Q12,TRUE, TRUE)</f>
        <v>1.4416538656499127</v>
      </c>
      <c r="T2">
        <v>0</v>
      </c>
      <c r="U2" s="3">
        <v>1972</v>
      </c>
      <c r="V2" s="4">
        <v>1500</v>
      </c>
      <c r="W2">
        <f t="array" ref="W2:X6">LOGEST(V2:V12,U2:U12,TRUE, TRUE)</f>
        <v>1.4416354532097648</v>
      </c>
      <c r="X2">
        <v>0</v>
      </c>
      <c r="Y2" s="3">
        <v>1972</v>
      </c>
      <c r="Z2" s="4">
        <v>1500</v>
      </c>
      <c r="AA2">
        <f t="array" ref="AA2:AB6">LOGEST(Z2:Z12,Y2:Y12,TRUE, TRUE)</f>
        <v>1.4381504207561591</v>
      </c>
      <c r="AB2">
        <v>0</v>
      </c>
      <c r="AC2" s="3">
        <v>1972</v>
      </c>
      <c r="AD2" s="4">
        <v>1500</v>
      </c>
      <c r="AE2">
        <f t="array" ref="AE2:AF6">LOGEST(AD2:AD12,AC2:AC12,TRUE, TRUE)</f>
        <v>1.4388993627636899</v>
      </c>
      <c r="AF2">
        <v>0</v>
      </c>
      <c r="AG2" s="3">
        <v>1972</v>
      </c>
      <c r="AH2" s="4">
        <v>1500</v>
      </c>
      <c r="AI2">
        <f t="array" ref="AI2:AJ6">LOGEST(AH2:AH12,AG2:AG12,TRUE, TRUE)</f>
        <v>1.4398932759784946</v>
      </c>
      <c r="AJ2">
        <v>0</v>
      </c>
      <c r="AK2" s="3">
        <v>1972</v>
      </c>
      <c r="AL2" s="4">
        <v>1500</v>
      </c>
      <c r="AM2">
        <f t="array" ref="AM2:AN6">LOGEST(AL2:AL12,AK2:AK12,TRUE, TRUE)</f>
        <v>1.451072664617552</v>
      </c>
      <c r="AN2">
        <v>2.398403585275037E-316</v>
      </c>
      <c r="AO2" s="3">
        <v>1972</v>
      </c>
      <c r="AP2" s="4">
        <v>1500</v>
      </c>
      <c r="AQ2">
        <f t="array" ref="AQ2:AR6">LOGEST(AP2:AP12,AO2:AO12,TRUE, TRUE)</f>
        <v>1.4461803803983051</v>
      </c>
      <c r="AR2">
        <v>0</v>
      </c>
      <c r="AS2" s="3">
        <v>1972</v>
      </c>
      <c r="AT2" s="4">
        <v>1500</v>
      </c>
      <c r="AU2">
        <f t="array" ref="AU2:AV6">LOGEST(AT2:AT12,AS2:AS12,TRUE, TRUE)</f>
        <v>1.4442113625717539</v>
      </c>
      <c r="AV2">
        <v>0</v>
      </c>
      <c r="AW2" s="3">
        <v>1972</v>
      </c>
      <c r="AX2" s="4">
        <v>1500</v>
      </c>
      <c r="AY2">
        <f t="array" ref="AY2:AZ6">LOGEST(AX2:AX12,AW2:AW12,TRUE, TRUE)</f>
        <v>1.4213789451645422</v>
      </c>
      <c r="AZ2">
        <v>1.3732641067278616E-298</v>
      </c>
      <c r="BA2" s="3">
        <v>1972</v>
      </c>
      <c r="BB2" s="4">
        <v>1500</v>
      </c>
      <c r="BC2">
        <f t="array" ref="BC2:BD6">LOGEST(BB2:BB12,BA2:BA12,TRUE, TRUE)</f>
        <v>1.4142338267801706</v>
      </c>
      <c r="BD2">
        <v>3.0543062674112951E-294</v>
      </c>
    </row>
    <row r="3" spans="1:56" x14ac:dyDescent="0.25">
      <c r="B3">
        <v>0.36477684368525182</v>
      </c>
      <c r="C3" s="10">
        <v>0.9624300227430963</v>
      </c>
      <c r="D3">
        <v>230.55297972255761</v>
      </c>
      <c r="E3" s="3">
        <v>1974</v>
      </c>
      <c r="F3" s="4">
        <v>4000</v>
      </c>
      <c r="G3">
        <v>2.0635096638177485E-2</v>
      </c>
      <c r="H3">
        <v>41.062778136991923</v>
      </c>
      <c r="I3" s="3">
        <v>1978</v>
      </c>
      <c r="J3" s="4">
        <v>20000</v>
      </c>
      <c r="K3">
        <v>2.474288008081334E-2</v>
      </c>
      <c r="L3">
        <v>49.277229233465363</v>
      </c>
      <c r="M3" s="3">
        <v>1978</v>
      </c>
      <c r="N3" s="4">
        <v>20000</v>
      </c>
      <c r="O3">
        <v>2.402381038592747E-2</v>
      </c>
      <c r="P3">
        <v>47.840822674596211</v>
      </c>
      <c r="Q3" s="3">
        <v>1974</v>
      </c>
      <c r="R3" s="4">
        <v>4000</v>
      </c>
      <c r="S3">
        <v>2.2804342181877761E-2</v>
      </c>
      <c r="T3">
        <v>45.404154367528498</v>
      </c>
      <c r="U3" s="3">
        <v>1974</v>
      </c>
      <c r="V3" s="4">
        <v>4000</v>
      </c>
      <c r="W3">
        <v>2.1908592461589507E-2</v>
      </c>
      <c r="X3">
        <v>43.612765480272785</v>
      </c>
      <c r="Y3" s="3">
        <v>1974</v>
      </c>
      <c r="Z3" s="4">
        <v>4000</v>
      </c>
      <c r="AA3">
        <v>2.1941839975674549E-2</v>
      </c>
      <c r="AB3">
        <v>43.672987297307955</v>
      </c>
      <c r="AC3" s="3">
        <v>1974</v>
      </c>
      <c r="AD3" s="4">
        <v>4000</v>
      </c>
      <c r="AE3">
        <v>2.1423929077557063E-2</v>
      </c>
      <c r="AF3">
        <v>42.63630680250165</v>
      </c>
      <c r="AG3" s="3">
        <v>1974</v>
      </c>
      <c r="AH3" s="4">
        <v>4000</v>
      </c>
      <c r="AI3">
        <v>2.1192121394041603E-2</v>
      </c>
      <c r="AJ3">
        <v>42.165344732674079</v>
      </c>
      <c r="AK3" s="3">
        <v>1974</v>
      </c>
      <c r="AL3" s="4">
        <v>4000</v>
      </c>
      <c r="AM3">
        <v>1.742593495563443E-2</v>
      </c>
      <c r="AN3">
        <v>34.663928623100361</v>
      </c>
      <c r="AO3" s="3">
        <v>1974</v>
      </c>
      <c r="AP3" s="4">
        <v>4000</v>
      </c>
      <c r="AQ3">
        <v>2.1050840624612415E-2</v>
      </c>
      <c r="AR3">
        <v>41.872722127150396</v>
      </c>
      <c r="AS3" s="3">
        <v>1974</v>
      </c>
      <c r="AT3" s="4">
        <v>4000</v>
      </c>
      <c r="AU3">
        <v>2.2267024393170024E-2</v>
      </c>
      <c r="AV3">
        <v>44.287790987146636</v>
      </c>
      <c r="AW3" s="3">
        <v>1974</v>
      </c>
      <c r="AX3" s="4">
        <v>4000</v>
      </c>
      <c r="AY3">
        <v>2.0423412463337964E-2</v>
      </c>
      <c r="AZ3">
        <v>40.617218291482253</v>
      </c>
      <c r="BA3" s="3">
        <v>1974</v>
      </c>
      <c r="BB3" s="4">
        <v>4000</v>
      </c>
      <c r="BC3">
        <v>2.0370500041079181E-2</v>
      </c>
      <c r="BD3">
        <v>40.506388351483274</v>
      </c>
    </row>
    <row r="4" spans="1:56" ht="15.75" thickBot="1" x14ac:dyDescent="0.3">
      <c r="B4">
        <v>0.36579097235833197</v>
      </c>
      <c r="C4" s="10">
        <v>0.9662028592873797</v>
      </c>
      <c r="D4">
        <v>257.2947163645506</v>
      </c>
      <c r="E4" s="3">
        <v>1978</v>
      </c>
      <c r="F4" s="4">
        <v>20000</v>
      </c>
      <c r="G4">
        <v>0.96874254029795992</v>
      </c>
      <c r="H4">
        <v>0.80368778676267361</v>
      </c>
      <c r="I4" s="3">
        <v>1982</v>
      </c>
      <c r="J4" s="4">
        <v>100000</v>
      </c>
      <c r="K4">
        <v>0.95939529754716746</v>
      </c>
      <c r="L4">
        <v>0.845152197803691</v>
      </c>
      <c r="M4" s="3">
        <v>1982</v>
      </c>
      <c r="N4" s="4">
        <v>100000</v>
      </c>
      <c r="O4">
        <v>0.9624300227430963</v>
      </c>
      <c r="P4">
        <v>0.84615170193988831</v>
      </c>
      <c r="Q4" s="3">
        <v>1982</v>
      </c>
      <c r="R4" s="4">
        <v>100000</v>
      </c>
      <c r="S4">
        <v>0.9662028592873797</v>
      </c>
      <c r="T4">
        <v>0.84160072863455082</v>
      </c>
      <c r="U4" s="3">
        <v>1978</v>
      </c>
      <c r="V4" s="4">
        <v>20000</v>
      </c>
      <c r="W4">
        <v>0.96872227820009593</v>
      </c>
      <c r="X4">
        <v>0.83383580651040834</v>
      </c>
      <c r="Y4" s="3">
        <v>1978</v>
      </c>
      <c r="Z4" s="4">
        <v>20000</v>
      </c>
      <c r="AA4">
        <v>0.96822427631083507</v>
      </c>
      <c r="AB4">
        <v>0.84712140503380495</v>
      </c>
      <c r="AC4" s="3">
        <v>1978</v>
      </c>
      <c r="AD4" s="4">
        <v>20000</v>
      </c>
      <c r="AE4">
        <v>0.96974578515938004</v>
      </c>
      <c r="AF4">
        <v>0.83330797510744037</v>
      </c>
      <c r="AG4" s="3">
        <v>1978</v>
      </c>
      <c r="AH4" s="4">
        <v>20000</v>
      </c>
      <c r="AI4">
        <v>0.97048645436920777</v>
      </c>
      <c r="AJ4">
        <v>0.82255614807675637</v>
      </c>
      <c r="AK4" s="3">
        <v>1978</v>
      </c>
      <c r="AL4" s="4">
        <v>20000</v>
      </c>
      <c r="AM4">
        <v>0.98066421437614082</v>
      </c>
      <c r="AN4">
        <v>0.66256062163523688</v>
      </c>
      <c r="AO4" s="3">
        <v>1978</v>
      </c>
      <c r="AP4" s="4">
        <v>20000</v>
      </c>
      <c r="AQ4">
        <v>0.97153178659043726</v>
      </c>
      <c r="AR4">
        <v>0.79518393167758594</v>
      </c>
      <c r="AS4" s="3">
        <v>1978</v>
      </c>
      <c r="AT4" s="4">
        <v>20000</v>
      </c>
      <c r="AU4">
        <v>0.96802654135857025</v>
      </c>
      <c r="AV4">
        <v>0.82805465067006456</v>
      </c>
      <c r="AW4" s="3">
        <v>1978</v>
      </c>
      <c r="AX4" s="4">
        <v>20000</v>
      </c>
      <c r="AY4">
        <v>0.97053248160815364</v>
      </c>
      <c r="AZ4">
        <v>0.74487570921158608</v>
      </c>
      <c r="BA4" s="3">
        <v>1978</v>
      </c>
      <c r="BB4" s="4">
        <v>20000</v>
      </c>
      <c r="BC4">
        <v>0.96984755574503634</v>
      </c>
      <c r="BD4">
        <v>0.71579261009078921</v>
      </c>
    </row>
    <row r="5" spans="1:56" ht="17.25" thickTop="1" thickBot="1" x14ac:dyDescent="0.3">
      <c r="B5">
        <v>0.3657782005285834</v>
      </c>
      <c r="C5" s="10">
        <v>0.96872227820009593</v>
      </c>
      <c r="D5">
        <v>278.74474233054974</v>
      </c>
      <c r="E5" s="3">
        <v>1982</v>
      </c>
      <c r="F5" s="4">
        <v>100000</v>
      </c>
      <c r="G5">
        <v>309.92363088121681</v>
      </c>
      <c r="H5">
        <v>10</v>
      </c>
      <c r="I5" s="3">
        <v>1985</v>
      </c>
      <c r="J5" s="4">
        <v>200000</v>
      </c>
      <c r="K5" s="7">
        <v>212.64920455837893</v>
      </c>
      <c r="L5">
        <v>9</v>
      </c>
      <c r="M5" s="3">
        <v>1985</v>
      </c>
      <c r="N5" s="4">
        <v>200000</v>
      </c>
      <c r="O5" s="7">
        <v>230.55297972255761</v>
      </c>
      <c r="P5">
        <v>9</v>
      </c>
      <c r="Q5" s="3">
        <v>1985</v>
      </c>
      <c r="R5" s="4">
        <v>200000</v>
      </c>
      <c r="S5" s="7">
        <v>257.2947163645506</v>
      </c>
      <c r="T5">
        <v>9</v>
      </c>
      <c r="U5" s="3">
        <v>1985</v>
      </c>
      <c r="V5" s="4">
        <v>200000</v>
      </c>
      <c r="W5" s="7">
        <v>278.74474233054974</v>
      </c>
      <c r="X5">
        <v>9</v>
      </c>
      <c r="Y5" s="3">
        <v>1982</v>
      </c>
      <c r="Z5" s="4">
        <v>100000</v>
      </c>
      <c r="AA5" s="7">
        <v>274.23509129294428</v>
      </c>
      <c r="AB5">
        <v>9</v>
      </c>
      <c r="AC5" s="3">
        <v>1982</v>
      </c>
      <c r="AD5" s="4">
        <v>100000</v>
      </c>
      <c r="AE5" s="7">
        <v>288.4792123151197</v>
      </c>
      <c r="AF5">
        <v>9</v>
      </c>
      <c r="AG5" s="3">
        <v>1982</v>
      </c>
      <c r="AH5" s="4">
        <v>100000</v>
      </c>
      <c r="AI5" s="7">
        <v>295.94472309725006</v>
      </c>
      <c r="AJ5">
        <v>9</v>
      </c>
      <c r="AK5" s="3">
        <v>1982</v>
      </c>
      <c r="AL5" s="4">
        <v>100000</v>
      </c>
      <c r="AM5" s="7">
        <v>456.45820144460851</v>
      </c>
      <c r="AN5">
        <v>9</v>
      </c>
      <c r="AO5" s="3">
        <v>1982</v>
      </c>
      <c r="AP5" s="4">
        <v>100000</v>
      </c>
      <c r="AQ5" s="7">
        <v>307.14207293306316</v>
      </c>
      <c r="AR5">
        <v>9</v>
      </c>
      <c r="AS5" s="3">
        <v>1982</v>
      </c>
      <c r="AT5" s="4">
        <v>100000</v>
      </c>
      <c r="AU5" s="7">
        <v>272.48346730116378</v>
      </c>
      <c r="AV5">
        <v>9</v>
      </c>
      <c r="AW5" s="3">
        <v>1982</v>
      </c>
      <c r="AX5" s="4">
        <v>100000</v>
      </c>
      <c r="AY5" s="7">
        <v>296.42103614976622</v>
      </c>
      <c r="AZ5">
        <v>9</v>
      </c>
      <c r="BA5" s="3">
        <v>1982</v>
      </c>
      <c r="BB5" s="4">
        <v>100000</v>
      </c>
      <c r="BC5" s="7">
        <v>289.48326470310735</v>
      </c>
      <c r="BD5">
        <v>9</v>
      </c>
    </row>
    <row r="6" spans="1:56" ht="15.75" thickTop="1" x14ac:dyDescent="0.25">
      <c r="B6">
        <v>0.36335785797019748</v>
      </c>
      <c r="C6" s="10">
        <v>0.96822427631083507</v>
      </c>
      <c r="D6">
        <v>274.23509129294428</v>
      </c>
      <c r="E6" s="3">
        <v>1985</v>
      </c>
      <c r="F6" s="4">
        <v>200000</v>
      </c>
      <c r="G6">
        <v>200.18403027589594</v>
      </c>
      <c r="H6">
        <v>6.459140585914847</v>
      </c>
      <c r="I6" s="3">
        <v>1988</v>
      </c>
      <c r="J6" s="4">
        <v>900000</v>
      </c>
      <c r="K6">
        <v>151.89154962443394</v>
      </c>
      <c r="L6">
        <v>6.4285401370716819</v>
      </c>
      <c r="M6" s="3">
        <v>1988</v>
      </c>
      <c r="N6" s="4">
        <v>900000</v>
      </c>
      <c r="O6">
        <v>165.06964000652255</v>
      </c>
      <c r="P6">
        <v>6.4437543242619268</v>
      </c>
      <c r="Q6" s="3">
        <v>1988</v>
      </c>
      <c r="R6" s="4">
        <v>900000</v>
      </c>
      <c r="S6">
        <v>182.23973429495928</v>
      </c>
      <c r="T6">
        <v>6.3746260779438622</v>
      </c>
      <c r="U6" s="3">
        <v>1988</v>
      </c>
      <c r="V6" s="4">
        <v>900000</v>
      </c>
      <c r="W6">
        <v>193.80624436727706</v>
      </c>
      <c r="X6">
        <v>6.2575393699697681</v>
      </c>
      <c r="Y6" s="3">
        <v>1988</v>
      </c>
      <c r="Z6" s="4">
        <v>900000</v>
      </c>
      <c r="AA6">
        <v>196.79512587515686</v>
      </c>
      <c r="AB6">
        <v>6.4585320737980298</v>
      </c>
      <c r="AC6" s="3">
        <v>1985</v>
      </c>
      <c r="AD6" s="4">
        <v>200000</v>
      </c>
      <c r="AE6">
        <v>200.32059431372892</v>
      </c>
      <c r="AF6">
        <v>6.2496196323989617</v>
      </c>
      <c r="AG6" s="3">
        <v>1985</v>
      </c>
      <c r="AH6" s="4">
        <v>200000</v>
      </c>
      <c r="AI6">
        <v>200.23579027876755</v>
      </c>
      <c r="AJ6">
        <v>6.0893875506498372</v>
      </c>
      <c r="AK6" s="3">
        <v>1985</v>
      </c>
      <c r="AL6" s="4">
        <v>200000</v>
      </c>
      <c r="AM6">
        <v>200.37902355170388</v>
      </c>
      <c r="AN6">
        <v>3.9508791960750429</v>
      </c>
      <c r="AO6" s="3">
        <v>1985</v>
      </c>
      <c r="AP6" s="4">
        <v>200000</v>
      </c>
      <c r="AQ6">
        <v>194.21130315560387</v>
      </c>
      <c r="AR6">
        <v>5.6908573667840123</v>
      </c>
      <c r="AS6" s="3">
        <v>1985</v>
      </c>
      <c r="AT6" s="4">
        <v>200000</v>
      </c>
      <c r="AU6">
        <v>186.83496642516542</v>
      </c>
      <c r="AV6">
        <v>6.1710705404669035</v>
      </c>
      <c r="AW6" s="3">
        <v>1985</v>
      </c>
      <c r="AX6" s="4">
        <v>200000</v>
      </c>
      <c r="AY6">
        <v>164.46619498581006</v>
      </c>
      <c r="AZ6">
        <v>4.993558399561171</v>
      </c>
      <c r="BA6" s="3">
        <v>1985</v>
      </c>
      <c r="BB6" s="4">
        <v>200000</v>
      </c>
      <c r="BC6">
        <v>148.31937358024345</v>
      </c>
      <c r="BD6">
        <v>4.6112315459452606</v>
      </c>
    </row>
    <row r="7" spans="1:56" x14ac:dyDescent="0.25">
      <c r="B7">
        <v>0.36387848992362293</v>
      </c>
      <c r="C7" s="10">
        <v>0.96974578515938004</v>
      </c>
      <c r="D7">
        <v>288.4792123151197</v>
      </c>
      <c r="E7" s="3">
        <v>1988</v>
      </c>
      <c r="F7" s="4">
        <v>900000</v>
      </c>
      <c r="G7" t="s">
        <v>18</v>
      </c>
      <c r="H7">
        <f>TINV(0.0455,H5)</f>
        <v>2.2836816132996423</v>
      </c>
      <c r="I7" s="3">
        <v>1993</v>
      </c>
      <c r="J7" s="4">
        <v>2000000</v>
      </c>
      <c r="K7" t="s">
        <v>18</v>
      </c>
      <c r="L7">
        <f>TINV(0.0455,L5)</f>
        <v>2.3198094410224317</v>
      </c>
      <c r="M7" s="3">
        <v>1993</v>
      </c>
      <c r="N7" s="4">
        <v>2000000</v>
      </c>
      <c r="O7" t="s">
        <v>18</v>
      </c>
      <c r="P7">
        <f>TINV(0.0455,P5)</f>
        <v>2.3198094410224317</v>
      </c>
      <c r="Q7" s="3">
        <v>1993</v>
      </c>
      <c r="R7" s="4">
        <v>2000000</v>
      </c>
      <c r="S7" t="s">
        <v>18</v>
      </c>
      <c r="T7">
        <f>TINV(0.0455,T5)</f>
        <v>2.3198094410224317</v>
      </c>
      <c r="U7" s="3">
        <v>1993</v>
      </c>
      <c r="V7" s="4">
        <v>2000000</v>
      </c>
      <c r="W7" t="s">
        <v>18</v>
      </c>
      <c r="X7">
        <f>TINV(0.0455,X5)</f>
        <v>2.3198094410224317</v>
      </c>
      <c r="Y7" s="3">
        <v>1993</v>
      </c>
      <c r="Z7" s="4">
        <v>2000000</v>
      </c>
      <c r="AA7" t="s">
        <v>18</v>
      </c>
      <c r="AB7">
        <f>TINV(0.0455,AB5)</f>
        <v>2.3198094410224317</v>
      </c>
      <c r="AC7" s="3">
        <v>1993</v>
      </c>
      <c r="AD7" s="4">
        <v>2000000</v>
      </c>
      <c r="AE7" t="s">
        <v>18</v>
      </c>
      <c r="AF7">
        <f>TINV(0.0455,AF5)</f>
        <v>2.3198094410224317</v>
      </c>
      <c r="AG7" s="3">
        <v>1988</v>
      </c>
      <c r="AH7" s="4">
        <v>900000</v>
      </c>
      <c r="AI7" t="s">
        <v>18</v>
      </c>
      <c r="AJ7">
        <f>TINV(0.0455,AJ5)</f>
        <v>2.3198094410224317</v>
      </c>
      <c r="AK7" s="3">
        <v>1988</v>
      </c>
      <c r="AL7" s="4">
        <v>900000</v>
      </c>
      <c r="AM7" t="s">
        <v>18</v>
      </c>
      <c r="AN7">
        <f>TINV(0.0455,AN5)</f>
        <v>2.3198094410224317</v>
      </c>
      <c r="AO7" s="3">
        <v>1988</v>
      </c>
      <c r="AP7" s="4">
        <v>900000</v>
      </c>
      <c r="AQ7" t="s">
        <v>18</v>
      </c>
      <c r="AR7">
        <f>TINV(0.0455,AR5)</f>
        <v>2.3198094410224317</v>
      </c>
      <c r="AS7" s="3">
        <v>1988</v>
      </c>
      <c r="AT7" s="4">
        <v>900000</v>
      </c>
      <c r="AU7" t="s">
        <v>18</v>
      </c>
      <c r="AV7">
        <f>TINV(0.0455,AV5)</f>
        <v>2.3198094410224317</v>
      </c>
      <c r="AW7" s="3">
        <v>1988</v>
      </c>
      <c r="AX7" s="4">
        <v>900000</v>
      </c>
      <c r="AY7" t="s">
        <v>18</v>
      </c>
      <c r="AZ7">
        <f>TINV(0.0455,AZ5)</f>
        <v>2.3198094410224317</v>
      </c>
      <c r="BA7" s="3">
        <v>1988</v>
      </c>
      <c r="BB7" s="4">
        <v>900000</v>
      </c>
    </row>
    <row r="8" spans="1:56" x14ac:dyDescent="0.25">
      <c r="B8">
        <v>0.36456899693751499</v>
      </c>
      <c r="C8" s="10">
        <v>0.97048645436920777</v>
      </c>
      <c r="D8">
        <v>295.94472309725006</v>
      </c>
      <c r="E8" s="3">
        <v>1993</v>
      </c>
      <c r="F8" s="4">
        <v>2000000</v>
      </c>
      <c r="G8" t="s">
        <v>19</v>
      </c>
      <c r="H8">
        <f>H7*G3</f>
        <v>4.712399078126718E-2</v>
      </c>
      <c r="I8" s="3">
        <v>1998</v>
      </c>
      <c r="J8" s="4">
        <v>5000000</v>
      </c>
      <c r="K8" t="s">
        <v>19</v>
      </c>
      <c r="L8">
        <f>L7*K3</f>
        <v>5.7398766809556655E-2</v>
      </c>
      <c r="M8" s="3">
        <v>1998</v>
      </c>
      <c r="N8" s="4">
        <v>5000000</v>
      </c>
      <c r="O8" t="s">
        <v>19</v>
      </c>
      <c r="P8">
        <f>P7*O3</f>
        <v>5.5730662142607294E-2</v>
      </c>
      <c r="Q8" s="3">
        <v>1998</v>
      </c>
      <c r="R8" s="4">
        <v>5000000</v>
      </c>
      <c r="S8" t="s">
        <v>19</v>
      </c>
      <c r="T8">
        <f>T7*S3</f>
        <v>5.290172828982611E-2</v>
      </c>
      <c r="U8" s="3">
        <v>1998</v>
      </c>
      <c r="V8" s="4">
        <v>5000000</v>
      </c>
      <c r="W8" t="s">
        <v>19</v>
      </c>
      <c r="X8">
        <f>X7*W3</f>
        <v>5.0823759631908216E-2</v>
      </c>
      <c r="Y8" s="3">
        <v>1998</v>
      </c>
      <c r="Z8" s="4">
        <v>5000000</v>
      </c>
      <c r="AA8" t="s">
        <v>19</v>
      </c>
      <c r="AB8">
        <f>AB7*AA3</f>
        <v>5.0900887528973225E-2</v>
      </c>
      <c r="AC8" s="3">
        <v>1998</v>
      </c>
      <c r="AD8" s="4">
        <v>5000000</v>
      </c>
      <c r="AE8" t="s">
        <v>19</v>
      </c>
      <c r="AF8">
        <f>AF7*AE3</f>
        <v>4.9699432937911868E-2</v>
      </c>
      <c r="AG8" s="3">
        <v>1998</v>
      </c>
      <c r="AH8" s="4">
        <v>5000000</v>
      </c>
      <c r="AI8" t="s">
        <v>19</v>
      </c>
      <c r="AJ8">
        <f>AJ7*AI3</f>
        <v>4.9161683285191167E-2</v>
      </c>
      <c r="AK8" s="3">
        <v>1993</v>
      </c>
      <c r="AL8" s="4">
        <v>2000000</v>
      </c>
      <c r="AM8" t="s">
        <v>19</v>
      </c>
      <c r="AN8">
        <f>AN7*AM3</f>
        <v>4.0424848428723563E-2</v>
      </c>
      <c r="AO8" s="3">
        <v>1993</v>
      </c>
      <c r="AP8" s="4">
        <v>2000000</v>
      </c>
      <c r="AQ8" t="s">
        <v>19</v>
      </c>
      <c r="AR8">
        <f>AR7*AQ3</f>
        <v>4.8833938822434426E-2</v>
      </c>
      <c r="AS8" s="3">
        <v>1993</v>
      </c>
      <c r="AT8" s="4">
        <v>2000000</v>
      </c>
      <c r="AU8" t="s">
        <v>19</v>
      </c>
      <c r="AV8">
        <f>AV7*AU3</f>
        <v>5.1655253410752604E-2</v>
      </c>
      <c r="AW8" s="3">
        <v>1993</v>
      </c>
      <c r="AX8" s="4">
        <v>2000000</v>
      </c>
      <c r="AY8" t="s">
        <v>19</v>
      </c>
      <c r="AZ8">
        <f>AZ7*AY3</f>
        <v>4.7378425050346604E-2</v>
      </c>
      <c r="BA8" s="3">
        <v>1993</v>
      </c>
      <c r="BB8" s="4">
        <v>2000000</v>
      </c>
    </row>
    <row r="9" spans="1:56" x14ac:dyDescent="0.25">
      <c r="B9">
        <v>0.37230305164025024</v>
      </c>
      <c r="C9" s="10">
        <v>0.98066421437614082</v>
      </c>
      <c r="D9">
        <v>456.45820144460851</v>
      </c>
      <c r="E9" s="3">
        <v>1998</v>
      </c>
      <c r="F9" s="4">
        <v>5000000</v>
      </c>
      <c r="G9" t="s">
        <v>20</v>
      </c>
      <c r="H9">
        <f>G2+H8</f>
        <v>1.4851532590858743</v>
      </c>
      <c r="I9" s="3">
        <v>1999</v>
      </c>
      <c r="J9" s="4">
        <v>14000000</v>
      </c>
      <c r="K9" t="s">
        <v>20</v>
      </c>
      <c r="L9">
        <f>K2+L8</f>
        <v>1.4918938982201522</v>
      </c>
      <c r="M9" s="3">
        <v>1999</v>
      </c>
      <c r="N9" s="4">
        <v>14000000</v>
      </c>
      <c r="O9" t="s">
        <v>20</v>
      </c>
      <c r="P9">
        <f>O2+P8</f>
        <v>1.4959232463596466</v>
      </c>
      <c r="Q9" s="3">
        <v>1999</v>
      </c>
      <c r="R9" s="4">
        <v>14000000</v>
      </c>
      <c r="S9" t="s">
        <v>20</v>
      </c>
      <c r="T9">
        <f>S2+T8</f>
        <v>1.4945555939397388</v>
      </c>
      <c r="U9" s="3">
        <v>1999</v>
      </c>
      <c r="V9" s="4">
        <v>14000000</v>
      </c>
      <c r="W9" t="s">
        <v>20</v>
      </c>
      <c r="X9">
        <f>W2+X8</f>
        <v>1.4924592128416729</v>
      </c>
      <c r="Y9" s="3">
        <v>1999</v>
      </c>
      <c r="Z9" s="4">
        <v>14000000</v>
      </c>
      <c r="AA9" t="s">
        <v>20</v>
      </c>
      <c r="AB9">
        <f>AA2+AB8</f>
        <v>1.4890513082851322</v>
      </c>
      <c r="AC9" s="3">
        <v>1999</v>
      </c>
      <c r="AD9" s="4">
        <v>14000000</v>
      </c>
      <c r="AE9" t="s">
        <v>20</v>
      </c>
      <c r="AF9">
        <f>AE2+AF8</f>
        <v>1.4885987957016018</v>
      </c>
      <c r="AG9" s="3">
        <v>1999</v>
      </c>
      <c r="AH9" s="4">
        <v>14000000</v>
      </c>
      <c r="AI9" t="s">
        <v>20</v>
      </c>
      <c r="AJ9">
        <f>AI2+AJ8</f>
        <v>1.4890549592636857</v>
      </c>
      <c r="AK9" s="3">
        <v>1999</v>
      </c>
      <c r="AL9" s="4">
        <v>14000000</v>
      </c>
      <c r="AM9" t="s">
        <v>20</v>
      </c>
      <c r="AN9">
        <f>AM2+AN8</f>
        <v>1.4914975130462755</v>
      </c>
      <c r="AO9" s="3">
        <v>1998</v>
      </c>
      <c r="AP9" s="4">
        <v>5000000</v>
      </c>
      <c r="AQ9" t="s">
        <v>20</v>
      </c>
      <c r="AR9">
        <f>AQ2+AR8</f>
        <v>1.4950143192207395</v>
      </c>
      <c r="AS9" s="3">
        <v>1998</v>
      </c>
      <c r="AT9" s="4">
        <v>5000000</v>
      </c>
      <c r="AU9" t="s">
        <v>20</v>
      </c>
      <c r="AV9">
        <f>AU2+AV8</f>
        <v>1.4958666159825065</v>
      </c>
      <c r="AW9" s="3">
        <v>1998</v>
      </c>
      <c r="AX9" s="4">
        <v>5000000</v>
      </c>
      <c r="AY9" t="s">
        <v>20</v>
      </c>
      <c r="AZ9">
        <f>AY2+AZ8</f>
        <v>1.4687573702148888</v>
      </c>
      <c r="BA9" s="3">
        <v>1998</v>
      </c>
      <c r="BB9" s="4">
        <v>5000000</v>
      </c>
    </row>
    <row r="10" spans="1:56" x14ac:dyDescent="0.25">
      <c r="B10">
        <v>0.36892586035380576</v>
      </c>
      <c r="C10" s="10">
        <v>0.97153178659043726</v>
      </c>
      <c r="D10">
        <v>307.14207293306316</v>
      </c>
      <c r="E10" s="3">
        <v>1999</v>
      </c>
      <c r="F10" s="4">
        <v>14000000</v>
      </c>
      <c r="G10" t="s">
        <v>21</v>
      </c>
      <c r="H10">
        <f>G2-H8</f>
        <v>1.3909052775233397</v>
      </c>
      <c r="I10" s="3">
        <v>2001</v>
      </c>
      <c r="J10" s="4">
        <v>40000000</v>
      </c>
      <c r="K10" t="s">
        <v>21</v>
      </c>
      <c r="L10">
        <f>K2-L8</f>
        <v>1.377096364601039</v>
      </c>
      <c r="M10" s="3">
        <v>2001</v>
      </c>
      <c r="N10" s="4">
        <v>40000000</v>
      </c>
      <c r="O10" t="s">
        <v>21</v>
      </c>
      <c r="P10">
        <f>O2-P8</f>
        <v>1.3844619220744321</v>
      </c>
      <c r="Q10" s="3">
        <v>2001</v>
      </c>
      <c r="R10" s="4">
        <v>40000000</v>
      </c>
      <c r="S10" t="s">
        <v>21</v>
      </c>
      <c r="T10">
        <f>S2-T8</f>
        <v>1.3887521373600866</v>
      </c>
      <c r="U10" s="3">
        <v>2001</v>
      </c>
      <c r="V10" s="4">
        <v>40000000</v>
      </c>
      <c r="W10" t="s">
        <v>21</v>
      </c>
      <c r="X10">
        <f>W2-X8</f>
        <v>1.3908116935778567</v>
      </c>
      <c r="Y10" s="3">
        <v>2001</v>
      </c>
      <c r="Z10" s="4">
        <v>40000000</v>
      </c>
      <c r="AA10" t="s">
        <v>21</v>
      </c>
      <c r="AB10">
        <f>AA2-AB8</f>
        <v>1.3872495332271859</v>
      </c>
      <c r="AC10" s="3">
        <v>2001</v>
      </c>
      <c r="AD10" s="4">
        <v>40000000</v>
      </c>
      <c r="AE10" t="s">
        <v>21</v>
      </c>
      <c r="AF10">
        <f>AE2-AF8</f>
        <v>1.389199929825778</v>
      </c>
      <c r="AG10" s="3">
        <v>2001</v>
      </c>
      <c r="AH10" s="4">
        <v>40000000</v>
      </c>
      <c r="AI10" t="s">
        <v>21</v>
      </c>
      <c r="AJ10">
        <f>AI2-AJ8</f>
        <v>1.3907315926933035</v>
      </c>
      <c r="AK10" s="3">
        <v>2001</v>
      </c>
      <c r="AL10" s="4">
        <v>40000000</v>
      </c>
      <c r="AM10" t="s">
        <v>21</v>
      </c>
      <c r="AN10">
        <f>AM2-AN8</f>
        <v>1.4106478161888285</v>
      </c>
      <c r="AO10" s="3">
        <v>2001</v>
      </c>
      <c r="AP10" s="4">
        <v>40000000</v>
      </c>
      <c r="AQ10" t="s">
        <v>21</v>
      </c>
      <c r="AR10">
        <f>AQ2-AR8</f>
        <v>1.3973464415758707</v>
      </c>
      <c r="AS10" s="3">
        <v>1999</v>
      </c>
      <c r="AT10" s="4">
        <v>14000000</v>
      </c>
      <c r="AU10" t="s">
        <v>21</v>
      </c>
      <c r="AV10">
        <f>AU2-AV8</f>
        <v>1.3925561091610013</v>
      </c>
      <c r="AW10" s="3">
        <v>1999</v>
      </c>
      <c r="AX10" s="4">
        <v>14000000</v>
      </c>
      <c r="AY10" t="s">
        <v>21</v>
      </c>
      <c r="AZ10">
        <f>AY2-AZ8</f>
        <v>1.3740005201141956</v>
      </c>
      <c r="BA10" s="3">
        <v>1999</v>
      </c>
      <c r="BB10" s="4">
        <v>14000000</v>
      </c>
    </row>
    <row r="11" spans="1:56" x14ac:dyDescent="0.25">
      <c r="B11">
        <v>0.36756340273128496</v>
      </c>
      <c r="C11" s="10">
        <v>0.96802654135857025</v>
      </c>
      <c r="D11">
        <v>272.48346730116378</v>
      </c>
      <c r="E11" s="3">
        <v>2001</v>
      </c>
      <c r="F11" s="4">
        <v>40000000</v>
      </c>
      <c r="G11" t="s">
        <v>22</v>
      </c>
      <c r="H11" s="11">
        <f>LN(G2)</f>
        <v>0.36327361257198088</v>
      </c>
      <c r="I11" s="3">
        <v>2003</v>
      </c>
      <c r="J11" s="4">
        <v>400000000</v>
      </c>
      <c r="K11" t="s">
        <v>22</v>
      </c>
      <c r="L11" s="11">
        <f>LN(K2)</f>
        <v>0.36081296250574024</v>
      </c>
      <c r="M11" s="3">
        <v>2003</v>
      </c>
      <c r="N11" s="4">
        <v>400000000</v>
      </c>
      <c r="O11" t="s">
        <v>22</v>
      </c>
      <c r="P11" s="11">
        <f>LN(O2)</f>
        <v>0.36477684368525182</v>
      </c>
      <c r="Q11" s="3">
        <v>2003</v>
      </c>
      <c r="R11" s="4">
        <v>400000000</v>
      </c>
      <c r="S11" t="s">
        <v>22</v>
      </c>
      <c r="T11" s="11">
        <f>LN(S2)</f>
        <v>0.36579097235833197</v>
      </c>
      <c r="U11" s="3">
        <v>2003</v>
      </c>
      <c r="V11" s="4">
        <v>400000000</v>
      </c>
      <c r="W11" t="s">
        <v>22</v>
      </c>
      <c r="X11" s="11">
        <f>LN(W2)</f>
        <v>0.3657782005285834</v>
      </c>
      <c r="Y11" s="3">
        <v>2003</v>
      </c>
      <c r="Z11" s="4">
        <v>400000000</v>
      </c>
      <c r="AA11" t="s">
        <v>22</v>
      </c>
      <c r="AB11" s="11">
        <f>LN(AA2)</f>
        <v>0.36335785797019748</v>
      </c>
      <c r="AC11" s="3">
        <v>2003</v>
      </c>
      <c r="AD11" s="4">
        <v>400000000</v>
      </c>
      <c r="AE11" t="s">
        <v>22</v>
      </c>
      <c r="AF11" s="11">
        <f>LN(AE2)</f>
        <v>0.36387848992362293</v>
      </c>
      <c r="AG11" s="3">
        <v>2003</v>
      </c>
      <c r="AH11" s="4">
        <v>400000000</v>
      </c>
      <c r="AI11" t="s">
        <v>22</v>
      </c>
      <c r="AJ11" s="11">
        <f>LN(AI2)</f>
        <v>0.36456899693751499</v>
      </c>
      <c r="AK11" s="3">
        <v>2003</v>
      </c>
      <c r="AL11" s="4">
        <v>400000000</v>
      </c>
      <c r="AM11" t="s">
        <v>22</v>
      </c>
      <c r="AN11" s="11">
        <f>LN(AM2)</f>
        <v>0.37230305164025024</v>
      </c>
      <c r="AO11" s="3">
        <v>2003</v>
      </c>
      <c r="AP11" s="4">
        <v>400000000</v>
      </c>
      <c r="AQ11" t="s">
        <v>22</v>
      </c>
      <c r="AR11" s="11">
        <f>LN(AQ2)</f>
        <v>0.36892586035380576</v>
      </c>
      <c r="AS11" s="3">
        <v>2003</v>
      </c>
      <c r="AT11" s="4">
        <v>400000000</v>
      </c>
      <c r="AU11" t="s">
        <v>22</v>
      </c>
      <c r="AV11" s="11">
        <f>LN(AU2)</f>
        <v>0.36756340273128496</v>
      </c>
      <c r="AW11" s="3">
        <v>2001</v>
      </c>
      <c r="AX11" s="4">
        <v>40000000</v>
      </c>
      <c r="AY11" t="s">
        <v>22</v>
      </c>
      <c r="AZ11" s="11">
        <f>LN(AY2)</f>
        <v>0.35162748855614862</v>
      </c>
      <c r="BA11" s="3">
        <v>2001</v>
      </c>
      <c r="BB11" s="4">
        <v>40000000</v>
      </c>
    </row>
    <row r="12" spans="1:56" x14ac:dyDescent="0.25">
      <c r="B12">
        <v>0.35162748855614862</v>
      </c>
      <c r="C12" s="10">
        <v>0.97053248160815364</v>
      </c>
      <c r="D12">
        <v>296.42103614976622</v>
      </c>
      <c r="E12" s="3">
        <v>2003</v>
      </c>
      <c r="F12" s="4">
        <v>400000000</v>
      </c>
      <c r="G12" t="s">
        <v>23</v>
      </c>
      <c r="H12" s="11">
        <f>LN(H9)</f>
        <v>0.39551797170104941</v>
      </c>
      <c r="I12" s="3">
        <v>2006</v>
      </c>
      <c r="J12" s="4">
        <v>1300000000</v>
      </c>
      <c r="K12" t="s">
        <v>23</v>
      </c>
      <c r="L12" s="11">
        <f>LN(L9)</f>
        <v>0.40004638545939974</v>
      </c>
      <c r="M12" s="3">
        <v>2006</v>
      </c>
      <c r="N12" s="4">
        <v>1300000000</v>
      </c>
      <c r="O12" t="s">
        <v>23</v>
      </c>
      <c r="P12" s="11">
        <f>LN(P9)</f>
        <v>0.40274357232676516</v>
      </c>
      <c r="Q12" s="3">
        <v>2006</v>
      </c>
      <c r="R12" s="4">
        <v>1300000000</v>
      </c>
      <c r="S12" t="s">
        <v>23</v>
      </c>
      <c r="T12" s="11">
        <f>LN(T9)</f>
        <v>0.40182890107289887</v>
      </c>
      <c r="U12" s="3">
        <v>2006</v>
      </c>
      <c r="V12" s="4">
        <v>1300000000</v>
      </c>
      <c r="W12" t="s">
        <v>23</v>
      </c>
      <c r="X12" s="11">
        <f>LN(X9)</f>
        <v>0.40042523783192024</v>
      </c>
      <c r="Y12" s="3">
        <v>2006</v>
      </c>
      <c r="Z12" s="4">
        <v>1300000000</v>
      </c>
      <c r="AA12" t="s">
        <v>23</v>
      </c>
      <c r="AB12" s="11">
        <f>LN(AB9)</f>
        <v>0.39813921132521413</v>
      </c>
      <c r="AC12" s="3">
        <v>2006</v>
      </c>
      <c r="AD12" s="4">
        <v>1300000000</v>
      </c>
      <c r="AE12" t="s">
        <v>23</v>
      </c>
      <c r="AF12" s="11">
        <f>LN(AF9)</f>
        <v>0.39783527192924001</v>
      </c>
      <c r="AG12" s="3">
        <v>2006</v>
      </c>
      <c r="AH12" s="4">
        <v>1300000000</v>
      </c>
      <c r="AI12" t="s">
        <v>23</v>
      </c>
      <c r="AJ12" s="11">
        <f>LN(AJ9)</f>
        <v>0.39814166320451289</v>
      </c>
      <c r="AK12" s="3">
        <v>2006</v>
      </c>
      <c r="AL12" s="4">
        <v>1300000000</v>
      </c>
      <c r="AM12" t="s">
        <v>23</v>
      </c>
      <c r="AN12" s="11">
        <f>LN(AN9)</f>
        <v>0.39978065755342523</v>
      </c>
      <c r="AO12" s="3">
        <v>2006</v>
      </c>
      <c r="AP12" s="4">
        <v>1300000000</v>
      </c>
      <c r="AQ12" t="s">
        <v>23</v>
      </c>
      <c r="AR12" s="11">
        <f>LN(AR9)</f>
        <v>0.4021357848708535</v>
      </c>
      <c r="AS12" s="3">
        <v>2006</v>
      </c>
      <c r="AT12" s="4">
        <v>1300000000</v>
      </c>
      <c r="AU12" t="s">
        <v>23</v>
      </c>
      <c r="AV12" s="11">
        <f>LN(AV9)</f>
        <v>0.40270571513775621</v>
      </c>
      <c r="AW12" s="3">
        <v>2006</v>
      </c>
      <c r="AX12" s="4">
        <v>1300000000</v>
      </c>
      <c r="AY12" t="s">
        <v>23</v>
      </c>
      <c r="AZ12" s="11">
        <f>LN(AZ9)</f>
        <v>0.38441671691638957</v>
      </c>
      <c r="BA12" s="3">
        <v>2003</v>
      </c>
      <c r="BB12" s="4">
        <v>400000000</v>
      </c>
    </row>
    <row r="13" spans="1:56" x14ac:dyDescent="0.25">
      <c r="B13">
        <v>0.34658791927697197</v>
      </c>
      <c r="C13" s="10">
        <v>0.96984755574503634</v>
      </c>
      <c r="D13">
        <v>289.48326470310735</v>
      </c>
      <c r="E13" s="3">
        <v>2006</v>
      </c>
      <c r="F13" s="4">
        <v>1300000000</v>
      </c>
      <c r="G13" t="s">
        <v>24</v>
      </c>
      <c r="H13" s="11">
        <f>LN(H10)</f>
        <v>0.32995481394637444</v>
      </c>
      <c r="K13" t="s">
        <v>24</v>
      </c>
      <c r="L13" s="11">
        <f>LN(L10)</f>
        <v>0.3199771988527807</v>
      </c>
      <c r="O13" t="s">
        <v>24</v>
      </c>
      <c r="P13" s="11">
        <f>LN(P10)</f>
        <v>0.32531156023472535</v>
      </c>
      <c r="S13" t="s">
        <v>24</v>
      </c>
      <c r="T13" s="11">
        <f>LN(T10)</f>
        <v>0.32840560102368604</v>
      </c>
      <c r="W13" t="s">
        <v>24</v>
      </c>
      <c r="X13" s="11">
        <f>LN(X10)</f>
        <v>0.32988752892313838</v>
      </c>
      <c r="AA13" t="s">
        <v>24</v>
      </c>
      <c r="AB13" s="11">
        <f>LN(AB10)</f>
        <v>0.32732303375035215</v>
      </c>
      <c r="AE13" t="s">
        <v>24</v>
      </c>
      <c r="AF13" s="11">
        <f>LN(AF10)</f>
        <v>0.32872799137365594</v>
      </c>
      <c r="AI13" t="s">
        <v>24</v>
      </c>
      <c r="AJ13" s="11">
        <f>LN(AJ10)</f>
        <v>0.32982993436045749</v>
      </c>
      <c r="AM13" t="s">
        <v>24</v>
      </c>
      <c r="AN13" s="11">
        <f>LN(AN10)</f>
        <v>0.3440490429835027</v>
      </c>
      <c r="AQ13" t="s">
        <v>24</v>
      </c>
      <c r="AR13" s="11">
        <f>LN(AR10)</f>
        <v>0.33457503920539344</v>
      </c>
      <c r="AU13" t="s">
        <v>24</v>
      </c>
      <c r="AV13" s="11">
        <f>LN(AV10)</f>
        <v>0.3311409858394852</v>
      </c>
      <c r="AY13" t="s">
        <v>24</v>
      </c>
      <c r="AZ13" s="11">
        <f>LN(AZ10)</f>
        <v>0.31772657234025742</v>
      </c>
    </row>
    <row r="14" spans="1:56" x14ac:dyDescent="0.25">
      <c r="A14" t="s">
        <v>37</v>
      </c>
      <c r="B14" s="1">
        <f>AVERAGE(B2:B13)</f>
        <v>0.36299767053897541</v>
      </c>
      <c r="C14" s="1">
        <f>AVERAGE(C2:C13)</f>
        <v>0.96881746277462499</v>
      </c>
      <c r="D14" s="1">
        <f>AVERAGE(D2:D13)</f>
        <v>288.32405935108835</v>
      </c>
      <c r="E14" s="1">
        <f>AVERAGE(E2:E13)</f>
        <v>1989.9166666666667</v>
      </c>
      <c r="F14" s="1">
        <f>AVERAGE(F2:F13)</f>
        <v>146852125</v>
      </c>
      <c r="G14" t="s">
        <v>25</v>
      </c>
      <c r="H14" s="11">
        <f>H12-H11</f>
        <v>3.2244359129068534E-2</v>
      </c>
      <c r="K14" t="s">
        <v>25</v>
      </c>
      <c r="L14" s="11">
        <f>L12-L11</f>
        <v>3.9233422953659502E-2</v>
      </c>
      <c r="O14" t="s">
        <v>25</v>
      </c>
      <c r="P14" s="11">
        <f>P12-P11</f>
        <v>3.7966728641513348E-2</v>
      </c>
      <c r="S14" t="s">
        <v>25</v>
      </c>
      <c r="T14" s="11">
        <f>T12-T11</f>
        <v>3.6037928714566902E-2</v>
      </c>
      <c r="W14" t="s">
        <v>25</v>
      </c>
      <c r="X14" s="11">
        <f>X12-X11</f>
        <v>3.4647037303336847E-2</v>
      </c>
      <c r="AA14" t="s">
        <v>25</v>
      </c>
      <c r="AB14" s="11">
        <f>AB12-AB11</f>
        <v>3.4781353355016642E-2</v>
      </c>
      <c r="AE14" t="s">
        <v>25</v>
      </c>
      <c r="AF14" s="11">
        <f>AF12-AF11</f>
        <v>3.3956782005617081E-2</v>
      </c>
      <c r="AI14" t="s">
        <v>25</v>
      </c>
      <c r="AJ14" s="11">
        <f>AJ12-AJ11</f>
        <v>3.3572666266997897E-2</v>
      </c>
      <c r="AM14" t="s">
        <v>25</v>
      </c>
      <c r="AN14" s="11">
        <f>AN12-AN11</f>
        <v>2.7477605913174996E-2</v>
      </c>
      <c r="AQ14" t="s">
        <v>25</v>
      </c>
      <c r="AR14" s="11">
        <f>AR12-AR11</f>
        <v>3.320992451704774E-2</v>
      </c>
      <c r="AU14" t="s">
        <v>25</v>
      </c>
      <c r="AV14" s="11">
        <f>AV12-AV11</f>
        <v>3.5142312406471254E-2</v>
      </c>
      <c r="AY14" t="s">
        <v>25</v>
      </c>
      <c r="AZ14" s="11">
        <f>AZ12-AZ11</f>
        <v>3.2789228360240952E-2</v>
      </c>
    </row>
    <row r="15" spans="1:56" x14ac:dyDescent="0.25">
      <c r="A15" t="s">
        <v>38</v>
      </c>
      <c r="B15" s="1">
        <f>STDEV(B2:B13)</f>
        <v>7.1857647783827522E-3</v>
      </c>
      <c r="C15" s="1">
        <f>STDEV(C2:C13)</f>
        <v>5.1589463327029721E-3</v>
      </c>
      <c r="D15" s="1">
        <f>STDEV(D2:D13)</f>
        <v>59.784764598388122</v>
      </c>
      <c r="E15" s="1">
        <f>STDEV(E2:E13)</f>
        <v>11.74314758280399</v>
      </c>
      <c r="F15" s="1">
        <f>STDEV(F2:F13)</f>
        <v>380554535.69448107</v>
      </c>
      <c r="G15" t="s">
        <v>26</v>
      </c>
      <c r="H15" s="11">
        <f>H11-H13</f>
        <v>3.3318798625606438E-2</v>
      </c>
      <c r="K15" t="s">
        <v>26</v>
      </c>
      <c r="L15" s="11">
        <f>L11-L13</f>
        <v>4.0835763652959545E-2</v>
      </c>
      <c r="O15" t="s">
        <v>26</v>
      </c>
      <c r="P15" s="11">
        <f>P11-P13</f>
        <v>3.9465283450526467E-2</v>
      </c>
      <c r="S15" t="s">
        <v>26</v>
      </c>
      <c r="T15" s="11">
        <f>T11-T13</f>
        <v>3.7385371334645923E-2</v>
      </c>
      <c r="W15" t="s">
        <v>26</v>
      </c>
      <c r="X15" s="11">
        <f>X11-X13</f>
        <v>3.5890671605445013E-2</v>
      </c>
      <c r="AA15" t="s">
        <v>26</v>
      </c>
      <c r="AB15" s="11">
        <f>AB11-AB13</f>
        <v>3.6034824219845329E-2</v>
      </c>
      <c r="AE15" t="s">
        <v>26</v>
      </c>
      <c r="AF15" s="11">
        <f>AF11-AF13</f>
        <v>3.5150498549966991E-2</v>
      </c>
      <c r="AI15" t="s">
        <v>26</v>
      </c>
      <c r="AJ15" s="11">
        <f>AJ11-AJ13</f>
        <v>3.47390625770575E-2</v>
      </c>
      <c r="AM15" t="s">
        <v>26</v>
      </c>
      <c r="AN15" s="11">
        <f>AN11-AN13</f>
        <v>2.8254008656747542E-2</v>
      </c>
      <c r="AQ15" t="s">
        <v>26</v>
      </c>
      <c r="AR15" s="11">
        <f>AR11-AR13</f>
        <v>3.4350821148412314E-2</v>
      </c>
      <c r="AU15" t="s">
        <v>26</v>
      </c>
      <c r="AV15" s="11">
        <f>AV11-AV13</f>
        <v>3.6422416891799758E-2</v>
      </c>
      <c r="AY15" t="s">
        <v>26</v>
      </c>
      <c r="AZ15" s="11">
        <f>AZ11-AZ13</f>
        <v>3.3900916215891197E-2</v>
      </c>
    </row>
    <row r="16" spans="1:56" x14ac:dyDescent="0.25">
      <c r="A16" t="s">
        <v>39</v>
      </c>
      <c r="B16" s="1">
        <f>MIN(B2:B13)</f>
        <v>0.34658791927697197</v>
      </c>
      <c r="C16" s="1">
        <f>MIN(C2:C13)</f>
        <v>0.95939529754716746</v>
      </c>
      <c r="D16" s="1">
        <f>MIN(D2:D13)</f>
        <v>212.64920455837893</v>
      </c>
      <c r="E16" s="1">
        <f>MIN(E2:E13)</f>
        <v>1972</v>
      </c>
      <c r="F16" s="1">
        <f>MIN(F2:F13)</f>
        <v>1500</v>
      </c>
      <c r="G16" t="s">
        <v>27</v>
      </c>
      <c r="H16" s="12">
        <f>AVERAGE(H14:H15)</f>
        <v>3.2781578877337486E-2</v>
      </c>
      <c r="K16" t="s">
        <v>27</v>
      </c>
      <c r="L16" s="12">
        <f>AVERAGE(L14:L15)</f>
        <v>4.0034593303309524E-2</v>
      </c>
      <c r="O16" t="s">
        <v>27</v>
      </c>
      <c r="P16" s="12">
        <f>AVERAGE(P14:P15)</f>
        <v>3.8716006046019907E-2</v>
      </c>
      <c r="S16" t="s">
        <v>27</v>
      </c>
      <c r="T16" s="12">
        <f>AVERAGE(T14:T15)</f>
        <v>3.6711650024606413E-2</v>
      </c>
      <c r="W16" t="s">
        <v>27</v>
      </c>
      <c r="X16" s="12">
        <f>AVERAGE(X14:X15)</f>
        <v>3.526885445439093E-2</v>
      </c>
      <c r="AA16" t="s">
        <v>27</v>
      </c>
      <c r="AB16" s="12">
        <f>AVERAGE(AB14:AB15)</f>
        <v>3.5408088787430986E-2</v>
      </c>
      <c r="AE16" t="s">
        <v>27</v>
      </c>
      <c r="AF16" s="12">
        <f>AVERAGE(AF14:AF15)</f>
        <v>3.4553640277792036E-2</v>
      </c>
      <c r="AI16" t="s">
        <v>27</v>
      </c>
      <c r="AJ16" s="12">
        <f>AVERAGE(AJ14:AJ15)</f>
        <v>3.4155864422027699E-2</v>
      </c>
      <c r="AM16" t="s">
        <v>27</v>
      </c>
      <c r="AN16" s="12">
        <f>AVERAGE(AN14:AN15)</f>
        <v>2.7865807284961269E-2</v>
      </c>
      <c r="AQ16" t="s">
        <v>27</v>
      </c>
      <c r="AR16" s="12">
        <f>AVERAGE(AR14:AR15)</f>
        <v>3.3780372832730027E-2</v>
      </c>
      <c r="AU16" t="s">
        <v>27</v>
      </c>
      <c r="AV16" s="12">
        <f>AVERAGE(AV14:AV15)</f>
        <v>3.5782364649135506E-2</v>
      </c>
      <c r="AY16" t="s">
        <v>27</v>
      </c>
      <c r="AZ16" s="12">
        <f>AVERAGE(AZ14:AZ15)</f>
        <v>3.3345072288066074E-2</v>
      </c>
    </row>
    <row r="17" spans="1:52" x14ac:dyDescent="0.25">
      <c r="A17" t="s">
        <v>40</v>
      </c>
      <c r="B17" s="1">
        <f>MAX(B2:B13)</f>
        <v>0.37230305164025024</v>
      </c>
      <c r="C17" s="1">
        <f>MAX(C2:C13)</f>
        <v>0.98066421437614082</v>
      </c>
      <c r="D17" s="1">
        <f>MAX(D2:D13)</f>
        <v>456.45820144460851</v>
      </c>
      <c r="E17" s="1">
        <f>MAX(E2:E13)</f>
        <v>2006</v>
      </c>
      <c r="F17" s="1">
        <f>MAX(F2:F13)</f>
        <v>1300000000</v>
      </c>
      <c r="G17" t="s">
        <v>28</v>
      </c>
      <c r="H17">
        <f>TINV(0.3173,H5)</f>
        <v>1.052586480618851</v>
      </c>
      <c r="K17" t="s">
        <v>28</v>
      </c>
      <c r="L17">
        <f>TINV(0.3173,L5)</f>
        <v>1.0587520159773673</v>
      </c>
      <c r="O17" t="s">
        <v>28</v>
      </c>
      <c r="P17">
        <f>TINV(0.3173,P5)</f>
        <v>1.0587520159773673</v>
      </c>
      <c r="S17" t="s">
        <v>28</v>
      </c>
      <c r="T17">
        <f>TINV(0.3173,T5)</f>
        <v>1.0587520159773673</v>
      </c>
      <c r="W17" t="s">
        <v>28</v>
      </c>
      <c r="X17">
        <f>TINV(0.3173,X5)</f>
        <v>1.0587520159773673</v>
      </c>
      <c r="AA17" t="s">
        <v>28</v>
      </c>
      <c r="AB17">
        <f>TINV(0.3173,AB5)</f>
        <v>1.0587520159773673</v>
      </c>
      <c r="AE17" t="s">
        <v>28</v>
      </c>
      <c r="AF17">
        <f>TINV(0.3173,AF5)</f>
        <v>1.0587520159773673</v>
      </c>
      <c r="AI17" t="s">
        <v>28</v>
      </c>
      <c r="AJ17">
        <f>TINV(0.3173,AJ5)</f>
        <v>1.0587520159773673</v>
      </c>
      <c r="AM17" t="s">
        <v>28</v>
      </c>
      <c r="AN17">
        <f>TINV(0.3173,AN5)</f>
        <v>1.0587520159773673</v>
      </c>
      <c r="AQ17" t="s">
        <v>28</v>
      </c>
      <c r="AR17">
        <f>TINV(0.3173,AR5)</f>
        <v>1.0587520159773673</v>
      </c>
      <c r="AU17" t="s">
        <v>28</v>
      </c>
      <c r="AV17">
        <f>TINV(0.3173,AV5)</f>
        <v>1.0587520159773673</v>
      </c>
      <c r="AY17" t="s">
        <v>28</v>
      </c>
      <c r="AZ17">
        <f>TINV(0.3173,AZ5)</f>
        <v>1.0587520159773673</v>
      </c>
    </row>
    <row r="18" spans="1:52" x14ac:dyDescent="0.25">
      <c r="A18" t="s">
        <v>41</v>
      </c>
      <c r="B18" s="1">
        <f>ABS(B17-B16)</f>
        <v>2.571513236327827E-2</v>
      </c>
      <c r="C18" s="1">
        <f>ABS(C17-C16)</f>
        <v>2.1268916828973361E-2</v>
      </c>
      <c r="D18" s="1">
        <f>ABS(D17-D16)</f>
        <v>243.80899688622958</v>
      </c>
      <c r="E18" s="1">
        <f>ABS(E17-E16)</f>
        <v>34</v>
      </c>
      <c r="F18" s="1">
        <f>ABS(F17-F16)</f>
        <v>1299998500</v>
      </c>
      <c r="G18" t="s">
        <v>29</v>
      </c>
      <c r="H18">
        <f>H17*G3</f>
        <v>2.1720223747609121E-2</v>
      </c>
      <c r="K18" t="s">
        <v>29</v>
      </c>
      <c r="L18">
        <f>L17*K3</f>
        <v>2.619657416664737E-2</v>
      </c>
      <c r="O18" t="s">
        <v>29</v>
      </c>
      <c r="P18">
        <f>P17*O3</f>
        <v>2.5435257677558724E-2</v>
      </c>
      <c r="S18" t="s">
        <v>29</v>
      </c>
      <c r="T18">
        <f>T17*S3</f>
        <v>2.4144143258100794E-2</v>
      </c>
      <c r="W18" t="s">
        <v>29</v>
      </c>
      <c r="X18">
        <f>X17*W3</f>
        <v>2.3195766435934444E-2</v>
      </c>
      <c r="AA18" t="s">
        <v>29</v>
      </c>
      <c r="AB18">
        <f>AB17*AA3</f>
        <v>2.3230967308498218E-2</v>
      </c>
      <c r="AE18" t="s">
        <v>29</v>
      </c>
      <c r="AF18">
        <f>AF17*AE3</f>
        <v>2.2682628101019679E-2</v>
      </c>
      <c r="AI18" t="s">
        <v>29</v>
      </c>
      <c r="AJ18">
        <f>AJ17*AI3</f>
        <v>2.2437201248778644E-2</v>
      </c>
      <c r="AM18" t="s">
        <v>29</v>
      </c>
      <c r="AN18">
        <f>AN17*AM3</f>
        <v>1.8449743764568427E-2</v>
      </c>
      <c r="AQ18" t="s">
        <v>29</v>
      </c>
      <c r="AR18">
        <f>AR17*AQ3</f>
        <v>2.2287619949326657E-2</v>
      </c>
      <c r="AU18" t="s">
        <v>29</v>
      </c>
      <c r="AV18">
        <f>AV17*AU3</f>
        <v>2.3575256966085978E-2</v>
      </c>
      <c r="AY18" t="s">
        <v>29</v>
      </c>
      <c r="AZ18">
        <f>AZ17*AY3</f>
        <v>2.1623329118696358E-2</v>
      </c>
    </row>
    <row r="19" spans="1:52" x14ac:dyDescent="0.25">
      <c r="A19" t="s">
        <v>42</v>
      </c>
      <c r="B19" s="1">
        <f>COUNT(B2:B13)</f>
        <v>12</v>
      </c>
      <c r="G19" t="s">
        <v>30</v>
      </c>
      <c r="H19">
        <f>G2+H18</f>
        <v>1.459749492052216</v>
      </c>
      <c r="K19" t="s">
        <v>30</v>
      </c>
      <c r="L19">
        <f>K2+L18</f>
        <v>1.460691705577243</v>
      </c>
      <c r="O19" t="s">
        <v>30</v>
      </c>
      <c r="P19">
        <f>O2+P18</f>
        <v>1.465627841894598</v>
      </c>
      <c r="S19" t="s">
        <v>30</v>
      </c>
      <c r="T19">
        <f>S2+T18</f>
        <v>1.4657980089080136</v>
      </c>
      <c r="W19" t="s">
        <v>30</v>
      </c>
      <c r="X19">
        <f>W2+X18</f>
        <v>1.4648312196456992</v>
      </c>
      <c r="AA19" t="s">
        <v>30</v>
      </c>
      <c r="AB19">
        <f>AA2+AB18</f>
        <v>1.4613813880646573</v>
      </c>
      <c r="AE19" t="s">
        <v>30</v>
      </c>
      <c r="AF19">
        <f>AE2+AF18</f>
        <v>1.4615819908647096</v>
      </c>
      <c r="AI19" t="s">
        <v>30</v>
      </c>
      <c r="AJ19">
        <f>AI2+AJ18</f>
        <v>1.4623304772272732</v>
      </c>
      <c r="AM19" t="s">
        <v>30</v>
      </c>
      <c r="AN19">
        <f>AM2+AN18</f>
        <v>1.4695224083821206</v>
      </c>
      <c r="AQ19" t="s">
        <v>30</v>
      </c>
      <c r="AR19">
        <f>AQ2+AR18</f>
        <v>1.4684680003476318</v>
      </c>
      <c r="AU19" t="s">
        <v>30</v>
      </c>
      <c r="AV19">
        <f>AU2+AV18</f>
        <v>1.46778661953784</v>
      </c>
      <c r="AY19" t="s">
        <v>30</v>
      </c>
      <c r="AZ19">
        <f>AY2+AZ18</f>
        <v>1.4430022742832387</v>
      </c>
    </row>
    <row r="20" spans="1:52" x14ac:dyDescent="0.25">
      <c r="G20" t="s">
        <v>31</v>
      </c>
      <c r="H20">
        <f>G2-H18</f>
        <v>1.4163090445569979</v>
      </c>
      <c r="K20" t="s">
        <v>31</v>
      </c>
      <c r="L20">
        <f>K2-L18</f>
        <v>1.4082985572439481</v>
      </c>
      <c r="O20" t="s">
        <v>31</v>
      </c>
      <c r="P20">
        <f>O2-P18</f>
        <v>1.4147573265394806</v>
      </c>
      <c r="S20" t="s">
        <v>31</v>
      </c>
      <c r="T20">
        <f>S2-T18</f>
        <v>1.4175097223918118</v>
      </c>
      <c r="W20" t="s">
        <v>31</v>
      </c>
      <c r="X20">
        <f>W2-X18</f>
        <v>1.4184396867738305</v>
      </c>
      <c r="AA20" t="s">
        <v>31</v>
      </c>
      <c r="AB20">
        <f>AA2-AB18</f>
        <v>1.4149194534476608</v>
      </c>
      <c r="AE20" t="s">
        <v>31</v>
      </c>
      <c r="AF20">
        <f>AE2-AF18</f>
        <v>1.4162167346626702</v>
      </c>
      <c r="AI20" t="s">
        <v>31</v>
      </c>
      <c r="AJ20">
        <f>AI2-AJ18</f>
        <v>1.417456074729716</v>
      </c>
      <c r="AM20" t="s">
        <v>31</v>
      </c>
      <c r="AN20">
        <f>AM2-AN18</f>
        <v>1.4326229208529835</v>
      </c>
      <c r="AQ20" t="s">
        <v>31</v>
      </c>
      <c r="AR20">
        <f>AQ2-AR18</f>
        <v>1.4238927604489784</v>
      </c>
      <c r="AU20" t="s">
        <v>31</v>
      </c>
      <c r="AV20">
        <f>AU2-AV18</f>
        <v>1.4206361056056678</v>
      </c>
      <c r="AY20" t="s">
        <v>31</v>
      </c>
      <c r="AZ20">
        <f>AY2-AZ18</f>
        <v>1.3997556160458458</v>
      </c>
    </row>
    <row r="21" spans="1:52" x14ac:dyDescent="0.25">
      <c r="G21" t="s">
        <v>22</v>
      </c>
      <c r="H21" s="11">
        <f>LN(G2)</f>
        <v>0.36327361257198088</v>
      </c>
      <c r="K21" t="s">
        <v>22</v>
      </c>
      <c r="L21" s="11">
        <f>LN(K2)</f>
        <v>0.36081296250574024</v>
      </c>
      <c r="O21" t="s">
        <v>22</v>
      </c>
      <c r="P21" s="11">
        <f>LN(O2)</f>
        <v>0.36477684368525182</v>
      </c>
      <c r="S21" t="s">
        <v>22</v>
      </c>
      <c r="T21" s="11">
        <f>LN(S2)</f>
        <v>0.36579097235833197</v>
      </c>
      <c r="W21" t="s">
        <v>22</v>
      </c>
      <c r="X21" s="11">
        <f>LN(W2)</f>
        <v>0.3657782005285834</v>
      </c>
      <c r="AA21" t="s">
        <v>22</v>
      </c>
      <c r="AB21" s="11">
        <f>LN(AA2)</f>
        <v>0.36335785797019748</v>
      </c>
      <c r="AE21" t="s">
        <v>22</v>
      </c>
      <c r="AF21" s="11">
        <f>LN(AE2)</f>
        <v>0.36387848992362293</v>
      </c>
      <c r="AI21" t="s">
        <v>22</v>
      </c>
      <c r="AJ21" s="11">
        <f>LN(AI2)</f>
        <v>0.36456899693751499</v>
      </c>
      <c r="AM21" t="s">
        <v>22</v>
      </c>
      <c r="AN21" s="11">
        <f>LN(AM2)</f>
        <v>0.37230305164025024</v>
      </c>
      <c r="AQ21" t="s">
        <v>22</v>
      </c>
      <c r="AR21" s="11">
        <f>LN(AQ2)</f>
        <v>0.36892586035380576</v>
      </c>
      <c r="AU21" t="s">
        <v>22</v>
      </c>
      <c r="AV21" s="11">
        <f>LN(AU2)</f>
        <v>0.36756340273128496</v>
      </c>
      <c r="AY21" t="s">
        <v>22</v>
      </c>
      <c r="AZ21" s="11">
        <f>LN(AY2)</f>
        <v>0.35162748855614862</v>
      </c>
    </row>
    <row r="22" spans="1:52" x14ac:dyDescent="0.25">
      <c r="G22" t="s">
        <v>32</v>
      </c>
      <c r="H22" s="11">
        <f>LN(H19)</f>
        <v>0.37826484021242457</v>
      </c>
      <c r="K22" t="s">
        <v>32</v>
      </c>
      <c r="L22" s="11">
        <f>LN(L19)</f>
        <v>0.37891009446954366</v>
      </c>
      <c r="O22" t="s">
        <v>32</v>
      </c>
      <c r="P22" s="11">
        <f>LN(P19)</f>
        <v>0.38228371168318875</v>
      </c>
      <c r="S22" t="s">
        <v>32</v>
      </c>
      <c r="T22" s="11">
        <f>LN(T19)</f>
        <v>0.38239981014330171</v>
      </c>
      <c r="W22" t="s">
        <v>32</v>
      </c>
      <c r="X22" s="11">
        <f>LN(X19)</f>
        <v>0.38174002739905949</v>
      </c>
      <c r="AA22" t="s">
        <v>32</v>
      </c>
      <c r="AB22" s="11">
        <f>LN(AB19)</f>
        <v>0.37938214460526531</v>
      </c>
      <c r="AE22" t="s">
        <v>32</v>
      </c>
      <c r="AF22" s="11">
        <f>LN(AF19)</f>
        <v>0.37951940448461474</v>
      </c>
      <c r="AI22" t="s">
        <v>32</v>
      </c>
      <c r="AJ22" s="11">
        <f>LN(AJ19)</f>
        <v>0.38003138039845002</v>
      </c>
      <c r="AM22" t="s">
        <v>32</v>
      </c>
      <c r="AN22" s="11">
        <f>LN(AN19)</f>
        <v>0.38493745574466065</v>
      </c>
      <c r="AQ22" t="s">
        <v>32</v>
      </c>
      <c r="AR22" s="11">
        <f>LN(AR19)</f>
        <v>0.38421968071270335</v>
      </c>
      <c r="AU22" t="s">
        <v>32</v>
      </c>
      <c r="AV22" s="11">
        <f>LN(AV19)</f>
        <v>0.38375556508907299</v>
      </c>
      <c r="AY22" t="s">
        <v>32</v>
      </c>
      <c r="AZ22" s="11">
        <f>LN(AZ19)</f>
        <v>0.36672585587035228</v>
      </c>
    </row>
    <row r="23" spans="1:52" x14ac:dyDescent="0.25">
      <c r="G23" t="s">
        <v>33</v>
      </c>
      <c r="H23" s="11">
        <f>LN(H20)</f>
        <v>0.34805422326385699</v>
      </c>
      <c r="K23" t="s">
        <v>33</v>
      </c>
      <c r="L23" s="11">
        <f>LN(L20)</f>
        <v>0.3423822787549281</v>
      </c>
      <c r="O23" t="s">
        <v>33</v>
      </c>
      <c r="P23" s="11">
        <f>LN(P20)</f>
        <v>0.34695801570846563</v>
      </c>
      <c r="S23" t="s">
        <v>33</v>
      </c>
      <c r="T23" s="11">
        <f>LN(T20)</f>
        <v>0.34890161542645076</v>
      </c>
      <c r="W23" t="s">
        <v>33</v>
      </c>
      <c r="X23" s="11">
        <f>LN(X20)</f>
        <v>0.34955745534541866</v>
      </c>
      <c r="AA23" t="s">
        <v>33</v>
      </c>
      <c r="AB23" s="11">
        <f>LN(AB20)</f>
        <v>0.34707260611646146</v>
      </c>
      <c r="AE23" t="s">
        <v>33</v>
      </c>
      <c r="AF23" s="11">
        <f>LN(AF20)</f>
        <v>0.34798904476130799</v>
      </c>
      <c r="AI23" t="s">
        <v>33</v>
      </c>
      <c r="AJ23" s="11">
        <f>LN(AJ20)</f>
        <v>0.34886376829463939</v>
      </c>
      <c r="AM23" t="s">
        <v>33</v>
      </c>
      <c r="AN23" s="11">
        <f>LN(AN20)</f>
        <v>0.35950697454878239</v>
      </c>
      <c r="AQ23" t="s">
        <v>33</v>
      </c>
      <c r="AR23" s="11">
        <f>LN(AR20)</f>
        <v>0.35339450148047324</v>
      </c>
      <c r="AU23" t="s">
        <v>33</v>
      </c>
      <c r="AV23" s="11">
        <f>LN(AV20)</f>
        <v>0.35110473300241596</v>
      </c>
      <c r="AY23" t="s">
        <v>33</v>
      </c>
      <c r="AZ23" s="11">
        <f>LN(AZ20)</f>
        <v>0.33629766141659556</v>
      </c>
    </row>
    <row r="24" spans="1:52" x14ac:dyDescent="0.25">
      <c r="G24" t="s">
        <v>34</v>
      </c>
      <c r="H24" s="11">
        <f>H22-H21</f>
        <v>1.4991227640443694E-2</v>
      </c>
      <c r="K24" t="s">
        <v>34</v>
      </c>
      <c r="L24" s="11">
        <f>L22-L21</f>
        <v>1.8097131963803414E-2</v>
      </c>
      <c r="O24" t="s">
        <v>34</v>
      </c>
      <c r="P24" s="11">
        <f>P22-P21</f>
        <v>1.7506867997936937E-2</v>
      </c>
      <c r="S24" t="s">
        <v>34</v>
      </c>
      <c r="T24" s="11">
        <f>T22-T21</f>
        <v>1.6608837784969743E-2</v>
      </c>
      <c r="W24" t="s">
        <v>34</v>
      </c>
      <c r="X24" s="11">
        <f>X22-X21</f>
        <v>1.5961826870476092E-2</v>
      </c>
      <c r="AA24" t="s">
        <v>34</v>
      </c>
      <c r="AB24" s="11">
        <f>AB22-AB21</f>
        <v>1.602428663506783E-2</v>
      </c>
      <c r="AE24" t="s">
        <v>34</v>
      </c>
      <c r="AF24" s="11">
        <f>AF22-AF21</f>
        <v>1.5640914560991814E-2</v>
      </c>
      <c r="AI24" t="s">
        <v>34</v>
      </c>
      <c r="AJ24" s="11">
        <f>AJ22-AJ21</f>
        <v>1.5462383460935036E-2</v>
      </c>
      <c r="AM24" t="s">
        <v>34</v>
      </c>
      <c r="AN24" s="11">
        <f>AN22-AN21</f>
        <v>1.2634404104410413E-2</v>
      </c>
      <c r="AQ24" t="s">
        <v>34</v>
      </c>
      <c r="AR24" s="11">
        <f>AR22-AR21</f>
        <v>1.5293820358897592E-2</v>
      </c>
      <c r="AU24" t="s">
        <v>34</v>
      </c>
      <c r="AV24" s="11">
        <f>AV22-AV21</f>
        <v>1.6192162357788031E-2</v>
      </c>
      <c r="AY24" t="s">
        <v>34</v>
      </c>
      <c r="AZ24" s="11">
        <f>AZ22-AZ21</f>
        <v>1.5098367314203665E-2</v>
      </c>
    </row>
    <row r="25" spans="1:52" x14ac:dyDescent="0.25">
      <c r="G25" t="s">
        <v>35</v>
      </c>
      <c r="H25" s="11">
        <f>H21-H23</f>
        <v>1.5219389308123887E-2</v>
      </c>
      <c r="K25" t="s">
        <v>35</v>
      </c>
      <c r="L25" s="11">
        <f>L21-L23</f>
        <v>1.8430683750812138E-2</v>
      </c>
      <c r="O25" t="s">
        <v>35</v>
      </c>
      <c r="P25" s="11">
        <f>P21-P23</f>
        <v>1.7818827976786189E-2</v>
      </c>
      <c r="S25" t="s">
        <v>35</v>
      </c>
      <c r="T25" s="11">
        <f>T21-T23</f>
        <v>1.6889356931881205E-2</v>
      </c>
      <c r="W25" t="s">
        <v>35</v>
      </c>
      <c r="X25" s="11">
        <f>X21-X23</f>
        <v>1.6220745183164742E-2</v>
      </c>
      <c r="AA25" t="s">
        <v>35</v>
      </c>
      <c r="AB25" s="11">
        <f>AB21-AB23</f>
        <v>1.6285251853736027E-2</v>
      </c>
      <c r="AE25" t="s">
        <v>35</v>
      </c>
      <c r="AF25" s="11">
        <f>AF21-AF23</f>
        <v>1.5889445162314941E-2</v>
      </c>
      <c r="AI25" t="s">
        <v>35</v>
      </c>
      <c r="AJ25" s="11">
        <f>AJ21-AJ23</f>
        <v>1.5705228642875602E-2</v>
      </c>
      <c r="AM25" t="s">
        <v>35</v>
      </c>
      <c r="AN25" s="11">
        <f>AN21-AN23</f>
        <v>1.279607709146785E-2</v>
      </c>
      <c r="AQ25" t="s">
        <v>35</v>
      </c>
      <c r="AR25" s="11">
        <f>AR21-AR23</f>
        <v>1.5531358873332513E-2</v>
      </c>
      <c r="AU25" t="s">
        <v>35</v>
      </c>
      <c r="AV25" s="11">
        <f>AV21-AV23</f>
        <v>1.6458669728869002E-2</v>
      </c>
      <c r="AY25" t="s">
        <v>35</v>
      </c>
      <c r="AZ25" s="11">
        <f>AZ21-AZ23</f>
        <v>1.5329827139553054E-2</v>
      </c>
    </row>
    <row r="26" spans="1:52" x14ac:dyDescent="0.25">
      <c r="G26" t="s">
        <v>36</v>
      </c>
      <c r="H26" s="12">
        <f>AVERAGE(H24:H25)</f>
        <v>1.5105308474283791E-2</v>
      </c>
      <c r="K26" t="s">
        <v>36</v>
      </c>
      <c r="L26" s="12">
        <f>AVERAGE(L24:L25)</f>
        <v>1.8263907857307776E-2</v>
      </c>
      <c r="O26" t="s">
        <v>36</v>
      </c>
      <c r="P26" s="12">
        <f>AVERAGE(P24:P25)</f>
        <v>1.7662847987361563E-2</v>
      </c>
      <c r="S26" t="s">
        <v>36</v>
      </c>
      <c r="T26" s="12">
        <f>AVERAGE(T24:T25)</f>
        <v>1.6749097358425474E-2</v>
      </c>
      <c r="W26" t="s">
        <v>36</v>
      </c>
      <c r="X26" s="12">
        <f>AVERAGE(X24:X25)</f>
        <v>1.6091286026820417E-2</v>
      </c>
      <c r="AA26" t="s">
        <v>36</v>
      </c>
      <c r="AB26" s="12">
        <f>AVERAGE(AB24:AB25)</f>
        <v>1.6154769244401929E-2</v>
      </c>
      <c r="AE26" t="s">
        <v>36</v>
      </c>
      <c r="AF26" s="12">
        <f>AVERAGE(AF24:AF25)</f>
        <v>1.5765179861653378E-2</v>
      </c>
      <c r="AI26" t="s">
        <v>36</v>
      </c>
      <c r="AJ26" s="12">
        <f>AVERAGE(AJ24:AJ25)</f>
        <v>1.5583806051905319E-2</v>
      </c>
      <c r="AM26" t="s">
        <v>36</v>
      </c>
      <c r="AN26" s="12">
        <f>AVERAGE(AN24:AN25)</f>
        <v>1.2715240597939131E-2</v>
      </c>
      <c r="AQ26" t="s">
        <v>36</v>
      </c>
      <c r="AR26" s="12">
        <f>AVERAGE(AR24:AR25)</f>
        <v>1.5412589616115052E-2</v>
      </c>
      <c r="AU26" t="s">
        <v>36</v>
      </c>
      <c r="AV26" s="12">
        <f>AVERAGE(AV24:AV25)</f>
        <v>1.6325416043328517E-2</v>
      </c>
      <c r="AY26" t="s">
        <v>36</v>
      </c>
      <c r="AZ26" s="12">
        <f>AVERAGE(AZ24:AZ25)</f>
        <v>1.5214097226878359E-2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"/>
  <sheetViews>
    <sheetView workbookViewId="0">
      <selection activeCell="F1" sqref="F1"/>
    </sheetView>
  </sheetViews>
  <sheetFormatPr defaultColWidth="11.42578125" defaultRowHeight="15" x14ac:dyDescent="0.25"/>
  <sheetData>
    <row r="1" spans="1:56" ht="17.25" thickTop="1" thickBot="1" x14ac:dyDescent="0.3">
      <c r="B1" s="1" t="s">
        <v>15</v>
      </c>
      <c r="C1" s="1" t="s">
        <v>16</v>
      </c>
      <c r="D1" s="1" t="s">
        <v>17</v>
      </c>
      <c r="E1" s="2" t="s">
        <v>0</v>
      </c>
      <c r="F1" s="2" t="s">
        <v>14</v>
      </c>
      <c r="G1" s="6">
        <f>LN(G2)</f>
        <v>0.36327361257198088</v>
      </c>
      <c r="H1" s="7">
        <f>G4</f>
        <v>0.96874254029795992</v>
      </c>
      <c r="I1" s="2" t="s">
        <v>0</v>
      </c>
      <c r="J1" s="2" t="s">
        <v>14</v>
      </c>
      <c r="K1" s="8">
        <f>LN(K2)</f>
        <v>0.36081296250574024</v>
      </c>
      <c r="L1" s="9">
        <f>K4</f>
        <v>0.95939529754716746</v>
      </c>
      <c r="M1" s="2" t="s">
        <v>0</v>
      </c>
      <c r="N1" s="2" t="s">
        <v>14</v>
      </c>
      <c r="O1" s="8">
        <f>LN(O2)</f>
        <v>0.36477684368525182</v>
      </c>
      <c r="P1" s="9">
        <f>O4</f>
        <v>0.9624300227430963</v>
      </c>
      <c r="Q1" s="2" t="s">
        <v>0</v>
      </c>
      <c r="R1" s="2" t="s">
        <v>14</v>
      </c>
      <c r="S1" s="8">
        <f>LN(S2)</f>
        <v>0.36579097235833197</v>
      </c>
      <c r="T1" s="9">
        <f>S4</f>
        <v>0.9662028592873797</v>
      </c>
      <c r="U1" s="2" t="s">
        <v>0</v>
      </c>
      <c r="V1" s="2" t="s">
        <v>14</v>
      </c>
      <c r="W1" s="8">
        <f>LN(W2)</f>
        <v>0.3657782005285834</v>
      </c>
      <c r="X1" s="9">
        <f>W4</f>
        <v>0.96872227820009593</v>
      </c>
      <c r="Y1" s="2" t="s">
        <v>0</v>
      </c>
      <c r="Z1" s="2" t="s">
        <v>14</v>
      </c>
      <c r="AA1" s="8">
        <f>LN(AA2)</f>
        <v>0.36335785797019748</v>
      </c>
      <c r="AB1" s="9">
        <f>AA4</f>
        <v>0.96822427631083507</v>
      </c>
      <c r="AC1" s="2" t="s">
        <v>0</v>
      </c>
      <c r="AD1" s="2" t="s">
        <v>14</v>
      </c>
      <c r="AE1" s="8">
        <f>LN(AE2)</f>
        <v>0.36387848992362293</v>
      </c>
      <c r="AF1" s="9">
        <f>AE4</f>
        <v>0.96974578515938004</v>
      </c>
      <c r="AG1" s="2" t="s">
        <v>0</v>
      </c>
      <c r="AH1" s="2" t="s">
        <v>14</v>
      </c>
      <c r="AI1" s="8">
        <f>LN(AI2)</f>
        <v>0.36456899693751499</v>
      </c>
      <c r="AJ1" s="9">
        <f>AI4</f>
        <v>0.97048645436920777</v>
      </c>
      <c r="AK1" s="2" t="s">
        <v>0</v>
      </c>
      <c r="AL1" s="2" t="s">
        <v>14</v>
      </c>
      <c r="AM1" s="8">
        <f>LN(AM2)</f>
        <v>0.37230305164025024</v>
      </c>
      <c r="AN1" s="9">
        <f>AM4</f>
        <v>0.98066421437614082</v>
      </c>
      <c r="AO1" s="2" t="s">
        <v>0</v>
      </c>
      <c r="AP1" s="2" t="s">
        <v>14</v>
      </c>
      <c r="AQ1" s="8">
        <f>LN(AQ2)</f>
        <v>0.36892586035380576</v>
      </c>
      <c r="AR1" s="9">
        <f>AQ4</f>
        <v>0.97153178659043726</v>
      </c>
      <c r="AS1" s="2" t="s">
        <v>0</v>
      </c>
      <c r="AT1" s="2" t="s">
        <v>14</v>
      </c>
      <c r="AU1" s="8">
        <f>LN(AU2)</f>
        <v>0.36756340273128496</v>
      </c>
      <c r="AV1" s="9">
        <f>AU4</f>
        <v>0.96802654135857025</v>
      </c>
      <c r="AW1" s="2" t="s">
        <v>0</v>
      </c>
      <c r="AX1" s="2" t="s">
        <v>14</v>
      </c>
      <c r="AY1" s="8">
        <f>LN(AY2)</f>
        <v>0.35162748855614862</v>
      </c>
      <c r="AZ1" s="9">
        <f>AY4</f>
        <v>0.97053248160815364</v>
      </c>
      <c r="BA1" s="2" t="s">
        <v>0</v>
      </c>
      <c r="BB1" s="2" t="s">
        <v>14</v>
      </c>
      <c r="BC1" s="8">
        <f>LN(BC2)</f>
        <v>0.34658791927697197</v>
      </c>
      <c r="BD1" s="9">
        <f>BC4</f>
        <v>0.96984755574503634</v>
      </c>
    </row>
    <row r="2" spans="1:56" ht="15.75" thickTop="1" x14ac:dyDescent="0.25">
      <c r="B2">
        <v>0.36081296250574024</v>
      </c>
      <c r="C2" s="10">
        <v>0.95939529754716746</v>
      </c>
      <c r="D2">
        <v>212.64920455837893</v>
      </c>
      <c r="E2" s="3">
        <v>1972</v>
      </c>
      <c r="F2" s="4">
        <v>1500</v>
      </c>
      <c r="G2">
        <f t="array" ref="G2:H6">LOGEST(F2:F13,E2:E13,TRUE, TRUE)</f>
        <v>1.438029268304607</v>
      </c>
      <c r="H2">
        <v>0</v>
      </c>
      <c r="I2" s="3">
        <v>1974</v>
      </c>
      <c r="J2" s="4">
        <v>4000</v>
      </c>
      <c r="K2">
        <f t="array" ref="K2:L6">LOGEST(J2:J12,I2:I12,TRUE, TRUE)</f>
        <v>1.4344951314105956</v>
      </c>
      <c r="L2">
        <v>1.8029568397759275E-306</v>
      </c>
      <c r="M2" s="3">
        <v>1972</v>
      </c>
      <c r="N2" s="4">
        <v>1500</v>
      </c>
      <c r="O2">
        <f t="array" ref="O2:P6">LOGEST(N2:N12,M2:M12,TRUE, TRUE)</f>
        <v>1.4401925842170393</v>
      </c>
      <c r="P2">
        <v>0</v>
      </c>
      <c r="Q2" s="3">
        <v>1972</v>
      </c>
      <c r="R2" s="4">
        <v>1500</v>
      </c>
      <c r="S2">
        <f t="array" ref="S2:T6">LOGEST(R2:R12,Q2:Q12,TRUE, TRUE)</f>
        <v>1.4416538656499127</v>
      </c>
      <c r="T2">
        <v>0</v>
      </c>
      <c r="U2" s="3">
        <v>1972</v>
      </c>
      <c r="V2" s="4">
        <v>1500</v>
      </c>
      <c r="W2">
        <f t="array" ref="W2:X6">LOGEST(V2:V12,U2:U12,TRUE, TRUE)</f>
        <v>1.4416354532097648</v>
      </c>
      <c r="X2">
        <v>0</v>
      </c>
      <c r="Y2" s="3">
        <v>1972</v>
      </c>
      <c r="Z2" s="4">
        <v>1500</v>
      </c>
      <c r="AA2">
        <f t="array" ref="AA2:AB6">LOGEST(Z2:Z12,Y2:Y12,TRUE, TRUE)</f>
        <v>1.4381504207561591</v>
      </c>
      <c r="AB2">
        <v>0</v>
      </c>
      <c r="AC2" s="3">
        <v>1972</v>
      </c>
      <c r="AD2" s="4">
        <v>1500</v>
      </c>
      <c r="AE2">
        <f t="array" ref="AE2:AF6">LOGEST(AD2:AD12,AC2:AC12,TRUE, TRUE)</f>
        <v>1.4388993627636899</v>
      </c>
      <c r="AF2">
        <v>0</v>
      </c>
      <c r="AG2" s="3">
        <v>1972</v>
      </c>
      <c r="AH2" s="4">
        <v>1500</v>
      </c>
      <c r="AI2">
        <f t="array" ref="AI2:AJ6">LOGEST(AH2:AH12,AG2:AG12,TRUE, TRUE)</f>
        <v>1.4398932759784946</v>
      </c>
      <c r="AJ2">
        <v>0</v>
      </c>
      <c r="AK2" s="3">
        <v>1972</v>
      </c>
      <c r="AL2" s="4">
        <v>1500</v>
      </c>
      <c r="AM2">
        <f t="array" ref="AM2:AN6">LOGEST(AL2:AL12,AK2:AK12,TRUE, TRUE)</f>
        <v>1.451072664617552</v>
      </c>
      <c r="AN2">
        <v>2.398403585275037E-316</v>
      </c>
      <c r="AO2" s="3">
        <v>1972</v>
      </c>
      <c r="AP2" s="4">
        <v>1500</v>
      </c>
      <c r="AQ2">
        <f t="array" ref="AQ2:AR6">LOGEST(AP2:AP12,AO2:AO12,TRUE, TRUE)</f>
        <v>1.4461803803983051</v>
      </c>
      <c r="AR2">
        <v>0</v>
      </c>
      <c r="AS2" s="3">
        <v>1972</v>
      </c>
      <c r="AT2" s="4">
        <v>1500</v>
      </c>
      <c r="AU2">
        <f t="array" ref="AU2:AV6">LOGEST(AT2:AT12,AS2:AS12,TRUE, TRUE)</f>
        <v>1.4442113625717539</v>
      </c>
      <c r="AV2">
        <v>0</v>
      </c>
      <c r="AW2" s="3">
        <v>1972</v>
      </c>
      <c r="AX2" s="4">
        <v>1500</v>
      </c>
      <c r="AY2">
        <f t="array" ref="AY2:AZ6">LOGEST(AX2:AX12,AW2:AW12,TRUE, TRUE)</f>
        <v>1.4213789451645422</v>
      </c>
      <c r="AZ2">
        <v>1.3732641067278616E-298</v>
      </c>
      <c r="BA2" s="3">
        <v>1972</v>
      </c>
      <c r="BB2" s="4">
        <v>1500</v>
      </c>
      <c r="BC2">
        <f t="array" ref="BC2:BD6">LOGEST(BB2:BB12,BA2:BA12,TRUE, TRUE)</f>
        <v>1.4142338267801706</v>
      </c>
      <c r="BD2">
        <v>3.0543062674112951E-294</v>
      </c>
    </row>
    <row r="3" spans="1:56" x14ac:dyDescent="0.25">
      <c r="B3">
        <v>0.36477684368525182</v>
      </c>
      <c r="C3" s="10">
        <v>0.9624300227430963</v>
      </c>
      <c r="D3">
        <v>230.55297972255761</v>
      </c>
      <c r="E3" s="3">
        <v>1974</v>
      </c>
      <c r="F3" s="4">
        <v>4000</v>
      </c>
      <c r="G3">
        <v>2.0635096638177485E-2</v>
      </c>
      <c r="H3">
        <v>41.062778136991923</v>
      </c>
      <c r="I3" s="3">
        <v>1978</v>
      </c>
      <c r="J3" s="4">
        <v>20000</v>
      </c>
      <c r="K3">
        <v>2.474288008081334E-2</v>
      </c>
      <c r="L3">
        <v>49.277229233465363</v>
      </c>
      <c r="M3" s="3">
        <v>1978</v>
      </c>
      <c r="N3" s="4">
        <v>20000</v>
      </c>
      <c r="O3">
        <v>2.402381038592747E-2</v>
      </c>
      <c r="P3">
        <v>47.840822674596211</v>
      </c>
      <c r="Q3" s="3">
        <v>1974</v>
      </c>
      <c r="R3" s="4">
        <v>4000</v>
      </c>
      <c r="S3">
        <v>2.2804342181877761E-2</v>
      </c>
      <c r="T3">
        <v>45.404154367528498</v>
      </c>
      <c r="U3" s="3">
        <v>1974</v>
      </c>
      <c r="V3" s="4">
        <v>4000</v>
      </c>
      <c r="W3">
        <v>2.1908592461589507E-2</v>
      </c>
      <c r="X3">
        <v>43.612765480272785</v>
      </c>
      <c r="Y3" s="3">
        <v>1974</v>
      </c>
      <c r="Z3" s="4">
        <v>4000</v>
      </c>
      <c r="AA3">
        <v>2.1941839975674549E-2</v>
      </c>
      <c r="AB3">
        <v>43.672987297307955</v>
      </c>
      <c r="AC3" s="3">
        <v>1974</v>
      </c>
      <c r="AD3" s="4">
        <v>4000</v>
      </c>
      <c r="AE3">
        <v>2.1423929077557063E-2</v>
      </c>
      <c r="AF3">
        <v>42.63630680250165</v>
      </c>
      <c r="AG3" s="3">
        <v>1974</v>
      </c>
      <c r="AH3" s="4">
        <v>4000</v>
      </c>
      <c r="AI3">
        <v>2.1192121394041603E-2</v>
      </c>
      <c r="AJ3">
        <v>42.165344732674079</v>
      </c>
      <c r="AK3" s="3">
        <v>1974</v>
      </c>
      <c r="AL3" s="4">
        <v>4000</v>
      </c>
      <c r="AM3">
        <v>1.742593495563443E-2</v>
      </c>
      <c r="AN3">
        <v>34.663928623100361</v>
      </c>
      <c r="AO3" s="3">
        <v>1974</v>
      </c>
      <c r="AP3" s="4">
        <v>4000</v>
      </c>
      <c r="AQ3">
        <v>2.1050840624612415E-2</v>
      </c>
      <c r="AR3">
        <v>41.872722127150396</v>
      </c>
      <c r="AS3" s="3">
        <v>1974</v>
      </c>
      <c r="AT3" s="4">
        <v>4000</v>
      </c>
      <c r="AU3">
        <v>2.2267024393170024E-2</v>
      </c>
      <c r="AV3">
        <v>44.287790987146636</v>
      </c>
      <c r="AW3" s="3">
        <v>1974</v>
      </c>
      <c r="AX3" s="4">
        <v>4000</v>
      </c>
      <c r="AY3">
        <v>2.0423412463337964E-2</v>
      </c>
      <c r="AZ3">
        <v>40.617218291482253</v>
      </c>
      <c r="BA3" s="3">
        <v>1974</v>
      </c>
      <c r="BB3" s="4">
        <v>4000</v>
      </c>
      <c r="BC3">
        <v>2.0370500041079181E-2</v>
      </c>
      <c r="BD3">
        <v>40.506388351483274</v>
      </c>
    </row>
    <row r="4" spans="1:56" ht="15.75" thickBot="1" x14ac:dyDescent="0.3">
      <c r="B4">
        <v>0.36579097235833197</v>
      </c>
      <c r="C4" s="10">
        <v>0.9662028592873797</v>
      </c>
      <c r="D4">
        <v>257.2947163645506</v>
      </c>
      <c r="E4" s="3">
        <v>1978</v>
      </c>
      <c r="F4" s="4">
        <v>20000</v>
      </c>
      <c r="G4">
        <v>0.96874254029795992</v>
      </c>
      <c r="H4">
        <v>0.80368778676267361</v>
      </c>
      <c r="I4" s="3">
        <v>1982</v>
      </c>
      <c r="J4" s="4">
        <v>100000</v>
      </c>
      <c r="K4">
        <v>0.95939529754716746</v>
      </c>
      <c r="L4">
        <v>0.845152197803691</v>
      </c>
      <c r="M4" s="3">
        <v>1982</v>
      </c>
      <c r="N4" s="4">
        <v>100000</v>
      </c>
      <c r="O4">
        <v>0.9624300227430963</v>
      </c>
      <c r="P4">
        <v>0.84615170193988831</v>
      </c>
      <c r="Q4" s="3">
        <v>1982</v>
      </c>
      <c r="R4" s="4">
        <v>100000</v>
      </c>
      <c r="S4">
        <v>0.9662028592873797</v>
      </c>
      <c r="T4">
        <v>0.84160072863455082</v>
      </c>
      <c r="U4" s="3">
        <v>1978</v>
      </c>
      <c r="V4" s="4">
        <v>20000</v>
      </c>
      <c r="W4">
        <v>0.96872227820009593</v>
      </c>
      <c r="X4">
        <v>0.83383580651040834</v>
      </c>
      <c r="Y4" s="3">
        <v>1978</v>
      </c>
      <c r="Z4" s="4">
        <v>20000</v>
      </c>
      <c r="AA4">
        <v>0.96822427631083507</v>
      </c>
      <c r="AB4">
        <v>0.84712140503380495</v>
      </c>
      <c r="AC4" s="3">
        <v>1978</v>
      </c>
      <c r="AD4" s="4">
        <v>20000</v>
      </c>
      <c r="AE4">
        <v>0.96974578515938004</v>
      </c>
      <c r="AF4">
        <v>0.83330797510744037</v>
      </c>
      <c r="AG4" s="3">
        <v>1978</v>
      </c>
      <c r="AH4" s="4">
        <v>20000</v>
      </c>
      <c r="AI4">
        <v>0.97048645436920777</v>
      </c>
      <c r="AJ4">
        <v>0.82255614807675637</v>
      </c>
      <c r="AK4" s="3">
        <v>1978</v>
      </c>
      <c r="AL4" s="4">
        <v>20000</v>
      </c>
      <c r="AM4">
        <v>0.98066421437614082</v>
      </c>
      <c r="AN4">
        <v>0.66256062163523688</v>
      </c>
      <c r="AO4" s="3">
        <v>1978</v>
      </c>
      <c r="AP4" s="4">
        <v>20000</v>
      </c>
      <c r="AQ4">
        <v>0.97153178659043726</v>
      </c>
      <c r="AR4">
        <v>0.79518393167758594</v>
      </c>
      <c r="AS4" s="3">
        <v>1978</v>
      </c>
      <c r="AT4" s="4">
        <v>20000</v>
      </c>
      <c r="AU4">
        <v>0.96802654135857025</v>
      </c>
      <c r="AV4">
        <v>0.82805465067006456</v>
      </c>
      <c r="AW4" s="3">
        <v>1978</v>
      </c>
      <c r="AX4" s="4">
        <v>20000</v>
      </c>
      <c r="AY4">
        <v>0.97053248160815364</v>
      </c>
      <c r="AZ4">
        <v>0.74487570921158608</v>
      </c>
      <c r="BA4" s="3">
        <v>1978</v>
      </c>
      <c r="BB4" s="4">
        <v>20000</v>
      </c>
      <c r="BC4">
        <v>0.96984755574503634</v>
      </c>
      <c r="BD4">
        <v>0.71579261009078921</v>
      </c>
    </row>
    <row r="5" spans="1:56" ht="17.25" thickTop="1" thickBot="1" x14ac:dyDescent="0.3">
      <c r="B5">
        <v>0.3657782005285834</v>
      </c>
      <c r="C5" s="10">
        <v>0.96872227820009593</v>
      </c>
      <c r="D5">
        <v>278.74474233054974</v>
      </c>
      <c r="E5" s="3">
        <v>1982</v>
      </c>
      <c r="F5" s="4">
        <v>100000</v>
      </c>
      <c r="G5">
        <v>309.92363088121681</v>
      </c>
      <c r="H5">
        <v>10</v>
      </c>
      <c r="I5" s="3">
        <v>1985</v>
      </c>
      <c r="J5" s="4">
        <v>200000</v>
      </c>
      <c r="K5" s="7">
        <v>212.64920455837893</v>
      </c>
      <c r="L5">
        <v>9</v>
      </c>
      <c r="M5" s="3">
        <v>1985</v>
      </c>
      <c r="N5" s="4">
        <v>200000</v>
      </c>
      <c r="O5" s="7">
        <v>230.55297972255761</v>
      </c>
      <c r="P5">
        <v>9</v>
      </c>
      <c r="Q5" s="3">
        <v>1985</v>
      </c>
      <c r="R5" s="4">
        <v>200000</v>
      </c>
      <c r="S5" s="7">
        <v>257.2947163645506</v>
      </c>
      <c r="T5">
        <v>9</v>
      </c>
      <c r="U5" s="3">
        <v>1985</v>
      </c>
      <c r="V5" s="4">
        <v>200000</v>
      </c>
      <c r="W5" s="7">
        <v>278.74474233054974</v>
      </c>
      <c r="X5">
        <v>9</v>
      </c>
      <c r="Y5" s="3">
        <v>1982</v>
      </c>
      <c r="Z5" s="4">
        <v>100000</v>
      </c>
      <c r="AA5" s="7">
        <v>274.23509129294428</v>
      </c>
      <c r="AB5">
        <v>9</v>
      </c>
      <c r="AC5" s="3">
        <v>1982</v>
      </c>
      <c r="AD5" s="4">
        <v>100000</v>
      </c>
      <c r="AE5" s="7">
        <v>288.4792123151197</v>
      </c>
      <c r="AF5">
        <v>9</v>
      </c>
      <c r="AG5" s="3">
        <v>1982</v>
      </c>
      <c r="AH5" s="4">
        <v>100000</v>
      </c>
      <c r="AI5" s="7">
        <v>295.94472309725006</v>
      </c>
      <c r="AJ5">
        <v>9</v>
      </c>
      <c r="AK5" s="3">
        <v>1982</v>
      </c>
      <c r="AL5" s="4">
        <v>100000</v>
      </c>
      <c r="AM5" s="7">
        <v>456.45820144460851</v>
      </c>
      <c r="AN5">
        <v>9</v>
      </c>
      <c r="AO5" s="3">
        <v>1982</v>
      </c>
      <c r="AP5" s="4">
        <v>100000</v>
      </c>
      <c r="AQ5" s="7">
        <v>307.14207293306316</v>
      </c>
      <c r="AR5">
        <v>9</v>
      </c>
      <c r="AS5" s="3">
        <v>1982</v>
      </c>
      <c r="AT5" s="4">
        <v>100000</v>
      </c>
      <c r="AU5" s="7">
        <v>272.48346730116378</v>
      </c>
      <c r="AV5">
        <v>9</v>
      </c>
      <c r="AW5" s="3">
        <v>1982</v>
      </c>
      <c r="AX5" s="4">
        <v>100000</v>
      </c>
      <c r="AY5" s="7">
        <v>296.42103614976622</v>
      </c>
      <c r="AZ5">
        <v>9</v>
      </c>
      <c r="BA5" s="3">
        <v>1982</v>
      </c>
      <c r="BB5" s="4">
        <v>100000</v>
      </c>
      <c r="BC5" s="7">
        <v>289.48326470310735</v>
      </c>
      <c r="BD5">
        <v>9</v>
      </c>
    </row>
    <row r="6" spans="1:56" ht="15.75" thickTop="1" x14ac:dyDescent="0.25">
      <c r="B6">
        <v>0.36335785797019748</v>
      </c>
      <c r="C6" s="10">
        <v>0.96822427631083507</v>
      </c>
      <c r="D6">
        <v>274.23509129294428</v>
      </c>
      <c r="E6" s="3">
        <v>1985</v>
      </c>
      <c r="F6" s="4">
        <v>200000</v>
      </c>
      <c r="G6">
        <v>200.18403027589594</v>
      </c>
      <c r="H6">
        <v>6.459140585914847</v>
      </c>
      <c r="I6" s="3">
        <v>1988</v>
      </c>
      <c r="J6" s="4">
        <v>900000</v>
      </c>
      <c r="K6">
        <v>151.89154962443394</v>
      </c>
      <c r="L6">
        <v>6.4285401370716819</v>
      </c>
      <c r="M6" s="3">
        <v>1988</v>
      </c>
      <c r="N6" s="4">
        <v>900000</v>
      </c>
      <c r="O6">
        <v>165.06964000652255</v>
      </c>
      <c r="P6">
        <v>6.4437543242619268</v>
      </c>
      <c r="Q6" s="3">
        <v>1988</v>
      </c>
      <c r="R6" s="4">
        <v>900000</v>
      </c>
      <c r="S6">
        <v>182.23973429495928</v>
      </c>
      <c r="T6">
        <v>6.3746260779438622</v>
      </c>
      <c r="U6" s="3">
        <v>1988</v>
      </c>
      <c r="V6" s="4">
        <v>900000</v>
      </c>
      <c r="W6">
        <v>193.80624436727706</v>
      </c>
      <c r="X6">
        <v>6.2575393699697681</v>
      </c>
      <c r="Y6" s="3">
        <v>1988</v>
      </c>
      <c r="Z6" s="4">
        <v>900000</v>
      </c>
      <c r="AA6">
        <v>196.79512587515686</v>
      </c>
      <c r="AB6">
        <v>6.4585320737980298</v>
      </c>
      <c r="AC6" s="3">
        <v>1985</v>
      </c>
      <c r="AD6" s="4">
        <v>200000</v>
      </c>
      <c r="AE6">
        <v>200.32059431372892</v>
      </c>
      <c r="AF6">
        <v>6.2496196323989617</v>
      </c>
      <c r="AG6" s="3">
        <v>1985</v>
      </c>
      <c r="AH6" s="4">
        <v>200000</v>
      </c>
      <c r="AI6">
        <v>200.23579027876755</v>
      </c>
      <c r="AJ6">
        <v>6.0893875506498372</v>
      </c>
      <c r="AK6" s="3">
        <v>1985</v>
      </c>
      <c r="AL6" s="4">
        <v>200000</v>
      </c>
      <c r="AM6">
        <v>200.37902355170388</v>
      </c>
      <c r="AN6">
        <v>3.9508791960750429</v>
      </c>
      <c r="AO6" s="3">
        <v>1985</v>
      </c>
      <c r="AP6" s="4">
        <v>200000</v>
      </c>
      <c r="AQ6">
        <v>194.21130315560387</v>
      </c>
      <c r="AR6">
        <v>5.6908573667840123</v>
      </c>
      <c r="AS6" s="3">
        <v>1985</v>
      </c>
      <c r="AT6" s="4">
        <v>200000</v>
      </c>
      <c r="AU6">
        <v>186.83496642516542</v>
      </c>
      <c r="AV6">
        <v>6.1710705404669035</v>
      </c>
      <c r="AW6" s="3">
        <v>1985</v>
      </c>
      <c r="AX6" s="4">
        <v>200000</v>
      </c>
      <c r="AY6">
        <v>164.46619498581006</v>
      </c>
      <c r="AZ6">
        <v>4.993558399561171</v>
      </c>
      <c r="BA6" s="3">
        <v>1985</v>
      </c>
      <c r="BB6" s="4">
        <v>200000</v>
      </c>
      <c r="BC6">
        <v>148.31937358024345</v>
      </c>
      <c r="BD6">
        <v>4.6112315459452606</v>
      </c>
    </row>
    <row r="7" spans="1:56" x14ac:dyDescent="0.25">
      <c r="B7">
        <v>0.36387848992362293</v>
      </c>
      <c r="C7" s="10">
        <v>0.96974578515938004</v>
      </c>
      <c r="D7">
        <v>288.4792123151197</v>
      </c>
      <c r="E7" s="3">
        <v>1988</v>
      </c>
      <c r="F7" s="4">
        <v>900000</v>
      </c>
      <c r="G7" t="s">
        <v>18</v>
      </c>
      <c r="H7">
        <f>TINV(0.0455,H5)</f>
        <v>2.2836816132996423</v>
      </c>
      <c r="I7" s="3">
        <v>1993</v>
      </c>
      <c r="J7" s="4">
        <v>2000000</v>
      </c>
      <c r="K7" t="s">
        <v>18</v>
      </c>
      <c r="L7">
        <f>TINV(0.0455,L5)</f>
        <v>2.3198094410224317</v>
      </c>
      <c r="M7" s="3">
        <v>1993</v>
      </c>
      <c r="N7" s="4">
        <v>2000000</v>
      </c>
      <c r="O7" t="s">
        <v>18</v>
      </c>
      <c r="P7">
        <f>TINV(0.0455,P5)</f>
        <v>2.3198094410224317</v>
      </c>
      <c r="Q7" s="3">
        <v>1993</v>
      </c>
      <c r="R7" s="4">
        <v>2000000</v>
      </c>
      <c r="S7" t="s">
        <v>18</v>
      </c>
      <c r="T7">
        <f>TINV(0.0455,T5)</f>
        <v>2.3198094410224317</v>
      </c>
      <c r="U7" s="3">
        <v>1993</v>
      </c>
      <c r="V7" s="4">
        <v>2000000</v>
      </c>
      <c r="W7" t="s">
        <v>18</v>
      </c>
      <c r="X7">
        <f>TINV(0.0455,X5)</f>
        <v>2.3198094410224317</v>
      </c>
      <c r="Y7" s="3">
        <v>1993</v>
      </c>
      <c r="Z7" s="4">
        <v>2000000</v>
      </c>
      <c r="AA7" t="s">
        <v>18</v>
      </c>
      <c r="AB7">
        <f>TINV(0.0455,AB5)</f>
        <v>2.3198094410224317</v>
      </c>
      <c r="AC7" s="3">
        <v>1993</v>
      </c>
      <c r="AD7" s="4">
        <v>2000000</v>
      </c>
      <c r="AE7" t="s">
        <v>18</v>
      </c>
      <c r="AF7">
        <f>TINV(0.0455,AF5)</f>
        <v>2.3198094410224317</v>
      </c>
      <c r="AG7" s="3">
        <v>1988</v>
      </c>
      <c r="AH7" s="4">
        <v>900000</v>
      </c>
      <c r="AI7" t="s">
        <v>18</v>
      </c>
      <c r="AJ7">
        <f>TINV(0.0455,AJ5)</f>
        <v>2.3198094410224317</v>
      </c>
      <c r="AK7" s="3">
        <v>1988</v>
      </c>
      <c r="AL7" s="4">
        <v>900000</v>
      </c>
      <c r="AM7" t="s">
        <v>18</v>
      </c>
      <c r="AN7">
        <f>TINV(0.0455,AN5)</f>
        <v>2.3198094410224317</v>
      </c>
      <c r="AO7" s="3">
        <v>1988</v>
      </c>
      <c r="AP7" s="4">
        <v>900000</v>
      </c>
      <c r="AQ7" t="s">
        <v>18</v>
      </c>
      <c r="AR7">
        <f>TINV(0.0455,AR5)</f>
        <v>2.3198094410224317</v>
      </c>
      <c r="AS7" s="3">
        <v>1988</v>
      </c>
      <c r="AT7" s="4">
        <v>900000</v>
      </c>
      <c r="AU7" t="s">
        <v>18</v>
      </c>
      <c r="AV7">
        <f>TINV(0.0455,AV5)</f>
        <v>2.3198094410224317</v>
      </c>
      <c r="AW7" s="3">
        <v>1988</v>
      </c>
      <c r="AX7" s="4">
        <v>900000</v>
      </c>
      <c r="AY7" t="s">
        <v>18</v>
      </c>
      <c r="AZ7">
        <f>TINV(0.0455,AZ5)</f>
        <v>2.3198094410224317</v>
      </c>
      <c r="BA7" s="3">
        <v>1988</v>
      </c>
      <c r="BB7" s="4">
        <v>900000</v>
      </c>
    </row>
    <row r="8" spans="1:56" x14ac:dyDescent="0.25">
      <c r="B8">
        <v>0.36456899693751499</v>
      </c>
      <c r="C8" s="10">
        <v>0.97048645436920777</v>
      </c>
      <c r="D8">
        <v>295.94472309725006</v>
      </c>
      <c r="E8" s="3">
        <v>1993</v>
      </c>
      <c r="F8" s="4">
        <v>2000000</v>
      </c>
      <c r="G8" t="s">
        <v>19</v>
      </c>
      <c r="H8">
        <f>H7*G3</f>
        <v>4.712399078126718E-2</v>
      </c>
      <c r="I8" s="3">
        <v>1998</v>
      </c>
      <c r="J8" s="4">
        <v>5000000</v>
      </c>
      <c r="K8" t="s">
        <v>19</v>
      </c>
      <c r="L8">
        <f>L7*K3</f>
        <v>5.7398766809556655E-2</v>
      </c>
      <c r="M8" s="3">
        <v>1998</v>
      </c>
      <c r="N8" s="4">
        <v>5000000</v>
      </c>
      <c r="O8" t="s">
        <v>19</v>
      </c>
      <c r="P8">
        <f>P7*O3</f>
        <v>5.5730662142607294E-2</v>
      </c>
      <c r="Q8" s="3">
        <v>1998</v>
      </c>
      <c r="R8" s="4">
        <v>5000000</v>
      </c>
      <c r="S8" t="s">
        <v>19</v>
      </c>
      <c r="T8">
        <f>T7*S3</f>
        <v>5.290172828982611E-2</v>
      </c>
      <c r="U8" s="3">
        <v>1998</v>
      </c>
      <c r="V8" s="4">
        <v>5000000</v>
      </c>
      <c r="W8" t="s">
        <v>19</v>
      </c>
      <c r="X8">
        <f>X7*W3</f>
        <v>5.0823759631908216E-2</v>
      </c>
      <c r="Y8" s="3">
        <v>1998</v>
      </c>
      <c r="Z8" s="4">
        <v>5000000</v>
      </c>
      <c r="AA8" t="s">
        <v>19</v>
      </c>
      <c r="AB8">
        <f>AB7*AA3</f>
        <v>5.0900887528973225E-2</v>
      </c>
      <c r="AC8" s="3">
        <v>1998</v>
      </c>
      <c r="AD8" s="4">
        <v>5000000</v>
      </c>
      <c r="AE8" t="s">
        <v>19</v>
      </c>
      <c r="AF8">
        <f>AF7*AE3</f>
        <v>4.9699432937911868E-2</v>
      </c>
      <c r="AG8" s="3">
        <v>1998</v>
      </c>
      <c r="AH8" s="4">
        <v>5000000</v>
      </c>
      <c r="AI8" t="s">
        <v>19</v>
      </c>
      <c r="AJ8">
        <f>AJ7*AI3</f>
        <v>4.9161683285191167E-2</v>
      </c>
      <c r="AK8" s="3">
        <v>1993</v>
      </c>
      <c r="AL8" s="4">
        <v>2000000</v>
      </c>
      <c r="AM8" t="s">
        <v>19</v>
      </c>
      <c r="AN8">
        <f>AN7*AM3</f>
        <v>4.0424848428723563E-2</v>
      </c>
      <c r="AO8" s="3">
        <v>1993</v>
      </c>
      <c r="AP8" s="4">
        <v>2000000</v>
      </c>
      <c r="AQ8" t="s">
        <v>19</v>
      </c>
      <c r="AR8">
        <f>AR7*AQ3</f>
        <v>4.8833938822434426E-2</v>
      </c>
      <c r="AS8" s="3">
        <v>1993</v>
      </c>
      <c r="AT8" s="4">
        <v>2000000</v>
      </c>
      <c r="AU8" t="s">
        <v>19</v>
      </c>
      <c r="AV8">
        <f>AV7*AU3</f>
        <v>5.1655253410752604E-2</v>
      </c>
      <c r="AW8" s="3">
        <v>1993</v>
      </c>
      <c r="AX8" s="4">
        <v>2000000</v>
      </c>
      <c r="AY8" t="s">
        <v>19</v>
      </c>
      <c r="AZ8">
        <f>AZ7*AY3</f>
        <v>4.7378425050346604E-2</v>
      </c>
      <c r="BA8" s="3">
        <v>1993</v>
      </c>
      <c r="BB8" s="4">
        <v>2000000</v>
      </c>
    </row>
    <row r="9" spans="1:56" x14ac:dyDescent="0.25">
      <c r="B9">
        <v>0.37230305164025024</v>
      </c>
      <c r="C9" s="10">
        <v>0.98066421437614082</v>
      </c>
      <c r="D9">
        <v>456.45820144460851</v>
      </c>
      <c r="E9" s="3">
        <v>1998</v>
      </c>
      <c r="F9" s="4">
        <v>5000000</v>
      </c>
      <c r="G9" t="s">
        <v>20</v>
      </c>
      <c r="H9">
        <f>G2+H8</f>
        <v>1.4851532590858743</v>
      </c>
      <c r="I9" s="3">
        <v>1999</v>
      </c>
      <c r="J9" s="4">
        <v>14000000</v>
      </c>
      <c r="K9" t="s">
        <v>20</v>
      </c>
      <c r="L9">
        <f>K2+L8</f>
        <v>1.4918938982201522</v>
      </c>
      <c r="M9" s="3">
        <v>1999</v>
      </c>
      <c r="N9" s="4">
        <v>14000000</v>
      </c>
      <c r="O9" t="s">
        <v>20</v>
      </c>
      <c r="P9">
        <f>O2+P8</f>
        <v>1.4959232463596466</v>
      </c>
      <c r="Q9" s="3">
        <v>1999</v>
      </c>
      <c r="R9" s="4">
        <v>14000000</v>
      </c>
      <c r="S9" t="s">
        <v>20</v>
      </c>
      <c r="T9">
        <f>S2+T8</f>
        <v>1.4945555939397388</v>
      </c>
      <c r="U9" s="3">
        <v>1999</v>
      </c>
      <c r="V9" s="4">
        <v>14000000</v>
      </c>
      <c r="W9" t="s">
        <v>20</v>
      </c>
      <c r="X9">
        <f>W2+X8</f>
        <v>1.4924592128416729</v>
      </c>
      <c r="Y9" s="3">
        <v>1999</v>
      </c>
      <c r="Z9" s="4">
        <v>14000000</v>
      </c>
      <c r="AA9" t="s">
        <v>20</v>
      </c>
      <c r="AB9">
        <f>AA2+AB8</f>
        <v>1.4890513082851322</v>
      </c>
      <c r="AC9" s="3">
        <v>1999</v>
      </c>
      <c r="AD9" s="4">
        <v>14000000</v>
      </c>
      <c r="AE9" t="s">
        <v>20</v>
      </c>
      <c r="AF9">
        <f>AE2+AF8</f>
        <v>1.4885987957016018</v>
      </c>
      <c r="AG9" s="3">
        <v>1999</v>
      </c>
      <c r="AH9" s="4">
        <v>14000000</v>
      </c>
      <c r="AI9" t="s">
        <v>20</v>
      </c>
      <c r="AJ9">
        <f>AI2+AJ8</f>
        <v>1.4890549592636857</v>
      </c>
      <c r="AK9" s="3">
        <v>1999</v>
      </c>
      <c r="AL9" s="4">
        <v>14000000</v>
      </c>
      <c r="AM9" t="s">
        <v>20</v>
      </c>
      <c r="AN9">
        <f>AM2+AN8</f>
        <v>1.4914975130462755</v>
      </c>
      <c r="AO9" s="3">
        <v>1998</v>
      </c>
      <c r="AP9" s="4">
        <v>5000000</v>
      </c>
      <c r="AQ9" t="s">
        <v>20</v>
      </c>
      <c r="AR9">
        <f>AQ2+AR8</f>
        <v>1.4950143192207395</v>
      </c>
      <c r="AS9" s="3">
        <v>1998</v>
      </c>
      <c r="AT9" s="4">
        <v>5000000</v>
      </c>
      <c r="AU9" t="s">
        <v>20</v>
      </c>
      <c r="AV9">
        <f>AU2+AV8</f>
        <v>1.4958666159825065</v>
      </c>
      <c r="AW9" s="3">
        <v>1998</v>
      </c>
      <c r="AX9" s="4">
        <v>5000000</v>
      </c>
      <c r="AY9" t="s">
        <v>20</v>
      </c>
      <c r="AZ9">
        <f>AY2+AZ8</f>
        <v>1.4687573702148888</v>
      </c>
      <c r="BA9" s="3">
        <v>1998</v>
      </c>
      <c r="BB9" s="4">
        <v>5000000</v>
      </c>
    </row>
    <row r="10" spans="1:56" x14ac:dyDescent="0.25">
      <c r="B10">
        <v>0.36892586035380576</v>
      </c>
      <c r="C10" s="10">
        <v>0.97153178659043726</v>
      </c>
      <c r="D10">
        <v>307.14207293306316</v>
      </c>
      <c r="E10" s="3">
        <v>1999</v>
      </c>
      <c r="F10" s="4">
        <v>14000000</v>
      </c>
      <c r="G10" t="s">
        <v>21</v>
      </c>
      <c r="H10">
        <f>G2-H8</f>
        <v>1.3909052775233397</v>
      </c>
      <c r="I10" s="3">
        <v>2001</v>
      </c>
      <c r="J10" s="4">
        <v>40000000</v>
      </c>
      <c r="K10" t="s">
        <v>21</v>
      </c>
      <c r="L10">
        <f>K2-L8</f>
        <v>1.377096364601039</v>
      </c>
      <c r="M10" s="3">
        <v>2001</v>
      </c>
      <c r="N10" s="4">
        <v>40000000</v>
      </c>
      <c r="O10" t="s">
        <v>21</v>
      </c>
      <c r="P10">
        <f>O2-P8</f>
        <v>1.3844619220744321</v>
      </c>
      <c r="Q10" s="3">
        <v>2001</v>
      </c>
      <c r="R10" s="4">
        <v>40000000</v>
      </c>
      <c r="S10" t="s">
        <v>21</v>
      </c>
      <c r="T10">
        <f>S2-T8</f>
        <v>1.3887521373600866</v>
      </c>
      <c r="U10" s="3">
        <v>2001</v>
      </c>
      <c r="V10" s="4">
        <v>40000000</v>
      </c>
      <c r="W10" t="s">
        <v>21</v>
      </c>
      <c r="X10">
        <f>W2-X8</f>
        <v>1.3908116935778567</v>
      </c>
      <c r="Y10" s="3">
        <v>2001</v>
      </c>
      <c r="Z10" s="4">
        <v>40000000</v>
      </c>
      <c r="AA10" t="s">
        <v>21</v>
      </c>
      <c r="AB10">
        <f>AA2-AB8</f>
        <v>1.3872495332271859</v>
      </c>
      <c r="AC10" s="3">
        <v>2001</v>
      </c>
      <c r="AD10" s="4">
        <v>40000000</v>
      </c>
      <c r="AE10" t="s">
        <v>21</v>
      </c>
      <c r="AF10">
        <f>AE2-AF8</f>
        <v>1.389199929825778</v>
      </c>
      <c r="AG10" s="3">
        <v>2001</v>
      </c>
      <c r="AH10" s="4">
        <v>40000000</v>
      </c>
      <c r="AI10" t="s">
        <v>21</v>
      </c>
      <c r="AJ10">
        <f>AI2-AJ8</f>
        <v>1.3907315926933035</v>
      </c>
      <c r="AK10" s="3">
        <v>2001</v>
      </c>
      <c r="AL10" s="4">
        <v>40000000</v>
      </c>
      <c r="AM10" t="s">
        <v>21</v>
      </c>
      <c r="AN10">
        <f>AM2-AN8</f>
        <v>1.4106478161888285</v>
      </c>
      <c r="AO10" s="3">
        <v>2001</v>
      </c>
      <c r="AP10" s="4">
        <v>40000000</v>
      </c>
      <c r="AQ10" t="s">
        <v>21</v>
      </c>
      <c r="AR10">
        <f>AQ2-AR8</f>
        <v>1.3973464415758707</v>
      </c>
      <c r="AS10" s="3">
        <v>1999</v>
      </c>
      <c r="AT10" s="4">
        <v>14000000</v>
      </c>
      <c r="AU10" t="s">
        <v>21</v>
      </c>
      <c r="AV10">
        <f>AU2-AV8</f>
        <v>1.3925561091610013</v>
      </c>
      <c r="AW10" s="3">
        <v>1999</v>
      </c>
      <c r="AX10" s="4">
        <v>14000000</v>
      </c>
      <c r="AY10" t="s">
        <v>21</v>
      </c>
      <c r="AZ10">
        <f>AY2-AZ8</f>
        <v>1.3740005201141956</v>
      </c>
      <c r="BA10" s="3">
        <v>1999</v>
      </c>
      <c r="BB10" s="4">
        <v>14000000</v>
      </c>
    </row>
    <row r="11" spans="1:56" x14ac:dyDescent="0.25">
      <c r="B11">
        <v>0.36756340273128496</v>
      </c>
      <c r="C11" s="10">
        <v>0.96802654135857025</v>
      </c>
      <c r="D11">
        <v>272.48346730116378</v>
      </c>
      <c r="E11" s="3">
        <v>2001</v>
      </c>
      <c r="F11" s="4">
        <v>40000000</v>
      </c>
      <c r="G11" t="s">
        <v>22</v>
      </c>
      <c r="H11" s="11">
        <f>LN(G2)</f>
        <v>0.36327361257198088</v>
      </c>
      <c r="I11" s="3">
        <v>2003</v>
      </c>
      <c r="J11" s="4">
        <v>400000000</v>
      </c>
      <c r="K11" t="s">
        <v>22</v>
      </c>
      <c r="L11" s="11">
        <f>LN(K2)</f>
        <v>0.36081296250574024</v>
      </c>
      <c r="M11" s="3">
        <v>2003</v>
      </c>
      <c r="N11" s="4">
        <v>400000000</v>
      </c>
      <c r="O11" t="s">
        <v>22</v>
      </c>
      <c r="P11" s="11">
        <f>LN(O2)</f>
        <v>0.36477684368525182</v>
      </c>
      <c r="Q11" s="3">
        <v>2003</v>
      </c>
      <c r="R11" s="4">
        <v>400000000</v>
      </c>
      <c r="S11" t="s">
        <v>22</v>
      </c>
      <c r="T11" s="11">
        <f>LN(S2)</f>
        <v>0.36579097235833197</v>
      </c>
      <c r="U11" s="3">
        <v>2003</v>
      </c>
      <c r="V11" s="4">
        <v>400000000</v>
      </c>
      <c r="W11" t="s">
        <v>22</v>
      </c>
      <c r="X11" s="11">
        <f>LN(W2)</f>
        <v>0.3657782005285834</v>
      </c>
      <c r="Y11" s="3">
        <v>2003</v>
      </c>
      <c r="Z11" s="4">
        <v>400000000</v>
      </c>
      <c r="AA11" t="s">
        <v>22</v>
      </c>
      <c r="AB11" s="11">
        <f>LN(AA2)</f>
        <v>0.36335785797019748</v>
      </c>
      <c r="AC11" s="3">
        <v>2003</v>
      </c>
      <c r="AD11" s="4">
        <v>400000000</v>
      </c>
      <c r="AE11" t="s">
        <v>22</v>
      </c>
      <c r="AF11" s="11">
        <f>LN(AE2)</f>
        <v>0.36387848992362293</v>
      </c>
      <c r="AG11" s="3">
        <v>2003</v>
      </c>
      <c r="AH11" s="4">
        <v>400000000</v>
      </c>
      <c r="AI11" t="s">
        <v>22</v>
      </c>
      <c r="AJ11" s="11">
        <f>LN(AI2)</f>
        <v>0.36456899693751499</v>
      </c>
      <c r="AK11" s="3">
        <v>2003</v>
      </c>
      <c r="AL11" s="4">
        <v>400000000</v>
      </c>
      <c r="AM11" t="s">
        <v>22</v>
      </c>
      <c r="AN11" s="11">
        <f>LN(AM2)</f>
        <v>0.37230305164025024</v>
      </c>
      <c r="AO11" s="3">
        <v>2003</v>
      </c>
      <c r="AP11" s="4">
        <v>400000000</v>
      </c>
      <c r="AQ11" t="s">
        <v>22</v>
      </c>
      <c r="AR11" s="11">
        <f>LN(AQ2)</f>
        <v>0.36892586035380576</v>
      </c>
      <c r="AS11" s="3">
        <v>2003</v>
      </c>
      <c r="AT11" s="4">
        <v>400000000</v>
      </c>
      <c r="AU11" t="s">
        <v>22</v>
      </c>
      <c r="AV11" s="11">
        <f>LN(AU2)</f>
        <v>0.36756340273128496</v>
      </c>
      <c r="AW11" s="3">
        <v>2001</v>
      </c>
      <c r="AX11" s="4">
        <v>40000000</v>
      </c>
      <c r="AY11" t="s">
        <v>22</v>
      </c>
      <c r="AZ11" s="11">
        <f>LN(AY2)</f>
        <v>0.35162748855614862</v>
      </c>
      <c r="BA11" s="3">
        <v>2001</v>
      </c>
      <c r="BB11" s="4">
        <v>40000000</v>
      </c>
    </row>
    <row r="12" spans="1:56" x14ac:dyDescent="0.25">
      <c r="B12">
        <v>0.35162748855614862</v>
      </c>
      <c r="C12" s="10">
        <v>0.97053248160815364</v>
      </c>
      <c r="D12">
        <v>296.42103614976622</v>
      </c>
      <c r="E12" s="3">
        <v>2003</v>
      </c>
      <c r="F12" s="4">
        <v>400000000</v>
      </c>
      <c r="G12" t="s">
        <v>23</v>
      </c>
      <c r="H12" s="11">
        <f>LN(H9)</f>
        <v>0.39551797170104941</v>
      </c>
      <c r="I12" s="3">
        <v>2006</v>
      </c>
      <c r="J12" s="4">
        <v>1300000000</v>
      </c>
      <c r="K12" t="s">
        <v>23</v>
      </c>
      <c r="L12" s="11">
        <f>LN(L9)</f>
        <v>0.40004638545939974</v>
      </c>
      <c r="M12" s="3">
        <v>2006</v>
      </c>
      <c r="N12" s="4">
        <v>1300000000</v>
      </c>
      <c r="O12" t="s">
        <v>23</v>
      </c>
      <c r="P12" s="11">
        <f>LN(P9)</f>
        <v>0.40274357232676516</v>
      </c>
      <c r="Q12" s="3">
        <v>2006</v>
      </c>
      <c r="R12" s="4">
        <v>1300000000</v>
      </c>
      <c r="S12" t="s">
        <v>23</v>
      </c>
      <c r="T12" s="11">
        <f>LN(T9)</f>
        <v>0.40182890107289887</v>
      </c>
      <c r="U12" s="3">
        <v>2006</v>
      </c>
      <c r="V12" s="4">
        <v>1300000000</v>
      </c>
      <c r="W12" t="s">
        <v>23</v>
      </c>
      <c r="X12" s="11">
        <f>LN(X9)</f>
        <v>0.40042523783192024</v>
      </c>
      <c r="Y12" s="3">
        <v>2006</v>
      </c>
      <c r="Z12" s="4">
        <v>1300000000</v>
      </c>
      <c r="AA12" t="s">
        <v>23</v>
      </c>
      <c r="AB12" s="11">
        <f>LN(AB9)</f>
        <v>0.39813921132521413</v>
      </c>
      <c r="AC12" s="3">
        <v>2006</v>
      </c>
      <c r="AD12" s="4">
        <v>1300000000</v>
      </c>
      <c r="AE12" t="s">
        <v>23</v>
      </c>
      <c r="AF12" s="11">
        <f>LN(AF9)</f>
        <v>0.39783527192924001</v>
      </c>
      <c r="AG12" s="3">
        <v>2006</v>
      </c>
      <c r="AH12" s="4">
        <v>1300000000</v>
      </c>
      <c r="AI12" t="s">
        <v>23</v>
      </c>
      <c r="AJ12" s="11">
        <f>LN(AJ9)</f>
        <v>0.39814166320451289</v>
      </c>
      <c r="AK12" s="3">
        <v>2006</v>
      </c>
      <c r="AL12" s="4">
        <v>1300000000</v>
      </c>
      <c r="AM12" t="s">
        <v>23</v>
      </c>
      <c r="AN12" s="11">
        <f>LN(AN9)</f>
        <v>0.39978065755342523</v>
      </c>
      <c r="AO12" s="3">
        <v>2006</v>
      </c>
      <c r="AP12" s="4">
        <v>1300000000</v>
      </c>
      <c r="AQ12" t="s">
        <v>23</v>
      </c>
      <c r="AR12" s="11">
        <f>LN(AR9)</f>
        <v>0.4021357848708535</v>
      </c>
      <c r="AS12" s="3">
        <v>2006</v>
      </c>
      <c r="AT12" s="4">
        <v>1300000000</v>
      </c>
      <c r="AU12" t="s">
        <v>23</v>
      </c>
      <c r="AV12" s="11">
        <f>LN(AV9)</f>
        <v>0.40270571513775621</v>
      </c>
      <c r="AW12" s="3">
        <v>2006</v>
      </c>
      <c r="AX12" s="4">
        <v>1300000000</v>
      </c>
      <c r="AY12" t="s">
        <v>23</v>
      </c>
      <c r="AZ12" s="11">
        <f>LN(AZ9)</f>
        <v>0.38441671691638957</v>
      </c>
      <c r="BA12" s="3">
        <v>2003</v>
      </c>
      <c r="BB12" s="4">
        <v>400000000</v>
      </c>
    </row>
    <row r="13" spans="1:56" x14ac:dyDescent="0.25">
      <c r="B13">
        <v>0.34658791927697197</v>
      </c>
      <c r="C13" s="10">
        <v>0.96984755574503634</v>
      </c>
      <c r="D13">
        <v>289.48326470310735</v>
      </c>
      <c r="E13" s="3">
        <v>2006</v>
      </c>
      <c r="F13" s="4">
        <v>1300000000</v>
      </c>
      <c r="G13" t="s">
        <v>24</v>
      </c>
      <c r="H13" s="11">
        <f>LN(H10)</f>
        <v>0.32995481394637444</v>
      </c>
      <c r="K13" t="s">
        <v>24</v>
      </c>
      <c r="L13" s="11">
        <f>LN(L10)</f>
        <v>0.3199771988527807</v>
      </c>
      <c r="O13" t="s">
        <v>24</v>
      </c>
      <c r="P13" s="11">
        <f>LN(P10)</f>
        <v>0.32531156023472535</v>
      </c>
      <c r="S13" t="s">
        <v>24</v>
      </c>
      <c r="T13" s="11">
        <f>LN(T10)</f>
        <v>0.32840560102368604</v>
      </c>
      <c r="W13" t="s">
        <v>24</v>
      </c>
      <c r="X13" s="11">
        <f>LN(X10)</f>
        <v>0.32988752892313838</v>
      </c>
      <c r="AA13" t="s">
        <v>24</v>
      </c>
      <c r="AB13" s="11">
        <f>LN(AB10)</f>
        <v>0.32732303375035215</v>
      </c>
      <c r="AE13" t="s">
        <v>24</v>
      </c>
      <c r="AF13" s="11">
        <f>LN(AF10)</f>
        <v>0.32872799137365594</v>
      </c>
      <c r="AI13" t="s">
        <v>24</v>
      </c>
      <c r="AJ13" s="11">
        <f>LN(AJ10)</f>
        <v>0.32982993436045749</v>
      </c>
      <c r="AM13" t="s">
        <v>24</v>
      </c>
      <c r="AN13" s="11">
        <f>LN(AN10)</f>
        <v>0.3440490429835027</v>
      </c>
      <c r="AQ13" t="s">
        <v>24</v>
      </c>
      <c r="AR13" s="11">
        <f>LN(AR10)</f>
        <v>0.33457503920539344</v>
      </c>
      <c r="AU13" t="s">
        <v>24</v>
      </c>
      <c r="AV13" s="11">
        <f>LN(AV10)</f>
        <v>0.3311409858394852</v>
      </c>
      <c r="AY13" t="s">
        <v>24</v>
      </c>
      <c r="AZ13" s="11">
        <f>LN(AZ10)</f>
        <v>0.31772657234025742</v>
      </c>
    </row>
    <row r="14" spans="1:56" x14ac:dyDescent="0.25">
      <c r="A14" t="s">
        <v>37</v>
      </c>
      <c r="B14" s="1">
        <f>AVERAGE(B2:B13)</f>
        <v>0.36299767053897541</v>
      </c>
      <c r="C14" s="1">
        <f>AVERAGE(C2:C13)</f>
        <v>0.96881746277462499</v>
      </c>
      <c r="D14" s="1">
        <f>AVERAGE(D2:D13)</f>
        <v>288.32405935108835</v>
      </c>
      <c r="E14" s="1">
        <f>AVERAGE(E2:E13)</f>
        <v>1989.9166666666667</v>
      </c>
      <c r="F14" s="1">
        <f>AVERAGE(F2:F13)</f>
        <v>146852125</v>
      </c>
      <c r="G14" t="s">
        <v>25</v>
      </c>
      <c r="H14" s="11">
        <f>H12-H11</f>
        <v>3.2244359129068534E-2</v>
      </c>
      <c r="K14" t="s">
        <v>25</v>
      </c>
      <c r="L14" s="11">
        <f>L12-L11</f>
        <v>3.9233422953659502E-2</v>
      </c>
      <c r="O14" t="s">
        <v>25</v>
      </c>
      <c r="P14" s="11">
        <f>P12-P11</f>
        <v>3.7966728641513348E-2</v>
      </c>
      <c r="S14" t="s">
        <v>25</v>
      </c>
      <c r="T14" s="11">
        <f>T12-T11</f>
        <v>3.6037928714566902E-2</v>
      </c>
      <c r="W14" t="s">
        <v>25</v>
      </c>
      <c r="X14" s="11">
        <f>X12-X11</f>
        <v>3.4647037303336847E-2</v>
      </c>
      <c r="AA14" t="s">
        <v>25</v>
      </c>
      <c r="AB14" s="11">
        <f>AB12-AB11</f>
        <v>3.4781353355016642E-2</v>
      </c>
      <c r="AE14" t="s">
        <v>25</v>
      </c>
      <c r="AF14" s="11">
        <f>AF12-AF11</f>
        <v>3.3956782005617081E-2</v>
      </c>
      <c r="AI14" t="s">
        <v>25</v>
      </c>
      <c r="AJ14" s="11">
        <f>AJ12-AJ11</f>
        <v>3.3572666266997897E-2</v>
      </c>
      <c r="AM14" t="s">
        <v>25</v>
      </c>
      <c r="AN14" s="11">
        <f>AN12-AN11</f>
        <v>2.7477605913174996E-2</v>
      </c>
      <c r="AQ14" t="s">
        <v>25</v>
      </c>
      <c r="AR14" s="11">
        <f>AR12-AR11</f>
        <v>3.320992451704774E-2</v>
      </c>
      <c r="AU14" t="s">
        <v>25</v>
      </c>
      <c r="AV14" s="11">
        <f>AV12-AV11</f>
        <v>3.5142312406471254E-2</v>
      </c>
      <c r="AY14" t="s">
        <v>25</v>
      </c>
      <c r="AZ14" s="11">
        <f>AZ12-AZ11</f>
        <v>3.2789228360240952E-2</v>
      </c>
    </row>
    <row r="15" spans="1:56" x14ac:dyDescent="0.25">
      <c r="A15" t="s">
        <v>38</v>
      </c>
      <c r="B15" s="1">
        <f>STDEV(B2:B13)</f>
        <v>7.1857647783827522E-3</v>
      </c>
      <c r="C15" s="1">
        <f>STDEV(C2:C13)</f>
        <v>5.1589463327029721E-3</v>
      </c>
      <c r="D15" s="1">
        <f>STDEV(D2:D13)</f>
        <v>59.784764598388122</v>
      </c>
      <c r="E15" s="1">
        <f>STDEV(E2:E13)</f>
        <v>11.74314758280399</v>
      </c>
      <c r="F15" s="1">
        <f>STDEV(F2:F13)</f>
        <v>380554535.69448107</v>
      </c>
      <c r="G15" t="s">
        <v>26</v>
      </c>
      <c r="H15" s="11">
        <f>H11-H13</f>
        <v>3.3318798625606438E-2</v>
      </c>
      <c r="K15" t="s">
        <v>26</v>
      </c>
      <c r="L15" s="11">
        <f>L11-L13</f>
        <v>4.0835763652959545E-2</v>
      </c>
      <c r="O15" t="s">
        <v>26</v>
      </c>
      <c r="P15" s="11">
        <f>P11-P13</f>
        <v>3.9465283450526467E-2</v>
      </c>
      <c r="S15" t="s">
        <v>26</v>
      </c>
      <c r="T15" s="11">
        <f>T11-T13</f>
        <v>3.7385371334645923E-2</v>
      </c>
      <c r="W15" t="s">
        <v>26</v>
      </c>
      <c r="X15" s="11">
        <f>X11-X13</f>
        <v>3.5890671605445013E-2</v>
      </c>
      <c r="AA15" t="s">
        <v>26</v>
      </c>
      <c r="AB15" s="11">
        <f>AB11-AB13</f>
        <v>3.6034824219845329E-2</v>
      </c>
      <c r="AE15" t="s">
        <v>26</v>
      </c>
      <c r="AF15" s="11">
        <f>AF11-AF13</f>
        <v>3.5150498549966991E-2</v>
      </c>
      <c r="AI15" t="s">
        <v>26</v>
      </c>
      <c r="AJ15" s="11">
        <f>AJ11-AJ13</f>
        <v>3.47390625770575E-2</v>
      </c>
      <c r="AM15" t="s">
        <v>26</v>
      </c>
      <c r="AN15" s="11">
        <f>AN11-AN13</f>
        <v>2.8254008656747542E-2</v>
      </c>
      <c r="AQ15" t="s">
        <v>26</v>
      </c>
      <c r="AR15" s="11">
        <f>AR11-AR13</f>
        <v>3.4350821148412314E-2</v>
      </c>
      <c r="AU15" t="s">
        <v>26</v>
      </c>
      <c r="AV15" s="11">
        <f>AV11-AV13</f>
        <v>3.6422416891799758E-2</v>
      </c>
      <c r="AY15" t="s">
        <v>26</v>
      </c>
      <c r="AZ15" s="11">
        <f>AZ11-AZ13</f>
        <v>3.3900916215891197E-2</v>
      </c>
    </row>
    <row r="16" spans="1:56" x14ac:dyDescent="0.25">
      <c r="A16" t="s">
        <v>39</v>
      </c>
      <c r="B16" s="1">
        <f>MIN(B2:B13)</f>
        <v>0.34658791927697197</v>
      </c>
      <c r="C16" s="1">
        <f>MIN(C2:C13)</f>
        <v>0.95939529754716746</v>
      </c>
      <c r="D16" s="1">
        <f>MIN(D2:D13)</f>
        <v>212.64920455837893</v>
      </c>
      <c r="E16" s="1">
        <f>MIN(E2:E13)</f>
        <v>1972</v>
      </c>
      <c r="F16" s="1">
        <f>MIN(F2:F13)</f>
        <v>1500</v>
      </c>
      <c r="G16" t="s">
        <v>27</v>
      </c>
      <c r="H16" s="12">
        <f>AVERAGE(H14:H15)</f>
        <v>3.2781578877337486E-2</v>
      </c>
      <c r="K16" t="s">
        <v>27</v>
      </c>
      <c r="L16" s="12">
        <f>AVERAGE(L14:L15)</f>
        <v>4.0034593303309524E-2</v>
      </c>
      <c r="O16" t="s">
        <v>27</v>
      </c>
      <c r="P16" s="12">
        <f>AVERAGE(P14:P15)</f>
        <v>3.8716006046019907E-2</v>
      </c>
      <c r="S16" t="s">
        <v>27</v>
      </c>
      <c r="T16" s="12">
        <f>AVERAGE(T14:T15)</f>
        <v>3.6711650024606413E-2</v>
      </c>
      <c r="W16" t="s">
        <v>27</v>
      </c>
      <c r="X16" s="12">
        <f>AVERAGE(X14:X15)</f>
        <v>3.526885445439093E-2</v>
      </c>
      <c r="AA16" t="s">
        <v>27</v>
      </c>
      <c r="AB16" s="12">
        <f>AVERAGE(AB14:AB15)</f>
        <v>3.5408088787430986E-2</v>
      </c>
      <c r="AE16" t="s">
        <v>27</v>
      </c>
      <c r="AF16" s="12">
        <f>AVERAGE(AF14:AF15)</f>
        <v>3.4553640277792036E-2</v>
      </c>
      <c r="AI16" t="s">
        <v>27</v>
      </c>
      <c r="AJ16" s="12">
        <f>AVERAGE(AJ14:AJ15)</f>
        <v>3.4155864422027699E-2</v>
      </c>
      <c r="AM16" t="s">
        <v>27</v>
      </c>
      <c r="AN16" s="12">
        <f>AVERAGE(AN14:AN15)</f>
        <v>2.7865807284961269E-2</v>
      </c>
      <c r="AQ16" t="s">
        <v>27</v>
      </c>
      <c r="AR16" s="12">
        <f>AVERAGE(AR14:AR15)</f>
        <v>3.3780372832730027E-2</v>
      </c>
      <c r="AU16" t="s">
        <v>27</v>
      </c>
      <c r="AV16" s="12">
        <f>AVERAGE(AV14:AV15)</f>
        <v>3.5782364649135506E-2</v>
      </c>
      <c r="AY16" t="s">
        <v>27</v>
      </c>
      <c r="AZ16" s="12">
        <f>AVERAGE(AZ14:AZ15)</f>
        <v>3.3345072288066074E-2</v>
      </c>
    </row>
    <row r="17" spans="1:52" x14ac:dyDescent="0.25">
      <c r="A17" t="s">
        <v>40</v>
      </c>
      <c r="B17" s="1">
        <f>MAX(B2:B13)</f>
        <v>0.37230305164025024</v>
      </c>
      <c r="C17" s="1">
        <f>MAX(C2:C13)</f>
        <v>0.98066421437614082</v>
      </c>
      <c r="D17" s="1">
        <f>MAX(D2:D13)</f>
        <v>456.45820144460851</v>
      </c>
      <c r="E17" s="1">
        <f>MAX(E2:E13)</f>
        <v>2006</v>
      </c>
      <c r="F17" s="1">
        <f>MAX(F2:F13)</f>
        <v>1300000000</v>
      </c>
      <c r="G17" t="s">
        <v>28</v>
      </c>
      <c r="H17">
        <f>TINV(0.3173,H5)</f>
        <v>1.052586480618851</v>
      </c>
      <c r="K17" t="s">
        <v>28</v>
      </c>
      <c r="L17">
        <f>TINV(0.3173,L5)</f>
        <v>1.0587520159773673</v>
      </c>
      <c r="O17" t="s">
        <v>28</v>
      </c>
      <c r="P17">
        <f>TINV(0.3173,P5)</f>
        <v>1.0587520159773673</v>
      </c>
      <c r="S17" t="s">
        <v>28</v>
      </c>
      <c r="T17">
        <f>TINV(0.3173,T5)</f>
        <v>1.0587520159773673</v>
      </c>
      <c r="W17" t="s">
        <v>28</v>
      </c>
      <c r="X17">
        <f>TINV(0.3173,X5)</f>
        <v>1.0587520159773673</v>
      </c>
      <c r="AA17" t="s">
        <v>28</v>
      </c>
      <c r="AB17">
        <f>TINV(0.3173,AB5)</f>
        <v>1.0587520159773673</v>
      </c>
      <c r="AE17" t="s">
        <v>28</v>
      </c>
      <c r="AF17">
        <f>TINV(0.3173,AF5)</f>
        <v>1.0587520159773673</v>
      </c>
      <c r="AI17" t="s">
        <v>28</v>
      </c>
      <c r="AJ17">
        <f>TINV(0.3173,AJ5)</f>
        <v>1.0587520159773673</v>
      </c>
      <c r="AM17" t="s">
        <v>28</v>
      </c>
      <c r="AN17">
        <f>TINV(0.3173,AN5)</f>
        <v>1.0587520159773673</v>
      </c>
      <c r="AQ17" t="s">
        <v>28</v>
      </c>
      <c r="AR17">
        <f>TINV(0.3173,AR5)</f>
        <v>1.0587520159773673</v>
      </c>
      <c r="AU17" t="s">
        <v>28</v>
      </c>
      <c r="AV17">
        <f>TINV(0.3173,AV5)</f>
        <v>1.0587520159773673</v>
      </c>
      <c r="AY17" t="s">
        <v>28</v>
      </c>
      <c r="AZ17">
        <f>TINV(0.3173,AZ5)</f>
        <v>1.0587520159773673</v>
      </c>
    </row>
    <row r="18" spans="1:52" x14ac:dyDescent="0.25">
      <c r="A18" t="s">
        <v>41</v>
      </c>
      <c r="B18" s="1">
        <f>ABS(B17-B16)</f>
        <v>2.571513236327827E-2</v>
      </c>
      <c r="C18" s="1">
        <f>ABS(C17-C16)</f>
        <v>2.1268916828973361E-2</v>
      </c>
      <c r="D18" s="1">
        <f>ABS(D17-D16)</f>
        <v>243.80899688622958</v>
      </c>
      <c r="E18" s="1">
        <f>ABS(E17-E16)</f>
        <v>34</v>
      </c>
      <c r="F18" s="1">
        <f>ABS(F17-F16)</f>
        <v>1299998500</v>
      </c>
      <c r="G18" t="s">
        <v>29</v>
      </c>
      <c r="H18">
        <f>H17*G3</f>
        <v>2.1720223747609121E-2</v>
      </c>
      <c r="K18" t="s">
        <v>29</v>
      </c>
      <c r="L18">
        <f>L17*K3</f>
        <v>2.619657416664737E-2</v>
      </c>
      <c r="O18" t="s">
        <v>29</v>
      </c>
      <c r="P18">
        <f>P17*O3</f>
        <v>2.5435257677558724E-2</v>
      </c>
      <c r="S18" t="s">
        <v>29</v>
      </c>
      <c r="T18">
        <f>T17*S3</f>
        <v>2.4144143258100794E-2</v>
      </c>
      <c r="W18" t="s">
        <v>29</v>
      </c>
      <c r="X18">
        <f>X17*W3</f>
        <v>2.3195766435934444E-2</v>
      </c>
      <c r="AA18" t="s">
        <v>29</v>
      </c>
      <c r="AB18">
        <f>AB17*AA3</f>
        <v>2.3230967308498218E-2</v>
      </c>
      <c r="AE18" t="s">
        <v>29</v>
      </c>
      <c r="AF18">
        <f>AF17*AE3</f>
        <v>2.2682628101019679E-2</v>
      </c>
      <c r="AI18" t="s">
        <v>29</v>
      </c>
      <c r="AJ18">
        <f>AJ17*AI3</f>
        <v>2.2437201248778644E-2</v>
      </c>
      <c r="AM18" t="s">
        <v>29</v>
      </c>
      <c r="AN18">
        <f>AN17*AM3</f>
        <v>1.8449743764568427E-2</v>
      </c>
      <c r="AQ18" t="s">
        <v>29</v>
      </c>
      <c r="AR18">
        <f>AR17*AQ3</f>
        <v>2.2287619949326657E-2</v>
      </c>
      <c r="AU18" t="s">
        <v>29</v>
      </c>
      <c r="AV18">
        <f>AV17*AU3</f>
        <v>2.3575256966085978E-2</v>
      </c>
      <c r="AY18" t="s">
        <v>29</v>
      </c>
      <c r="AZ18">
        <f>AZ17*AY3</f>
        <v>2.1623329118696358E-2</v>
      </c>
    </row>
    <row r="19" spans="1:52" x14ac:dyDescent="0.25">
      <c r="A19" t="s">
        <v>42</v>
      </c>
      <c r="B19" s="1">
        <f>COUNT(B2:B13)</f>
        <v>12</v>
      </c>
      <c r="G19" t="s">
        <v>30</v>
      </c>
      <c r="H19">
        <f>G2+H18</f>
        <v>1.459749492052216</v>
      </c>
      <c r="K19" t="s">
        <v>30</v>
      </c>
      <c r="L19">
        <f>K2+L18</f>
        <v>1.460691705577243</v>
      </c>
      <c r="O19" t="s">
        <v>30</v>
      </c>
      <c r="P19">
        <f>O2+P18</f>
        <v>1.465627841894598</v>
      </c>
      <c r="S19" t="s">
        <v>30</v>
      </c>
      <c r="T19">
        <f>S2+T18</f>
        <v>1.4657980089080136</v>
      </c>
      <c r="W19" t="s">
        <v>30</v>
      </c>
      <c r="X19">
        <f>W2+X18</f>
        <v>1.4648312196456992</v>
      </c>
      <c r="AA19" t="s">
        <v>30</v>
      </c>
      <c r="AB19">
        <f>AA2+AB18</f>
        <v>1.4613813880646573</v>
      </c>
      <c r="AE19" t="s">
        <v>30</v>
      </c>
      <c r="AF19">
        <f>AE2+AF18</f>
        <v>1.4615819908647096</v>
      </c>
      <c r="AI19" t="s">
        <v>30</v>
      </c>
      <c r="AJ19">
        <f>AI2+AJ18</f>
        <v>1.4623304772272732</v>
      </c>
      <c r="AM19" t="s">
        <v>30</v>
      </c>
      <c r="AN19">
        <f>AM2+AN18</f>
        <v>1.4695224083821206</v>
      </c>
      <c r="AQ19" t="s">
        <v>30</v>
      </c>
      <c r="AR19">
        <f>AQ2+AR18</f>
        <v>1.4684680003476318</v>
      </c>
      <c r="AU19" t="s">
        <v>30</v>
      </c>
      <c r="AV19">
        <f>AU2+AV18</f>
        <v>1.46778661953784</v>
      </c>
      <c r="AY19" t="s">
        <v>30</v>
      </c>
      <c r="AZ19">
        <f>AY2+AZ18</f>
        <v>1.4430022742832387</v>
      </c>
    </row>
    <row r="20" spans="1:52" x14ac:dyDescent="0.25">
      <c r="G20" t="s">
        <v>31</v>
      </c>
      <c r="H20">
        <f>G2-H18</f>
        <v>1.4163090445569979</v>
      </c>
      <c r="K20" t="s">
        <v>31</v>
      </c>
      <c r="L20">
        <f>K2-L18</f>
        <v>1.4082985572439481</v>
      </c>
      <c r="O20" t="s">
        <v>31</v>
      </c>
      <c r="P20">
        <f>O2-P18</f>
        <v>1.4147573265394806</v>
      </c>
      <c r="S20" t="s">
        <v>31</v>
      </c>
      <c r="T20">
        <f>S2-T18</f>
        <v>1.4175097223918118</v>
      </c>
      <c r="W20" t="s">
        <v>31</v>
      </c>
      <c r="X20">
        <f>W2-X18</f>
        <v>1.4184396867738305</v>
      </c>
      <c r="AA20" t="s">
        <v>31</v>
      </c>
      <c r="AB20">
        <f>AA2-AB18</f>
        <v>1.4149194534476608</v>
      </c>
      <c r="AE20" t="s">
        <v>31</v>
      </c>
      <c r="AF20">
        <f>AE2-AF18</f>
        <v>1.4162167346626702</v>
      </c>
      <c r="AI20" t="s">
        <v>31</v>
      </c>
      <c r="AJ20">
        <f>AI2-AJ18</f>
        <v>1.417456074729716</v>
      </c>
      <c r="AM20" t="s">
        <v>31</v>
      </c>
      <c r="AN20">
        <f>AM2-AN18</f>
        <v>1.4326229208529835</v>
      </c>
      <c r="AQ20" t="s">
        <v>31</v>
      </c>
      <c r="AR20">
        <f>AQ2-AR18</f>
        <v>1.4238927604489784</v>
      </c>
      <c r="AU20" t="s">
        <v>31</v>
      </c>
      <c r="AV20">
        <f>AU2-AV18</f>
        <v>1.4206361056056678</v>
      </c>
      <c r="AY20" t="s">
        <v>31</v>
      </c>
      <c r="AZ20">
        <f>AY2-AZ18</f>
        <v>1.3997556160458458</v>
      </c>
    </row>
    <row r="21" spans="1:52" x14ac:dyDescent="0.25">
      <c r="G21" t="s">
        <v>22</v>
      </c>
      <c r="H21" s="11">
        <f>LN(G2)</f>
        <v>0.36327361257198088</v>
      </c>
      <c r="K21" t="s">
        <v>22</v>
      </c>
      <c r="L21" s="11">
        <f>LN(K2)</f>
        <v>0.36081296250574024</v>
      </c>
      <c r="O21" t="s">
        <v>22</v>
      </c>
      <c r="P21" s="11">
        <f>LN(O2)</f>
        <v>0.36477684368525182</v>
      </c>
      <c r="S21" t="s">
        <v>22</v>
      </c>
      <c r="T21" s="11">
        <f>LN(S2)</f>
        <v>0.36579097235833197</v>
      </c>
      <c r="W21" t="s">
        <v>22</v>
      </c>
      <c r="X21" s="11">
        <f>LN(W2)</f>
        <v>0.3657782005285834</v>
      </c>
      <c r="AA21" t="s">
        <v>22</v>
      </c>
      <c r="AB21" s="11">
        <f>LN(AA2)</f>
        <v>0.36335785797019748</v>
      </c>
      <c r="AE21" t="s">
        <v>22</v>
      </c>
      <c r="AF21" s="11">
        <f>LN(AE2)</f>
        <v>0.36387848992362293</v>
      </c>
      <c r="AI21" t="s">
        <v>22</v>
      </c>
      <c r="AJ21" s="11">
        <f>LN(AI2)</f>
        <v>0.36456899693751499</v>
      </c>
      <c r="AM21" t="s">
        <v>22</v>
      </c>
      <c r="AN21" s="11">
        <f>LN(AM2)</f>
        <v>0.37230305164025024</v>
      </c>
      <c r="AQ21" t="s">
        <v>22</v>
      </c>
      <c r="AR21" s="11">
        <f>LN(AQ2)</f>
        <v>0.36892586035380576</v>
      </c>
      <c r="AU21" t="s">
        <v>22</v>
      </c>
      <c r="AV21" s="11">
        <f>LN(AU2)</f>
        <v>0.36756340273128496</v>
      </c>
      <c r="AY21" t="s">
        <v>22</v>
      </c>
      <c r="AZ21" s="11">
        <f>LN(AY2)</f>
        <v>0.35162748855614862</v>
      </c>
    </row>
    <row r="22" spans="1:52" x14ac:dyDescent="0.25">
      <c r="G22" t="s">
        <v>32</v>
      </c>
      <c r="H22" s="11">
        <f>LN(H19)</f>
        <v>0.37826484021242457</v>
      </c>
      <c r="K22" t="s">
        <v>32</v>
      </c>
      <c r="L22" s="11">
        <f>LN(L19)</f>
        <v>0.37891009446954366</v>
      </c>
      <c r="O22" t="s">
        <v>32</v>
      </c>
      <c r="P22" s="11">
        <f>LN(P19)</f>
        <v>0.38228371168318875</v>
      </c>
      <c r="S22" t="s">
        <v>32</v>
      </c>
      <c r="T22" s="11">
        <f>LN(T19)</f>
        <v>0.38239981014330171</v>
      </c>
      <c r="W22" t="s">
        <v>32</v>
      </c>
      <c r="X22" s="11">
        <f>LN(X19)</f>
        <v>0.38174002739905949</v>
      </c>
      <c r="AA22" t="s">
        <v>32</v>
      </c>
      <c r="AB22" s="11">
        <f>LN(AB19)</f>
        <v>0.37938214460526531</v>
      </c>
      <c r="AE22" t="s">
        <v>32</v>
      </c>
      <c r="AF22" s="11">
        <f>LN(AF19)</f>
        <v>0.37951940448461474</v>
      </c>
      <c r="AI22" t="s">
        <v>32</v>
      </c>
      <c r="AJ22" s="11">
        <f>LN(AJ19)</f>
        <v>0.38003138039845002</v>
      </c>
      <c r="AM22" t="s">
        <v>32</v>
      </c>
      <c r="AN22" s="11">
        <f>LN(AN19)</f>
        <v>0.38493745574466065</v>
      </c>
      <c r="AQ22" t="s">
        <v>32</v>
      </c>
      <c r="AR22" s="11">
        <f>LN(AR19)</f>
        <v>0.38421968071270335</v>
      </c>
      <c r="AU22" t="s">
        <v>32</v>
      </c>
      <c r="AV22" s="11">
        <f>LN(AV19)</f>
        <v>0.38375556508907299</v>
      </c>
      <c r="AY22" t="s">
        <v>32</v>
      </c>
      <c r="AZ22" s="11">
        <f>LN(AZ19)</f>
        <v>0.36672585587035228</v>
      </c>
    </row>
    <row r="23" spans="1:52" x14ac:dyDescent="0.25">
      <c r="G23" t="s">
        <v>33</v>
      </c>
      <c r="H23" s="11">
        <f>LN(H20)</f>
        <v>0.34805422326385699</v>
      </c>
      <c r="K23" t="s">
        <v>33</v>
      </c>
      <c r="L23" s="11">
        <f>LN(L20)</f>
        <v>0.3423822787549281</v>
      </c>
      <c r="O23" t="s">
        <v>33</v>
      </c>
      <c r="P23" s="11">
        <f>LN(P20)</f>
        <v>0.34695801570846563</v>
      </c>
      <c r="S23" t="s">
        <v>33</v>
      </c>
      <c r="T23" s="11">
        <f>LN(T20)</f>
        <v>0.34890161542645076</v>
      </c>
      <c r="W23" t="s">
        <v>33</v>
      </c>
      <c r="X23" s="11">
        <f>LN(X20)</f>
        <v>0.34955745534541866</v>
      </c>
      <c r="AA23" t="s">
        <v>33</v>
      </c>
      <c r="AB23" s="11">
        <f>LN(AB20)</f>
        <v>0.34707260611646146</v>
      </c>
      <c r="AE23" t="s">
        <v>33</v>
      </c>
      <c r="AF23" s="11">
        <f>LN(AF20)</f>
        <v>0.34798904476130799</v>
      </c>
      <c r="AI23" t="s">
        <v>33</v>
      </c>
      <c r="AJ23" s="11">
        <f>LN(AJ20)</f>
        <v>0.34886376829463939</v>
      </c>
      <c r="AM23" t="s">
        <v>33</v>
      </c>
      <c r="AN23" s="11">
        <f>LN(AN20)</f>
        <v>0.35950697454878239</v>
      </c>
      <c r="AQ23" t="s">
        <v>33</v>
      </c>
      <c r="AR23" s="11">
        <f>LN(AR20)</f>
        <v>0.35339450148047324</v>
      </c>
      <c r="AU23" t="s">
        <v>33</v>
      </c>
      <c r="AV23" s="11">
        <f>LN(AV20)</f>
        <v>0.35110473300241596</v>
      </c>
      <c r="AY23" t="s">
        <v>33</v>
      </c>
      <c r="AZ23" s="11">
        <f>LN(AZ20)</f>
        <v>0.33629766141659556</v>
      </c>
    </row>
    <row r="24" spans="1:52" x14ac:dyDescent="0.25">
      <c r="G24" t="s">
        <v>34</v>
      </c>
      <c r="H24" s="11">
        <f>H22-H21</f>
        <v>1.4991227640443694E-2</v>
      </c>
      <c r="K24" t="s">
        <v>34</v>
      </c>
      <c r="L24" s="11">
        <f>L22-L21</f>
        <v>1.8097131963803414E-2</v>
      </c>
      <c r="O24" t="s">
        <v>34</v>
      </c>
      <c r="P24" s="11">
        <f>P22-P21</f>
        <v>1.7506867997936937E-2</v>
      </c>
      <c r="S24" t="s">
        <v>34</v>
      </c>
      <c r="T24" s="11">
        <f>T22-T21</f>
        <v>1.6608837784969743E-2</v>
      </c>
      <c r="W24" t="s">
        <v>34</v>
      </c>
      <c r="X24" s="11">
        <f>X22-X21</f>
        <v>1.5961826870476092E-2</v>
      </c>
      <c r="AA24" t="s">
        <v>34</v>
      </c>
      <c r="AB24" s="11">
        <f>AB22-AB21</f>
        <v>1.602428663506783E-2</v>
      </c>
      <c r="AE24" t="s">
        <v>34</v>
      </c>
      <c r="AF24" s="11">
        <f>AF22-AF21</f>
        <v>1.5640914560991814E-2</v>
      </c>
      <c r="AI24" t="s">
        <v>34</v>
      </c>
      <c r="AJ24" s="11">
        <f>AJ22-AJ21</f>
        <v>1.5462383460935036E-2</v>
      </c>
      <c r="AM24" t="s">
        <v>34</v>
      </c>
      <c r="AN24" s="11">
        <f>AN22-AN21</f>
        <v>1.2634404104410413E-2</v>
      </c>
      <c r="AQ24" t="s">
        <v>34</v>
      </c>
      <c r="AR24" s="11">
        <f>AR22-AR21</f>
        <v>1.5293820358897592E-2</v>
      </c>
      <c r="AU24" t="s">
        <v>34</v>
      </c>
      <c r="AV24" s="11">
        <f>AV22-AV21</f>
        <v>1.6192162357788031E-2</v>
      </c>
      <c r="AY24" t="s">
        <v>34</v>
      </c>
      <c r="AZ24" s="11">
        <f>AZ22-AZ21</f>
        <v>1.5098367314203665E-2</v>
      </c>
    </row>
    <row r="25" spans="1:52" x14ac:dyDescent="0.25">
      <c r="G25" t="s">
        <v>35</v>
      </c>
      <c r="H25" s="11">
        <f>H21-H23</f>
        <v>1.5219389308123887E-2</v>
      </c>
      <c r="K25" t="s">
        <v>35</v>
      </c>
      <c r="L25" s="11">
        <f>L21-L23</f>
        <v>1.8430683750812138E-2</v>
      </c>
      <c r="O25" t="s">
        <v>35</v>
      </c>
      <c r="P25" s="11">
        <f>P21-P23</f>
        <v>1.7818827976786189E-2</v>
      </c>
      <c r="S25" t="s">
        <v>35</v>
      </c>
      <c r="T25" s="11">
        <f>T21-T23</f>
        <v>1.6889356931881205E-2</v>
      </c>
      <c r="W25" t="s">
        <v>35</v>
      </c>
      <c r="X25" s="11">
        <f>X21-X23</f>
        <v>1.6220745183164742E-2</v>
      </c>
      <c r="AA25" t="s">
        <v>35</v>
      </c>
      <c r="AB25" s="11">
        <f>AB21-AB23</f>
        <v>1.6285251853736027E-2</v>
      </c>
      <c r="AE25" t="s">
        <v>35</v>
      </c>
      <c r="AF25" s="11">
        <f>AF21-AF23</f>
        <v>1.5889445162314941E-2</v>
      </c>
      <c r="AI25" t="s">
        <v>35</v>
      </c>
      <c r="AJ25" s="11">
        <f>AJ21-AJ23</f>
        <v>1.5705228642875602E-2</v>
      </c>
      <c r="AM25" t="s">
        <v>35</v>
      </c>
      <c r="AN25" s="11">
        <f>AN21-AN23</f>
        <v>1.279607709146785E-2</v>
      </c>
      <c r="AQ25" t="s">
        <v>35</v>
      </c>
      <c r="AR25" s="11">
        <f>AR21-AR23</f>
        <v>1.5531358873332513E-2</v>
      </c>
      <c r="AU25" t="s">
        <v>35</v>
      </c>
      <c r="AV25" s="11">
        <f>AV21-AV23</f>
        <v>1.6458669728869002E-2</v>
      </c>
      <c r="AY25" t="s">
        <v>35</v>
      </c>
      <c r="AZ25" s="11">
        <f>AZ21-AZ23</f>
        <v>1.5329827139553054E-2</v>
      </c>
    </row>
    <row r="26" spans="1:52" x14ac:dyDescent="0.25">
      <c r="G26" t="s">
        <v>36</v>
      </c>
      <c r="H26" s="12">
        <f>AVERAGE(H24:H25)</f>
        <v>1.5105308474283791E-2</v>
      </c>
      <c r="K26" t="s">
        <v>36</v>
      </c>
      <c r="L26" s="12">
        <f>AVERAGE(L24:L25)</f>
        <v>1.8263907857307776E-2</v>
      </c>
      <c r="O26" t="s">
        <v>36</v>
      </c>
      <c r="P26" s="12">
        <f>AVERAGE(P24:P25)</f>
        <v>1.7662847987361563E-2</v>
      </c>
      <c r="S26" t="s">
        <v>36</v>
      </c>
      <c r="T26" s="12">
        <f>AVERAGE(T24:T25)</f>
        <v>1.6749097358425474E-2</v>
      </c>
      <c r="W26" t="s">
        <v>36</v>
      </c>
      <c r="X26" s="12">
        <f>AVERAGE(X24:X25)</f>
        <v>1.6091286026820417E-2</v>
      </c>
      <c r="AA26" t="s">
        <v>36</v>
      </c>
      <c r="AB26" s="12">
        <f>AVERAGE(AB24:AB25)</f>
        <v>1.6154769244401929E-2</v>
      </c>
      <c r="AE26" t="s">
        <v>36</v>
      </c>
      <c r="AF26" s="12">
        <f>AVERAGE(AF24:AF25)</f>
        <v>1.5765179861653378E-2</v>
      </c>
      <c r="AI26" t="s">
        <v>36</v>
      </c>
      <c r="AJ26" s="12">
        <f>AVERAGE(AJ24:AJ25)</f>
        <v>1.5583806051905319E-2</v>
      </c>
      <c r="AM26" t="s">
        <v>36</v>
      </c>
      <c r="AN26" s="12">
        <f>AVERAGE(AN24:AN25)</f>
        <v>1.2715240597939131E-2</v>
      </c>
      <c r="AQ26" t="s">
        <v>36</v>
      </c>
      <c r="AR26" s="12">
        <f>AVERAGE(AR24:AR25)</f>
        <v>1.5412589616115052E-2</v>
      </c>
      <c r="AU26" t="s">
        <v>36</v>
      </c>
      <c r="AV26" s="12">
        <f>AVERAGE(AV24:AV25)</f>
        <v>1.6325416043328517E-2</v>
      </c>
      <c r="AY26" t="s">
        <v>36</v>
      </c>
      <c r="AZ26" s="12">
        <f>AVERAGE(AZ24:AZ25)</f>
        <v>1.5214097226878359E-2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"/>
  <sheetViews>
    <sheetView workbookViewId="0">
      <selection activeCell="F1" sqref="F1"/>
    </sheetView>
  </sheetViews>
  <sheetFormatPr defaultColWidth="11.42578125" defaultRowHeight="15" x14ac:dyDescent="0.25"/>
  <sheetData>
    <row r="1" spans="1:56" ht="17.25" thickTop="1" thickBot="1" x14ac:dyDescent="0.3">
      <c r="B1" s="1" t="s">
        <v>15</v>
      </c>
      <c r="C1" s="1" t="s">
        <v>16</v>
      </c>
      <c r="D1" s="1" t="s">
        <v>17</v>
      </c>
      <c r="E1" s="2" t="s">
        <v>0</v>
      </c>
      <c r="F1" s="2" t="s">
        <v>14</v>
      </c>
      <c r="G1" s="8">
        <f>LN(G2)</f>
        <v>0.36327361257198088</v>
      </c>
      <c r="H1" s="9">
        <f>G4</f>
        <v>0.96874254029795992</v>
      </c>
      <c r="I1" s="2" t="s">
        <v>0</v>
      </c>
      <c r="J1" s="2" t="s">
        <v>14</v>
      </c>
      <c r="K1" s="8">
        <f>LN(K2)</f>
        <v>0.36081296250574024</v>
      </c>
      <c r="L1" s="9">
        <f>K4</f>
        <v>0.95939529754716746</v>
      </c>
      <c r="M1" s="2" t="s">
        <v>0</v>
      </c>
      <c r="N1" s="2" t="s">
        <v>14</v>
      </c>
      <c r="O1" s="8">
        <f>LN(O2)</f>
        <v>0.36477684368525182</v>
      </c>
      <c r="P1" s="9">
        <f>O4</f>
        <v>0.9624300227430963</v>
      </c>
      <c r="Q1" s="2" t="s">
        <v>0</v>
      </c>
      <c r="R1" s="2" t="s">
        <v>14</v>
      </c>
      <c r="S1" s="8">
        <f>LN(S2)</f>
        <v>0.36579097235833197</v>
      </c>
      <c r="T1" s="9">
        <f>S4</f>
        <v>0.9662028592873797</v>
      </c>
      <c r="U1" s="2" t="s">
        <v>0</v>
      </c>
      <c r="V1" s="2" t="s">
        <v>14</v>
      </c>
      <c r="W1" s="8">
        <f>LN(W2)</f>
        <v>0.3657782005285834</v>
      </c>
      <c r="X1" s="9">
        <f>W4</f>
        <v>0.96872227820009593</v>
      </c>
      <c r="Y1" s="2" t="s">
        <v>0</v>
      </c>
      <c r="Z1" s="2" t="s">
        <v>14</v>
      </c>
      <c r="AA1" s="8">
        <f>LN(AA2)</f>
        <v>0.36335785797019748</v>
      </c>
      <c r="AB1" s="9">
        <f>AA4</f>
        <v>0.96822427631083507</v>
      </c>
      <c r="AC1" s="2" t="s">
        <v>0</v>
      </c>
      <c r="AD1" s="2" t="s">
        <v>14</v>
      </c>
      <c r="AE1" s="8">
        <f>LN(AE2)</f>
        <v>0.36387848992362293</v>
      </c>
      <c r="AF1" s="9">
        <f>AE4</f>
        <v>0.96974578515938004</v>
      </c>
      <c r="AG1" s="2" t="s">
        <v>0</v>
      </c>
      <c r="AH1" s="2" t="s">
        <v>14</v>
      </c>
      <c r="AI1" s="8">
        <f>LN(AI2)</f>
        <v>0.36456899693751499</v>
      </c>
      <c r="AJ1" s="9">
        <f>AI4</f>
        <v>0.97048645436920777</v>
      </c>
      <c r="AK1" s="2" t="s">
        <v>0</v>
      </c>
      <c r="AL1" s="2" t="s">
        <v>14</v>
      </c>
      <c r="AM1" s="8">
        <f>LN(AM2)</f>
        <v>0.37230305164025024</v>
      </c>
      <c r="AN1" s="9">
        <f>AM4</f>
        <v>0.98066421437614082</v>
      </c>
      <c r="AO1" s="2" t="s">
        <v>0</v>
      </c>
      <c r="AP1" s="2" t="s">
        <v>14</v>
      </c>
      <c r="AQ1" s="8">
        <f>LN(AQ2)</f>
        <v>0.36892586035380576</v>
      </c>
      <c r="AR1" s="9">
        <f>AQ4</f>
        <v>0.97153178659043726</v>
      </c>
      <c r="AS1" s="2" t="s">
        <v>0</v>
      </c>
      <c r="AT1" s="2" t="s">
        <v>14</v>
      </c>
      <c r="AU1" s="8">
        <f>LN(AU2)</f>
        <v>0.36756340273128496</v>
      </c>
      <c r="AV1" s="9">
        <f>AU4</f>
        <v>0.96802654135857025</v>
      </c>
      <c r="AW1" s="2" t="s">
        <v>0</v>
      </c>
      <c r="AX1" s="2" t="s">
        <v>14</v>
      </c>
      <c r="AY1" s="8">
        <f>LN(AY2)</f>
        <v>0.35162748855614862</v>
      </c>
      <c r="AZ1" s="9">
        <f>AY4</f>
        <v>0.97053248160815364</v>
      </c>
      <c r="BA1" s="2" t="s">
        <v>0</v>
      </c>
      <c r="BB1" s="2" t="s">
        <v>14</v>
      </c>
      <c r="BC1" s="8">
        <f>LN(BC2)</f>
        <v>0.34658791927697197</v>
      </c>
      <c r="BD1" s="9">
        <f>BC4</f>
        <v>0.96984755574503634</v>
      </c>
    </row>
    <row r="2" spans="1:56" ht="15.75" thickTop="1" x14ac:dyDescent="0.25">
      <c r="B2">
        <v>0.36081296250574024</v>
      </c>
      <c r="C2" s="10">
        <v>0.95939529754716746</v>
      </c>
      <c r="D2">
        <v>212.64920455837893</v>
      </c>
      <c r="E2" s="3">
        <v>1972</v>
      </c>
      <c r="F2" s="4">
        <v>1500</v>
      </c>
      <c r="G2">
        <f t="array" ref="G2:H6">LOGEST(F2:F13,E2:E13,TRUE, TRUE)</f>
        <v>1.438029268304607</v>
      </c>
      <c r="H2">
        <v>0</v>
      </c>
      <c r="I2" s="3">
        <v>1974</v>
      </c>
      <c r="J2" s="4">
        <v>4000</v>
      </c>
      <c r="K2">
        <f t="array" ref="K2:L6">LOGEST(J2:J12,I2:I12,TRUE, TRUE)</f>
        <v>1.4344951314105956</v>
      </c>
      <c r="L2">
        <v>1.8029568397759275E-306</v>
      </c>
      <c r="M2" s="3">
        <v>1972</v>
      </c>
      <c r="N2" s="4">
        <v>1500</v>
      </c>
      <c r="O2">
        <f t="array" ref="O2:P6">LOGEST(N2:N12,M2:M12,TRUE, TRUE)</f>
        <v>1.4401925842170393</v>
      </c>
      <c r="P2">
        <v>0</v>
      </c>
      <c r="Q2" s="3">
        <v>1972</v>
      </c>
      <c r="R2" s="4">
        <v>1500</v>
      </c>
      <c r="S2">
        <f t="array" ref="S2:T6">LOGEST(R2:R12,Q2:Q12,TRUE, TRUE)</f>
        <v>1.4416538656499127</v>
      </c>
      <c r="T2">
        <v>0</v>
      </c>
      <c r="U2" s="3">
        <v>1972</v>
      </c>
      <c r="V2" s="4">
        <v>1500</v>
      </c>
      <c r="W2">
        <f t="array" ref="W2:X6">LOGEST(V2:V12,U2:U12,TRUE, TRUE)</f>
        <v>1.4416354532097648</v>
      </c>
      <c r="X2">
        <v>0</v>
      </c>
      <c r="Y2" s="3">
        <v>1972</v>
      </c>
      <c r="Z2" s="4">
        <v>1500</v>
      </c>
      <c r="AA2">
        <f t="array" ref="AA2:AB6">LOGEST(Z2:Z12,Y2:Y12,TRUE, TRUE)</f>
        <v>1.4381504207561591</v>
      </c>
      <c r="AB2">
        <v>0</v>
      </c>
      <c r="AC2" s="3">
        <v>1972</v>
      </c>
      <c r="AD2" s="4">
        <v>1500</v>
      </c>
      <c r="AE2">
        <f t="array" ref="AE2:AF6">LOGEST(AD2:AD12,AC2:AC12,TRUE, TRUE)</f>
        <v>1.4388993627636899</v>
      </c>
      <c r="AF2">
        <v>0</v>
      </c>
      <c r="AG2" s="3">
        <v>1972</v>
      </c>
      <c r="AH2" s="4">
        <v>1500</v>
      </c>
      <c r="AI2">
        <f t="array" ref="AI2:AJ6">LOGEST(AH2:AH12,AG2:AG12,TRUE, TRUE)</f>
        <v>1.4398932759784946</v>
      </c>
      <c r="AJ2">
        <v>0</v>
      </c>
      <c r="AK2" s="3">
        <v>1972</v>
      </c>
      <c r="AL2" s="4">
        <v>1500</v>
      </c>
      <c r="AM2">
        <f t="array" ref="AM2:AN6">LOGEST(AL2:AL12,AK2:AK12,TRUE, TRUE)</f>
        <v>1.451072664617552</v>
      </c>
      <c r="AN2">
        <v>2.398403585275037E-316</v>
      </c>
      <c r="AO2" s="3">
        <v>1972</v>
      </c>
      <c r="AP2" s="4">
        <v>1500</v>
      </c>
      <c r="AQ2">
        <f t="array" ref="AQ2:AR6">LOGEST(AP2:AP12,AO2:AO12,TRUE, TRUE)</f>
        <v>1.4461803803983051</v>
      </c>
      <c r="AR2">
        <v>0</v>
      </c>
      <c r="AS2" s="3">
        <v>1972</v>
      </c>
      <c r="AT2" s="4">
        <v>1500</v>
      </c>
      <c r="AU2">
        <f t="array" ref="AU2:AV6">LOGEST(AT2:AT12,AS2:AS12,TRUE, TRUE)</f>
        <v>1.4442113625717539</v>
      </c>
      <c r="AV2">
        <v>0</v>
      </c>
      <c r="AW2" s="3">
        <v>1972</v>
      </c>
      <c r="AX2" s="4">
        <v>1500</v>
      </c>
      <c r="AY2">
        <f t="array" ref="AY2:AZ6">LOGEST(AX2:AX12,AW2:AW12,TRUE, TRUE)</f>
        <v>1.4213789451645422</v>
      </c>
      <c r="AZ2">
        <v>1.3732641067278616E-298</v>
      </c>
      <c r="BA2" s="3">
        <v>1972</v>
      </c>
      <c r="BB2" s="4">
        <v>1500</v>
      </c>
      <c r="BC2">
        <f t="array" ref="BC2:BD6">LOGEST(BB2:BB12,BA2:BA12,TRUE, TRUE)</f>
        <v>1.4142338267801706</v>
      </c>
      <c r="BD2">
        <v>3.0543062674112951E-294</v>
      </c>
    </row>
    <row r="3" spans="1:56" x14ac:dyDescent="0.25">
      <c r="B3">
        <v>0.36477684368525182</v>
      </c>
      <c r="C3" s="10">
        <v>0.9624300227430963</v>
      </c>
      <c r="D3">
        <v>230.55297972255761</v>
      </c>
      <c r="E3" s="3">
        <v>1974</v>
      </c>
      <c r="F3" s="4">
        <v>4000</v>
      </c>
      <c r="G3">
        <v>2.0635096638177485E-2</v>
      </c>
      <c r="H3">
        <v>41.062778136991923</v>
      </c>
      <c r="I3" s="3">
        <v>1978</v>
      </c>
      <c r="J3" s="4">
        <v>20000</v>
      </c>
      <c r="K3">
        <v>2.474288008081334E-2</v>
      </c>
      <c r="L3">
        <v>49.277229233465363</v>
      </c>
      <c r="M3" s="3">
        <v>1978</v>
      </c>
      <c r="N3" s="4">
        <v>20000</v>
      </c>
      <c r="O3">
        <v>2.402381038592747E-2</v>
      </c>
      <c r="P3">
        <v>47.840822674596211</v>
      </c>
      <c r="Q3" s="3">
        <v>1974</v>
      </c>
      <c r="R3" s="4">
        <v>4000</v>
      </c>
      <c r="S3">
        <v>2.2804342181877761E-2</v>
      </c>
      <c r="T3">
        <v>45.404154367528498</v>
      </c>
      <c r="U3" s="3">
        <v>1974</v>
      </c>
      <c r="V3" s="4">
        <v>4000</v>
      </c>
      <c r="W3">
        <v>2.1908592461589507E-2</v>
      </c>
      <c r="X3">
        <v>43.612765480272785</v>
      </c>
      <c r="Y3" s="3">
        <v>1974</v>
      </c>
      <c r="Z3" s="4">
        <v>4000</v>
      </c>
      <c r="AA3">
        <v>2.1941839975674549E-2</v>
      </c>
      <c r="AB3">
        <v>43.672987297307955</v>
      </c>
      <c r="AC3" s="3">
        <v>1974</v>
      </c>
      <c r="AD3" s="4">
        <v>4000</v>
      </c>
      <c r="AE3">
        <v>2.1423929077557063E-2</v>
      </c>
      <c r="AF3">
        <v>42.63630680250165</v>
      </c>
      <c r="AG3" s="3">
        <v>1974</v>
      </c>
      <c r="AH3" s="4">
        <v>4000</v>
      </c>
      <c r="AI3">
        <v>2.1192121394041603E-2</v>
      </c>
      <c r="AJ3">
        <v>42.165344732674079</v>
      </c>
      <c r="AK3" s="3">
        <v>1974</v>
      </c>
      <c r="AL3" s="4">
        <v>4000</v>
      </c>
      <c r="AM3">
        <v>1.742593495563443E-2</v>
      </c>
      <c r="AN3">
        <v>34.663928623100361</v>
      </c>
      <c r="AO3" s="3">
        <v>1974</v>
      </c>
      <c r="AP3" s="4">
        <v>4000</v>
      </c>
      <c r="AQ3">
        <v>2.1050840624612415E-2</v>
      </c>
      <c r="AR3">
        <v>41.872722127150396</v>
      </c>
      <c r="AS3" s="3">
        <v>1974</v>
      </c>
      <c r="AT3" s="4">
        <v>4000</v>
      </c>
      <c r="AU3">
        <v>2.2267024393170024E-2</v>
      </c>
      <c r="AV3">
        <v>44.287790987146636</v>
      </c>
      <c r="AW3" s="3">
        <v>1974</v>
      </c>
      <c r="AX3" s="4">
        <v>4000</v>
      </c>
      <c r="AY3">
        <v>2.0423412463337964E-2</v>
      </c>
      <c r="AZ3">
        <v>40.617218291482253</v>
      </c>
      <c r="BA3" s="3">
        <v>1974</v>
      </c>
      <c r="BB3" s="4">
        <v>4000</v>
      </c>
      <c r="BC3">
        <v>2.0370500041079181E-2</v>
      </c>
      <c r="BD3">
        <v>40.506388351483274</v>
      </c>
    </row>
    <row r="4" spans="1:56" ht="15.75" thickBot="1" x14ac:dyDescent="0.3">
      <c r="B4">
        <v>0.36579097235833197</v>
      </c>
      <c r="C4" s="10">
        <v>0.9662028592873797</v>
      </c>
      <c r="D4">
        <v>257.2947163645506</v>
      </c>
      <c r="E4" s="3">
        <v>1978</v>
      </c>
      <c r="F4" s="4">
        <v>20000</v>
      </c>
      <c r="G4">
        <v>0.96874254029795992</v>
      </c>
      <c r="H4">
        <v>0.80368778676267361</v>
      </c>
      <c r="I4" s="3">
        <v>1982</v>
      </c>
      <c r="J4" s="4">
        <v>100000</v>
      </c>
      <c r="K4">
        <v>0.95939529754716746</v>
      </c>
      <c r="L4">
        <v>0.845152197803691</v>
      </c>
      <c r="M4" s="3">
        <v>1982</v>
      </c>
      <c r="N4" s="4">
        <v>100000</v>
      </c>
      <c r="O4">
        <v>0.9624300227430963</v>
      </c>
      <c r="P4">
        <v>0.84615170193988831</v>
      </c>
      <c r="Q4" s="3">
        <v>1982</v>
      </c>
      <c r="R4" s="4">
        <v>100000</v>
      </c>
      <c r="S4">
        <v>0.9662028592873797</v>
      </c>
      <c r="T4">
        <v>0.84160072863455082</v>
      </c>
      <c r="U4" s="3">
        <v>1978</v>
      </c>
      <c r="V4" s="4">
        <v>20000</v>
      </c>
      <c r="W4">
        <v>0.96872227820009593</v>
      </c>
      <c r="X4">
        <v>0.83383580651040834</v>
      </c>
      <c r="Y4" s="3">
        <v>1978</v>
      </c>
      <c r="Z4" s="4">
        <v>20000</v>
      </c>
      <c r="AA4">
        <v>0.96822427631083507</v>
      </c>
      <c r="AB4">
        <v>0.84712140503380495</v>
      </c>
      <c r="AC4" s="3">
        <v>1978</v>
      </c>
      <c r="AD4" s="4">
        <v>20000</v>
      </c>
      <c r="AE4">
        <v>0.96974578515938004</v>
      </c>
      <c r="AF4">
        <v>0.83330797510744037</v>
      </c>
      <c r="AG4" s="3">
        <v>1978</v>
      </c>
      <c r="AH4" s="4">
        <v>20000</v>
      </c>
      <c r="AI4">
        <v>0.97048645436920777</v>
      </c>
      <c r="AJ4">
        <v>0.82255614807675637</v>
      </c>
      <c r="AK4" s="3">
        <v>1978</v>
      </c>
      <c r="AL4" s="4">
        <v>20000</v>
      </c>
      <c r="AM4">
        <v>0.98066421437614082</v>
      </c>
      <c r="AN4">
        <v>0.66256062163523688</v>
      </c>
      <c r="AO4" s="3">
        <v>1978</v>
      </c>
      <c r="AP4" s="4">
        <v>20000</v>
      </c>
      <c r="AQ4">
        <v>0.97153178659043726</v>
      </c>
      <c r="AR4">
        <v>0.79518393167758594</v>
      </c>
      <c r="AS4" s="3">
        <v>1978</v>
      </c>
      <c r="AT4" s="4">
        <v>20000</v>
      </c>
      <c r="AU4">
        <v>0.96802654135857025</v>
      </c>
      <c r="AV4">
        <v>0.82805465067006456</v>
      </c>
      <c r="AW4" s="3">
        <v>1978</v>
      </c>
      <c r="AX4" s="4">
        <v>20000</v>
      </c>
      <c r="AY4">
        <v>0.97053248160815364</v>
      </c>
      <c r="AZ4">
        <v>0.74487570921158608</v>
      </c>
      <c r="BA4" s="3">
        <v>1978</v>
      </c>
      <c r="BB4" s="4">
        <v>20000</v>
      </c>
      <c r="BC4">
        <v>0.96984755574503634</v>
      </c>
      <c r="BD4">
        <v>0.71579261009078921</v>
      </c>
    </row>
    <row r="5" spans="1:56" ht="17.25" thickTop="1" thickBot="1" x14ac:dyDescent="0.3">
      <c r="B5">
        <v>0.3657782005285834</v>
      </c>
      <c r="C5" s="10">
        <v>0.96872227820009593</v>
      </c>
      <c r="D5">
        <v>278.74474233054974</v>
      </c>
      <c r="E5" s="3">
        <v>1982</v>
      </c>
      <c r="F5" s="4">
        <v>100000</v>
      </c>
      <c r="G5">
        <v>309.92363088121681</v>
      </c>
      <c r="H5">
        <v>10</v>
      </c>
      <c r="I5" s="3">
        <v>1985</v>
      </c>
      <c r="J5" s="4">
        <v>200000</v>
      </c>
      <c r="K5" s="7">
        <v>212.64920455837893</v>
      </c>
      <c r="L5">
        <v>9</v>
      </c>
      <c r="M5" s="3">
        <v>1985</v>
      </c>
      <c r="N5" s="4">
        <v>200000</v>
      </c>
      <c r="O5" s="7">
        <v>230.55297972255761</v>
      </c>
      <c r="P5">
        <v>9</v>
      </c>
      <c r="Q5" s="3">
        <v>1985</v>
      </c>
      <c r="R5" s="4">
        <v>200000</v>
      </c>
      <c r="S5" s="7">
        <v>257.2947163645506</v>
      </c>
      <c r="T5">
        <v>9</v>
      </c>
      <c r="U5" s="3">
        <v>1985</v>
      </c>
      <c r="V5" s="4">
        <v>200000</v>
      </c>
      <c r="W5" s="7">
        <v>278.74474233054974</v>
      </c>
      <c r="X5">
        <v>9</v>
      </c>
      <c r="Y5" s="3">
        <v>1982</v>
      </c>
      <c r="Z5" s="4">
        <v>100000</v>
      </c>
      <c r="AA5" s="7">
        <v>274.23509129294428</v>
      </c>
      <c r="AB5">
        <v>9</v>
      </c>
      <c r="AC5" s="3">
        <v>1982</v>
      </c>
      <c r="AD5" s="4">
        <v>100000</v>
      </c>
      <c r="AE5" s="7">
        <v>288.4792123151197</v>
      </c>
      <c r="AF5">
        <v>9</v>
      </c>
      <c r="AG5" s="3">
        <v>1982</v>
      </c>
      <c r="AH5" s="4">
        <v>100000</v>
      </c>
      <c r="AI5" s="7">
        <v>295.94472309725006</v>
      </c>
      <c r="AJ5">
        <v>9</v>
      </c>
      <c r="AK5" s="3">
        <v>1982</v>
      </c>
      <c r="AL5" s="4">
        <v>100000</v>
      </c>
      <c r="AM5" s="7">
        <v>456.45820144460851</v>
      </c>
      <c r="AN5">
        <v>9</v>
      </c>
      <c r="AO5" s="3">
        <v>1982</v>
      </c>
      <c r="AP5" s="4">
        <v>100000</v>
      </c>
      <c r="AQ5" s="7">
        <v>307.14207293306316</v>
      </c>
      <c r="AR5">
        <v>9</v>
      </c>
      <c r="AS5" s="3">
        <v>1982</v>
      </c>
      <c r="AT5" s="4">
        <v>100000</v>
      </c>
      <c r="AU5" s="7">
        <v>272.48346730116378</v>
      </c>
      <c r="AV5">
        <v>9</v>
      </c>
      <c r="AW5" s="3">
        <v>1982</v>
      </c>
      <c r="AX5" s="4">
        <v>100000</v>
      </c>
      <c r="AY5" s="7">
        <v>296.42103614976622</v>
      </c>
      <c r="AZ5">
        <v>9</v>
      </c>
      <c r="BA5" s="3">
        <v>1982</v>
      </c>
      <c r="BB5" s="4">
        <v>100000</v>
      </c>
      <c r="BC5" s="7">
        <v>289.48326470310735</v>
      </c>
      <c r="BD5">
        <v>9</v>
      </c>
    </row>
    <row r="6" spans="1:56" ht="15.75" thickTop="1" x14ac:dyDescent="0.25">
      <c r="B6">
        <v>0.36335785797019748</v>
      </c>
      <c r="C6" s="10">
        <v>0.96822427631083507</v>
      </c>
      <c r="D6">
        <v>274.23509129294428</v>
      </c>
      <c r="E6" s="3">
        <v>1985</v>
      </c>
      <c r="F6" s="4">
        <v>200000</v>
      </c>
      <c r="G6">
        <v>200.18403027589594</v>
      </c>
      <c r="H6">
        <v>6.459140585914847</v>
      </c>
      <c r="I6" s="3">
        <v>1988</v>
      </c>
      <c r="J6" s="4">
        <v>900000</v>
      </c>
      <c r="K6">
        <v>151.89154962443394</v>
      </c>
      <c r="L6">
        <v>6.4285401370716819</v>
      </c>
      <c r="M6" s="3">
        <v>1988</v>
      </c>
      <c r="N6" s="4">
        <v>900000</v>
      </c>
      <c r="O6">
        <v>165.06964000652255</v>
      </c>
      <c r="P6">
        <v>6.4437543242619268</v>
      </c>
      <c r="Q6" s="3">
        <v>1988</v>
      </c>
      <c r="R6" s="4">
        <v>900000</v>
      </c>
      <c r="S6">
        <v>182.23973429495928</v>
      </c>
      <c r="T6">
        <v>6.3746260779438622</v>
      </c>
      <c r="U6" s="3">
        <v>1988</v>
      </c>
      <c r="V6" s="4">
        <v>900000</v>
      </c>
      <c r="W6">
        <v>193.80624436727706</v>
      </c>
      <c r="X6">
        <v>6.2575393699697681</v>
      </c>
      <c r="Y6" s="3">
        <v>1988</v>
      </c>
      <c r="Z6" s="4">
        <v>900000</v>
      </c>
      <c r="AA6">
        <v>196.79512587515686</v>
      </c>
      <c r="AB6">
        <v>6.4585320737980298</v>
      </c>
      <c r="AC6" s="3">
        <v>1985</v>
      </c>
      <c r="AD6" s="4">
        <v>200000</v>
      </c>
      <c r="AE6">
        <v>200.32059431372892</v>
      </c>
      <c r="AF6">
        <v>6.2496196323989617</v>
      </c>
      <c r="AG6" s="3">
        <v>1985</v>
      </c>
      <c r="AH6" s="4">
        <v>200000</v>
      </c>
      <c r="AI6">
        <v>200.23579027876755</v>
      </c>
      <c r="AJ6">
        <v>6.0893875506498372</v>
      </c>
      <c r="AK6" s="3">
        <v>1985</v>
      </c>
      <c r="AL6" s="4">
        <v>200000</v>
      </c>
      <c r="AM6">
        <v>200.37902355170388</v>
      </c>
      <c r="AN6">
        <v>3.9508791960750429</v>
      </c>
      <c r="AO6" s="3">
        <v>1985</v>
      </c>
      <c r="AP6" s="4">
        <v>200000</v>
      </c>
      <c r="AQ6">
        <v>194.21130315560387</v>
      </c>
      <c r="AR6">
        <v>5.6908573667840123</v>
      </c>
      <c r="AS6" s="3">
        <v>1985</v>
      </c>
      <c r="AT6" s="4">
        <v>200000</v>
      </c>
      <c r="AU6">
        <v>186.83496642516542</v>
      </c>
      <c r="AV6">
        <v>6.1710705404669035</v>
      </c>
      <c r="AW6" s="3">
        <v>1985</v>
      </c>
      <c r="AX6" s="4">
        <v>200000</v>
      </c>
      <c r="AY6">
        <v>164.46619498581006</v>
      </c>
      <c r="AZ6">
        <v>4.993558399561171</v>
      </c>
      <c r="BA6" s="3">
        <v>1985</v>
      </c>
      <c r="BB6" s="4">
        <v>200000</v>
      </c>
      <c r="BC6">
        <v>148.31937358024345</v>
      </c>
      <c r="BD6">
        <v>4.6112315459452606</v>
      </c>
    </row>
    <row r="7" spans="1:56" x14ac:dyDescent="0.25">
      <c r="B7">
        <v>0.36387848992362293</v>
      </c>
      <c r="C7" s="10">
        <v>0.96974578515938004</v>
      </c>
      <c r="D7">
        <v>288.4792123151197</v>
      </c>
      <c r="E7" s="3">
        <v>1988</v>
      </c>
      <c r="F7" s="4">
        <v>900000</v>
      </c>
      <c r="G7" t="s">
        <v>18</v>
      </c>
      <c r="H7">
        <f>TINV(0.0455,H5)</f>
        <v>2.2836816132996423</v>
      </c>
      <c r="I7" s="3">
        <v>1993</v>
      </c>
      <c r="J7" s="4">
        <v>2000000</v>
      </c>
      <c r="K7" t="s">
        <v>18</v>
      </c>
      <c r="L7">
        <f>TINV(0.0455,L5)</f>
        <v>2.3198094410224317</v>
      </c>
      <c r="M7" s="3">
        <v>1993</v>
      </c>
      <c r="N7" s="4">
        <v>2000000</v>
      </c>
      <c r="O7" t="s">
        <v>18</v>
      </c>
      <c r="P7">
        <f>TINV(0.0455,P5)</f>
        <v>2.3198094410224317</v>
      </c>
      <c r="Q7" s="3">
        <v>1993</v>
      </c>
      <c r="R7" s="4">
        <v>2000000</v>
      </c>
      <c r="S7" t="s">
        <v>18</v>
      </c>
      <c r="T7">
        <f>TINV(0.0455,T5)</f>
        <v>2.3198094410224317</v>
      </c>
      <c r="U7" s="3">
        <v>1993</v>
      </c>
      <c r="V7" s="4">
        <v>2000000</v>
      </c>
      <c r="W7" t="s">
        <v>18</v>
      </c>
      <c r="X7">
        <f>TINV(0.0455,X5)</f>
        <v>2.3198094410224317</v>
      </c>
      <c r="Y7" s="3">
        <v>1993</v>
      </c>
      <c r="Z7" s="4">
        <v>2000000</v>
      </c>
      <c r="AA7" t="s">
        <v>18</v>
      </c>
      <c r="AB7">
        <f>TINV(0.0455,AB5)</f>
        <v>2.3198094410224317</v>
      </c>
      <c r="AC7" s="3">
        <v>1993</v>
      </c>
      <c r="AD7" s="4">
        <v>2000000</v>
      </c>
      <c r="AE7" t="s">
        <v>18</v>
      </c>
      <c r="AF7">
        <f>TINV(0.0455,AF5)</f>
        <v>2.3198094410224317</v>
      </c>
      <c r="AG7" s="3">
        <v>1988</v>
      </c>
      <c r="AH7" s="4">
        <v>900000</v>
      </c>
      <c r="AI7" t="s">
        <v>18</v>
      </c>
      <c r="AJ7">
        <f>TINV(0.0455,AJ5)</f>
        <v>2.3198094410224317</v>
      </c>
      <c r="AK7" s="3">
        <v>1988</v>
      </c>
      <c r="AL7" s="4">
        <v>900000</v>
      </c>
      <c r="AM7" t="s">
        <v>18</v>
      </c>
      <c r="AN7">
        <f>TINV(0.0455,AN5)</f>
        <v>2.3198094410224317</v>
      </c>
      <c r="AO7" s="3">
        <v>1988</v>
      </c>
      <c r="AP7" s="4">
        <v>900000</v>
      </c>
      <c r="AQ7" t="s">
        <v>18</v>
      </c>
      <c r="AR7">
        <f>TINV(0.0455,AR5)</f>
        <v>2.3198094410224317</v>
      </c>
      <c r="AS7" s="3">
        <v>1988</v>
      </c>
      <c r="AT7" s="4">
        <v>900000</v>
      </c>
      <c r="AU7" t="s">
        <v>18</v>
      </c>
      <c r="AV7">
        <f>TINV(0.0455,AV5)</f>
        <v>2.3198094410224317</v>
      </c>
      <c r="AW7" s="3">
        <v>1988</v>
      </c>
      <c r="AX7" s="4">
        <v>900000</v>
      </c>
      <c r="AY7" t="s">
        <v>18</v>
      </c>
      <c r="AZ7">
        <f>TINV(0.0455,AZ5)</f>
        <v>2.3198094410224317</v>
      </c>
      <c r="BA7" s="3">
        <v>1988</v>
      </c>
      <c r="BB7" s="4">
        <v>900000</v>
      </c>
    </row>
    <row r="8" spans="1:56" x14ac:dyDescent="0.25">
      <c r="B8">
        <v>0.36456899693751499</v>
      </c>
      <c r="C8" s="10">
        <v>0.97048645436920777</v>
      </c>
      <c r="D8">
        <v>295.94472309725006</v>
      </c>
      <c r="E8" s="3">
        <v>1993</v>
      </c>
      <c r="F8" s="4">
        <v>2000000</v>
      </c>
      <c r="G8" t="s">
        <v>19</v>
      </c>
      <c r="H8">
        <f>H7*G3</f>
        <v>4.712399078126718E-2</v>
      </c>
      <c r="I8" s="3">
        <v>1998</v>
      </c>
      <c r="J8" s="4">
        <v>5000000</v>
      </c>
      <c r="K8" t="s">
        <v>19</v>
      </c>
      <c r="L8">
        <f>L7*K3</f>
        <v>5.7398766809556655E-2</v>
      </c>
      <c r="M8" s="3">
        <v>1998</v>
      </c>
      <c r="N8" s="4">
        <v>5000000</v>
      </c>
      <c r="O8" t="s">
        <v>19</v>
      </c>
      <c r="P8">
        <f>P7*O3</f>
        <v>5.5730662142607294E-2</v>
      </c>
      <c r="Q8" s="3">
        <v>1998</v>
      </c>
      <c r="R8" s="4">
        <v>5000000</v>
      </c>
      <c r="S8" t="s">
        <v>19</v>
      </c>
      <c r="T8">
        <f>T7*S3</f>
        <v>5.290172828982611E-2</v>
      </c>
      <c r="U8" s="3">
        <v>1998</v>
      </c>
      <c r="V8" s="4">
        <v>5000000</v>
      </c>
      <c r="W8" t="s">
        <v>19</v>
      </c>
      <c r="X8">
        <f>X7*W3</f>
        <v>5.0823759631908216E-2</v>
      </c>
      <c r="Y8" s="3">
        <v>1998</v>
      </c>
      <c r="Z8" s="4">
        <v>5000000</v>
      </c>
      <c r="AA8" t="s">
        <v>19</v>
      </c>
      <c r="AB8">
        <f>AB7*AA3</f>
        <v>5.0900887528973225E-2</v>
      </c>
      <c r="AC8" s="3">
        <v>1998</v>
      </c>
      <c r="AD8" s="4">
        <v>5000000</v>
      </c>
      <c r="AE8" t="s">
        <v>19</v>
      </c>
      <c r="AF8">
        <f>AF7*AE3</f>
        <v>4.9699432937911868E-2</v>
      </c>
      <c r="AG8" s="3">
        <v>1998</v>
      </c>
      <c r="AH8" s="4">
        <v>5000000</v>
      </c>
      <c r="AI8" t="s">
        <v>19</v>
      </c>
      <c r="AJ8">
        <f>AJ7*AI3</f>
        <v>4.9161683285191167E-2</v>
      </c>
      <c r="AK8" s="3">
        <v>1993</v>
      </c>
      <c r="AL8" s="4">
        <v>2000000</v>
      </c>
      <c r="AM8" t="s">
        <v>19</v>
      </c>
      <c r="AN8">
        <f>AN7*AM3</f>
        <v>4.0424848428723563E-2</v>
      </c>
      <c r="AO8" s="3">
        <v>1993</v>
      </c>
      <c r="AP8" s="4">
        <v>2000000</v>
      </c>
      <c r="AQ8" t="s">
        <v>19</v>
      </c>
      <c r="AR8">
        <f>AR7*AQ3</f>
        <v>4.8833938822434426E-2</v>
      </c>
      <c r="AS8" s="3">
        <v>1993</v>
      </c>
      <c r="AT8" s="4">
        <v>2000000</v>
      </c>
      <c r="AU8" t="s">
        <v>19</v>
      </c>
      <c r="AV8">
        <f>AV7*AU3</f>
        <v>5.1655253410752604E-2</v>
      </c>
      <c r="AW8" s="3">
        <v>1993</v>
      </c>
      <c r="AX8" s="4">
        <v>2000000</v>
      </c>
      <c r="AY8" t="s">
        <v>19</v>
      </c>
      <c r="AZ8">
        <f>AZ7*AY3</f>
        <v>4.7378425050346604E-2</v>
      </c>
      <c r="BA8" s="3">
        <v>1993</v>
      </c>
      <c r="BB8" s="4">
        <v>2000000</v>
      </c>
    </row>
    <row r="9" spans="1:56" x14ac:dyDescent="0.25">
      <c r="B9">
        <v>0.37230305164025024</v>
      </c>
      <c r="C9" s="10">
        <v>0.98066421437614082</v>
      </c>
      <c r="D9">
        <v>456.45820144460851</v>
      </c>
      <c r="E9" s="3">
        <v>1998</v>
      </c>
      <c r="F9" s="4">
        <v>5000000</v>
      </c>
      <c r="G9" t="s">
        <v>20</v>
      </c>
      <c r="H9">
        <f>G2+H8</f>
        <v>1.4851532590858743</v>
      </c>
      <c r="I9" s="3">
        <v>1999</v>
      </c>
      <c r="J9" s="4">
        <v>14000000</v>
      </c>
      <c r="K9" t="s">
        <v>20</v>
      </c>
      <c r="L9">
        <f>K2+L8</f>
        <v>1.4918938982201522</v>
      </c>
      <c r="M9" s="3">
        <v>1999</v>
      </c>
      <c r="N9" s="4">
        <v>14000000</v>
      </c>
      <c r="O9" t="s">
        <v>20</v>
      </c>
      <c r="P9">
        <f>O2+P8</f>
        <v>1.4959232463596466</v>
      </c>
      <c r="Q9" s="3">
        <v>1999</v>
      </c>
      <c r="R9" s="4">
        <v>14000000</v>
      </c>
      <c r="S9" t="s">
        <v>20</v>
      </c>
      <c r="T9">
        <f>S2+T8</f>
        <v>1.4945555939397388</v>
      </c>
      <c r="U9" s="3">
        <v>1999</v>
      </c>
      <c r="V9" s="4">
        <v>14000000</v>
      </c>
      <c r="W9" t="s">
        <v>20</v>
      </c>
      <c r="X9">
        <f>W2+X8</f>
        <v>1.4924592128416729</v>
      </c>
      <c r="Y9" s="3">
        <v>1999</v>
      </c>
      <c r="Z9" s="4">
        <v>14000000</v>
      </c>
      <c r="AA9" t="s">
        <v>20</v>
      </c>
      <c r="AB9">
        <f>AA2+AB8</f>
        <v>1.4890513082851322</v>
      </c>
      <c r="AC9" s="3">
        <v>1999</v>
      </c>
      <c r="AD9" s="4">
        <v>14000000</v>
      </c>
      <c r="AE9" t="s">
        <v>20</v>
      </c>
      <c r="AF9">
        <f>AE2+AF8</f>
        <v>1.4885987957016018</v>
      </c>
      <c r="AG9" s="3">
        <v>1999</v>
      </c>
      <c r="AH9" s="4">
        <v>14000000</v>
      </c>
      <c r="AI9" t="s">
        <v>20</v>
      </c>
      <c r="AJ9">
        <f>AI2+AJ8</f>
        <v>1.4890549592636857</v>
      </c>
      <c r="AK9" s="3">
        <v>1999</v>
      </c>
      <c r="AL9" s="4">
        <v>14000000</v>
      </c>
      <c r="AM9" t="s">
        <v>20</v>
      </c>
      <c r="AN9">
        <f>AM2+AN8</f>
        <v>1.4914975130462755</v>
      </c>
      <c r="AO9" s="3">
        <v>1998</v>
      </c>
      <c r="AP9" s="4">
        <v>5000000</v>
      </c>
      <c r="AQ9" t="s">
        <v>20</v>
      </c>
      <c r="AR9">
        <f>AQ2+AR8</f>
        <v>1.4950143192207395</v>
      </c>
      <c r="AS9" s="3">
        <v>1998</v>
      </c>
      <c r="AT9" s="4">
        <v>5000000</v>
      </c>
      <c r="AU9" t="s">
        <v>20</v>
      </c>
      <c r="AV9">
        <f>AU2+AV8</f>
        <v>1.4958666159825065</v>
      </c>
      <c r="AW9" s="3">
        <v>1998</v>
      </c>
      <c r="AX9" s="4">
        <v>5000000</v>
      </c>
      <c r="AY9" t="s">
        <v>20</v>
      </c>
      <c r="AZ9">
        <f>AY2+AZ8</f>
        <v>1.4687573702148888</v>
      </c>
      <c r="BA9" s="3">
        <v>1998</v>
      </c>
      <c r="BB9" s="4">
        <v>5000000</v>
      </c>
    </row>
    <row r="10" spans="1:56" x14ac:dyDescent="0.25">
      <c r="B10">
        <v>0.36892586035380576</v>
      </c>
      <c r="C10" s="10">
        <v>0.97153178659043726</v>
      </c>
      <c r="D10">
        <v>307.14207293306316</v>
      </c>
      <c r="E10" s="3">
        <v>1999</v>
      </c>
      <c r="F10" s="4">
        <v>14000000</v>
      </c>
      <c r="G10" t="s">
        <v>21</v>
      </c>
      <c r="H10">
        <f>G2-H8</f>
        <v>1.3909052775233397</v>
      </c>
      <c r="I10" s="3">
        <v>2001</v>
      </c>
      <c r="J10" s="4">
        <v>40000000</v>
      </c>
      <c r="K10" t="s">
        <v>21</v>
      </c>
      <c r="L10">
        <f>K2-L8</f>
        <v>1.377096364601039</v>
      </c>
      <c r="M10" s="3">
        <v>2001</v>
      </c>
      <c r="N10" s="4">
        <v>40000000</v>
      </c>
      <c r="O10" t="s">
        <v>21</v>
      </c>
      <c r="P10">
        <f>O2-P8</f>
        <v>1.3844619220744321</v>
      </c>
      <c r="Q10" s="3">
        <v>2001</v>
      </c>
      <c r="R10" s="4">
        <v>40000000</v>
      </c>
      <c r="S10" t="s">
        <v>21</v>
      </c>
      <c r="T10">
        <f>S2-T8</f>
        <v>1.3887521373600866</v>
      </c>
      <c r="U10" s="3">
        <v>2001</v>
      </c>
      <c r="V10" s="4">
        <v>40000000</v>
      </c>
      <c r="W10" t="s">
        <v>21</v>
      </c>
      <c r="X10">
        <f>W2-X8</f>
        <v>1.3908116935778567</v>
      </c>
      <c r="Y10" s="3">
        <v>2001</v>
      </c>
      <c r="Z10" s="4">
        <v>40000000</v>
      </c>
      <c r="AA10" t="s">
        <v>21</v>
      </c>
      <c r="AB10">
        <f>AA2-AB8</f>
        <v>1.3872495332271859</v>
      </c>
      <c r="AC10" s="3">
        <v>2001</v>
      </c>
      <c r="AD10" s="4">
        <v>40000000</v>
      </c>
      <c r="AE10" t="s">
        <v>21</v>
      </c>
      <c r="AF10">
        <f>AE2-AF8</f>
        <v>1.389199929825778</v>
      </c>
      <c r="AG10" s="3">
        <v>2001</v>
      </c>
      <c r="AH10" s="4">
        <v>40000000</v>
      </c>
      <c r="AI10" t="s">
        <v>21</v>
      </c>
      <c r="AJ10">
        <f>AI2-AJ8</f>
        <v>1.3907315926933035</v>
      </c>
      <c r="AK10" s="3">
        <v>2001</v>
      </c>
      <c r="AL10" s="4">
        <v>40000000</v>
      </c>
      <c r="AM10" t="s">
        <v>21</v>
      </c>
      <c r="AN10">
        <f>AM2-AN8</f>
        <v>1.4106478161888285</v>
      </c>
      <c r="AO10" s="3">
        <v>2001</v>
      </c>
      <c r="AP10" s="4">
        <v>40000000</v>
      </c>
      <c r="AQ10" t="s">
        <v>21</v>
      </c>
      <c r="AR10">
        <f>AQ2-AR8</f>
        <v>1.3973464415758707</v>
      </c>
      <c r="AS10" s="3">
        <v>1999</v>
      </c>
      <c r="AT10" s="4">
        <v>14000000</v>
      </c>
      <c r="AU10" t="s">
        <v>21</v>
      </c>
      <c r="AV10">
        <f>AU2-AV8</f>
        <v>1.3925561091610013</v>
      </c>
      <c r="AW10" s="3">
        <v>1999</v>
      </c>
      <c r="AX10" s="4">
        <v>14000000</v>
      </c>
      <c r="AY10" t="s">
        <v>21</v>
      </c>
      <c r="AZ10">
        <f>AY2-AZ8</f>
        <v>1.3740005201141956</v>
      </c>
      <c r="BA10" s="3">
        <v>1999</v>
      </c>
      <c r="BB10" s="4">
        <v>14000000</v>
      </c>
    </row>
    <row r="11" spans="1:56" x14ac:dyDescent="0.25">
      <c r="B11">
        <v>0.36756340273128496</v>
      </c>
      <c r="C11" s="10">
        <v>0.96802654135857025</v>
      </c>
      <c r="D11">
        <v>272.48346730116378</v>
      </c>
      <c r="E11" s="3">
        <v>2001</v>
      </c>
      <c r="F11" s="4">
        <v>40000000</v>
      </c>
      <c r="G11" t="s">
        <v>22</v>
      </c>
      <c r="H11" s="11">
        <f>LN(G2)</f>
        <v>0.36327361257198088</v>
      </c>
      <c r="I11" s="3">
        <v>2003</v>
      </c>
      <c r="J11" s="4">
        <v>400000000</v>
      </c>
      <c r="K11" t="s">
        <v>22</v>
      </c>
      <c r="L11" s="11">
        <f>LN(K2)</f>
        <v>0.36081296250574024</v>
      </c>
      <c r="M11" s="3">
        <v>2003</v>
      </c>
      <c r="N11" s="4">
        <v>400000000</v>
      </c>
      <c r="O11" t="s">
        <v>22</v>
      </c>
      <c r="P11" s="11">
        <f>LN(O2)</f>
        <v>0.36477684368525182</v>
      </c>
      <c r="Q11" s="3">
        <v>2003</v>
      </c>
      <c r="R11" s="4">
        <v>400000000</v>
      </c>
      <c r="S11" t="s">
        <v>22</v>
      </c>
      <c r="T11" s="11">
        <f>LN(S2)</f>
        <v>0.36579097235833197</v>
      </c>
      <c r="U11" s="3">
        <v>2003</v>
      </c>
      <c r="V11" s="4">
        <v>400000000</v>
      </c>
      <c r="W11" t="s">
        <v>22</v>
      </c>
      <c r="X11" s="11">
        <f>LN(W2)</f>
        <v>0.3657782005285834</v>
      </c>
      <c r="Y11" s="3">
        <v>2003</v>
      </c>
      <c r="Z11" s="4">
        <v>400000000</v>
      </c>
      <c r="AA11" t="s">
        <v>22</v>
      </c>
      <c r="AB11" s="11">
        <f>LN(AA2)</f>
        <v>0.36335785797019748</v>
      </c>
      <c r="AC11" s="3">
        <v>2003</v>
      </c>
      <c r="AD11" s="4">
        <v>400000000</v>
      </c>
      <c r="AE11" t="s">
        <v>22</v>
      </c>
      <c r="AF11" s="11">
        <f>LN(AE2)</f>
        <v>0.36387848992362293</v>
      </c>
      <c r="AG11" s="3">
        <v>2003</v>
      </c>
      <c r="AH11" s="4">
        <v>400000000</v>
      </c>
      <c r="AI11" t="s">
        <v>22</v>
      </c>
      <c r="AJ11" s="11">
        <f>LN(AI2)</f>
        <v>0.36456899693751499</v>
      </c>
      <c r="AK11" s="3">
        <v>2003</v>
      </c>
      <c r="AL11" s="4">
        <v>400000000</v>
      </c>
      <c r="AM11" t="s">
        <v>22</v>
      </c>
      <c r="AN11" s="11">
        <f>LN(AM2)</f>
        <v>0.37230305164025024</v>
      </c>
      <c r="AO11" s="3">
        <v>2003</v>
      </c>
      <c r="AP11" s="4">
        <v>400000000</v>
      </c>
      <c r="AQ11" t="s">
        <v>22</v>
      </c>
      <c r="AR11" s="11">
        <f>LN(AQ2)</f>
        <v>0.36892586035380576</v>
      </c>
      <c r="AS11" s="3">
        <v>2003</v>
      </c>
      <c r="AT11" s="4">
        <v>400000000</v>
      </c>
      <c r="AU11" t="s">
        <v>22</v>
      </c>
      <c r="AV11" s="11">
        <f>LN(AU2)</f>
        <v>0.36756340273128496</v>
      </c>
      <c r="AW11" s="3">
        <v>2001</v>
      </c>
      <c r="AX11" s="4">
        <v>40000000</v>
      </c>
      <c r="AY11" t="s">
        <v>22</v>
      </c>
      <c r="AZ11" s="11">
        <f>LN(AY2)</f>
        <v>0.35162748855614862</v>
      </c>
      <c r="BA11" s="3">
        <v>2001</v>
      </c>
      <c r="BB11" s="4">
        <v>40000000</v>
      </c>
    </row>
    <row r="12" spans="1:56" x14ac:dyDescent="0.25">
      <c r="B12">
        <v>0.35162748855614862</v>
      </c>
      <c r="C12" s="10">
        <v>0.97053248160815364</v>
      </c>
      <c r="D12">
        <v>296.42103614976622</v>
      </c>
      <c r="E12" s="3">
        <v>2003</v>
      </c>
      <c r="F12" s="4">
        <v>400000000</v>
      </c>
      <c r="G12" t="s">
        <v>23</v>
      </c>
      <c r="H12" s="11">
        <f>LN(H9)</f>
        <v>0.39551797170104941</v>
      </c>
      <c r="I12" s="3">
        <v>2006</v>
      </c>
      <c r="J12" s="4">
        <v>1300000000</v>
      </c>
      <c r="K12" t="s">
        <v>23</v>
      </c>
      <c r="L12" s="11">
        <f>LN(L9)</f>
        <v>0.40004638545939974</v>
      </c>
      <c r="M12" s="3">
        <v>2006</v>
      </c>
      <c r="N12" s="4">
        <v>1300000000</v>
      </c>
      <c r="O12" t="s">
        <v>23</v>
      </c>
      <c r="P12" s="11">
        <f>LN(P9)</f>
        <v>0.40274357232676516</v>
      </c>
      <c r="Q12" s="3">
        <v>2006</v>
      </c>
      <c r="R12" s="4">
        <v>1300000000</v>
      </c>
      <c r="S12" t="s">
        <v>23</v>
      </c>
      <c r="T12" s="11">
        <f>LN(T9)</f>
        <v>0.40182890107289887</v>
      </c>
      <c r="U12" s="3">
        <v>2006</v>
      </c>
      <c r="V12" s="4">
        <v>1300000000</v>
      </c>
      <c r="W12" t="s">
        <v>23</v>
      </c>
      <c r="X12" s="11">
        <f>LN(X9)</f>
        <v>0.40042523783192024</v>
      </c>
      <c r="Y12" s="3">
        <v>2006</v>
      </c>
      <c r="Z12" s="4">
        <v>1300000000</v>
      </c>
      <c r="AA12" t="s">
        <v>23</v>
      </c>
      <c r="AB12" s="11">
        <f>LN(AB9)</f>
        <v>0.39813921132521413</v>
      </c>
      <c r="AC12" s="3">
        <v>2006</v>
      </c>
      <c r="AD12" s="4">
        <v>1300000000</v>
      </c>
      <c r="AE12" t="s">
        <v>23</v>
      </c>
      <c r="AF12" s="11">
        <f>LN(AF9)</f>
        <v>0.39783527192924001</v>
      </c>
      <c r="AG12" s="3">
        <v>2006</v>
      </c>
      <c r="AH12" s="4">
        <v>1300000000</v>
      </c>
      <c r="AI12" t="s">
        <v>23</v>
      </c>
      <c r="AJ12" s="11">
        <f>LN(AJ9)</f>
        <v>0.39814166320451289</v>
      </c>
      <c r="AK12" s="3">
        <v>2006</v>
      </c>
      <c r="AL12" s="4">
        <v>1300000000</v>
      </c>
      <c r="AM12" t="s">
        <v>23</v>
      </c>
      <c r="AN12" s="11">
        <f>LN(AN9)</f>
        <v>0.39978065755342523</v>
      </c>
      <c r="AO12" s="3">
        <v>2006</v>
      </c>
      <c r="AP12" s="4">
        <v>1300000000</v>
      </c>
      <c r="AQ12" t="s">
        <v>23</v>
      </c>
      <c r="AR12" s="11">
        <f>LN(AR9)</f>
        <v>0.4021357848708535</v>
      </c>
      <c r="AS12" s="3">
        <v>2006</v>
      </c>
      <c r="AT12" s="4">
        <v>1300000000</v>
      </c>
      <c r="AU12" t="s">
        <v>23</v>
      </c>
      <c r="AV12" s="11">
        <f>LN(AV9)</f>
        <v>0.40270571513775621</v>
      </c>
      <c r="AW12" s="3">
        <v>2006</v>
      </c>
      <c r="AX12" s="4">
        <v>1300000000</v>
      </c>
      <c r="AY12" t="s">
        <v>23</v>
      </c>
      <c r="AZ12" s="11">
        <f>LN(AZ9)</f>
        <v>0.38441671691638957</v>
      </c>
      <c r="BA12" s="3">
        <v>2003</v>
      </c>
      <c r="BB12" s="4">
        <v>400000000</v>
      </c>
    </row>
    <row r="13" spans="1:56" x14ac:dyDescent="0.25">
      <c r="B13">
        <v>0.34658791927697197</v>
      </c>
      <c r="C13" s="10">
        <v>0.96984755574503634</v>
      </c>
      <c r="D13">
        <v>289.48326470310735</v>
      </c>
      <c r="E13" s="3">
        <v>2006</v>
      </c>
      <c r="F13" s="4">
        <v>1300000000</v>
      </c>
      <c r="G13" t="s">
        <v>24</v>
      </c>
      <c r="H13" s="11">
        <f>LN(H10)</f>
        <v>0.32995481394637444</v>
      </c>
      <c r="K13" t="s">
        <v>24</v>
      </c>
      <c r="L13" s="11">
        <f>LN(L10)</f>
        <v>0.3199771988527807</v>
      </c>
      <c r="O13" t="s">
        <v>24</v>
      </c>
      <c r="P13" s="11">
        <f>LN(P10)</f>
        <v>0.32531156023472535</v>
      </c>
      <c r="S13" t="s">
        <v>24</v>
      </c>
      <c r="T13" s="11">
        <f>LN(T10)</f>
        <v>0.32840560102368604</v>
      </c>
      <c r="W13" t="s">
        <v>24</v>
      </c>
      <c r="X13" s="11">
        <f>LN(X10)</f>
        <v>0.32988752892313838</v>
      </c>
      <c r="AA13" t="s">
        <v>24</v>
      </c>
      <c r="AB13" s="11">
        <f>LN(AB10)</f>
        <v>0.32732303375035215</v>
      </c>
      <c r="AE13" t="s">
        <v>24</v>
      </c>
      <c r="AF13" s="11">
        <f>LN(AF10)</f>
        <v>0.32872799137365594</v>
      </c>
      <c r="AI13" t="s">
        <v>24</v>
      </c>
      <c r="AJ13" s="11">
        <f>LN(AJ10)</f>
        <v>0.32982993436045749</v>
      </c>
      <c r="AM13" t="s">
        <v>24</v>
      </c>
      <c r="AN13" s="11">
        <f>LN(AN10)</f>
        <v>0.3440490429835027</v>
      </c>
      <c r="AQ13" t="s">
        <v>24</v>
      </c>
      <c r="AR13" s="11">
        <f>LN(AR10)</f>
        <v>0.33457503920539344</v>
      </c>
      <c r="AU13" t="s">
        <v>24</v>
      </c>
      <c r="AV13" s="11">
        <f>LN(AV10)</f>
        <v>0.3311409858394852</v>
      </c>
      <c r="AY13" t="s">
        <v>24</v>
      </c>
      <c r="AZ13" s="11">
        <f>LN(AZ10)</f>
        <v>0.31772657234025742</v>
      </c>
    </row>
    <row r="14" spans="1:56" x14ac:dyDescent="0.25">
      <c r="A14" t="s">
        <v>37</v>
      </c>
      <c r="B14" s="1">
        <f>AVERAGE(B2:B13)</f>
        <v>0.36299767053897541</v>
      </c>
      <c r="C14" s="1">
        <f>AVERAGE(C2:C13)</f>
        <v>0.96881746277462499</v>
      </c>
      <c r="D14" s="1">
        <f>AVERAGE(D2:D13)</f>
        <v>288.32405935108835</v>
      </c>
      <c r="E14" s="1">
        <f>AVERAGE(E2:E13)</f>
        <v>1989.9166666666667</v>
      </c>
      <c r="F14" s="1">
        <f>AVERAGE(F2:F13)</f>
        <v>146852125</v>
      </c>
      <c r="G14" t="s">
        <v>25</v>
      </c>
      <c r="H14" s="11">
        <f>H12-H11</f>
        <v>3.2244359129068534E-2</v>
      </c>
      <c r="K14" t="s">
        <v>25</v>
      </c>
      <c r="L14" s="11">
        <f>L12-L11</f>
        <v>3.9233422953659502E-2</v>
      </c>
      <c r="O14" t="s">
        <v>25</v>
      </c>
      <c r="P14" s="11">
        <f>P12-P11</f>
        <v>3.7966728641513348E-2</v>
      </c>
      <c r="S14" t="s">
        <v>25</v>
      </c>
      <c r="T14" s="11">
        <f>T12-T11</f>
        <v>3.6037928714566902E-2</v>
      </c>
      <c r="W14" t="s">
        <v>25</v>
      </c>
      <c r="X14" s="11">
        <f>X12-X11</f>
        <v>3.4647037303336847E-2</v>
      </c>
      <c r="AA14" t="s">
        <v>25</v>
      </c>
      <c r="AB14" s="11">
        <f>AB12-AB11</f>
        <v>3.4781353355016642E-2</v>
      </c>
      <c r="AE14" t="s">
        <v>25</v>
      </c>
      <c r="AF14" s="11">
        <f>AF12-AF11</f>
        <v>3.3956782005617081E-2</v>
      </c>
      <c r="AI14" t="s">
        <v>25</v>
      </c>
      <c r="AJ14" s="11">
        <f>AJ12-AJ11</f>
        <v>3.3572666266997897E-2</v>
      </c>
      <c r="AM14" t="s">
        <v>25</v>
      </c>
      <c r="AN14" s="11">
        <f>AN12-AN11</f>
        <v>2.7477605913174996E-2</v>
      </c>
      <c r="AQ14" t="s">
        <v>25</v>
      </c>
      <c r="AR14" s="11">
        <f>AR12-AR11</f>
        <v>3.320992451704774E-2</v>
      </c>
      <c r="AU14" t="s">
        <v>25</v>
      </c>
      <c r="AV14" s="11">
        <f>AV12-AV11</f>
        <v>3.5142312406471254E-2</v>
      </c>
      <c r="AY14" t="s">
        <v>25</v>
      </c>
      <c r="AZ14" s="11">
        <f>AZ12-AZ11</f>
        <v>3.2789228360240952E-2</v>
      </c>
    </row>
    <row r="15" spans="1:56" x14ac:dyDescent="0.25">
      <c r="A15" t="s">
        <v>38</v>
      </c>
      <c r="B15" s="1">
        <f>STDEV(B2:B13)</f>
        <v>7.1857647783827522E-3</v>
      </c>
      <c r="C15" s="1">
        <f>STDEV(C2:C13)</f>
        <v>5.1589463327029721E-3</v>
      </c>
      <c r="D15" s="1">
        <f>STDEV(D2:D13)</f>
        <v>59.784764598388122</v>
      </c>
      <c r="E15" s="1">
        <f>STDEV(E2:E13)</f>
        <v>11.74314758280399</v>
      </c>
      <c r="F15" s="1">
        <f>STDEV(F2:F13)</f>
        <v>380554535.69448107</v>
      </c>
      <c r="G15" t="s">
        <v>26</v>
      </c>
      <c r="H15" s="11">
        <f>H11-H13</f>
        <v>3.3318798625606438E-2</v>
      </c>
      <c r="K15" t="s">
        <v>26</v>
      </c>
      <c r="L15" s="11">
        <f>L11-L13</f>
        <v>4.0835763652959545E-2</v>
      </c>
      <c r="O15" t="s">
        <v>26</v>
      </c>
      <c r="P15" s="11">
        <f>P11-P13</f>
        <v>3.9465283450526467E-2</v>
      </c>
      <c r="S15" t="s">
        <v>26</v>
      </c>
      <c r="T15" s="11">
        <f>T11-T13</f>
        <v>3.7385371334645923E-2</v>
      </c>
      <c r="W15" t="s">
        <v>26</v>
      </c>
      <c r="X15" s="11">
        <f>X11-X13</f>
        <v>3.5890671605445013E-2</v>
      </c>
      <c r="AA15" t="s">
        <v>26</v>
      </c>
      <c r="AB15" s="11">
        <f>AB11-AB13</f>
        <v>3.6034824219845329E-2</v>
      </c>
      <c r="AE15" t="s">
        <v>26</v>
      </c>
      <c r="AF15" s="11">
        <f>AF11-AF13</f>
        <v>3.5150498549966991E-2</v>
      </c>
      <c r="AI15" t="s">
        <v>26</v>
      </c>
      <c r="AJ15" s="11">
        <f>AJ11-AJ13</f>
        <v>3.47390625770575E-2</v>
      </c>
      <c r="AM15" t="s">
        <v>26</v>
      </c>
      <c r="AN15" s="11">
        <f>AN11-AN13</f>
        <v>2.8254008656747542E-2</v>
      </c>
      <c r="AQ15" t="s">
        <v>26</v>
      </c>
      <c r="AR15" s="11">
        <f>AR11-AR13</f>
        <v>3.4350821148412314E-2</v>
      </c>
      <c r="AU15" t="s">
        <v>26</v>
      </c>
      <c r="AV15" s="11">
        <f>AV11-AV13</f>
        <v>3.6422416891799758E-2</v>
      </c>
      <c r="AY15" t="s">
        <v>26</v>
      </c>
      <c r="AZ15" s="11">
        <f>AZ11-AZ13</f>
        <v>3.3900916215891197E-2</v>
      </c>
    </row>
    <row r="16" spans="1:56" x14ac:dyDescent="0.25">
      <c r="A16" t="s">
        <v>39</v>
      </c>
      <c r="B16" s="1">
        <f>MIN(B2:B13)</f>
        <v>0.34658791927697197</v>
      </c>
      <c r="C16" s="1">
        <f>MIN(C2:C13)</f>
        <v>0.95939529754716746</v>
      </c>
      <c r="D16" s="1">
        <f>MIN(D2:D13)</f>
        <v>212.64920455837893</v>
      </c>
      <c r="E16" s="1">
        <f>MIN(E2:E13)</f>
        <v>1972</v>
      </c>
      <c r="F16" s="1">
        <f>MIN(F2:F13)</f>
        <v>1500</v>
      </c>
      <c r="G16" t="s">
        <v>27</v>
      </c>
      <c r="H16" s="12">
        <f>AVERAGE(H14:H15)</f>
        <v>3.2781578877337486E-2</v>
      </c>
      <c r="K16" t="s">
        <v>27</v>
      </c>
      <c r="L16" s="12">
        <f>AVERAGE(L14:L15)</f>
        <v>4.0034593303309524E-2</v>
      </c>
      <c r="O16" t="s">
        <v>27</v>
      </c>
      <c r="P16" s="12">
        <f>AVERAGE(P14:P15)</f>
        <v>3.8716006046019907E-2</v>
      </c>
      <c r="S16" t="s">
        <v>27</v>
      </c>
      <c r="T16" s="12">
        <f>AVERAGE(T14:T15)</f>
        <v>3.6711650024606413E-2</v>
      </c>
      <c r="W16" t="s">
        <v>27</v>
      </c>
      <c r="X16" s="12">
        <f>AVERAGE(X14:X15)</f>
        <v>3.526885445439093E-2</v>
      </c>
      <c r="AA16" t="s">
        <v>27</v>
      </c>
      <c r="AB16" s="12">
        <f>AVERAGE(AB14:AB15)</f>
        <v>3.5408088787430986E-2</v>
      </c>
      <c r="AE16" t="s">
        <v>27</v>
      </c>
      <c r="AF16" s="12">
        <f>AVERAGE(AF14:AF15)</f>
        <v>3.4553640277792036E-2</v>
      </c>
      <c r="AI16" t="s">
        <v>27</v>
      </c>
      <c r="AJ16" s="12">
        <f>AVERAGE(AJ14:AJ15)</f>
        <v>3.4155864422027699E-2</v>
      </c>
      <c r="AM16" t="s">
        <v>27</v>
      </c>
      <c r="AN16" s="12">
        <f>AVERAGE(AN14:AN15)</f>
        <v>2.7865807284961269E-2</v>
      </c>
      <c r="AQ16" t="s">
        <v>27</v>
      </c>
      <c r="AR16" s="12">
        <f>AVERAGE(AR14:AR15)</f>
        <v>3.3780372832730027E-2</v>
      </c>
      <c r="AU16" t="s">
        <v>27</v>
      </c>
      <c r="AV16" s="12">
        <f>AVERAGE(AV14:AV15)</f>
        <v>3.5782364649135506E-2</v>
      </c>
      <c r="AY16" t="s">
        <v>27</v>
      </c>
      <c r="AZ16" s="12">
        <f>AVERAGE(AZ14:AZ15)</f>
        <v>3.3345072288066074E-2</v>
      </c>
    </row>
    <row r="17" spans="1:52" x14ac:dyDescent="0.25">
      <c r="A17" t="s">
        <v>40</v>
      </c>
      <c r="B17" s="1">
        <f>MAX(B2:B13)</f>
        <v>0.37230305164025024</v>
      </c>
      <c r="C17" s="1">
        <f>MAX(C2:C13)</f>
        <v>0.98066421437614082</v>
      </c>
      <c r="D17" s="1">
        <f>MAX(D2:D13)</f>
        <v>456.45820144460851</v>
      </c>
      <c r="E17" s="1">
        <f>MAX(E2:E13)</f>
        <v>2006</v>
      </c>
      <c r="F17" s="1">
        <f>MAX(F2:F13)</f>
        <v>1300000000</v>
      </c>
      <c r="G17" t="s">
        <v>28</v>
      </c>
      <c r="H17">
        <f>TINV(0.3173,H5)</f>
        <v>1.052586480618851</v>
      </c>
      <c r="K17" t="s">
        <v>28</v>
      </c>
      <c r="L17">
        <f>TINV(0.3173,L5)</f>
        <v>1.0587520159773673</v>
      </c>
      <c r="O17" t="s">
        <v>28</v>
      </c>
      <c r="P17">
        <f>TINV(0.3173,P5)</f>
        <v>1.0587520159773673</v>
      </c>
      <c r="S17" t="s">
        <v>28</v>
      </c>
      <c r="T17">
        <f>TINV(0.3173,T5)</f>
        <v>1.0587520159773673</v>
      </c>
      <c r="W17" t="s">
        <v>28</v>
      </c>
      <c r="X17">
        <f>TINV(0.3173,X5)</f>
        <v>1.0587520159773673</v>
      </c>
      <c r="AA17" t="s">
        <v>28</v>
      </c>
      <c r="AB17">
        <f>TINV(0.3173,AB5)</f>
        <v>1.0587520159773673</v>
      </c>
      <c r="AE17" t="s">
        <v>28</v>
      </c>
      <c r="AF17">
        <f>TINV(0.3173,AF5)</f>
        <v>1.0587520159773673</v>
      </c>
      <c r="AI17" t="s">
        <v>28</v>
      </c>
      <c r="AJ17">
        <f>TINV(0.3173,AJ5)</f>
        <v>1.0587520159773673</v>
      </c>
      <c r="AM17" t="s">
        <v>28</v>
      </c>
      <c r="AN17">
        <f>TINV(0.3173,AN5)</f>
        <v>1.0587520159773673</v>
      </c>
      <c r="AQ17" t="s">
        <v>28</v>
      </c>
      <c r="AR17">
        <f>TINV(0.3173,AR5)</f>
        <v>1.0587520159773673</v>
      </c>
      <c r="AU17" t="s">
        <v>28</v>
      </c>
      <c r="AV17">
        <f>TINV(0.3173,AV5)</f>
        <v>1.0587520159773673</v>
      </c>
      <c r="AY17" t="s">
        <v>28</v>
      </c>
      <c r="AZ17">
        <f>TINV(0.3173,AZ5)</f>
        <v>1.0587520159773673</v>
      </c>
    </row>
    <row r="18" spans="1:52" x14ac:dyDescent="0.25">
      <c r="A18" t="s">
        <v>41</v>
      </c>
      <c r="B18" s="1">
        <f>ABS(B17-B16)</f>
        <v>2.571513236327827E-2</v>
      </c>
      <c r="C18" s="1">
        <f>ABS(C17-C16)</f>
        <v>2.1268916828973361E-2</v>
      </c>
      <c r="D18" s="1">
        <f>ABS(D17-D16)</f>
        <v>243.80899688622958</v>
      </c>
      <c r="E18" s="1">
        <f>ABS(E17-E16)</f>
        <v>34</v>
      </c>
      <c r="F18" s="1">
        <f>ABS(F17-F16)</f>
        <v>1299998500</v>
      </c>
      <c r="G18" t="s">
        <v>29</v>
      </c>
      <c r="H18">
        <f>H17*G3</f>
        <v>2.1720223747609121E-2</v>
      </c>
      <c r="K18" t="s">
        <v>29</v>
      </c>
      <c r="L18">
        <f>L17*K3</f>
        <v>2.619657416664737E-2</v>
      </c>
      <c r="O18" t="s">
        <v>29</v>
      </c>
      <c r="P18">
        <f>P17*O3</f>
        <v>2.5435257677558724E-2</v>
      </c>
      <c r="S18" t="s">
        <v>29</v>
      </c>
      <c r="T18">
        <f>T17*S3</f>
        <v>2.4144143258100794E-2</v>
      </c>
      <c r="W18" t="s">
        <v>29</v>
      </c>
      <c r="X18">
        <f>X17*W3</f>
        <v>2.3195766435934444E-2</v>
      </c>
      <c r="AA18" t="s">
        <v>29</v>
      </c>
      <c r="AB18">
        <f>AB17*AA3</f>
        <v>2.3230967308498218E-2</v>
      </c>
      <c r="AE18" t="s">
        <v>29</v>
      </c>
      <c r="AF18">
        <f>AF17*AE3</f>
        <v>2.2682628101019679E-2</v>
      </c>
      <c r="AI18" t="s">
        <v>29</v>
      </c>
      <c r="AJ18">
        <f>AJ17*AI3</f>
        <v>2.2437201248778644E-2</v>
      </c>
      <c r="AM18" t="s">
        <v>29</v>
      </c>
      <c r="AN18">
        <f>AN17*AM3</f>
        <v>1.8449743764568427E-2</v>
      </c>
      <c r="AQ18" t="s">
        <v>29</v>
      </c>
      <c r="AR18">
        <f>AR17*AQ3</f>
        <v>2.2287619949326657E-2</v>
      </c>
      <c r="AU18" t="s">
        <v>29</v>
      </c>
      <c r="AV18">
        <f>AV17*AU3</f>
        <v>2.3575256966085978E-2</v>
      </c>
      <c r="AY18" t="s">
        <v>29</v>
      </c>
      <c r="AZ18">
        <f>AZ17*AY3</f>
        <v>2.1623329118696358E-2</v>
      </c>
    </row>
    <row r="19" spans="1:52" x14ac:dyDescent="0.25">
      <c r="A19" t="s">
        <v>42</v>
      </c>
      <c r="B19" s="1">
        <f>COUNT(B2:B13)</f>
        <v>12</v>
      </c>
      <c r="G19" t="s">
        <v>30</v>
      </c>
      <c r="H19">
        <f>G2+H18</f>
        <v>1.459749492052216</v>
      </c>
      <c r="K19" t="s">
        <v>30</v>
      </c>
      <c r="L19">
        <f>K2+L18</f>
        <v>1.460691705577243</v>
      </c>
      <c r="O19" t="s">
        <v>30</v>
      </c>
      <c r="P19">
        <f>O2+P18</f>
        <v>1.465627841894598</v>
      </c>
      <c r="S19" t="s">
        <v>30</v>
      </c>
      <c r="T19">
        <f>S2+T18</f>
        <v>1.4657980089080136</v>
      </c>
      <c r="W19" t="s">
        <v>30</v>
      </c>
      <c r="X19">
        <f>W2+X18</f>
        <v>1.4648312196456992</v>
      </c>
      <c r="AA19" t="s">
        <v>30</v>
      </c>
      <c r="AB19">
        <f>AA2+AB18</f>
        <v>1.4613813880646573</v>
      </c>
      <c r="AE19" t="s">
        <v>30</v>
      </c>
      <c r="AF19">
        <f>AE2+AF18</f>
        <v>1.4615819908647096</v>
      </c>
      <c r="AI19" t="s">
        <v>30</v>
      </c>
      <c r="AJ19">
        <f>AI2+AJ18</f>
        <v>1.4623304772272732</v>
      </c>
      <c r="AM19" t="s">
        <v>30</v>
      </c>
      <c r="AN19">
        <f>AM2+AN18</f>
        <v>1.4695224083821206</v>
      </c>
      <c r="AQ19" t="s">
        <v>30</v>
      </c>
      <c r="AR19">
        <f>AQ2+AR18</f>
        <v>1.4684680003476318</v>
      </c>
      <c r="AU19" t="s">
        <v>30</v>
      </c>
      <c r="AV19">
        <f>AU2+AV18</f>
        <v>1.46778661953784</v>
      </c>
      <c r="AY19" t="s">
        <v>30</v>
      </c>
      <c r="AZ19">
        <f>AY2+AZ18</f>
        <v>1.4430022742832387</v>
      </c>
    </row>
    <row r="20" spans="1:52" x14ac:dyDescent="0.25">
      <c r="G20" t="s">
        <v>31</v>
      </c>
      <c r="H20">
        <f>G2-H18</f>
        <v>1.4163090445569979</v>
      </c>
      <c r="K20" t="s">
        <v>31</v>
      </c>
      <c r="L20">
        <f>K2-L18</f>
        <v>1.4082985572439481</v>
      </c>
      <c r="O20" t="s">
        <v>31</v>
      </c>
      <c r="P20">
        <f>O2-P18</f>
        <v>1.4147573265394806</v>
      </c>
      <c r="S20" t="s">
        <v>31</v>
      </c>
      <c r="T20">
        <f>S2-T18</f>
        <v>1.4175097223918118</v>
      </c>
      <c r="W20" t="s">
        <v>31</v>
      </c>
      <c r="X20">
        <f>W2-X18</f>
        <v>1.4184396867738305</v>
      </c>
      <c r="AA20" t="s">
        <v>31</v>
      </c>
      <c r="AB20">
        <f>AA2-AB18</f>
        <v>1.4149194534476608</v>
      </c>
      <c r="AE20" t="s">
        <v>31</v>
      </c>
      <c r="AF20">
        <f>AE2-AF18</f>
        <v>1.4162167346626702</v>
      </c>
      <c r="AI20" t="s">
        <v>31</v>
      </c>
      <c r="AJ20">
        <f>AI2-AJ18</f>
        <v>1.417456074729716</v>
      </c>
      <c r="AM20" t="s">
        <v>31</v>
      </c>
      <c r="AN20">
        <f>AM2-AN18</f>
        <v>1.4326229208529835</v>
      </c>
      <c r="AQ20" t="s">
        <v>31</v>
      </c>
      <c r="AR20">
        <f>AQ2-AR18</f>
        <v>1.4238927604489784</v>
      </c>
      <c r="AU20" t="s">
        <v>31</v>
      </c>
      <c r="AV20">
        <f>AU2-AV18</f>
        <v>1.4206361056056678</v>
      </c>
      <c r="AY20" t="s">
        <v>31</v>
      </c>
      <c r="AZ20">
        <f>AY2-AZ18</f>
        <v>1.3997556160458458</v>
      </c>
    </row>
    <row r="21" spans="1:52" x14ac:dyDescent="0.25">
      <c r="G21" t="s">
        <v>22</v>
      </c>
      <c r="H21" s="11">
        <f>LN(G2)</f>
        <v>0.36327361257198088</v>
      </c>
      <c r="K21" t="s">
        <v>22</v>
      </c>
      <c r="L21" s="11">
        <f>LN(K2)</f>
        <v>0.36081296250574024</v>
      </c>
      <c r="O21" t="s">
        <v>22</v>
      </c>
      <c r="P21" s="11">
        <f>LN(O2)</f>
        <v>0.36477684368525182</v>
      </c>
      <c r="S21" t="s">
        <v>22</v>
      </c>
      <c r="T21" s="11">
        <f>LN(S2)</f>
        <v>0.36579097235833197</v>
      </c>
      <c r="W21" t="s">
        <v>22</v>
      </c>
      <c r="X21" s="11">
        <f>LN(W2)</f>
        <v>0.3657782005285834</v>
      </c>
      <c r="AA21" t="s">
        <v>22</v>
      </c>
      <c r="AB21" s="11">
        <f>LN(AA2)</f>
        <v>0.36335785797019748</v>
      </c>
      <c r="AE21" t="s">
        <v>22</v>
      </c>
      <c r="AF21" s="11">
        <f>LN(AE2)</f>
        <v>0.36387848992362293</v>
      </c>
      <c r="AI21" t="s">
        <v>22</v>
      </c>
      <c r="AJ21" s="11">
        <f>LN(AI2)</f>
        <v>0.36456899693751499</v>
      </c>
      <c r="AM21" t="s">
        <v>22</v>
      </c>
      <c r="AN21" s="11">
        <f>LN(AM2)</f>
        <v>0.37230305164025024</v>
      </c>
      <c r="AQ21" t="s">
        <v>22</v>
      </c>
      <c r="AR21" s="11">
        <f>LN(AQ2)</f>
        <v>0.36892586035380576</v>
      </c>
      <c r="AU21" t="s">
        <v>22</v>
      </c>
      <c r="AV21" s="11">
        <f>LN(AU2)</f>
        <v>0.36756340273128496</v>
      </c>
      <c r="AY21" t="s">
        <v>22</v>
      </c>
      <c r="AZ21" s="11">
        <f>LN(AY2)</f>
        <v>0.35162748855614862</v>
      </c>
    </row>
    <row r="22" spans="1:52" x14ac:dyDescent="0.25">
      <c r="G22" t="s">
        <v>32</v>
      </c>
      <c r="H22" s="11">
        <f>LN(H19)</f>
        <v>0.37826484021242457</v>
      </c>
      <c r="K22" t="s">
        <v>32</v>
      </c>
      <c r="L22" s="11">
        <f>LN(L19)</f>
        <v>0.37891009446954366</v>
      </c>
      <c r="O22" t="s">
        <v>32</v>
      </c>
      <c r="P22" s="11">
        <f>LN(P19)</f>
        <v>0.38228371168318875</v>
      </c>
      <c r="S22" t="s">
        <v>32</v>
      </c>
      <c r="T22" s="11">
        <f>LN(T19)</f>
        <v>0.38239981014330171</v>
      </c>
      <c r="W22" t="s">
        <v>32</v>
      </c>
      <c r="X22" s="11">
        <f>LN(X19)</f>
        <v>0.38174002739905949</v>
      </c>
      <c r="AA22" t="s">
        <v>32</v>
      </c>
      <c r="AB22" s="11">
        <f>LN(AB19)</f>
        <v>0.37938214460526531</v>
      </c>
      <c r="AE22" t="s">
        <v>32</v>
      </c>
      <c r="AF22" s="11">
        <f>LN(AF19)</f>
        <v>0.37951940448461474</v>
      </c>
      <c r="AI22" t="s">
        <v>32</v>
      </c>
      <c r="AJ22" s="11">
        <f>LN(AJ19)</f>
        <v>0.38003138039845002</v>
      </c>
      <c r="AM22" t="s">
        <v>32</v>
      </c>
      <c r="AN22" s="11">
        <f>LN(AN19)</f>
        <v>0.38493745574466065</v>
      </c>
      <c r="AQ22" t="s">
        <v>32</v>
      </c>
      <c r="AR22" s="11">
        <f>LN(AR19)</f>
        <v>0.38421968071270335</v>
      </c>
      <c r="AU22" t="s">
        <v>32</v>
      </c>
      <c r="AV22" s="11">
        <f>LN(AV19)</f>
        <v>0.38375556508907299</v>
      </c>
      <c r="AY22" t="s">
        <v>32</v>
      </c>
      <c r="AZ22" s="11">
        <f>LN(AZ19)</f>
        <v>0.36672585587035228</v>
      </c>
    </row>
    <row r="23" spans="1:52" x14ac:dyDescent="0.25">
      <c r="G23" t="s">
        <v>33</v>
      </c>
      <c r="H23" s="11">
        <f>LN(H20)</f>
        <v>0.34805422326385699</v>
      </c>
      <c r="K23" t="s">
        <v>33</v>
      </c>
      <c r="L23" s="11">
        <f>LN(L20)</f>
        <v>0.3423822787549281</v>
      </c>
      <c r="O23" t="s">
        <v>33</v>
      </c>
      <c r="P23" s="11">
        <f>LN(P20)</f>
        <v>0.34695801570846563</v>
      </c>
      <c r="S23" t="s">
        <v>33</v>
      </c>
      <c r="T23" s="11">
        <f>LN(T20)</f>
        <v>0.34890161542645076</v>
      </c>
      <c r="W23" t="s">
        <v>33</v>
      </c>
      <c r="X23" s="11">
        <f>LN(X20)</f>
        <v>0.34955745534541866</v>
      </c>
      <c r="AA23" t="s">
        <v>33</v>
      </c>
      <c r="AB23" s="11">
        <f>LN(AB20)</f>
        <v>0.34707260611646146</v>
      </c>
      <c r="AE23" t="s">
        <v>33</v>
      </c>
      <c r="AF23" s="11">
        <f>LN(AF20)</f>
        <v>0.34798904476130799</v>
      </c>
      <c r="AI23" t="s">
        <v>33</v>
      </c>
      <c r="AJ23" s="11">
        <f>LN(AJ20)</f>
        <v>0.34886376829463939</v>
      </c>
      <c r="AM23" t="s">
        <v>33</v>
      </c>
      <c r="AN23" s="11">
        <f>LN(AN20)</f>
        <v>0.35950697454878239</v>
      </c>
      <c r="AQ23" t="s">
        <v>33</v>
      </c>
      <c r="AR23" s="11">
        <f>LN(AR20)</f>
        <v>0.35339450148047324</v>
      </c>
      <c r="AU23" t="s">
        <v>33</v>
      </c>
      <c r="AV23" s="11">
        <f>LN(AV20)</f>
        <v>0.35110473300241596</v>
      </c>
      <c r="AY23" t="s">
        <v>33</v>
      </c>
      <c r="AZ23" s="11">
        <f>LN(AZ20)</f>
        <v>0.33629766141659556</v>
      </c>
    </row>
    <row r="24" spans="1:52" x14ac:dyDescent="0.25">
      <c r="G24" t="s">
        <v>34</v>
      </c>
      <c r="H24" s="11">
        <f>H22-H21</f>
        <v>1.4991227640443694E-2</v>
      </c>
      <c r="K24" t="s">
        <v>34</v>
      </c>
      <c r="L24" s="11">
        <f>L22-L21</f>
        <v>1.8097131963803414E-2</v>
      </c>
      <c r="O24" t="s">
        <v>34</v>
      </c>
      <c r="P24" s="11">
        <f>P22-P21</f>
        <v>1.7506867997936937E-2</v>
      </c>
      <c r="S24" t="s">
        <v>34</v>
      </c>
      <c r="T24" s="11">
        <f>T22-T21</f>
        <v>1.6608837784969743E-2</v>
      </c>
      <c r="W24" t="s">
        <v>34</v>
      </c>
      <c r="X24" s="11">
        <f>X22-X21</f>
        <v>1.5961826870476092E-2</v>
      </c>
      <c r="AA24" t="s">
        <v>34</v>
      </c>
      <c r="AB24" s="11">
        <f>AB22-AB21</f>
        <v>1.602428663506783E-2</v>
      </c>
      <c r="AE24" t="s">
        <v>34</v>
      </c>
      <c r="AF24" s="11">
        <f>AF22-AF21</f>
        <v>1.5640914560991814E-2</v>
      </c>
      <c r="AI24" t="s">
        <v>34</v>
      </c>
      <c r="AJ24" s="11">
        <f>AJ22-AJ21</f>
        <v>1.5462383460935036E-2</v>
      </c>
      <c r="AM24" t="s">
        <v>34</v>
      </c>
      <c r="AN24" s="11">
        <f>AN22-AN21</f>
        <v>1.2634404104410413E-2</v>
      </c>
      <c r="AQ24" t="s">
        <v>34</v>
      </c>
      <c r="AR24" s="11">
        <f>AR22-AR21</f>
        <v>1.5293820358897592E-2</v>
      </c>
      <c r="AU24" t="s">
        <v>34</v>
      </c>
      <c r="AV24" s="11">
        <f>AV22-AV21</f>
        <v>1.6192162357788031E-2</v>
      </c>
      <c r="AY24" t="s">
        <v>34</v>
      </c>
      <c r="AZ24" s="11">
        <f>AZ22-AZ21</f>
        <v>1.5098367314203665E-2</v>
      </c>
    </row>
    <row r="25" spans="1:52" x14ac:dyDescent="0.25">
      <c r="G25" t="s">
        <v>35</v>
      </c>
      <c r="H25" s="11">
        <f>H21-H23</f>
        <v>1.5219389308123887E-2</v>
      </c>
      <c r="K25" t="s">
        <v>35</v>
      </c>
      <c r="L25" s="11">
        <f>L21-L23</f>
        <v>1.8430683750812138E-2</v>
      </c>
      <c r="O25" t="s">
        <v>35</v>
      </c>
      <c r="P25" s="11">
        <f>P21-P23</f>
        <v>1.7818827976786189E-2</v>
      </c>
      <c r="S25" t="s">
        <v>35</v>
      </c>
      <c r="T25" s="11">
        <f>T21-T23</f>
        <v>1.6889356931881205E-2</v>
      </c>
      <c r="W25" t="s">
        <v>35</v>
      </c>
      <c r="X25" s="11">
        <f>X21-X23</f>
        <v>1.6220745183164742E-2</v>
      </c>
      <c r="AA25" t="s">
        <v>35</v>
      </c>
      <c r="AB25" s="11">
        <f>AB21-AB23</f>
        <v>1.6285251853736027E-2</v>
      </c>
      <c r="AE25" t="s">
        <v>35</v>
      </c>
      <c r="AF25" s="11">
        <f>AF21-AF23</f>
        <v>1.5889445162314941E-2</v>
      </c>
      <c r="AI25" t="s">
        <v>35</v>
      </c>
      <c r="AJ25" s="11">
        <f>AJ21-AJ23</f>
        <v>1.5705228642875602E-2</v>
      </c>
      <c r="AM25" t="s">
        <v>35</v>
      </c>
      <c r="AN25" s="11">
        <f>AN21-AN23</f>
        <v>1.279607709146785E-2</v>
      </c>
      <c r="AQ25" t="s">
        <v>35</v>
      </c>
      <c r="AR25" s="11">
        <f>AR21-AR23</f>
        <v>1.5531358873332513E-2</v>
      </c>
      <c r="AU25" t="s">
        <v>35</v>
      </c>
      <c r="AV25" s="11">
        <f>AV21-AV23</f>
        <v>1.6458669728869002E-2</v>
      </c>
      <c r="AY25" t="s">
        <v>35</v>
      </c>
      <c r="AZ25" s="11">
        <f>AZ21-AZ23</f>
        <v>1.5329827139553054E-2</v>
      </c>
    </row>
    <row r="26" spans="1:52" x14ac:dyDescent="0.25">
      <c r="G26" t="s">
        <v>36</v>
      </c>
      <c r="H26" s="12">
        <f>AVERAGE(H24:H25)</f>
        <v>1.5105308474283791E-2</v>
      </c>
      <c r="K26" t="s">
        <v>36</v>
      </c>
      <c r="L26" s="12">
        <f>AVERAGE(L24:L25)</f>
        <v>1.8263907857307776E-2</v>
      </c>
      <c r="O26" t="s">
        <v>36</v>
      </c>
      <c r="P26" s="12">
        <f>AVERAGE(P24:P25)</f>
        <v>1.7662847987361563E-2</v>
      </c>
      <c r="S26" t="s">
        <v>36</v>
      </c>
      <c r="T26" s="12">
        <f>AVERAGE(T24:T25)</f>
        <v>1.6749097358425474E-2</v>
      </c>
      <c r="W26" t="s">
        <v>36</v>
      </c>
      <c r="X26" s="12">
        <f>AVERAGE(X24:X25)</f>
        <v>1.6091286026820417E-2</v>
      </c>
      <c r="AA26" t="s">
        <v>36</v>
      </c>
      <c r="AB26" s="12">
        <f>AVERAGE(AB24:AB25)</f>
        <v>1.6154769244401929E-2</v>
      </c>
      <c r="AE26" t="s">
        <v>36</v>
      </c>
      <c r="AF26" s="12">
        <f>AVERAGE(AF24:AF25)</f>
        <v>1.5765179861653378E-2</v>
      </c>
      <c r="AI26" t="s">
        <v>36</v>
      </c>
      <c r="AJ26" s="12">
        <f>AVERAGE(AJ24:AJ25)</f>
        <v>1.5583806051905319E-2</v>
      </c>
      <c r="AM26" t="s">
        <v>36</v>
      </c>
      <c r="AN26" s="12">
        <f>AVERAGE(AN24:AN25)</f>
        <v>1.2715240597939131E-2</v>
      </c>
      <c r="AQ26" t="s">
        <v>36</v>
      </c>
      <c r="AR26" s="12">
        <f>AVERAGE(AR24:AR25)</f>
        <v>1.5412589616115052E-2</v>
      </c>
      <c r="AU26" t="s">
        <v>36</v>
      </c>
      <c r="AV26" s="12">
        <f>AVERAGE(AV24:AV25)</f>
        <v>1.6325416043328517E-2</v>
      </c>
      <c r="AY26" t="s">
        <v>36</v>
      </c>
      <c r="AZ26" s="12">
        <f>AVERAGE(AZ24:AZ25)</f>
        <v>1.5214097226878359E-2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L11" sqref="L11"/>
    </sheetView>
  </sheetViews>
  <sheetFormatPr defaultColWidth="11.42578125" defaultRowHeight="15" x14ac:dyDescent="0.25"/>
  <sheetData>
    <row r="1" spans="1:2" x14ac:dyDescent="0.25">
      <c r="A1" s="2" t="s">
        <v>0</v>
      </c>
      <c r="B1" s="2" t="s">
        <v>14</v>
      </c>
    </row>
    <row r="2" spans="1:2" x14ac:dyDescent="0.25">
      <c r="A2" s="3">
        <v>1972</v>
      </c>
      <c r="B2" s="4">
        <v>1500</v>
      </c>
    </row>
    <row r="3" spans="1:2" x14ac:dyDescent="0.25">
      <c r="A3" s="3">
        <v>1974</v>
      </c>
      <c r="B3" s="4">
        <v>4000</v>
      </c>
    </row>
    <row r="4" spans="1:2" x14ac:dyDescent="0.25">
      <c r="A4" s="3">
        <v>1978</v>
      </c>
      <c r="B4" s="4">
        <v>20000</v>
      </c>
    </row>
    <row r="5" spans="1:2" x14ac:dyDescent="0.25">
      <c r="A5" s="3">
        <v>1982</v>
      </c>
      <c r="B5" s="4">
        <v>100000</v>
      </c>
    </row>
    <row r="6" spans="1:2" x14ac:dyDescent="0.25">
      <c r="A6" s="3">
        <v>1985</v>
      </c>
      <c r="B6" s="4">
        <v>200000</v>
      </c>
    </row>
    <row r="7" spans="1:2" x14ac:dyDescent="0.25">
      <c r="A7" s="3">
        <v>1988</v>
      </c>
      <c r="B7" s="4">
        <v>900000</v>
      </c>
    </row>
    <row r="8" spans="1:2" x14ac:dyDescent="0.25">
      <c r="A8" s="3">
        <v>1993</v>
      </c>
      <c r="B8" s="4">
        <v>2000000</v>
      </c>
    </row>
    <row r="9" spans="1:2" x14ac:dyDescent="0.25">
      <c r="A9" s="3">
        <v>1998</v>
      </c>
      <c r="B9" s="4">
        <v>5000000</v>
      </c>
    </row>
    <row r="10" spans="1:2" x14ac:dyDescent="0.25">
      <c r="A10" s="3">
        <v>1999</v>
      </c>
      <c r="B10" s="4">
        <v>14000000</v>
      </c>
    </row>
    <row r="11" spans="1:2" x14ac:dyDescent="0.25">
      <c r="A11" s="3">
        <v>2001</v>
      </c>
      <c r="B11" s="4">
        <v>40000000</v>
      </c>
    </row>
    <row r="12" spans="1:2" x14ac:dyDescent="0.25">
      <c r="A12" s="3">
        <v>2003</v>
      </c>
      <c r="B12" s="4">
        <v>400000000</v>
      </c>
    </row>
    <row r="13" spans="1:2" x14ac:dyDescent="0.25">
      <c r="A13" s="3">
        <v>2006</v>
      </c>
      <c r="B13" s="4">
        <v>1300000000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sourcedata</vt:lpstr>
      <vt:lpstr>PRM_Summary</vt:lpstr>
      <vt:lpstr>PRM70ND</vt:lpstr>
      <vt:lpstr>PRMallND</vt:lpstr>
      <vt:lpstr>PRM70all</vt:lpstr>
      <vt:lpstr>PRMallall</vt:lpstr>
      <vt:lpstr>rawdata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2013-10-28T12:41:35Z</dcterms:created>
  <dcterms:modified xsi:type="dcterms:W3CDTF">2014-03-26T11:58:28Z</dcterms:modified>
</cp:coreProperties>
</file>