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120" yWindow="160" windowWidth="22440" windowHeight="13480"/>
  </bookViews>
  <sheets>
    <sheet name="PRM_Summary" sheetId="15" r:id="rId1"/>
    <sheet name="PRM70ND" sheetId="11" r:id="rId2"/>
    <sheet name="PRMallND" sheetId="12" r:id="rId3"/>
    <sheet name="PRM70all" sheetId="13" r:id="rId4"/>
    <sheet name="PRMallall" sheetId="14" r:id="rId5"/>
    <sheet name="rawdata" sheetId="10" r:id="rId6"/>
    <sheet name="sourcedata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5" l="1"/>
  <c r="E12" i="15"/>
  <c r="E11" i="15"/>
  <c r="E10" i="15"/>
  <c r="E9" i="15"/>
  <c r="E8" i="15"/>
  <c r="E7" i="15"/>
  <c r="E6" i="15"/>
  <c r="E5" i="15"/>
  <c r="E4" i="15"/>
  <c r="E3" i="15"/>
  <c r="E2" i="15"/>
  <c r="D13" i="15"/>
  <c r="D12" i="15"/>
  <c r="D11" i="15"/>
  <c r="D10" i="15"/>
  <c r="D9" i="15"/>
  <c r="D8" i="15"/>
  <c r="D7" i="15"/>
  <c r="D6" i="15"/>
  <c r="D5" i="15"/>
  <c r="D4" i="15"/>
  <c r="D3" i="15"/>
  <c r="D2" i="15"/>
  <c r="C13" i="15"/>
  <c r="C12" i="15"/>
  <c r="C11" i="15"/>
  <c r="C10" i="15"/>
  <c r="C9" i="15"/>
  <c r="C8" i="15"/>
  <c r="C7" i="15"/>
  <c r="C6" i="15"/>
  <c r="C5" i="15"/>
  <c r="C4" i="15"/>
  <c r="C3" i="15"/>
  <c r="C2" i="15"/>
  <c r="B13" i="15"/>
  <c r="B12" i="15"/>
  <c r="B11" i="15"/>
  <c r="B10" i="15"/>
  <c r="B9" i="15"/>
  <c r="B8" i="15"/>
  <c r="B7" i="15"/>
  <c r="B6" i="15"/>
  <c r="B5" i="15"/>
  <c r="B4" i="15"/>
  <c r="B3" i="15"/>
  <c r="B2" i="15"/>
  <c r="B21" i="14"/>
  <c r="F19" i="14"/>
  <c r="F18" i="14"/>
  <c r="F20" i="14"/>
  <c r="F17" i="14"/>
  <c r="F16" i="14"/>
  <c r="E19" i="14"/>
  <c r="E18" i="14"/>
  <c r="E20" i="14"/>
  <c r="E17" i="14"/>
  <c r="E16" i="14"/>
  <c r="D19" i="14"/>
  <c r="D18" i="14"/>
  <c r="D20" i="14"/>
  <c r="D17" i="14"/>
  <c r="D16" i="14"/>
  <c r="C19" i="14"/>
  <c r="C18" i="14"/>
  <c r="C20" i="14"/>
  <c r="C17" i="14"/>
  <c r="C16" i="14"/>
  <c r="B20" i="14"/>
  <c r="B19" i="14"/>
  <c r="B18" i="14"/>
  <c r="B17" i="14"/>
  <c r="B16" i="14"/>
  <c r="BH26" i="14"/>
  <c r="BH25" i="14"/>
  <c r="BH24" i="14"/>
  <c r="BH23" i="14"/>
  <c r="BH22" i="14"/>
  <c r="BH21" i="14"/>
  <c r="BH20" i="14"/>
  <c r="BH19" i="14"/>
  <c r="BH18" i="14"/>
  <c r="BH17" i="14"/>
  <c r="BH16" i="14"/>
  <c r="BH15" i="14"/>
  <c r="BH14" i="14"/>
  <c r="BH13" i="14"/>
  <c r="BH12" i="14"/>
  <c r="BH11" i="14"/>
  <c r="BH10" i="14"/>
  <c r="BH9" i="14"/>
  <c r="BH8" i="14"/>
  <c r="BH7" i="14"/>
  <c r="BL1" i="14"/>
  <c r="BK1" i="14"/>
  <c r="BK2" i="14" a="1"/>
  <c r="BK2" i="14"/>
  <c r="BL2" i="14"/>
  <c r="BK3" i="14"/>
  <c r="BL3" i="14"/>
  <c r="BK4" i="14"/>
  <c r="BL4" i="14"/>
  <c r="BK5" i="14"/>
  <c r="BL5" i="14"/>
  <c r="BK6" i="14"/>
  <c r="BL6" i="14"/>
  <c r="BC2" i="14" a="1"/>
  <c r="BC2" i="14"/>
  <c r="BD5" i="14"/>
  <c r="BD17" i="14"/>
  <c r="BC3" i="14"/>
  <c r="BD18" i="14"/>
  <c r="BD19" i="14"/>
  <c r="BD22" i="14"/>
  <c r="BD21" i="14"/>
  <c r="BD24" i="14"/>
  <c r="BD20" i="14"/>
  <c r="BD23" i="14"/>
  <c r="BD25" i="14"/>
  <c r="BD26" i="14"/>
  <c r="BD7" i="14"/>
  <c r="BD8" i="14"/>
  <c r="BD9" i="14"/>
  <c r="BD12" i="14"/>
  <c r="BD11" i="14"/>
  <c r="BD14" i="14"/>
  <c r="BD10" i="14"/>
  <c r="BD13" i="14"/>
  <c r="BD15" i="14"/>
  <c r="BD16" i="14"/>
  <c r="BG2" i="14" a="1"/>
  <c r="BG4" i="14"/>
  <c r="BH1" i="14"/>
  <c r="BG2" i="14"/>
  <c r="BG1" i="14"/>
  <c r="BH2" i="14"/>
  <c r="BG3" i="14"/>
  <c r="BH3" i="14"/>
  <c r="BH4" i="14"/>
  <c r="BG5" i="14"/>
  <c r="BH5" i="14"/>
  <c r="BG6" i="14"/>
  <c r="BH6" i="14"/>
  <c r="AY2" i="14" a="1"/>
  <c r="AY2" i="14"/>
  <c r="AZ5" i="14"/>
  <c r="AZ17" i="14"/>
  <c r="AY3" i="14"/>
  <c r="AZ18" i="14"/>
  <c r="AZ19" i="14"/>
  <c r="AZ22" i="14"/>
  <c r="AZ21" i="14"/>
  <c r="AZ24" i="14"/>
  <c r="AZ20" i="14"/>
  <c r="AZ23" i="14"/>
  <c r="AZ25" i="14"/>
  <c r="AZ26" i="14"/>
  <c r="AZ7" i="14"/>
  <c r="AZ8" i="14"/>
  <c r="AZ9" i="14"/>
  <c r="AZ12" i="14"/>
  <c r="AZ11" i="14"/>
  <c r="AZ14" i="14"/>
  <c r="AZ10" i="14"/>
  <c r="AZ13" i="14"/>
  <c r="AZ15" i="14"/>
  <c r="AZ16" i="14"/>
  <c r="BC4" i="14"/>
  <c r="BD1" i="14"/>
  <c r="BC1" i="14"/>
  <c r="BD2" i="14"/>
  <c r="BD3" i="14"/>
  <c r="BD4" i="14"/>
  <c r="BC5" i="14"/>
  <c r="BC6" i="14"/>
  <c r="BD6" i="14"/>
  <c r="AU2" i="14" a="1"/>
  <c r="AU2" i="14"/>
  <c r="AV5" i="14"/>
  <c r="AV17" i="14"/>
  <c r="AU3" i="14"/>
  <c r="AV18" i="14"/>
  <c r="AV19" i="14"/>
  <c r="AV22" i="14"/>
  <c r="AV21" i="14"/>
  <c r="AV24" i="14"/>
  <c r="AV20" i="14"/>
  <c r="AV23" i="14"/>
  <c r="AV25" i="14"/>
  <c r="AV26" i="14"/>
  <c r="AV7" i="14"/>
  <c r="AV8" i="14"/>
  <c r="AV9" i="14"/>
  <c r="AV12" i="14"/>
  <c r="AV11" i="14"/>
  <c r="AV14" i="14"/>
  <c r="AV10" i="14"/>
  <c r="AV13" i="14"/>
  <c r="AV15" i="14"/>
  <c r="AV16" i="14"/>
  <c r="AY4" i="14"/>
  <c r="AZ1" i="14"/>
  <c r="AY1" i="14"/>
  <c r="AZ2" i="14"/>
  <c r="AZ3" i="14"/>
  <c r="AZ4" i="14"/>
  <c r="AY5" i="14"/>
  <c r="AY6" i="14"/>
  <c r="AZ6" i="14"/>
  <c r="AQ2" i="14" a="1"/>
  <c r="AQ2" i="14"/>
  <c r="AR5" i="14"/>
  <c r="AR17" i="14"/>
  <c r="AQ3" i="14"/>
  <c r="AR18" i="14"/>
  <c r="AR19" i="14"/>
  <c r="AR22" i="14"/>
  <c r="AR21" i="14"/>
  <c r="AR24" i="14"/>
  <c r="AR20" i="14"/>
  <c r="AR23" i="14"/>
  <c r="AR25" i="14"/>
  <c r="AR26" i="14"/>
  <c r="AR7" i="14"/>
  <c r="AR8" i="14"/>
  <c r="AR9" i="14"/>
  <c r="AR12" i="14"/>
  <c r="AR11" i="14"/>
  <c r="AR14" i="14"/>
  <c r="AR10" i="14"/>
  <c r="AR13" i="14"/>
  <c r="AR15" i="14"/>
  <c r="AR16" i="14"/>
  <c r="AU4" i="14"/>
  <c r="AV1" i="14"/>
  <c r="AU1" i="14"/>
  <c r="AV2" i="14"/>
  <c r="AV3" i="14"/>
  <c r="AV4" i="14"/>
  <c r="AU5" i="14"/>
  <c r="AU6" i="14"/>
  <c r="AV6" i="14"/>
  <c r="AM2" i="14" a="1"/>
  <c r="AM2" i="14"/>
  <c r="AN5" i="14"/>
  <c r="AN17" i="14"/>
  <c r="AM3" i="14"/>
  <c r="AN18" i="14"/>
  <c r="AN19" i="14"/>
  <c r="AN22" i="14"/>
  <c r="AN21" i="14"/>
  <c r="AN24" i="14"/>
  <c r="AN20" i="14"/>
  <c r="AN23" i="14"/>
  <c r="AN25" i="14"/>
  <c r="AN26" i="14"/>
  <c r="AN7" i="14"/>
  <c r="AN8" i="14"/>
  <c r="AN9" i="14"/>
  <c r="AN12" i="14"/>
  <c r="AN11" i="14"/>
  <c r="AN14" i="14"/>
  <c r="AN10" i="14"/>
  <c r="AN13" i="14"/>
  <c r="AN15" i="14"/>
  <c r="AN16" i="14"/>
  <c r="AQ4" i="14"/>
  <c r="AR1" i="14"/>
  <c r="AQ1" i="14"/>
  <c r="AR2" i="14"/>
  <c r="AR3" i="14"/>
  <c r="AR4" i="14"/>
  <c r="AQ5" i="14"/>
  <c r="AQ6" i="14"/>
  <c r="AR6" i="14"/>
  <c r="AI2" i="14" a="1"/>
  <c r="AI2" i="14"/>
  <c r="AJ5" i="14"/>
  <c r="AJ17" i="14"/>
  <c r="AI3" i="14"/>
  <c r="AJ18" i="14"/>
  <c r="AJ19" i="14"/>
  <c r="AJ22" i="14"/>
  <c r="AJ21" i="14"/>
  <c r="AJ24" i="14"/>
  <c r="AJ20" i="14"/>
  <c r="AJ23" i="14"/>
  <c r="AJ25" i="14"/>
  <c r="AJ26" i="14"/>
  <c r="AJ7" i="14"/>
  <c r="AJ8" i="14"/>
  <c r="AJ9" i="14"/>
  <c r="AJ12" i="14"/>
  <c r="AJ11" i="14"/>
  <c r="AJ14" i="14"/>
  <c r="AJ10" i="14"/>
  <c r="AJ13" i="14"/>
  <c r="AJ15" i="14"/>
  <c r="AJ16" i="14"/>
  <c r="AM4" i="14"/>
  <c r="AN1" i="14"/>
  <c r="AM1" i="14"/>
  <c r="AN2" i="14"/>
  <c r="AN3" i="14"/>
  <c r="AN4" i="14"/>
  <c r="AM5" i="14"/>
  <c r="AM6" i="14"/>
  <c r="AN6" i="14"/>
  <c r="AE2" i="14" a="1"/>
  <c r="AE2" i="14"/>
  <c r="AF5" i="14"/>
  <c r="AF17" i="14"/>
  <c r="AE3" i="14"/>
  <c r="AF18" i="14"/>
  <c r="AF19" i="14"/>
  <c r="AF22" i="14"/>
  <c r="AF21" i="14"/>
  <c r="AF24" i="14"/>
  <c r="AF20" i="14"/>
  <c r="AF23" i="14"/>
  <c r="AF25" i="14"/>
  <c r="AF26" i="14"/>
  <c r="AF7" i="14"/>
  <c r="AF8" i="14"/>
  <c r="AF9" i="14"/>
  <c r="AF12" i="14"/>
  <c r="AF11" i="14"/>
  <c r="AF14" i="14"/>
  <c r="AF10" i="14"/>
  <c r="AF13" i="14"/>
  <c r="AF15" i="14"/>
  <c r="AF16" i="14"/>
  <c r="AI4" i="14"/>
  <c r="AJ1" i="14"/>
  <c r="AI1" i="14"/>
  <c r="AJ2" i="14"/>
  <c r="AJ3" i="14"/>
  <c r="AJ4" i="14"/>
  <c r="AI5" i="14"/>
  <c r="AI6" i="14"/>
  <c r="AJ6" i="14"/>
  <c r="AA2" i="14" a="1"/>
  <c r="AA2" i="14"/>
  <c r="AB5" i="14"/>
  <c r="AB17" i="14"/>
  <c r="AA3" i="14"/>
  <c r="AB18" i="14"/>
  <c r="AB19" i="14"/>
  <c r="AB22" i="14"/>
  <c r="AB21" i="14"/>
  <c r="AB24" i="14"/>
  <c r="AB20" i="14"/>
  <c r="AB23" i="14"/>
  <c r="AB25" i="14"/>
  <c r="AB26" i="14"/>
  <c r="AB7" i="14"/>
  <c r="AB8" i="14"/>
  <c r="AB9" i="14"/>
  <c r="AB12" i="14"/>
  <c r="AB11" i="14"/>
  <c r="AB14" i="14"/>
  <c r="AB10" i="14"/>
  <c r="AB13" i="14"/>
  <c r="AB15" i="14"/>
  <c r="AB16" i="14"/>
  <c r="AE4" i="14"/>
  <c r="AF1" i="14"/>
  <c r="AE1" i="14"/>
  <c r="AF2" i="14"/>
  <c r="AF3" i="14"/>
  <c r="AF4" i="14"/>
  <c r="AE5" i="14"/>
  <c r="AE6" i="14"/>
  <c r="AF6" i="14"/>
  <c r="W2" i="14" a="1"/>
  <c r="W2" i="14"/>
  <c r="X5" i="14"/>
  <c r="X17" i="14"/>
  <c r="W3" i="14"/>
  <c r="X18" i="14"/>
  <c r="X19" i="14"/>
  <c r="X22" i="14"/>
  <c r="X21" i="14"/>
  <c r="X24" i="14"/>
  <c r="X20" i="14"/>
  <c r="X23" i="14"/>
  <c r="X25" i="14"/>
  <c r="X26" i="14"/>
  <c r="X7" i="14"/>
  <c r="X8" i="14"/>
  <c r="X9" i="14"/>
  <c r="X12" i="14"/>
  <c r="X11" i="14"/>
  <c r="X14" i="14"/>
  <c r="X10" i="14"/>
  <c r="X13" i="14"/>
  <c r="X15" i="14"/>
  <c r="X16" i="14"/>
  <c r="AA4" i="14"/>
  <c r="AB1" i="14"/>
  <c r="AA1" i="14"/>
  <c r="AB2" i="14"/>
  <c r="AB3" i="14"/>
  <c r="AB4" i="14"/>
  <c r="AA5" i="14"/>
  <c r="AA6" i="14"/>
  <c r="AB6" i="14"/>
  <c r="S2" i="14" a="1"/>
  <c r="S2" i="14"/>
  <c r="T5" i="14"/>
  <c r="T17" i="14"/>
  <c r="S3" i="14"/>
  <c r="T18" i="14"/>
  <c r="T19" i="14"/>
  <c r="T22" i="14"/>
  <c r="T21" i="14"/>
  <c r="T24" i="14"/>
  <c r="T20" i="14"/>
  <c r="T23" i="14"/>
  <c r="T25" i="14"/>
  <c r="T26" i="14"/>
  <c r="T7" i="14"/>
  <c r="T8" i="14"/>
  <c r="T9" i="14"/>
  <c r="T12" i="14"/>
  <c r="T11" i="14"/>
  <c r="T14" i="14"/>
  <c r="T10" i="14"/>
  <c r="T13" i="14"/>
  <c r="T15" i="14"/>
  <c r="T16" i="14"/>
  <c r="W4" i="14"/>
  <c r="X1" i="14"/>
  <c r="W1" i="14"/>
  <c r="X2" i="14"/>
  <c r="X3" i="14"/>
  <c r="X4" i="14"/>
  <c r="W5" i="14"/>
  <c r="W6" i="14"/>
  <c r="X6" i="14"/>
  <c r="O2" i="14" a="1"/>
  <c r="O2" i="14"/>
  <c r="P5" i="14"/>
  <c r="P17" i="14"/>
  <c r="O3" i="14"/>
  <c r="P18" i="14"/>
  <c r="P19" i="14"/>
  <c r="P22" i="14"/>
  <c r="P21" i="14"/>
  <c r="P24" i="14"/>
  <c r="P20" i="14"/>
  <c r="P23" i="14"/>
  <c r="P25" i="14"/>
  <c r="P26" i="14"/>
  <c r="P7" i="14"/>
  <c r="P8" i="14"/>
  <c r="P9" i="14"/>
  <c r="P12" i="14"/>
  <c r="P11" i="14"/>
  <c r="P14" i="14"/>
  <c r="P10" i="14"/>
  <c r="P13" i="14"/>
  <c r="P15" i="14"/>
  <c r="P16" i="14"/>
  <c r="S4" i="14"/>
  <c r="T1" i="14"/>
  <c r="S1" i="14"/>
  <c r="T2" i="14"/>
  <c r="T3" i="14"/>
  <c r="T4" i="14"/>
  <c r="S5" i="14"/>
  <c r="S6" i="14"/>
  <c r="T6" i="14"/>
  <c r="K2" i="14" a="1"/>
  <c r="K2" i="14"/>
  <c r="L5" i="14"/>
  <c r="L17" i="14"/>
  <c r="K3" i="14"/>
  <c r="L18" i="14"/>
  <c r="L19" i="14"/>
  <c r="L22" i="14"/>
  <c r="L21" i="14"/>
  <c r="L24" i="14"/>
  <c r="L20" i="14"/>
  <c r="L23" i="14"/>
  <c r="L25" i="14"/>
  <c r="L26" i="14"/>
  <c r="L7" i="14"/>
  <c r="L8" i="14"/>
  <c r="L9" i="14"/>
  <c r="L12" i="14"/>
  <c r="L11" i="14"/>
  <c r="L14" i="14"/>
  <c r="L10" i="14"/>
  <c r="L13" i="14"/>
  <c r="L15" i="14"/>
  <c r="L16" i="14"/>
  <c r="O4" i="14"/>
  <c r="P1" i="14"/>
  <c r="O1" i="14"/>
  <c r="P2" i="14"/>
  <c r="P3" i="14"/>
  <c r="P4" i="14"/>
  <c r="O5" i="14"/>
  <c r="O6" i="14"/>
  <c r="P6" i="14"/>
  <c r="G2" i="14" a="1"/>
  <c r="G2" i="14"/>
  <c r="H5" i="14"/>
  <c r="H17" i="14"/>
  <c r="G3" i="14"/>
  <c r="H18" i="14"/>
  <c r="H19" i="14"/>
  <c r="H22" i="14"/>
  <c r="H21" i="14"/>
  <c r="H24" i="14"/>
  <c r="H20" i="14"/>
  <c r="H23" i="14"/>
  <c r="H25" i="14"/>
  <c r="H26" i="14"/>
  <c r="H7" i="14"/>
  <c r="H8" i="14"/>
  <c r="H9" i="14"/>
  <c r="H12" i="14"/>
  <c r="H11" i="14"/>
  <c r="H14" i="14"/>
  <c r="H10" i="14"/>
  <c r="H13" i="14"/>
  <c r="H15" i="14"/>
  <c r="H16" i="14"/>
  <c r="K4" i="14"/>
  <c r="L1" i="14"/>
  <c r="K1" i="14"/>
  <c r="L2" i="14"/>
  <c r="L3" i="14"/>
  <c r="L4" i="14"/>
  <c r="K5" i="14"/>
  <c r="K6" i="14"/>
  <c r="L6" i="14"/>
  <c r="G4" i="14"/>
  <c r="H1" i="14"/>
  <c r="G1" i="14"/>
  <c r="H2" i="14"/>
  <c r="H3" i="14"/>
  <c r="H4" i="14"/>
  <c r="G5" i="14"/>
  <c r="G6" i="14"/>
  <c r="H6" i="14"/>
  <c r="B16" i="13"/>
  <c r="F14" i="13"/>
  <c r="F13" i="13"/>
  <c r="F15" i="13"/>
  <c r="F12" i="13"/>
  <c r="F11" i="13"/>
  <c r="E14" i="13"/>
  <c r="E13" i="13"/>
  <c r="E15" i="13"/>
  <c r="E12" i="13"/>
  <c r="E11" i="13"/>
  <c r="D14" i="13"/>
  <c r="D13" i="13"/>
  <c r="D15" i="13"/>
  <c r="D12" i="13"/>
  <c r="D11" i="13"/>
  <c r="C14" i="13"/>
  <c r="C13" i="13"/>
  <c r="C15" i="13"/>
  <c r="C12" i="13"/>
  <c r="C11" i="13"/>
  <c r="B15" i="13"/>
  <c r="B14" i="13"/>
  <c r="B13" i="13"/>
  <c r="B12" i="13"/>
  <c r="B11" i="13"/>
  <c r="AN26" i="13"/>
  <c r="AN25" i="13"/>
  <c r="AN24" i="13"/>
  <c r="AN23" i="13"/>
  <c r="AN22" i="13"/>
  <c r="AN21" i="13"/>
  <c r="AN20" i="13"/>
  <c r="AN19" i="13"/>
  <c r="AN18" i="13"/>
  <c r="AN17" i="13"/>
  <c r="AN16" i="13"/>
  <c r="AN15" i="13"/>
  <c r="AN14" i="13"/>
  <c r="AN13" i="13"/>
  <c r="AN12" i="13"/>
  <c r="AN11" i="13"/>
  <c r="AN10" i="13"/>
  <c r="AN9" i="13"/>
  <c r="AN8" i="13"/>
  <c r="AN7" i="13"/>
  <c r="AR1" i="13"/>
  <c r="AQ1" i="13"/>
  <c r="AQ2" i="13" a="1"/>
  <c r="AQ2" i="13"/>
  <c r="AR2" i="13"/>
  <c r="AQ3" i="13"/>
  <c r="AR3" i="13"/>
  <c r="AQ4" i="13"/>
  <c r="AR4" i="13"/>
  <c r="AQ5" i="13"/>
  <c r="AR5" i="13"/>
  <c r="AQ6" i="13"/>
  <c r="AR6" i="13"/>
  <c r="AI2" i="13" a="1"/>
  <c r="AI2" i="13"/>
  <c r="AJ5" i="13"/>
  <c r="AJ17" i="13"/>
  <c r="AI3" i="13"/>
  <c r="AJ18" i="13"/>
  <c r="AJ19" i="13"/>
  <c r="AJ22" i="13"/>
  <c r="AJ21" i="13"/>
  <c r="AJ24" i="13"/>
  <c r="AJ20" i="13"/>
  <c r="AJ23" i="13"/>
  <c r="AJ25" i="13"/>
  <c r="AJ26" i="13"/>
  <c r="AJ7" i="13"/>
  <c r="AJ8" i="13"/>
  <c r="AJ9" i="13"/>
  <c r="AJ12" i="13"/>
  <c r="AJ11" i="13"/>
  <c r="AJ14" i="13"/>
  <c r="AJ10" i="13"/>
  <c r="AJ13" i="13"/>
  <c r="AJ15" i="13"/>
  <c r="AJ16" i="13"/>
  <c r="AM2" i="13" a="1"/>
  <c r="AM4" i="13"/>
  <c r="AN1" i="13"/>
  <c r="AM2" i="13"/>
  <c r="AM1" i="13"/>
  <c r="AN2" i="13"/>
  <c r="AM3" i="13"/>
  <c r="AN3" i="13"/>
  <c r="AN4" i="13"/>
  <c r="AM5" i="13"/>
  <c r="AN5" i="13"/>
  <c r="AM6" i="13"/>
  <c r="AN6" i="13"/>
  <c r="AE2" i="13" a="1"/>
  <c r="AE2" i="13"/>
  <c r="AF5" i="13"/>
  <c r="AF17" i="13"/>
  <c r="AE3" i="13"/>
  <c r="AF18" i="13"/>
  <c r="AF19" i="13"/>
  <c r="AF22" i="13"/>
  <c r="AF21" i="13"/>
  <c r="AF24" i="13"/>
  <c r="AF20" i="13"/>
  <c r="AF23" i="13"/>
  <c r="AF25" i="13"/>
  <c r="AF26" i="13"/>
  <c r="AF7" i="13"/>
  <c r="AF8" i="13"/>
  <c r="AF9" i="13"/>
  <c r="AF12" i="13"/>
  <c r="AF11" i="13"/>
  <c r="AF14" i="13"/>
  <c r="AF10" i="13"/>
  <c r="AF13" i="13"/>
  <c r="AF15" i="13"/>
  <c r="AF16" i="13"/>
  <c r="AI4" i="13"/>
  <c r="AJ1" i="13"/>
  <c r="AI1" i="13"/>
  <c r="AJ2" i="13"/>
  <c r="AJ3" i="13"/>
  <c r="AJ4" i="13"/>
  <c r="AI5" i="13"/>
  <c r="AI6" i="13"/>
  <c r="AJ6" i="13"/>
  <c r="AA2" i="13" a="1"/>
  <c r="AA2" i="13"/>
  <c r="AB5" i="13"/>
  <c r="AB17" i="13"/>
  <c r="AA3" i="13"/>
  <c r="AB18" i="13"/>
  <c r="AB19" i="13"/>
  <c r="AB22" i="13"/>
  <c r="AB21" i="13"/>
  <c r="AB24" i="13"/>
  <c r="AB20" i="13"/>
  <c r="AB23" i="13"/>
  <c r="AB25" i="13"/>
  <c r="AB26" i="13"/>
  <c r="AB7" i="13"/>
  <c r="AB8" i="13"/>
  <c r="AB9" i="13"/>
  <c r="AB12" i="13"/>
  <c r="AB11" i="13"/>
  <c r="AB14" i="13"/>
  <c r="AB10" i="13"/>
  <c r="AB13" i="13"/>
  <c r="AB15" i="13"/>
  <c r="AB16" i="13"/>
  <c r="AE4" i="13"/>
  <c r="AF1" i="13"/>
  <c r="AE1" i="13"/>
  <c r="AF2" i="13"/>
  <c r="AF3" i="13"/>
  <c r="AF4" i="13"/>
  <c r="AE5" i="13"/>
  <c r="AE6" i="13"/>
  <c r="AF6" i="13"/>
  <c r="W2" i="13" a="1"/>
  <c r="W2" i="13"/>
  <c r="X5" i="13"/>
  <c r="X17" i="13"/>
  <c r="W3" i="13"/>
  <c r="X18" i="13"/>
  <c r="X19" i="13"/>
  <c r="X22" i="13"/>
  <c r="X21" i="13"/>
  <c r="X24" i="13"/>
  <c r="X20" i="13"/>
  <c r="X23" i="13"/>
  <c r="X25" i="13"/>
  <c r="X26" i="13"/>
  <c r="X7" i="13"/>
  <c r="X8" i="13"/>
  <c r="X9" i="13"/>
  <c r="X12" i="13"/>
  <c r="X11" i="13"/>
  <c r="X14" i="13"/>
  <c r="X10" i="13"/>
  <c r="X13" i="13"/>
  <c r="X15" i="13"/>
  <c r="X16" i="13"/>
  <c r="AA4" i="13"/>
  <c r="AB1" i="13"/>
  <c r="AA1" i="13"/>
  <c r="AB2" i="13"/>
  <c r="AB3" i="13"/>
  <c r="AB4" i="13"/>
  <c r="AA5" i="13"/>
  <c r="AA6" i="13"/>
  <c r="AB6" i="13"/>
  <c r="S2" i="13" a="1"/>
  <c r="S2" i="13"/>
  <c r="T5" i="13"/>
  <c r="T17" i="13"/>
  <c r="S3" i="13"/>
  <c r="T18" i="13"/>
  <c r="T19" i="13"/>
  <c r="T22" i="13"/>
  <c r="T21" i="13"/>
  <c r="T24" i="13"/>
  <c r="T20" i="13"/>
  <c r="T23" i="13"/>
  <c r="T25" i="13"/>
  <c r="T26" i="13"/>
  <c r="T7" i="13"/>
  <c r="T8" i="13"/>
  <c r="T9" i="13"/>
  <c r="T12" i="13"/>
  <c r="T11" i="13"/>
  <c r="T14" i="13"/>
  <c r="T10" i="13"/>
  <c r="T13" i="13"/>
  <c r="T15" i="13"/>
  <c r="T16" i="13"/>
  <c r="W4" i="13"/>
  <c r="X1" i="13"/>
  <c r="W1" i="13"/>
  <c r="X2" i="13"/>
  <c r="X3" i="13"/>
  <c r="X4" i="13"/>
  <c r="W5" i="13"/>
  <c r="W6" i="13"/>
  <c r="X6" i="13"/>
  <c r="O2" i="13" a="1"/>
  <c r="O2" i="13"/>
  <c r="P5" i="13"/>
  <c r="P17" i="13"/>
  <c r="O3" i="13"/>
  <c r="P18" i="13"/>
  <c r="P19" i="13"/>
  <c r="P22" i="13"/>
  <c r="P21" i="13"/>
  <c r="P24" i="13"/>
  <c r="P20" i="13"/>
  <c r="P23" i="13"/>
  <c r="P25" i="13"/>
  <c r="P26" i="13"/>
  <c r="P7" i="13"/>
  <c r="P8" i="13"/>
  <c r="P9" i="13"/>
  <c r="P12" i="13"/>
  <c r="P11" i="13"/>
  <c r="P14" i="13"/>
  <c r="P10" i="13"/>
  <c r="P13" i="13"/>
  <c r="P15" i="13"/>
  <c r="P16" i="13"/>
  <c r="S4" i="13"/>
  <c r="T1" i="13"/>
  <c r="S1" i="13"/>
  <c r="T2" i="13"/>
  <c r="T3" i="13"/>
  <c r="T4" i="13"/>
  <c r="S5" i="13"/>
  <c r="S6" i="13"/>
  <c r="T6" i="13"/>
  <c r="K2" i="13" a="1"/>
  <c r="K2" i="13"/>
  <c r="L5" i="13"/>
  <c r="L17" i="13"/>
  <c r="K3" i="13"/>
  <c r="L18" i="13"/>
  <c r="L19" i="13"/>
  <c r="L22" i="13"/>
  <c r="L21" i="13"/>
  <c r="L24" i="13"/>
  <c r="L20" i="13"/>
  <c r="L23" i="13"/>
  <c r="L25" i="13"/>
  <c r="L26" i="13"/>
  <c r="L7" i="13"/>
  <c r="L8" i="13"/>
  <c r="L9" i="13"/>
  <c r="L12" i="13"/>
  <c r="L11" i="13"/>
  <c r="L14" i="13"/>
  <c r="L10" i="13"/>
  <c r="L13" i="13"/>
  <c r="L15" i="13"/>
  <c r="L16" i="13"/>
  <c r="O4" i="13"/>
  <c r="P1" i="13"/>
  <c r="O1" i="13"/>
  <c r="P2" i="13"/>
  <c r="P3" i="13"/>
  <c r="P4" i="13"/>
  <c r="O5" i="13"/>
  <c r="O6" i="13"/>
  <c r="P6" i="13"/>
  <c r="G2" i="13" a="1"/>
  <c r="G2" i="13"/>
  <c r="H5" i="13"/>
  <c r="H17" i="13"/>
  <c r="G3" i="13"/>
  <c r="H18" i="13"/>
  <c r="H19" i="13"/>
  <c r="H22" i="13"/>
  <c r="H21" i="13"/>
  <c r="H24" i="13"/>
  <c r="H20" i="13"/>
  <c r="H23" i="13"/>
  <c r="H25" i="13"/>
  <c r="H26" i="13"/>
  <c r="H7" i="13"/>
  <c r="H8" i="13"/>
  <c r="H9" i="13"/>
  <c r="H12" i="13"/>
  <c r="H11" i="13"/>
  <c r="H14" i="13"/>
  <c r="H10" i="13"/>
  <c r="H13" i="13"/>
  <c r="H15" i="13"/>
  <c r="H16" i="13"/>
  <c r="K4" i="13"/>
  <c r="L1" i="13"/>
  <c r="K1" i="13"/>
  <c r="L2" i="13"/>
  <c r="L3" i="13"/>
  <c r="L4" i="13"/>
  <c r="K5" i="13"/>
  <c r="K6" i="13"/>
  <c r="L6" i="13"/>
  <c r="G4" i="13"/>
  <c r="H1" i="13"/>
  <c r="G1" i="13"/>
  <c r="H2" i="13"/>
  <c r="H3" i="13"/>
  <c r="H4" i="13"/>
  <c r="G5" i="13"/>
  <c r="G6" i="13"/>
  <c r="H6" i="13"/>
  <c r="B19" i="12"/>
  <c r="F17" i="12"/>
  <c r="F16" i="12"/>
  <c r="F18" i="12"/>
  <c r="F15" i="12"/>
  <c r="F14" i="12"/>
  <c r="E17" i="12"/>
  <c r="E16" i="12"/>
  <c r="E18" i="12"/>
  <c r="E15" i="12"/>
  <c r="E14" i="12"/>
  <c r="D17" i="12"/>
  <c r="D16" i="12"/>
  <c r="D18" i="12"/>
  <c r="D15" i="12"/>
  <c r="D14" i="12"/>
  <c r="C17" i="12"/>
  <c r="C16" i="12"/>
  <c r="C18" i="12"/>
  <c r="C15" i="12"/>
  <c r="C14" i="12"/>
  <c r="B18" i="12"/>
  <c r="B17" i="12"/>
  <c r="B16" i="12"/>
  <c r="B15" i="12"/>
  <c r="B14" i="12"/>
  <c r="AZ26" i="12"/>
  <c r="AZ25" i="12"/>
  <c r="AZ24" i="12"/>
  <c r="AZ23" i="12"/>
  <c r="AZ22" i="12"/>
  <c r="AZ21" i="12"/>
  <c r="AZ20" i="12"/>
  <c r="AZ19" i="12"/>
  <c r="AZ18" i="12"/>
  <c r="AZ17" i="12"/>
  <c r="AZ16" i="12"/>
  <c r="AZ15" i="12"/>
  <c r="AZ14" i="12"/>
  <c r="AZ13" i="12"/>
  <c r="AZ12" i="12"/>
  <c r="AZ11" i="12"/>
  <c r="AZ10" i="12"/>
  <c r="AZ9" i="12"/>
  <c r="AZ8" i="12"/>
  <c r="AZ7" i="12"/>
  <c r="BD1" i="12"/>
  <c r="BC1" i="12"/>
  <c r="BC2" i="12" a="1"/>
  <c r="BC2" i="12"/>
  <c r="BD2" i="12"/>
  <c r="BC3" i="12"/>
  <c r="BD3" i="12"/>
  <c r="BC4" i="12"/>
  <c r="BD4" i="12"/>
  <c r="BC5" i="12"/>
  <c r="BD5" i="12"/>
  <c r="BC6" i="12"/>
  <c r="BD6" i="12"/>
  <c r="AU2" i="12" a="1"/>
  <c r="AU2" i="12"/>
  <c r="AV5" i="12"/>
  <c r="AV17" i="12"/>
  <c r="AU3" i="12"/>
  <c r="AV18" i="12"/>
  <c r="AV19" i="12"/>
  <c r="AV22" i="12"/>
  <c r="AV21" i="12"/>
  <c r="AV24" i="12"/>
  <c r="AV20" i="12"/>
  <c r="AV23" i="12"/>
  <c r="AV25" i="12"/>
  <c r="AV26" i="12"/>
  <c r="AV7" i="12"/>
  <c r="AV8" i="12"/>
  <c r="AV9" i="12"/>
  <c r="AV12" i="12"/>
  <c r="AV11" i="12"/>
  <c r="AV14" i="12"/>
  <c r="AV10" i="12"/>
  <c r="AV13" i="12"/>
  <c r="AV15" i="12"/>
  <c r="AV16" i="12"/>
  <c r="AY2" i="12" a="1"/>
  <c r="AY4" i="12"/>
  <c r="AZ1" i="12"/>
  <c r="AY2" i="12"/>
  <c r="AY1" i="12"/>
  <c r="AZ2" i="12"/>
  <c r="AY3" i="12"/>
  <c r="AZ3" i="12"/>
  <c r="AZ4" i="12"/>
  <c r="AY5" i="12"/>
  <c r="AZ5" i="12"/>
  <c r="AY6" i="12"/>
  <c r="AZ6" i="12"/>
  <c r="AQ2" i="12" a="1"/>
  <c r="AQ2" i="12"/>
  <c r="AR5" i="12"/>
  <c r="AR17" i="12"/>
  <c r="AQ3" i="12"/>
  <c r="AR18" i="12"/>
  <c r="AR19" i="12"/>
  <c r="AR22" i="12"/>
  <c r="AR21" i="12"/>
  <c r="AR24" i="12"/>
  <c r="AR20" i="12"/>
  <c r="AR23" i="12"/>
  <c r="AR25" i="12"/>
  <c r="AR26" i="12"/>
  <c r="AR7" i="12"/>
  <c r="AR8" i="12"/>
  <c r="AR9" i="12"/>
  <c r="AR12" i="12"/>
  <c r="AR11" i="12"/>
  <c r="AR14" i="12"/>
  <c r="AR10" i="12"/>
  <c r="AR13" i="12"/>
  <c r="AR15" i="12"/>
  <c r="AR16" i="12"/>
  <c r="AU4" i="12"/>
  <c r="AV1" i="12"/>
  <c r="AU1" i="12"/>
  <c r="AV2" i="12"/>
  <c r="AV3" i="12"/>
  <c r="AV4" i="12"/>
  <c r="AU5" i="12"/>
  <c r="AU6" i="12"/>
  <c r="AV6" i="12"/>
  <c r="AM2" i="12" a="1"/>
  <c r="AM2" i="12"/>
  <c r="AN5" i="12"/>
  <c r="AN17" i="12"/>
  <c r="AM3" i="12"/>
  <c r="AN18" i="12"/>
  <c r="AN19" i="12"/>
  <c r="AN22" i="12"/>
  <c r="AN21" i="12"/>
  <c r="AN24" i="12"/>
  <c r="AN20" i="12"/>
  <c r="AN23" i="12"/>
  <c r="AN25" i="12"/>
  <c r="AN26" i="12"/>
  <c r="AN7" i="12"/>
  <c r="AN8" i="12"/>
  <c r="AN9" i="12"/>
  <c r="AN12" i="12"/>
  <c r="AN11" i="12"/>
  <c r="AN14" i="12"/>
  <c r="AN10" i="12"/>
  <c r="AN13" i="12"/>
  <c r="AN15" i="12"/>
  <c r="AN16" i="12"/>
  <c r="AQ4" i="12"/>
  <c r="AR1" i="12"/>
  <c r="AQ1" i="12"/>
  <c r="AR2" i="12"/>
  <c r="AR3" i="12"/>
  <c r="AR4" i="12"/>
  <c r="AQ5" i="12"/>
  <c r="AQ6" i="12"/>
  <c r="AR6" i="12"/>
  <c r="AI2" i="12" a="1"/>
  <c r="AI2" i="12"/>
  <c r="AJ5" i="12"/>
  <c r="AJ17" i="12"/>
  <c r="AI3" i="12"/>
  <c r="AJ18" i="12"/>
  <c r="AJ19" i="12"/>
  <c r="AJ22" i="12"/>
  <c r="AJ21" i="12"/>
  <c r="AJ24" i="12"/>
  <c r="AJ20" i="12"/>
  <c r="AJ23" i="12"/>
  <c r="AJ25" i="12"/>
  <c r="AJ26" i="12"/>
  <c r="AJ7" i="12"/>
  <c r="AJ8" i="12"/>
  <c r="AJ9" i="12"/>
  <c r="AJ12" i="12"/>
  <c r="AJ11" i="12"/>
  <c r="AJ14" i="12"/>
  <c r="AJ10" i="12"/>
  <c r="AJ13" i="12"/>
  <c r="AJ15" i="12"/>
  <c r="AJ16" i="12"/>
  <c r="AM4" i="12"/>
  <c r="AN1" i="12"/>
  <c r="AM1" i="12"/>
  <c r="AN2" i="12"/>
  <c r="AN3" i="12"/>
  <c r="AN4" i="12"/>
  <c r="AM5" i="12"/>
  <c r="AM6" i="12"/>
  <c r="AN6" i="12"/>
  <c r="AE2" i="12" a="1"/>
  <c r="AE2" i="12"/>
  <c r="AF5" i="12"/>
  <c r="AF17" i="12"/>
  <c r="AE3" i="12"/>
  <c r="AF18" i="12"/>
  <c r="AF19" i="12"/>
  <c r="AF22" i="12"/>
  <c r="AF21" i="12"/>
  <c r="AF24" i="12"/>
  <c r="AF20" i="12"/>
  <c r="AF23" i="12"/>
  <c r="AF25" i="12"/>
  <c r="AF26" i="12"/>
  <c r="AF7" i="12"/>
  <c r="AF8" i="12"/>
  <c r="AF9" i="12"/>
  <c r="AF12" i="12"/>
  <c r="AF11" i="12"/>
  <c r="AF14" i="12"/>
  <c r="AF10" i="12"/>
  <c r="AF13" i="12"/>
  <c r="AF15" i="12"/>
  <c r="AF16" i="12"/>
  <c r="AI4" i="12"/>
  <c r="AJ1" i="12"/>
  <c r="AI1" i="12"/>
  <c r="AJ2" i="12"/>
  <c r="AJ3" i="12"/>
  <c r="AJ4" i="12"/>
  <c r="AI5" i="12"/>
  <c r="AI6" i="12"/>
  <c r="AJ6" i="12"/>
  <c r="AA2" i="12" a="1"/>
  <c r="AA2" i="12"/>
  <c r="AB5" i="12"/>
  <c r="AB17" i="12"/>
  <c r="AA3" i="12"/>
  <c r="AB18" i="12"/>
  <c r="AB19" i="12"/>
  <c r="AB22" i="12"/>
  <c r="AB21" i="12"/>
  <c r="AB24" i="12"/>
  <c r="AB20" i="12"/>
  <c r="AB23" i="12"/>
  <c r="AB25" i="12"/>
  <c r="AB26" i="12"/>
  <c r="AB7" i="12"/>
  <c r="AB8" i="12"/>
  <c r="AB9" i="12"/>
  <c r="AB12" i="12"/>
  <c r="AB11" i="12"/>
  <c r="AB14" i="12"/>
  <c r="AB10" i="12"/>
  <c r="AB13" i="12"/>
  <c r="AB15" i="12"/>
  <c r="AB16" i="12"/>
  <c r="AE4" i="12"/>
  <c r="AF1" i="12"/>
  <c r="AE1" i="12"/>
  <c r="AF2" i="12"/>
  <c r="AF3" i="12"/>
  <c r="AF4" i="12"/>
  <c r="AE5" i="12"/>
  <c r="AE6" i="12"/>
  <c r="AF6" i="12"/>
  <c r="W2" i="12" a="1"/>
  <c r="W2" i="12"/>
  <c r="X5" i="12"/>
  <c r="X17" i="12"/>
  <c r="W3" i="12"/>
  <c r="X18" i="12"/>
  <c r="X19" i="12"/>
  <c r="X22" i="12"/>
  <c r="X21" i="12"/>
  <c r="X24" i="12"/>
  <c r="X20" i="12"/>
  <c r="X23" i="12"/>
  <c r="X25" i="12"/>
  <c r="X26" i="12"/>
  <c r="X7" i="12"/>
  <c r="X8" i="12"/>
  <c r="X9" i="12"/>
  <c r="X12" i="12"/>
  <c r="X11" i="12"/>
  <c r="X14" i="12"/>
  <c r="X10" i="12"/>
  <c r="X13" i="12"/>
  <c r="X15" i="12"/>
  <c r="X16" i="12"/>
  <c r="AA4" i="12"/>
  <c r="AB1" i="12"/>
  <c r="AA1" i="12"/>
  <c r="AB2" i="12"/>
  <c r="AB3" i="12"/>
  <c r="AB4" i="12"/>
  <c r="AA5" i="12"/>
  <c r="AA6" i="12"/>
  <c r="AB6" i="12"/>
  <c r="S2" i="12" a="1"/>
  <c r="S2" i="12"/>
  <c r="T5" i="12"/>
  <c r="T17" i="12"/>
  <c r="S3" i="12"/>
  <c r="T18" i="12"/>
  <c r="T19" i="12"/>
  <c r="T22" i="12"/>
  <c r="T21" i="12"/>
  <c r="T24" i="12"/>
  <c r="T20" i="12"/>
  <c r="T23" i="12"/>
  <c r="T25" i="12"/>
  <c r="T26" i="12"/>
  <c r="T7" i="12"/>
  <c r="T8" i="12"/>
  <c r="T9" i="12"/>
  <c r="T12" i="12"/>
  <c r="T11" i="12"/>
  <c r="T14" i="12"/>
  <c r="T10" i="12"/>
  <c r="T13" i="12"/>
  <c r="T15" i="12"/>
  <c r="T16" i="12"/>
  <c r="W4" i="12"/>
  <c r="X1" i="12"/>
  <c r="W1" i="12"/>
  <c r="X2" i="12"/>
  <c r="X3" i="12"/>
  <c r="X4" i="12"/>
  <c r="W5" i="12"/>
  <c r="W6" i="12"/>
  <c r="X6" i="12"/>
  <c r="O2" i="12" a="1"/>
  <c r="O2" i="12"/>
  <c r="P5" i="12"/>
  <c r="P17" i="12"/>
  <c r="O3" i="12"/>
  <c r="P18" i="12"/>
  <c r="P19" i="12"/>
  <c r="P22" i="12"/>
  <c r="P21" i="12"/>
  <c r="P24" i="12"/>
  <c r="P20" i="12"/>
  <c r="P23" i="12"/>
  <c r="P25" i="12"/>
  <c r="P26" i="12"/>
  <c r="P7" i="12"/>
  <c r="P8" i="12"/>
  <c r="P9" i="12"/>
  <c r="P12" i="12"/>
  <c r="P11" i="12"/>
  <c r="P14" i="12"/>
  <c r="P10" i="12"/>
  <c r="P13" i="12"/>
  <c r="P15" i="12"/>
  <c r="P16" i="12"/>
  <c r="S4" i="12"/>
  <c r="T1" i="12"/>
  <c r="S1" i="12"/>
  <c r="T2" i="12"/>
  <c r="T3" i="12"/>
  <c r="T4" i="12"/>
  <c r="S5" i="12"/>
  <c r="S6" i="12"/>
  <c r="T6" i="12"/>
  <c r="K2" i="12" a="1"/>
  <c r="K2" i="12"/>
  <c r="L5" i="12"/>
  <c r="L17" i="12"/>
  <c r="K3" i="12"/>
  <c r="L18" i="12"/>
  <c r="L19" i="12"/>
  <c r="L22" i="12"/>
  <c r="L21" i="12"/>
  <c r="L24" i="12"/>
  <c r="L20" i="12"/>
  <c r="L23" i="12"/>
  <c r="L25" i="12"/>
  <c r="L26" i="12"/>
  <c r="L7" i="12"/>
  <c r="L8" i="12"/>
  <c r="L9" i="12"/>
  <c r="L12" i="12"/>
  <c r="L11" i="12"/>
  <c r="L14" i="12"/>
  <c r="L10" i="12"/>
  <c r="L13" i="12"/>
  <c r="L15" i="12"/>
  <c r="L16" i="12"/>
  <c r="O4" i="12"/>
  <c r="P1" i="12"/>
  <c r="O1" i="12"/>
  <c r="P2" i="12"/>
  <c r="P3" i="12"/>
  <c r="P4" i="12"/>
  <c r="O5" i="12"/>
  <c r="O6" i="12"/>
  <c r="P6" i="12"/>
  <c r="G2" i="12" a="1"/>
  <c r="G2" i="12"/>
  <c r="H5" i="12"/>
  <c r="H17" i="12"/>
  <c r="G3" i="12"/>
  <c r="H18" i="12"/>
  <c r="H19" i="12"/>
  <c r="H22" i="12"/>
  <c r="H21" i="12"/>
  <c r="H24" i="12"/>
  <c r="H20" i="12"/>
  <c r="H23" i="12"/>
  <c r="H25" i="12"/>
  <c r="H26" i="12"/>
  <c r="H7" i="12"/>
  <c r="H8" i="12"/>
  <c r="H9" i="12"/>
  <c r="H12" i="12"/>
  <c r="H11" i="12"/>
  <c r="H14" i="12"/>
  <c r="H10" i="12"/>
  <c r="H13" i="12"/>
  <c r="H15" i="12"/>
  <c r="H16" i="12"/>
  <c r="K4" i="12"/>
  <c r="L1" i="12"/>
  <c r="K1" i="12"/>
  <c r="L2" i="12"/>
  <c r="L3" i="12"/>
  <c r="L4" i="12"/>
  <c r="K5" i="12"/>
  <c r="K6" i="12"/>
  <c r="L6" i="12"/>
  <c r="G4" i="12"/>
  <c r="H1" i="12"/>
  <c r="G1" i="12"/>
  <c r="H2" i="12"/>
  <c r="H3" i="12"/>
  <c r="H4" i="12"/>
  <c r="G5" i="12"/>
  <c r="G6" i="12"/>
  <c r="H6" i="12"/>
  <c r="B16" i="11"/>
  <c r="F14" i="11"/>
  <c r="F13" i="11"/>
  <c r="F15" i="11"/>
  <c r="F12" i="11"/>
  <c r="F11" i="11"/>
  <c r="E14" i="11"/>
  <c r="E13" i="11"/>
  <c r="E15" i="11"/>
  <c r="E12" i="11"/>
  <c r="E11" i="11"/>
  <c r="D14" i="11"/>
  <c r="D13" i="11"/>
  <c r="D15" i="11"/>
  <c r="D12" i="11"/>
  <c r="D11" i="11"/>
  <c r="C14" i="11"/>
  <c r="C13" i="11"/>
  <c r="C15" i="11"/>
  <c r="C12" i="11"/>
  <c r="C11" i="11"/>
  <c r="B15" i="11"/>
  <c r="B14" i="11"/>
  <c r="B13" i="11"/>
  <c r="B12" i="11"/>
  <c r="B11" i="11"/>
  <c r="AN26" i="11"/>
  <c r="AN25" i="11"/>
  <c r="AN24" i="11"/>
  <c r="AN23" i="11"/>
  <c r="AN22" i="11"/>
  <c r="AN21" i="11"/>
  <c r="AN20" i="11"/>
  <c r="AN19" i="11"/>
  <c r="AN18" i="11"/>
  <c r="AN17" i="11"/>
  <c r="AN16" i="11"/>
  <c r="AN15" i="11"/>
  <c r="AN14" i="11"/>
  <c r="AN13" i="11"/>
  <c r="AN12" i="11"/>
  <c r="AN11" i="11"/>
  <c r="AN10" i="11"/>
  <c r="AN9" i="11"/>
  <c r="AN8" i="11"/>
  <c r="AN7" i="11"/>
  <c r="AR1" i="11"/>
  <c r="AQ1" i="11"/>
  <c r="AQ2" i="11" a="1"/>
  <c r="AQ2" i="11"/>
  <c r="AR2" i="11"/>
  <c r="AQ3" i="11"/>
  <c r="AR3" i="11"/>
  <c r="AQ4" i="11"/>
  <c r="AR4" i="11"/>
  <c r="AQ5" i="11"/>
  <c r="AR5" i="11"/>
  <c r="AQ6" i="11"/>
  <c r="AR6" i="11"/>
  <c r="AI2" i="11" a="1"/>
  <c r="AI2" i="11"/>
  <c r="AJ5" i="11"/>
  <c r="AJ17" i="11"/>
  <c r="AI3" i="11"/>
  <c r="AJ18" i="11"/>
  <c r="AJ19" i="11"/>
  <c r="AJ22" i="11"/>
  <c r="AJ21" i="11"/>
  <c r="AJ24" i="11"/>
  <c r="AJ20" i="11"/>
  <c r="AJ23" i="11"/>
  <c r="AJ25" i="11"/>
  <c r="AJ26" i="11"/>
  <c r="AJ7" i="11"/>
  <c r="AJ8" i="11"/>
  <c r="AJ9" i="11"/>
  <c r="AJ12" i="11"/>
  <c r="AJ11" i="11"/>
  <c r="AJ14" i="11"/>
  <c r="AJ10" i="11"/>
  <c r="AJ13" i="11"/>
  <c r="AJ15" i="11"/>
  <c r="AJ16" i="11"/>
  <c r="AM2" i="11" a="1"/>
  <c r="AM4" i="11"/>
  <c r="AN1" i="11"/>
  <c r="AM2" i="11"/>
  <c r="AM1" i="11"/>
  <c r="AN2" i="11"/>
  <c r="AM3" i="11"/>
  <c r="AN3" i="11"/>
  <c r="AN4" i="11"/>
  <c r="AM5" i="11"/>
  <c r="AN5" i="11"/>
  <c r="AM6" i="11"/>
  <c r="AN6" i="11"/>
  <c r="AE2" i="11" a="1"/>
  <c r="AE2" i="11"/>
  <c r="AF5" i="11"/>
  <c r="AF17" i="11"/>
  <c r="AE3" i="11"/>
  <c r="AF18" i="11"/>
  <c r="AF19" i="11"/>
  <c r="AF22" i="11"/>
  <c r="AF21" i="11"/>
  <c r="AF24" i="11"/>
  <c r="AF20" i="11"/>
  <c r="AF23" i="11"/>
  <c r="AF25" i="11"/>
  <c r="AF26" i="11"/>
  <c r="AF7" i="11"/>
  <c r="AF8" i="11"/>
  <c r="AF9" i="11"/>
  <c r="AF12" i="11"/>
  <c r="AF11" i="11"/>
  <c r="AF14" i="11"/>
  <c r="AF10" i="11"/>
  <c r="AF13" i="11"/>
  <c r="AF15" i="11"/>
  <c r="AF16" i="11"/>
  <c r="AI4" i="11"/>
  <c r="AJ1" i="11"/>
  <c r="AI1" i="11"/>
  <c r="AJ2" i="11"/>
  <c r="AJ3" i="11"/>
  <c r="AJ4" i="11"/>
  <c r="AI5" i="11"/>
  <c r="AI6" i="11"/>
  <c r="AJ6" i="11"/>
  <c r="AA2" i="11" a="1"/>
  <c r="AA2" i="11"/>
  <c r="AB5" i="11"/>
  <c r="AB17" i="11"/>
  <c r="AA3" i="11"/>
  <c r="AB18" i="11"/>
  <c r="AB19" i="11"/>
  <c r="AB22" i="11"/>
  <c r="AB21" i="11"/>
  <c r="AB24" i="11"/>
  <c r="AB20" i="11"/>
  <c r="AB23" i="11"/>
  <c r="AB25" i="11"/>
  <c r="AB26" i="11"/>
  <c r="AB7" i="11"/>
  <c r="AB8" i="11"/>
  <c r="AB9" i="11"/>
  <c r="AB12" i="11"/>
  <c r="AB11" i="11"/>
  <c r="AB14" i="11"/>
  <c r="AB10" i="11"/>
  <c r="AB13" i="11"/>
  <c r="AB15" i="11"/>
  <c r="AB16" i="11"/>
  <c r="AE4" i="11"/>
  <c r="AF1" i="11"/>
  <c r="AE1" i="11"/>
  <c r="AF2" i="11"/>
  <c r="AF3" i="11"/>
  <c r="AF4" i="11"/>
  <c r="AE5" i="11"/>
  <c r="AE6" i="11"/>
  <c r="AF6" i="11"/>
  <c r="W2" i="11" a="1"/>
  <c r="W2" i="11"/>
  <c r="X5" i="11"/>
  <c r="X17" i="11"/>
  <c r="W3" i="11"/>
  <c r="X18" i="11"/>
  <c r="X19" i="11"/>
  <c r="X22" i="11"/>
  <c r="X21" i="11"/>
  <c r="X24" i="11"/>
  <c r="X20" i="11"/>
  <c r="X23" i="11"/>
  <c r="X25" i="11"/>
  <c r="X26" i="11"/>
  <c r="X7" i="11"/>
  <c r="X8" i="11"/>
  <c r="X9" i="11"/>
  <c r="X12" i="11"/>
  <c r="X11" i="11"/>
  <c r="X14" i="11"/>
  <c r="X10" i="11"/>
  <c r="X13" i="11"/>
  <c r="X15" i="11"/>
  <c r="X16" i="11"/>
  <c r="AA4" i="11"/>
  <c r="AB1" i="11"/>
  <c r="AA1" i="11"/>
  <c r="AB2" i="11"/>
  <c r="AB3" i="11"/>
  <c r="AB4" i="11"/>
  <c r="AA5" i="11"/>
  <c r="AA6" i="11"/>
  <c r="AB6" i="11"/>
  <c r="S2" i="11" a="1"/>
  <c r="S2" i="11"/>
  <c r="T5" i="11"/>
  <c r="T17" i="11"/>
  <c r="S3" i="11"/>
  <c r="T18" i="11"/>
  <c r="T19" i="11"/>
  <c r="T22" i="11"/>
  <c r="T21" i="11"/>
  <c r="T24" i="11"/>
  <c r="T20" i="11"/>
  <c r="T23" i="11"/>
  <c r="T25" i="11"/>
  <c r="T26" i="11"/>
  <c r="T7" i="11"/>
  <c r="T8" i="11"/>
  <c r="T9" i="11"/>
  <c r="T12" i="11"/>
  <c r="T11" i="11"/>
  <c r="T14" i="11"/>
  <c r="T10" i="11"/>
  <c r="T13" i="11"/>
  <c r="T15" i="11"/>
  <c r="T16" i="11"/>
  <c r="W4" i="11"/>
  <c r="X1" i="11"/>
  <c r="W1" i="11"/>
  <c r="X2" i="11"/>
  <c r="X3" i="11"/>
  <c r="X4" i="11"/>
  <c r="W5" i="11"/>
  <c r="W6" i="11"/>
  <c r="X6" i="11"/>
  <c r="O2" i="11" a="1"/>
  <c r="O2" i="11"/>
  <c r="P5" i="11"/>
  <c r="P17" i="11"/>
  <c r="O3" i="11"/>
  <c r="P18" i="11"/>
  <c r="P19" i="11"/>
  <c r="P22" i="11"/>
  <c r="P21" i="11"/>
  <c r="P24" i="11"/>
  <c r="P20" i="11"/>
  <c r="P23" i="11"/>
  <c r="P25" i="11"/>
  <c r="P26" i="11"/>
  <c r="P7" i="11"/>
  <c r="P8" i="11"/>
  <c r="P9" i="11"/>
  <c r="P12" i="11"/>
  <c r="P11" i="11"/>
  <c r="P14" i="11"/>
  <c r="P10" i="11"/>
  <c r="P13" i="11"/>
  <c r="P15" i="11"/>
  <c r="P16" i="11"/>
  <c r="S4" i="11"/>
  <c r="T1" i="11"/>
  <c r="S1" i="11"/>
  <c r="T2" i="11"/>
  <c r="T3" i="11"/>
  <c r="T4" i="11"/>
  <c r="S5" i="11"/>
  <c r="S6" i="11"/>
  <c r="T6" i="11"/>
  <c r="K2" i="11" a="1"/>
  <c r="K2" i="11"/>
  <c r="L5" i="11"/>
  <c r="L17" i="11"/>
  <c r="K3" i="11"/>
  <c r="L18" i="11"/>
  <c r="L19" i="11"/>
  <c r="L22" i="11"/>
  <c r="L21" i="11"/>
  <c r="L24" i="11"/>
  <c r="L20" i="11"/>
  <c r="L23" i="11"/>
  <c r="L25" i="11"/>
  <c r="L26" i="11"/>
  <c r="L7" i="11"/>
  <c r="L8" i="11"/>
  <c r="L9" i="11"/>
  <c r="L12" i="11"/>
  <c r="L11" i="11"/>
  <c r="L14" i="11"/>
  <c r="L10" i="11"/>
  <c r="L13" i="11"/>
  <c r="L15" i="11"/>
  <c r="L16" i="11"/>
  <c r="O4" i="11"/>
  <c r="P1" i="11"/>
  <c r="O1" i="11"/>
  <c r="P2" i="11"/>
  <c r="P3" i="11"/>
  <c r="P4" i="11"/>
  <c r="O5" i="11"/>
  <c r="O6" i="11"/>
  <c r="P6" i="11"/>
  <c r="G2" i="11" a="1"/>
  <c r="G2" i="11"/>
  <c r="H5" i="11"/>
  <c r="H17" i="11"/>
  <c r="G3" i="11"/>
  <c r="H18" i="11"/>
  <c r="H19" i="11"/>
  <c r="H22" i="11"/>
  <c r="H21" i="11"/>
  <c r="H24" i="11"/>
  <c r="H20" i="11"/>
  <c r="H23" i="11"/>
  <c r="H25" i="11"/>
  <c r="H26" i="11"/>
  <c r="H7" i="11"/>
  <c r="H8" i="11"/>
  <c r="H9" i="11"/>
  <c r="H12" i="11"/>
  <c r="H11" i="11"/>
  <c r="H14" i="11"/>
  <c r="H10" i="11"/>
  <c r="H13" i="11"/>
  <c r="H15" i="11"/>
  <c r="H16" i="11"/>
  <c r="K4" i="11"/>
  <c r="L1" i="11"/>
  <c r="K1" i="11"/>
  <c r="L2" i="11"/>
  <c r="L3" i="11"/>
  <c r="L4" i="11"/>
  <c r="K5" i="11"/>
  <c r="K6" i="11"/>
  <c r="L6" i="11"/>
  <c r="G4" i="11"/>
  <c r="H1" i="11"/>
  <c r="G1" i="11"/>
  <c r="H2" i="11"/>
  <c r="H3" i="11"/>
  <c r="H4" i="11"/>
  <c r="G5" i="11"/>
  <c r="G6" i="11"/>
  <c r="H6" i="11"/>
</calcChain>
</file>

<file path=xl/sharedStrings.xml><?xml version="1.0" encoding="utf-8"?>
<sst xmlns="http://schemas.openxmlformats.org/spreadsheetml/2006/main" count="1045" uniqueCount="59">
  <si>
    <t>Year</t>
  </si>
  <si>
    <t>Mbits/$</t>
  </si>
  <si>
    <t>year</t>
  </si>
  <si>
    <t>tape mbits/$</t>
  </si>
  <si>
    <t>version</t>
  </si>
  <si>
    <t>date</t>
  </si>
  <si>
    <t>who</t>
  </si>
  <si>
    <t>what changes</t>
  </si>
  <si>
    <t>source</t>
  </si>
  <si>
    <t>Note</t>
  </si>
  <si>
    <t>10/29/013</t>
  </si>
  <si>
    <t>Basnet</t>
  </si>
  <si>
    <t>recently copied from non-dom study; original Koh&amp;Magee</t>
  </si>
  <si>
    <t>Koh&amp;Magee, 2006</t>
  </si>
  <si>
    <t>Magnetic memory, tape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</si>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</sst>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92">
    <xf numFmtId="0" fontId="0" fillId="0" borderId="0"/>
    <xf numFmtId="9" fontId="4" fillId="0" borderId="0" applyFont="0" applyFill="0" applyBorder="0" applyAlignment="0" applyProtection="0"/>
    <xf numFmtId="0" fontId="5" fillId="2" borderId="1" applyNumberFormat="0" applyAlignment="0" applyProtection="0"/>
    <xf numFmtId="0" fontId="6" fillId="3" borderId="2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top" wrapText="1"/>
    </xf>
    <xf numFmtId="11" fontId="3" fillId="0" borderId="0" xfId="0" applyNumberFormat="1" applyFont="1" applyFill="1" applyBorder="1" applyAlignment="1">
      <alignment horizontal="center" vertical="top" wrapText="1"/>
    </xf>
    <xf numFmtId="0" fontId="1" fillId="0" borderId="0" xfId="0" applyFont="1"/>
    <xf numFmtId="14" fontId="0" fillId="0" borderId="0" xfId="0" applyNumberFormat="1"/>
    <xf numFmtId="0" fontId="5" fillId="2" borderId="1" xfId="2"/>
    <xf numFmtId="0" fontId="6" fillId="3" borderId="2" xfId="3"/>
    <xf numFmtId="164" fontId="5" fillId="2" borderId="1" xfId="2" applyNumberFormat="1"/>
    <xf numFmtId="2" fontId="6" fillId="3" borderId="2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392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baseColWidth="10" defaultRowHeight="14" x14ac:dyDescent="0"/>
  <sheetData>
    <row r="1" spans="1:5">
      <c r="B1" t="s">
        <v>43</v>
      </c>
      <c r="C1" t="s">
        <v>44</v>
      </c>
      <c r="D1" t="s">
        <v>45</v>
      </c>
      <c r="E1" t="s">
        <v>46</v>
      </c>
    </row>
    <row r="2" spans="1:5">
      <c r="A2" t="s">
        <v>47</v>
      </c>
      <c r="B2" s="16">
        <f>PRMallall!G1</f>
        <v>0.24562006102386277</v>
      </c>
      <c r="C2" s="16">
        <f>PRMallND!G1</f>
        <v>0.24567374488994284</v>
      </c>
      <c r="D2" s="16">
        <f>PRM70all!G1</f>
        <v>0.36569261412987447</v>
      </c>
      <c r="E2" s="16">
        <f>PRM70ND!G1</f>
        <v>0.36569261412987447</v>
      </c>
    </row>
    <row r="3" spans="1:5">
      <c r="A3" t="s">
        <v>42</v>
      </c>
      <c r="B3">
        <f>PRMallall!B21</f>
        <v>14</v>
      </c>
      <c r="C3">
        <f>PRMallND!B19</f>
        <v>12</v>
      </c>
      <c r="D3">
        <f>PRM70all!B16</f>
        <v>9</v>
      </c>
      <c r="E3">
        <f>PRM70ND!B16</f>
        <v>9</v>
      </c>
    </row>
    <row r="4" spans="1:5">
      <c r="A4" t="s">
        <v>16</v>
      </c>
      <c r="B4" s="15">
        <f>PRMallall!H1</f>
        <v>0.83876495758547032</v>
      </c>
      <c r="C4" s="15">
        <f>PRMallND!H1</f>
        <v>0.82898264082750683</v>
      </c>
      <c r="D4" s="15">
        <f>PRM70all!H1</f>
        <v>0.84538033726920281</v>
      </c>
      <c r="E4" s="15">
        <f>PRM70ND!H1</f>
        <v>0.84538033726920281</v>
      </c>
    </row>
    <row r="5" spans="1:5">
      <c r="A5" t="s">
        <v>48</v>
      </c>
      <c r="B5" s="16">
        <f>PRMallall!H16</f>
        <v>5.4313283680557323E-2</v>
      </c>
      <c r="C5" s="16">
        <f>PRMallND!H16</f>
        <v>6.3113612587567036E-2</v>
      </c>
      <c r="D5" s="16">
        <f>PRM70all!H16</f>
        <v>9.9928825250648667E-2</v>
      </c>
      <c r="E5" s="16">
        <f>PRM70ND!H16</f>
        <v>9.9928825250648667E-2</v>
      </c>
    </row>
    <row r="6" spans="1:5">
      <c r="A6" t="s">
        <v>49</v>
      </c>
      <c r="B6" s="16">
        <f>PRMallall!H26</f>
        <v>2.5379404996592012E-2</v>
      </c>
      <c r="C6" s="16">
        <f>PRMallND!H26</f>
        <v>2.9059717408168165E-2</v>
      </c>
      <c r="D6" s="16">
        <f>PRM70all!H26</f>
        <v>4.4182257874318731E-2</v>
      </c>
      <c r="E6" s="16">
        <f>PRM70ND!H26</f>
        <v>4.4182257874318731E-2</v>
      </c>
    </row>
    <row r="7" spans="1:5">
      <c r="A7" t="s">
        <v>50</v>
      </c>
      <c r="B7" s="16">
        <f>SUM(B5:B6)/3</f>
        <v>2.6564229559049777E-2</v>
      </c>
      <c r="C7" s="16">
        <f>SUM(C5:C6)/3</f>
        <v>3.0724443331911735E-2</v>
      </c>
      <c r="D7" s="16">
        <f>SUM(D5:D6)/3</f>
        <v>4.8037027708322466E-2</v>
      </c>
      <c r="E7" s="16">
        <f>SUM(E5:E6)/3</f>
        <v>4.8037027708322466E-2</v>
      </c>
    </row>
    <row r="8" spans="1:5">
      <c r="A8" t="s">
        <v>51</v>
      </c>
      <c r="B8" s="17">
        <f>B7/B2</f>
        <v>0.10815170979242195</v>
      </c>
      <c r="C8" s="17">
        <f>C7/C2</f>
        <v>0.1250619733324605</v>
      </c>
      <c r="D8" s="17">
        <f>D7/D2</f>
        <v>0.13135903174479285</v>
      </c>
      <c r="E8" s="17">
        <f>E7/E2</f>
        <v>0.13135903174479285</v>
      </c>
    </row>
    <row r="9" spans="1:5">
      <c r="A9" t="s">
        <v>52</v>
      </c>
      <c r="B9" s="16">
        <f>PRMallall!B16</f>
        <v>0.24554657544856187</v>
      </c>
      <c r="C9" s="16">
        <f>PRMallND!B14</f>
        <v>0.24580355510693494</v>
      </c>
      <c r="D9" s="16">
        <f>PRM70all!B11</f>
        <v>0.3672531204799579</v>
      </c>
      <c r="E9" s="16">
        <f>PRM70ND!B11</f>
        <v>0.3672531204799579</v>
      </c>
    </row>
    <row r="10" spans="1:5">
      <c r="A10" t="s">
        <v>53</v>
      </c>
      <c r="B10" s="16">
        <f>PRMallall!B17</f>
        <v>9.7540993017358538E-3</v>
      </c>
      <c r="C10" s="16">
        <f>PRMallND!B15</f>
        <v>1.1195213661275663E-2</v>
      </c>
      <c r="D10" s="16">
        <f>PRM70all!B12</f>
        <v>2.2007905496986606E-2</v>
      </c>
      <c r="E10" s="16">
        <f>PRM70ND!B12</f>
        <v>2.2007905496986606E-2</v>
      </c>
    </row>
    <row r="11" spans="1:5">
      <c r="A11" t="s">
        <v>55</v>
      </c>
      <c r="B11" s="16">
        <f>PRMallall!B19</f>
        <v>0.25705312038539807</v>
      </c>
      <c r="C11" s="16">
        <f>PRMallND!B17</f>
        <v>0.26061010629356052</v>
      </c>
      <c r="D11" s="16">
        <f>PRM70all!B14</f>
        <v>0.40043374291719586</v>
      </c>
      <c r="E11" s="16">
        <f>PRM70ND!B14</f>
        <v>0.40043374291719586</v>
      </c>
    </row>
    <row r="12" spans="1:5">
      <c r="A12" t="s">
        <v>54</v>
      </c>
      <c r="B12" s="16">
        <f>PRMallall!B18</f>
        <v>0.22308318709132235</v>
      </c>
      <c r="C12" s="16">
        <f>PRMallND!B16</f>
        <v>0.22283728469383565</v>
      </c>
      <c r="D12" s="16">
        <f>PRM70all!B13</f>
        <v>0.33286206681420638</v>
      </c>
      <c r="E12" s="16">
        <f>PRM70ND!B13</f>
        <v>0.33286206681420638</v>
      </c>
    </row>
    <row r="13" spans="1:5">
      <c r="A13" t="s">
        <v>56</v>
      </c>
      <c r="B13">
        <f>PRMallall!E20</f>
        <v>52</v>
      </c>
      <c r="C13">
        <f>PRMallND!E18</f>
        <v>52</v>
      </c>
      <c r="D13">
        <f>PRM70all!E15</f>
        <v>33</v>
      </c>
      <c r="E13">
        <f>PRM70ND!E15</f>
        <v>33</v>
      </c>
    </row>
    <row r="14" spans="1:5">
      <c r="A14" t="s">
        <v>57</v>
      </c>
    </row>
    <row r="15" spans="1:5">
      <c r="A15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activeCell="F1" sqref="F1"/>
    </sheetView>
  </sheetViews>
  <sheetFormatPr baseColWidth="10" defaultRowHeight="14" x14ac:dyDescent="0"/>
  <sheetData>
    <row r="1" spans="1:44" ht="17" thickTop="1" thickBot="1">
      <c r="B1" s="6" t="s">
        <v>15</v>
      </c>
      <c r="C1" s="6" t="s">
        <v>16</v>
      </c>
      <c r="D1" s="6" t="s">
        <v>17</v>
      </c>
      <c r="E1" s="6" t="s">
        <v>2</v>
      </c>
      <c r="F1" s="6" t="s">
        <v>3</v>
      </c>
      <c r="G1" s="8">
        <f>LN(G2)</f>
        <v>0.36569261412987447</v>
      </c>
      <c r="H1" s="9">
        <f>G4</f>
        <v>0.84538033726920281</v>
      </c>
      <c r="I1" t="s">
        <v>2</v>
      </c>
      <c r="J1" t="s">
        <v>3</v>
      </c>
      <c r="K1" s="10">
        <f>LN(K2)</f>
        <v>0.39881585225684546</v>
      </c>
      <c r="L1" s="11">
        <f>K4</f>
        <v>0.81743572493201067</v>
      </c>
      <c r="M1" t="s">
        <v>2</v>
      </c>
      <c r="N1" t="s">
        <v>3</v>
      </c>
      <c r="O1" s="10">
        <f>LN(O2)</f>
        <v>0.40043374291719586</v>
      </c>
      <c r="P1" s="11">
        <f>O4</f>
        <v>0.83993496771610099</v>
      </c>
      <c r="Q1" t="s">
        <v>2</v>
      </c>
      <c r="R1" t="s">
        <v>3</v>
      </c>
      <c r="S1" s="10">
        <f>LN(S2)</f>
        <v>0.35643341318733457</v>
      </c>
      <c r="T1" s="11">
        <f>S4</f>
        <v>0.84436771823898038</v>
      </c>
      <c r="U1" t="s">
        <v>2</v>
      </c>
      <c r="V1" t="s">
        <v>3</v>
      </c>
      <c r="W1" s="10">
        <f>LN(W2)</f>
        <v>0.36719333630807005</v>
      </c>
      <c r="X1" s="11">
        <f>W4</f>
        <v>0.9150142956931504</v>
      </c>
      <c r="Y1" t="s">
        <v>2</v>
      </c>
      <c r="Z1" t="s">
        <v>3</v>
      </c>
      <c r="AA1" s="10">
        <f>LN(AA2)</f>
        <v>0.36845163920106211</v>
      </c>
      <c r="AB1" s="11">
        <f>AA4</f>
        <v>0.84941182211603072</v>
      </c>
      <c r="AC1" t="s">
        <v>2</v>
      </c>
      <c r="AD1" t="s">
        <v>3</v>
      </c>
      <c r="AE1" s="10">
        <f>LN(AE2)</f>
        <v>0.3752569086208638</v>
      </c>
      <c r="AF1" s="11">
        <f>AE4</f>
        <v>0.85874803747511785</v>
      </c>
      <c r="AG1" t="s">
        <v>2</v>
      </c>
      <c r="AH1" t="s">
        <v>3</v>
      </c>
      <c r="AI1" s="10">
        <f>LN(AI2)</f>
        <v>0.35368402561681733</v>
      </c>
      <c r="AJ1" s="11">
        <f>AI4</f>
        <v>0.84411701659935756</v>
      </c>
      <c r="AK1" t="s">
        <v>2</v>
      </c>
      <c r="AL1" t="s">
        <v>3</v>
      </c>
      <c r="AM1" s="10">
        <f>LN(AM2)</f>
        <v>0.3521470993972256</v>
      </c>
      <c r="AN1" s="11">
        <f>AM4</f>
        <v>0.81869139893560827</v>
      </c>
      <c r="AO1" t="s">
        <v>2</v>
      </c>
      <c r="AP1" t="s">
        <v>3</v>
      </c>
      <c r="AQ1" s="10">
        <f>LN(AQ2)</f>
        <v>0.33286206681420638</v>
      </c>
      <c r="AR1" s="11">
        <f>AQ4</f>
        <v>0.82614621615715078</v>
      </c>
    </row>
    <row r="2" spans="1:44" ht="15" thickTop="1">
      <c r="B2">
        <v>0.39881585225684546</v>
      </c>
      <c r="C2" s="12">
        <v>0.81743572493201067</v>
      </c>
      <c r="D2">
        <v>26.865137485225528</v>
      </c>
      <c r="E2">
        <v>1971</v>
      </c>
      <c r="F2">
        <v>1.0999999999999999E-2</v>
      </c>
      <c r="G2">
        <f t="array" ref="G2:H6">LOGEST(F2:F10,E2:E10,TRUE, TRUE)</f>
        <v>1.4415120741029355</v>
      </c>
      <c r="H2">
        <v>3.3224312922000013E-316</v>
      </c>
      <c r="I2">
        <v>1973</v>
      </c>
      <c r="J2">
        <v>3.2000000000000001E-2</v>
      </c>
      <c r="K2">
        <f t="array" ref="K2:L6">LOGEST(J2:J9,I2:I9,TRUE, TRUE)</f>
        <v>1.4900592023023358</v>
      </c>
      <c r="L2">
        <v>0</v>
      </c>
      <c r="M2">
        <v>1971</v>
      </c>
      <c r="N2">
        <v>1.0999999999999999E-2</v>
      </c>
      <c r="O2">
        <f t="array" ref="O2:P6">LOGEST(N2:N9,M2:M9,TRUE, TRUE)</f>
        <v>1.4924719063885283</v>
      </c>
      <c r="P2">
        <v>0</v>
      </c>
      <c r="Q2">
        <v>1971</v>
      </c>
      <c r="R2">
        <v>1.0999999999999999E-2</v>
      </c>
      <c r="S2">
        <f t="array" ref="S2:T6">LOGEST(R2:R9,Q2:Q9,TRUE, TRUE)</f>
        <v>1.4282264263068656</v>
      </c>
      <c r="T2">
        <v>4.0385066723049823E-308</v>
      </c>
      <c r="U2">
        <v>1971</v>
      </c>
      <c r="V2">
        <v>1.0999999999999999E-2</v>
      </c>
      <c r="W2">
        <f t="array" ref="W2:X6">LOGEST(V2:V9,U2:U9,TRUE, TRUE)</f>
        <v>1.4436770073180076</v>
      </c>
      <c r="X2">
        <v>2.6066271070557491E-317</v>
      </c>
      <c r="Y2">
        <v>1971</v>
      </c>
      <c r="Z2">
        <v>1.0999999999999999E-2</v>
      </c>
      <c r="AA2">
        <f t="array" ref="AA2:AB6">LOGEST(Z2:Z9,Y2:Y9,TRUE, TRUE)</f>
        <v>1.4454947336581805</v>
      </c>
      <c r="AB2">
        <v>1.5200423659951791E-318</v>
      </c>
      <c r="AC2">
        <v>1971</v>
      </c>
      <c r="AD2">
        <v>1.0999999999999999E-2</v>
      </c>
      <c r="AE2">
        <f t="array" ref="AE2:AF6">LOGEST(AD2:AD9,AC2:AC9,TRUE, TRUE)</f>
        <v>1.4553652624762121</v>
      </c>
      <c r="AF2">
        <v>0</v>
      </c>
      <c r="AG2">
        <v>1971</v>
      </c>
      <c r="AH2">
        <v>1.0999999999999999E-2</v>
      </c>
      <c r="AI2">
        <f t="array" ref="AI2:AJ6">LOGEST(AH2:AH9,AG2:AG9,TRUE, TRUE)</f>
        <v>1.4243050714548078</v>
      </c>
      <c r="AJ2">
        <v>6.471659548561821E-306</v>
      </c>
      <c r="AK2">
        <v>1971</v>
      </c>
      <c r="AL2">
        <v>1.0999999999999999E-2</v>
      </c>
      <c r="AM2">
        <f t="array" ref="AM2:AN6">LOGEST(AL2:AL9,AK2:AK9,TRUE, TRUE)</f>
        <v>1.4221177009898744</v>
      </c>
      <c r="AN2">
        <v>1.4773924218766295E-304</v>
      </c>
      <c r="AO2">
        <v>1971</v>
      </c>
      <c r="AP2">
        <v>1.0999999999999999E-2</v>
      </c>
      <c r="AQ2">
        <f t="array" ref="AQ2:AR6">LOGEST(AP2:AP9,AO2:AO9,TRUE, TRUE)</f>
        <v>1.394954874629396</v>
      </c>
      <c r="AR2">
        <v>5.8104572699635115E-288</v>
      </c>
    </row>
    <row r="3" spans="1:44">
      <c r="B3">
        <v>0.40043374291719586</v>
      </c>
      <c r="C3" s="12">
        <v>0.83993496771610099</v>
      </c>
      <c r="D3">
        <v>31.484764251058362</v>
      </c>
      <c r="E3">
        <v>1973</v>
      </c>
      <c r="F3">
        <v>3.2000000000000001E-2</v>
      </c>
      <c r="G3">
        <v>5.9111701250580011E-2</v>
      </c>
      <c r="H3">
        <v>117.66706911684194</v>
      </c>
      <c r="I3">
        <v>1984</v>
      </c>
      <c r="J3">
        <v>0.1002</v>
      </c>
      <c r="K3">
        <v>7.6944552594828353E-2</v>
      </c>
      <c r="L3">
        <v>153.35229820692456</v>
      </c>
      <c r="M3">
        <v>1984</v>
      </c>
      <c r="N3">
        <v>0.1002</v>
      </c>
      <c r="O3">
        <v>7.13642069038712E-2</v>
      </c>
      <c r="P3">
        <v>142.21288439631564</v>
      </c>
      <c r="Q3">
        <v>1973</v>
      </c>
      <c r="R3">
        <v>3.2000000000000001E-2</v>
      </c>
      <c r="S3">
        <v>6.2472202285890586E-2</v>
      </c>
      <c r="T3">
        <v>124.40779716668902</v>
      </c>
      <c r="U3">
        <v>1973</v>
      </c>
      <c r="V3">
        <v>3.2000000000000001E-2</v>
      </c>
      <c r="W3">
        <v>4.5685477165740791E-2</v>
      </c>
      <c r="X3">
        <v>90.938632105995666</v>
      </c>
      <c r="Y3">
        <v>1973</v>
      </c>
      <c r="Z3">
        <v>3.2000000000000001E-2</v>
      </c>
      <c r="AA3">
        <v>6.3334618133131709E-2</v>
      </c>
      <c r="AB3">
        <v>126.04612385947647</v>
      </c>
      <c r="AC3">
        <v>1973</v>
      </c>
      <c r="AD3">
        <v>3.2000000000000001E-2</v>
      </c>
      <c r="AE3">
        <v>6.2132301040957814E-2</v>
      </c>
      <c r="AF3">
        <v>123.62995425327416</v>
      </c>
      <c r="AG3">
        <v>1973</v>
      </c>
      <c r="AH3">
        <v>3.2000000000000001E-2</v>
      </c>
      <c r="AI3">
        <v>6.20494371991272E-2</v>
      </c>
      <c r="AJ3">
        <v>123.45728648278434</v>
      </c>
      <c r="AK3">
        <v>1973</v>
      </c>
      <c r="AL3">
        <v>3.2000000000000001E-2</v>
      </c>
      <c r="AM3">
        <v>6.7654638828333516E-2</v>
      </c>
      <c r="AN3">
        <v>134.56721101614079</v>
      </c>
      <c r="AO3">
        <v>1973</v>
      </c>
      <c r="AP3">
        <v>3.2000000000000001E-2</v>
      </c>
      <c r="AQ3">
        <v>6.2337918224753638E-2</v>
      </c>
      <c r="AR3">
        <v>123.98423683240422</v>
      </c>
    </row>
    <row r="4" spans="1:44" ht="15" thickBot="1">
      <c r="B4">
        <v>0.35643341318733457</v>
      </c>
      <c r="C4" s="12">
        <v>0.84436771823898038</v>
      </c>
      <c r="D4">
        <v>32.55241298340195</v>
      </c>
      <c r="E4">
        <v>1984</v>
      </c>
      <c r="F4">
        <v>0.1002</v>
      </c>
      <c r="G4">
        <v>0.84538033726920281</v>
      </c>
      <c r="H4">
        <v>2.0290234365636164</v>
      </c>
      <c r="I4">
        <v>1991</v>
      </c>
      <c r="J4">
        <v>0.156</v>
      </c>
      <c r="K4">
        <v>0.81743572493201067</v>
      </c>
      <c r="L4">
        <v>2.1044018632774715</v>
      </c>
      <c r="M4">
        <v>1991</v>
      </c>
      <c r="N4">
        <v>0.156</v>
      </c>
      <c r="O4">
        <v>0.83993496771610099</v>
      </c>
      <c r="P4">
        <v>2.057839837661307</v>
      </c>
      <c r="Q4">
        <v>1991</v>
      </c>
      <c r="R4">
        <v>0.156</v>
      </c>
      <c r="S4">
        <v>0.84436771823898038</v>
      </c>
      <c r="T4">
        <v>2.0999164504904297</v>
      </c>
      <c r="U4">
        <v>1984</v>
      </c>
      <c r="V4">
        <v>0.1002</v>
      </c>
      <c r="W4">
        <v>0.9150142956931504</v>
      </c>
      <c r="X4">
        <v>1.5680171575938691</v>
      </c>
      <c r="Y4">
        <v>1984</v>
      </c>
      <c r="Z4">
        <v>0.1002</v>
      </c>
      <c r="AA4">
        <v>0.84941182211603072</v>
      </c>
      <c r="AB4">
        <v>2.1616273107914195</v>
      </c>
      <c r="AC4">
        <v>1984</v>
      </c>
      <c r="AD4">
        <v>0.1002</v>
      </c>
      <c r="AE4">
        <v>0.85874803747511785</v>
      </c>
      <c r="AF4">
        <v>2.0899924485837076</v>
      </c>
      <c r="AG4">
        <v>1984</v>
      </c>
      <c r="AH4">
        <v>0.1002</v>
      </c>
      <c r="AI4">
        <v>0.84411701659935756</v>
      </c>
      <c r="AJ4">
        <v>2.0727437801925341</v>
      </c>
      <c r="AK4">
        <v>1984</v>
      </c>
      <c r="AL4">
        <v>0.1002</v>
      </c>
      <c r="AM4">
        <v>0.81869139893560827</v>
      </c>
      <c r="AN4">
        <v>2.1437021144767812</v>
      </c>
      <c r="AO4">
        <v>1984</v>
      </c>
      <c r="AP4">
        <v>0.1002</v>
      </c>
      <c r="AQ4">
        <v>0.82614621615715078</v>
      </c>
      <c r="AR4">
        <v>1.9463760929931029</v>
      </c>
    </row>
    <row r="5" spans="1:44" ht="17" thickTop="1" thickBot="1">
      <c r="B5">
        <v>0.36719333630807005</v>
      </c>
      <c r="C5" s="12">
        <v>0.9150142956931504</v>
      </c>
      <c r="D5">
        <v>64.600109147020518</v>
      </c>
      <c r="E5">
        <v>1991</v>
      </c>
      <c r="F5">
        <v>0.156</v>
      </c>
      <c r="G5">
        <v>38.272379181084183</v>
      </c>
      <c r="H5">
        <v>7</v>
      </c>
      <c r="I5">
        <v>1994</v>
      </c>
      <c r="J5">
        <v>6.9969999999999999</v>
      </c>
      <c r="K5" s="9">
        <v>26.865137485225528</v>
      </c>
      <c r="L5">
        <v>6</v>
      </c>
      <c r="M5">
        <v>1994</v>
      </c>
      <c r="N5">
        <v>6.9969999999999999</v>
      </c>
      <c r="O5" s="9">
        <v>31.484764251058362</v>
      </c>
      <c r="P5">
        <v>6</v>
      </c>
      <c r="Q5">
        <v>1994</v>
      </c>
      <c r="R5">
        <v>6.9969999999999999</v>
      </c>
      <c r="S5" s="9">
        <v>32.55241298340195</v>
      </c>
      <c r="T5">
        <v>6</v>
      </c>
      <c r="U5">
        <v>1994</v>
      </c>
      <c r="V5">
        <v>6.9969999999999999</v>
      </c>
      <c r="W5" s="9">
        <v>64.600109147020518</v>
      </c>
      <c r="X5">
        <v>6</v>
      </c>
      <c r="Y5">
        <v>1991</v>
      </c>
      <c r="Z5">
        <v>0.156</v>
      </c>
      <c r="AA5" s="9">
        <v>33.843765190007808</v>
      </c>
      <c r="AB5">
        <v>6</v>
      </c>
      <c r="AC5">
        <v>1991</v>
      </c>
      <c r="AD5">
        <v>0.156</v>
      </c>
      <c r="AE5" s="9">
        <v>36.477285927571231</v>
      </c>
      <c r="AF5">
        <v>6</v>
      </c>
      <c r="AG5">
        <v>1991</v>
      </c>
      <c r="AH5">
        <v>0.156</v>
      </c>
      <c r="AI5" s="9">
        <v>32.490410364928103</v>
      </c>
      <c r="AJ5">
        <v>6</v>
      </c>
      <c r="AK5">
        <v>1991</v>
      </c>
      <c r="AL5">
        <v>0.156</v>
      </c>
      <c r="AM5" s="9">
        <v>27.092748853481577</v>
      </c>
      <c r="AN5">
        <v>6</v>
      </c>
      <c r="AO5">
        <v>1991</v>
      </c>
      <c r="AP5">
        <v>0.156</v>
      </c>
      <c r="AQ5" s="9">
        <v>28.511759637187705</v>
      </c>
      <c r="AR5">
        <v>6</v>
      </c>
    </row>
    <row r="6" spans="1:44" ht="15" thickTop="1">
      <c r="B6">
        <v>0.36845163920106211</v>
      </c>
      <c r="C6" s="12">
        <v>0.84941182211603072</v>
      </c>
      <c r="D6">
        <v>33.843765190007808</v>
      </c>
      <c r="E6">
        <v>1994</v>
      </c>
      <c r="F6">
        <v>6.9969999999999999</v>
      </c>
      <c r="G6">
        <v>157.56493971789035</v>
      </c>
      <c r="H6">
        <v>28.818552742870999</v>
      </c>
      <c r="I6">
        <v>1997</v>
      </c>
      <c r="J6">
        <v>10.797000000000001</v>
      </c>
      <c r="K6">
        <v>118.97245484049277</v>
      </c>
      <c r="L6">
        <v>26.571043212994159</v>
      </c>
      <c r="M6">
        <v>1997</v>
      </c>
      <c r="N6">
        <v>10.797000000000001</v>
      </c>
      <c r="O6">
        <v>133.32868222104017</v>
      </c>
      <c r="P6">
        <v>25.408228784795487</v>
      </c>
      <c r="Q6">
        <v>1997</v>
      </c>
      <c r="R6">
        <v>10.797000000000001</v>
      </c>
      <c r="S6">
        <v>143.54471858384701</v>
      </c>
      <c r="T6">
        <v>26.457894594241957</v>
      </c>
      <c r="U6">
        <v>1997</v>
      </c>
      <c r="V6">
        <v>10.797000000000001</v>
      </c>
      <c r="W6">
        <v>158.83085465782267</v>
      </c>
      <c r="X6">
        <v>14.752066839052539</v>
      </c>
      <c r="Y6">
        <v>1997</v>
      </c>
      <c r="Z6">
        <v>10.797000000000001</v>
      </c>
      <c r="AA6">
        <v>158.13948157458771</v>
      </c>
      <c r="AB6">
        <v>28.035795784556065</v>
      </c>
      <c r="AC6">
        <v>1994</v>
      </c>
      <c r="AD6">
        <v>6.9969999999999999</v>
      </c>
      <c r="AE6">
        <v>159.33528125968812</v>
      </c>
      <c r="AF6">
        <v>26.208410610821527</v>
      </c>
      <c r="AG6">
        <v>1994</v>
      </c>
      <c r="AH6">
        <v>6.9969999999999999</v>
      </c>
      <c r="AI6">
        <v>139.58747066504651</v>
      </c>
      <c r="AJ6">
        <v>25.777600669961018</v>
      </c>
      <c r="AK6">
        <v>1994</v>
      </c>
      <c r="AL6">
        <v>6.9969999999999999</v>
      </c>
      <c r="AM6">
        <v>124.50360993233494</v>
      </c>
      <c r="AN6">
        <v>27.572752533673341</v>
      </c>
      <c r="AO6">
        <v>1994</v>
      </c>
      <c r="AP6">
        <v>6.9969999999999999</v>
      </c>
      <c r="AQ6">
        <v>108.01337699128905</v>
      </c>
      <c r="AR6">
        <v>22.730279372250578</v>
      </c>
    </row>
    <row r="7" spans="1:44">
      <c r="B7">
        <v>0.3752569086208638</v>
      </c>
      <c r="C7" s="12">
        <v>0.85874803747511785</v>
      </c>
      <c r="D7">
        <v>36.477285927571231</v>
      </c>
      <c r="E7">
        <v>1997</v>
      </c>
      <c r="F7">
        <v>10.797000000000001</v>
      </c>
      <c r="G7" t="s">
        <v>18</v>
      </c>
      <c r="H7">
        <f>TINV(0.0455,H5)</f>
        <v>2.428809082234241</v>
      </c>
      <c r="I7">
        <v>1998</v>
      </c>
      <c r="J7">
        <v>342.976</v>
      </c>
      <c r="K7" t="s">
        <v>18</v>
      </c>
      <c r="L7">
        <f>TINV(0.0455,L5)</f>
        <v>2.5165283481216276</v>
      </c>
      <c r="M7">
        <v>1998</v>
      </c>
      <c r="N7">
        <v>342.976</v>
      </c>
      <c r="O7" t="s">
        <v>18</v>
      </c>
      <c r="P7">
        <f>TINV(0.0455,P5)</f>
        <v>2.5165283481216276</v>
      </c>
      <c r="Q7">
        <v>1998</v>
      </c>
      <c r="R7">
        <v>342.976</v>
      </c>
      <c r="S7" t="s">
        <v>18</v>
      </c>
      <c r="T7">
        <f>TINV(0.0455,T5)</f>
        <v>2.5165283481216276</v>
      </c>
      <c r="U7">
        <v>1998</v>
      </c>
      <c r="V7">
        <v>342.976</v>
      </c>
      <c r="W7" t="s">
        <v>18</v>
      </c>
      <c r="X7">
        <f>TINV(0.0455,X5)</f>
        <v>2.5165283481216276</v>
      </c>
      <c r="Y7">
        <v>1998</v>
      </c>
      <c r="Z7">
        <v>342.976</v>
      </c>
      <c r="AA7" t="s">
        <v>18</v>
      </c>
      <c r="AB7">
        <f>TINV(0.0455,AB5)</f>
        <v>2.5165283481216276</v>
      </c>
      <c r="AC7">
        <v>1998</v>
      </c>
      <c r="AD7">
        <v>342.976</v>
      </c>
      <c r="AE7" t="s">
        <v>18</v>
      </c>
      <c r="AF7">
        <f>TINV(0.0455,AF5)</f>
        <v>2.5165283481216276</v>
      </c>
      <c r="AG7">
        <v>1997</v>
      </c>
      <c r="AH7">
        <v>10.797000000000001</v>
      </c>
      <c r="AI7" t="s">
        <v>18</v>
      </c>
      <c r="AJ7">
        <f>TINV(0.0455,AJ5)</f>
        <v>2.5165283481216276</v>
      </c>
      <c r="AK7">
        <v>1997</v>
      </c>
      <c r="AL7">
        <v>10.797000000000001</v>
      </c>
      <c r="AM7" t="s">
        <v>18</v>
      </c>
      <c r="AN7">
        <f>TINV(0.0455,AN5)</f>
        <v>2.5165283481216276</v>
      </c>
      <c r="AO7">
        <v>1997</v>
      </c>
      <c r="AP7">
        <v>10.797000000000001</v>
      </c>
    </row>
    <row r="8" spans="1:44">
      <c r="B8">
        <v>0.35368402561681733</v>
      </c>
      <c r="C8" s="12">
        <v>0.84411701659935756</v>
      </c>
      <c r="D8">
        <v>32.490410364928103</v>
      </c>
      <c r="E8">
        <v>1998</v>
      </c>
      <c r="F8">
        <v>342.976</v>
      </c>
      <c r="G8" t="s">
        <v>19</v>
      </c>
      <c r="H8">
        <f>H7*G3</f>
        <v>0.14357103686372588</v>
      </c>
      <c r="I8">
        <v>2003</v>
      </c>
      <c r="J8">
        <v>1138.5609999999999</v>
      </c>
      <c r="K8" t="s">
        <v>19</v>
      </c>
      <c r="L8">
        <f>L7*K3</f>
        <v>0.19363314783842109</v>
      </c>
      <c r="M8">
        <v>2003</v>
      </c>
      <c r="N8">
        <v>1138.5609999999999</v>
      </c>
      <c r="O8" t="s">
        <v>19</v>
      </c>
      <c r="P8">
        <f>P7*O3</f>
        <v>0.17959004971480905</v>
      </c>
      <c r="Q8">
        <v>2003</v>
      </c>
      <c r="R8">
        <v>1138.5609999999999</v>
      </c>
      <c r="S8" t="s">
        <v>19</v>
      </c>
      <c r="T8">
        <f>T7*S3</f>
        <v>0.15721306802203242</v>
      </c>
      <c r="U8">
        <v>2003</v>
      </c>
      <c r="V8">
        <v>1138.5609999999999</v>
      </c>
      <c r="W8" t="s">
        <v>19</v>
      </c>
      <c r="X8">
        <f>X7*W3</f>
        <v>0.11496879838505002</v>
      </c>
      <c r="Y8">
        <v>2003</v>
      </c>
      <c r="Z8">
        <v>1138.5609999999999</v>
      </c>
      <c r="AA8" t="s">
        <v>19</v>
      </c>
      <c r="AB8">
        <f>AB7*AA3</f>
        <v>0.15938336194948402</v>
      </c>
      <c r="AC8">
        <v>2003</v>
      </c>
      <c r="AD8">
        <v>1138.5609999999999</v>
      </c>
      <c r="AE8" t="s">
        <v>19</v>
      </c>
      <c r="AF8">
        <f>AF7*AE3</f>
        <v>0.15635769690359724</v>
      </c>
      <c r="AG8">
        <v>2003</v>
      </c>
      <c r="AH8">
        <v>1138.5609999999999</v>
      </c>
      <c r="AI8" t="s">
        <v>19</v>
      </c>
      <c r="AJ8">
        <f>AJ7*AI3</f>
        <v>0.15614916769659626</v>
      </c>
      <c r="AK8">
        <v>1998</v>
      </c>
      <c r="AL8">
        <v>342.976</v>
      </c>
      <c r="AM8" t="s">
        <v>19</v>
      </c>
      <c r="AN8">
        <f>AN7*AM3</f>
        <v>0.17025481649343147</v>
      </c>
      <c r="AO8">
        <v>1998</v>
      </c>
      <c r="AP8">
        <v>342.976</v>
      </c>
    </row>
    <row r="9" spans="1:44">
      <c r="B9">
        <v>0.3521470993972256</v>
      </c>
      <c r="C9" s="12">
        <v>0.81869139893560827</v>
      </c>
      <c r="D9">
        <v>27.092748853481577</v>
      </c>
      <c r="E9">
        <v>2003</v>
      </c>
      <c r="F9">
        <v>1138.5609999999999</v>
      </c>
      <c r="G9" t="s">
        <v>20</v>
      </c>
      <c r="H9">
        <f>G2+H8</f>
        <v>1.5850831109666614</v>
      </c>
      <c r="I9">
        <v>2004</v>
      </c>
      <c r="J9">
        <v>5155.8339999999998</v>
      </c>
      <c r="K9" t="s">
        <v>20</v>
      </c>
      <c r="L9">
        <f>K2+L8</f>
        <v>1.6836923501407568</v>
      </c>
      <c r="M9">
        <v>2004</v>
      </c>
      <c r="N9">
        <v>5155.8339999999998</v>
      </c>
      <c r="O9" t="s">
        <v>20</v>
      </c>
      <c r="P9">
        <f>O2+P8</f>
        <v>1.6720619561033374</v>
      </c>
      <c r="Q9">
        <v>2004</v>
      </c>
      <c r="R9">
        <v>5155.8339999999998</v>
      </c>
      <c r="S9" t="s">
        <v>20</v>
      </c>
      <c r="T9">
        <f>S2+T8</f>
        <v>1.5854394943288981</v>
      </c>
      <c r="U9">
        <v>2004</v>
      </c>
      <c r="V9">
        <v>5155.8339999999998</v>
      </c>
      <c r="W9" t="s">
        <v>20</v>
      </c>
      <c r="X9">
        <f>W2+X8</f>
        <v>1.5586458057030577</v>
      </c>
      <c r="Y9">
        <v>2004</v>
      </c>
      <c r="Z9">
        <v>5155.8339999999998</v>
      </c>
      <c r="AA9" t="s">
        <v>20</v>
      </c>
      <c r="AB9">
        <f>AA2+AB8</f>
        <v>1.6048780956076645</v>
      </c>
      <c r="AC9">
        <v>2004</v>
      </c>
      <c r="AD9">
        <v>5155.8339999999998</v>
      </c>
      <c r="AE9" t="s">
        <v>20</v>
      </c>
      <c r="AF9">
        <f>AE2+AF8</f>
        <v>1.6117229593798093</v>
      </c>
      <c r="AG9">
        <v>2004</v>
      </c>
      <c r="AH9">
        <v>5155.8339999999998</v>
      </c>
      <c r="AI9" t="s">
        <v>20</v>
      </c>
      <c r="AJ9">
        <f>AI2+AJ8</f>
        <v>1.580454239151404</v>
      </c>
      <c r="AK9">
        <v>2004</v>
      </c>
      <c r="AL9">
        <v>5155.8339999999998</v>
      </c>
      <c r="AM9" t="s">
        <v>20</v>
      </c>
      <c r="AN9">
        <f>AM2+AN8</f>
        <v>1.5923725174833059</v>
      </c>
      <c r="AO9">
        <v>2003</v>
      </c>
      <c r="AP9">
        <v>1138.5609999999999</v>
      </c>
    </row>
    <row r="10" spans="1:44">
      <c r="B10">
        <v>0.33286206681420638</v>
      </c>
      <c r="C10" s="12">
        <v>0.82614621615715078</v>
      </c>
      <c r="D10">
        <v>28.511759637187705</v>
      </c>
      <c r="E10">
        <v>2004</v>
      </c>
      <c r="F10">
        <v>5155.8339999999998</v>
      </c>
      <c r="G10" t="s">
        <v>21</v>
      </c>
      <c r="H10">
        <f>G2-H8</f>
        <v>1.2979410372392095</v>
      </c>
      <c r="K10" t="s">
        <v>21</v>
      </c>
      <c r="L10">
        <f>K2-L8</f>
        <v>1.2964260544639148</v>
      </c>
      <c r="O10" t="s">
        <v>21</v>
      </c>
      <c r="P10">
        <f>O2-P8</f>
        <v>1.3128818566737193</v>
      </c>
      <c r="S10" t="s">
        <v>21</v>
      </c>
      <c r="T10">
        <f>S2-T8</f>
        <v>1.2710133582848331</v>
      </c>
      <c r="W10" t="s">
        <v>21</v>
      </c>
      <c r="X10">
        <f>W2-X8</f>
        <v>1.3287082089329576</v>
      </c>
      <c r="AA10" t="s">
        <v>21</v>
      </c>
      <c r="AB10">
        <f>AA2-AB8</f>
        <v>1.2861113717086965</v>
      </c>
      <c r="AE10" t="s">
        <v>21</v>
      </c>
      <c r="AF10">
        <f>AE2-AF8</f>
        <v>1.299007565572615</v>
      </c>
      <c r="AI10" t="s">
        <v>21</v>
      </c>
      <c r="AJ10">
        <f>AI2-AJ8</f>
        <v>1.2681559037582115</v>
      </c>
      <c r="AM10" t="s">
        <v>21</v>
      </c>
      <c r="AN10">
        <f>AM2-AN8</f>
        <v>1.251862884496443</v>
      </c>
    </row>
    <row r="11" spans="1:44">
      <c r="A11" t="s">
        <v>37</v>
      </c>
      <c r="B11" s="6">
        <f>AVERAGE(B2:B10)</f>
        <v>0.3672531204799579</v>
      </c>
      <c r="C11" s="6">
        <f>AVERAGE(C2:C10)</f>
        <v>0.84598524420705623</v>
      </c>
      <c r="D11" s="6">
        <f>AVERAGE(D2:D10)</f>
        <v>34.879821537764748</v>
      </c>
      <c r="E11" s="6">
        <f>AVERAGE(E2:E10)</f>
        <v>1990.5555555555557</v>
      </c>
      <c r="F11" s="6">
        <f>AVERAGE(F2:F10)</f>
        <v>739.49602222222222</v>
      </c>
      <c r="G11" t="s">
        <v>22</v>
      </c>
      <c r="H11" s="13">
        <f>LN(G2)</f>
        <v>0.36569261412987447</v>
      </c>
      <c r="K11" t="s">
        <v>22</v>
      </c>
      <c r="L11" s="13">
        <f>LN(K2)</f>
        <v>0.39881585225684546</v>
      </c>
      <c r="O11" t="s">
        <v>22</v>
      </c>
      <c r="P11" s="13">
        <f>LN(O2)</f>
        <v>0.40043374291719586</v>
      </c>
      <c r="S11" t="s">
        <v>22</v>
      </c>
      <c r="T11" s="13">
        <f>LN(S2)</f>
        <v>0.35643341318733457</v>
      </c>
      <c r="W11" t="s">
        <v>22</v>
      </c>
      <c r="X11" s="13">
        <f>LN(W2)</f>
        <v>0.36719333630807005</v>
      </c>
      <c r="AA11" t="s">
        <v>22</v>
      </c>
      <c r="AB11" s="13">
        <f>LN(AA2)</f>
        <v>0.36845163920106211</v>
      </c>
      <c r="AE11" t="s">
        <v>22</v>
      </c>
      <c r="AF11" s="13">
        <f>LN(AE2)</f>
        <v>0.3752569086208638</v>
      </c>
      <c r="AI11" t="s">
        <v>22</v>
      </c>
      <c r="AJ11" s="13">
        <f>LN(AI2)</f>
        <v>0.35368402561681733</v>
      </c>
      <c r="AM11" t="s">
        <v>22</v>
      </c>
      <c r="AN11" s="13">
        <f>LN(AM2)</f>
        <v>0.3521470993972256</v>
      </c>
    </row>
    <row r="12" spans="1:44">
      <c r="A12" t="s">
        <v>38</v>
      </c>
      <c r="B12" s="6">
        <f>STDEV(B2:B10)</f>
        <v>2.2007905496986606E-2</v>
      </c>
      <c r="C12" s="6">
        <f>STDEV(C2:C10)</f>
        <v>2.9444797634749588E-2</v>
      </c>
      <c r="D12" s="6">
        <f>STDEV(D2:D10)</f>
        <v>11.592018832709016</v>
      </c>
      <c r="E12" s="6">
        <f>STDEV(E2:E10)</f>
        <v>12.135805608931687</v>
      </c>
      <c r="F12" s="6">
        <f>STDEV(F2:F10)</f>
        <v>1698.3467766349145</v>
      </c>
      <c r="G12" t="s">
        <v>23</v>
      </c>
      <c r="H12" s="13">
        <f>LN(H9)</f>
        <v>0.46063684189563936</v>
      </c>
      <c r="K12" t="s">
        <v>23</v>
      </c>
      <c r="L12" s="13">
        <f>LN(L9)</f>
        <v>0.52098920919012692</v>
      </c>
      <c r="O12" t="s">
        <v>23</v>
      </c>
      <c r="P12" s="13">
        <f>LN(P9)</f>
        <v>0.51405756906171529</v>
      </c>
      <c r="S12" t="s">
        <v>23</v>
      </c>
      <c r="T12" s="13">
        <f>LN(T9)</f>
        <v>0.46086165238154619</v>
      </c>
      <c r="W12" t="s">
        <v>23</v>
      </c>
      <c r="X12" s="13">
        <f>LN(X9)</f>
        <v>0.44381737100038832</v>
      </c>
      <c r="AA12" t="s">
        <v>23</v>
      </c>
      <c r="AB12" s="13">
        <f>LN(AB9)</f>
        <v>0.47304780080499131</v>
      </c>
      <c r="AE12" t="s">
        <v>23</v>
      </c>
      <c r="AF12" s="13">
        <f>LN(AF9)</f>
        <v>0.47730376788765189</v>
      </c>
      <c r="AI12" t="s">
        <v>23</v>
      </c>
      <c r="AJ12" s="13">
        <f>LN(AJ9)</f>
        <v>0.45771229885444342</v>
      </c>
      <c r="AM12" t="s">
        <v>23</v>
      </c>
      <c r="AN12" s="13">
        <f>LN(AN9)</f>
        <v>0.46522505344404325</v>
      </c>
    </row>
    <row r="13" spans="1:44">
      <c r="A13" t="s">
        <v>39</v>
      </c>
      <c r="B13" s="6">
        <f>MIN(B2:B10)</f>
        <v>0.33286206681420638</v>
      </c>
      <c r="C13" s="6">
        <f>MIN(C2:C10)</f>
        <v>0.81743572493201067</v>
      </c>
      <c r="D13" s="6">
        <f>MIN(D2:D10)</f>
        <v>26.865137485225528</v>
      </c>
      <c r="E13" s="6">
        <f>MIN(E2:E10)</f>
        <v>1971</v>
      </c>
      <c r="F13" s="6">
        <f>MIN(F2:F10)</f>
        <v>1.0999999999999999E-2</v>
      </c>
      <c r="G13" t="s">
        <v>24</v>
      </c>
      <c r="H13" s="13">
        <f>LN(H10)</f>
        <v>0.26077919139434202</v>
      </c>
      <c r="K13" t="s">
        <v>24</v>
      </c>
      <c r="L13" s="13">
        <f>LN(L10)</f>
        <v>0.25961128963337532</v>
      </c>
      <c r="O13" t="s">
        <v>24</v>
      </c>
      <c r="P13" s="13">
        <f>LN(P10)</f>
        <v>0.27222461158733907</v>
      </c>
      <c r="S13" t="s">
        <v>24</v>
      </c>
      <c r="T13" s="13">
        <f>LN(T10)</f>
        <v>0.23981450221096404</v>
      </c>
      <c r="W13" t="s">
        <v>24</v>
      </c>
      <c r="X13" s="13">
        <f>LN(X10)</f>
        <v>0.28420719876489531</v>
      </c>
      <c r="AA13" t="s">
        <v>24</v>
      </c>
      <c r="AB13" s="13">
        <f>LN(AB10)</f>
        <v>0.25162322526053027</v>
      </c>
      <c r="AE13" t="s">
        <v>24</v>
      </c>
      <c r="AF13" s="13">
        <f>LN(AF10)</f>
        <v>0.2616005618228609</v>
      </c>
      <c r="AI13" t="s">
        <v>24</v>
      </c>
      <c r="AJ13" s="13">
        <f>LN(AJ10)</f>
        <v>0.2375638009476993</v>
      </c>
      <c r="AM13" t="s">
        <v>24</v>
      </c>
      <c r="AN13" s="13">
        <f>LN(AN10)</f>
        <v>0.22463274950509804</v>
      </c>
    </row>
    <row r="14" spans="1:44">
      <c r="A14" t="s">
        <v>40</v>
      </c>
      <c r="B14" s="6">
        <f>MAX(B2:B10)</f>
        <v>0.40043374291719586</v>
      </c>
      <c r="C14" s="6">
        <f>MAX(C2:C10)</f>
        <v>0.9150142956931504</v>
      </c>
      <c r="D14" s="6">
        <f>MAX(D2:D10)</f>
        <v>64.600109147020518</v>
      </c>
      <c r="E14" s="6">
        <f>MAX(E2:E10)</f>
        <v>2004</v>
      </c>
      <c r="F14" s="6">
        <f>MAX(F2:F10)</f>
        <v>5155.8339999999998</v>
      </c>
      <c r="G14" t="s">
        <v>25</v>
      </c>
      <c r="H14" s="13">
        <f>H12-H11</f>
        <v>9.4944227765764888E-2</v>
      </c>
      <c r="K14" t="s">
        <v>25</v>
      </c>
      <c r="L14" s="13">
        <f>L12-L11</f>
        <v>0.12217335693328146</v>
      </c>
      <c r="O14" t="s">
        <v>25</v>
      </c>
      <c r="P14" s="13">
        <f>P12-P11</f>
        <v>0.11362382614451944</v>
      </c>
      <c r="S14" t="s">
        <v>25</v>
      </c>
      <c r="T14" s="13">
        <f>T12-T11</f>
        <v>0.10442823919421163</v>
      </c>
      <c r="W14" t="s">
        <v>25</v>
      </c>
      <c r="X14" s="13">
        <f>X12-X11</f>
        <v>7.6624034692318266E-2</v>
      </c>
      <c r="AA14" t="s">
        <v>25</v>
      </c>
      <c r="AB14" s="13">
        <f>AB12-AB11</f>
        <v>0.10459616160392921</v>
      </c>
      <c r="AE14" t="s">
        <v>25</v>
      </c>
      <c r="AF14" s="13">
        <f>AF12-AF11</f>
        <v>0.10204685926678808</v>
      </c>
      <c r="AI14" t="s">
        <v>25</v>
      </c>
      <c r="AJ14" s="13">
        <f>AJ12-AJ11</f>
        <v>0.10402827323762609</v>
      </c>
      <c r="AM14" t="s">
        <v>25</v>
      </c>
      <c r="AN14" s="13">
        <f>AN12-AN11</f>
        <v>0.11307795404681764</v>
      </c>
    </row>
    <row r="15" spans="1:44">
      <c r="A15" t="s">
        <v>41</v>
      </c>
      <c r="B15" s="6">
        <f>ABS(B14-B13)</f>
        <v>6.7571676102989475E-2</v>
      </c>
      <c r="C15" s="6">
        <f>ABS(C14-C13)</f>
        <v>9.7578570761139738E-2</v>
      </c>
      <c r="D15" s="6">
        <f>ABS(D14-D13)</f>
        <v>37.734971661794987</v>
      </c>
      <c r="E15" s="6">
        <f>ABS(E14-E13)</f>
        <v>33</v>
      </c>
      <c r="F15" s="6">
        <f>ABS(F14-F13)</f>
        <v>5155.8229999999994</v>
      </c>
      <c r="G15" t="s">
        <v>26</v>
      </c>
      <c r="H15" s="13">
        <f>H11-H13</f>
        <v>0.10491342273553245</v>
      </c>
      <c r="K15" t="s">
        <v>26</v>
      </c>
      <c r="L15" s="13">
        <f>L11-L13</f>
        <v>0.13920456262347014</v>
      </c>
      <c r="O15" t="s">
        <v>26</v>
      </c>
      <c r="P15" s="13">
        <f>P11-P13</f>
        <v>0.12820913132985678</v>
      </c>
      <c r="S15" t="s">
        <v>26</v>
      </c>
      <c r="T15" s="13">
        <f>T11-T13</f>
        <v>0.11661891097637053</v>
      </c>
      <c r="W15" t="s">
        <v>26</v>
      </c>
      <c r="X15" s="13">
        <f>X11-X13</f>
        <v>8.2986137543174743E-2</v>
      </c>
      <c r="AA15" t="s">
        <v>26</v>
      </c>
      <c r="AB15" s="13">
        <f>AB11-AB13</f>
        <v>0.11682841394053184</v>
      </c>
      <c r="AE15" t="s">
        <v>26</v>
      </c>
      <c r="AF15" s="13">
        <f>AF11-AF13</f>
        <v>0.11365634679800291</v>
      </c>
      <c r="AI15" t="s">
        <v>26</v>
      </c>
      <c r="AJ15" s="13">
        <f>AJ11-AJ13</f>
        <v>0.11612022466911803</v>
      </c>
      <c r="AM15" t="s">
        <v>26</v>
      </c>
      <c r="AN15" s="13">
        <f>AN11-AN13</f>
        <v>0.12751434989212757</v>
      </c>
    </row>
    <row r="16" spans="1:44">
      <c r="A16" t="s">
        <v>42</v>
      </c>
      <c r="B16" s="6">
        <f>COUNT(B2:B10)</f>
        <v>9</v>
      </c>
      <c r="G16" t="s">
        <v>27</v>
      </c>
      <c r="H16" s="14">
        <f>AVERAGE(H14:H15)</f>
        <v>9.9928825250648667E-2</v>
      </c>
      <c r="K16" t="s">
        <v>27</v>
      </c>
      <c r="L16" s="14">
        <f>AVERAGE(L14:L15)</f>
        <v>0.1306889597783758</v>
      </c>
      <c r="O16" t="s">
        <v>27</v>
      </c>
      <c r="P16" s="14">
        <f>AVERAGE(P14:P15)</f>
        <v>0.12091647873718811</v>
      </c>
      <c r="S16" t="s">
        <v>27</v>
      </c>
      <c r="T16" s="14">
        <f>AVERAGE(T14:T15)</f>
        <v>0.11052357508529108</v>
      </c>
      <c r="W16" t="s">
        <v>27</v>
      </c>
      <c r="X16" s="14">
        <f>AVERAGE(X14:X15)</f>
        <v>7.9805086117746504E-2</v>
      </c>
      <c r="AA16" t="s">
        <v>27</v>
      </c>
      <c r="AB16" s="14">
        <f>AVERAGE(AB14:AB15)</f>
        <v>0.11071228777223052</v>
      </c>
      <c r="AE16" t="s">
        <v>27</v>
      </c>
      <c r="AF16" s="14">
        <f>AVERAGE(AF14:AF15)</f>
        <v>0.10785160303239549</v>
      </c>
      <c r="AI16" t="s">
        <v>27</v>
      </c>
      <c r="AJ16" s="14">
        <f>AVERAGE(AJ14:AJ15)</f>
        <v>0.11007424895337206</v>
      </c>
      <c r="AM16" t="s">
        <v>27</v>
      </c>
      <c r="AN16" s="14">
        <f>AVERAGE(AN14:AN15)</f>
        <v>0.1202961519694726</v>
      </c>
    </row>
    <row r="17" spans="7:40">
      <c r="G17" t="s">
        <v>28</v>
      </c>
      <c r="H17">
        <f>TINV(0.3173,H5)</f>
        <v>1.0767385673224843</v>
      </c>
      <c r="K17" t="s">
        <v>28</v>
      </c>
      <c r="L17">
        <f>TINV(0.3173,L5)</f>
        <v>1.0905949070768337</v>
      </c>
      <c r="O17" t="s">
        <v>28</v>
      </c>
      <c r="P17">
        <f>TINV(0.3173,P5)</f>
        <v>1.0905949070768337</v>
      </c>
      <c r="S17" t="s">
        <v>28</v>
      </c>
      <c r="T17">
        <f>TINV(0.3173,T5)</f>
        <v>1.0905949070768337</v>
      </c>
      <c r="W17" t="s">
        <v>28</v>
      </c>
      <c r="X17">
        <f>TINV(0.3173,X5)</f>
        <v>1.0905949070768337</v>
      </c>
      <c r="AA17" t="s">
        <v>28</v>
      </c>
      <c r="AB17">
        <f>TINV(0.3173,AB5)</f>
        <v>1.0905949070768337</v>
      </c>
      <c r="AE17" t="s">
        <v>28</v>
      </c>
      <c r="AF17">
        <f>TINV(0.3173,AF5)</f>
        <v>1.0905949070768337</v>
      </c>
      <c r="AI17" t="s">
        <v>28</v>
      </c>
      <c r="AJ17">
        <f>TINV(0.3173,AJ5)</f>
        <v>1.0905949070768337</v>
      </c>
      <c r="AM17" t="s">
        <v>28</v>
      </c>
      <c r="AN17">
        <f>TINV(0.3173,AN5)</f>
        <v>1.0905949070768337</v>
      </c>
    </row>
    <row r="18" spans="7:40">
      <c r="G18" t="s">
        <v>29</v>
      </c>
      <c r="H18">
        <f>H17*G3</f>
        <v>6.3647848516544231E-2</v>
      </c>
      <c r="K18" t="s">
        <v>29</v>
      </c>
      <c r="L18">
        <f>L17*K3</f>
        <v>8.3915337187225367E-2</v>
      </c>
      <c r="O18" t="s">
        <v>29</v>
      </c>
      <c r="P18">
        <f>P17*O3</f>
        <v>7.7829440596939345E-2</v>
      </c>
      <c r="S18" t="s">
        <v>29</v>
      </c>
      <c r="T18">
        <f>T17*S3</f>
        <v>6.8131865646866005E-2</v>
      </c>
      <c r="W18" t="s">
        <v>29</v>
      </c>
      <c r="X18">
        <f>X17*W3</f>
        <v>4.9824348724331884E-2</v>
      </c>
      <c r="AA18" t="s">
        <v>29</v>
      </c>
      <c r="AB18">
        <f>AB17*AA3</f>
        <v>6.9072411977649517E-2</v>
      </c>
      <c r="AE18" t="s">
        <v>29</v>
      </c>
      <c r="AF18">
        <f>AF17*AE3</f>
        <v>6.7761171080233246E-2</v>
      </c>
      <c r="AI18" t="s">
        <v>29</v>
      </c>
      <c r="AJ18">
        <f>AJ17*AI3</f>
        <v>6.7670800196351952E-2</v>
      </c>
      <c r="AM18" t="s">
        <v>29</v>
      </c>
      <c r="AN18">
        <f>AN17*AM3</f>
        <v>7.3783804546303136E-2</v>
      </c>
    </row>
    <row r="19" spans="7:40">
      <c r="G19" t="s">
        <v>30</v>
      </c>
      <c r="H19">
        <f>G2+H18</f>
        <v>1.5051599226194796</v>
      </c>
      <c r="K19" t="s">
        <v>30</v>
      </c>
      <c r="L19">
        <f>K2+L18</f>
        <v>1.5739745394895612</v>
      </c>
      <c r="O19" t="s">
        <v>30</v>
      </c>
      <c r="P19">
        <f>O2+P18</f>
        <v>1.5703013469854676</v>
      </c>
      <c r="S19" t="s">
        <v>30</v>
      </c>
      <c r="T19">
        <f>S2+T18</f>
        <v>1.4963582919537315</v>
      </c>
      <c r="W19" t="s">
        <v>30</v>
      </c>
      <c r="X19">
        <f>W2+X18</f>
        <v>1.4935013560423396</v>
      </c>
      <c r="AA19" t="s">
        <v>30</v>
      </c>
      <c r="AB19">
        <f>AA2+AB18</f>
        <v>1.5145671456358301</v>
      </c>
      <c r="AE19" t="s">
        <v>30</v>
      </c>
      <c r="AF19">
        <f>AE2+AF18</f>
        <v>1.5231264335564454</v>
      </c>
      <c r="AI19" t="s">
        <v>30</v>
      </c>
      <c r="AJ19">
        <f>AI2+AJ18</f>
        <v>1.4919758716511597</v>
      </c>
      <c r="AM19" t="s">
        <v>30</v>
      </c>
      <c r="AN19">
        <f>AM2+AN18</f>
        <v>1.4959015055361775</v>
      </c>
    </row>
    <row r="20" spans="7:40">
      <c r="G20" t="s">
        <v>31</v>
      </c>
      <c r="H20">
        <f>G2-H18</f>
        <v>1.3778642255863913</v>
      </c>
      <c r="K20" t="s">
        <v>31</v>
      </c>
      <c r="L20">
        <f>K2-L18</f>
        <v>1.4061438651151104</v>
      </c>
      <c r="O20" t="s">
        <v>31</v>
      </c>
      <c r="P20">
        <f>O2-P18</f>
        <v>1.414642465791589</v>
      </c>
      <c r="S20" t="s">
        <v>31</v>
      </c>
      <c r="T20">
        <f>S2-T18</f>
        <v>1.3600945606599997</v>
      </c>
      <c r="W20" t="s">
        <v>31</v>
      </c>
      <c r="X20">
        <f>W2-X18</f>
        <v>1.3938526585936757</v>
      </c>
      <c r="AA20" t="s">
        <v>31</v>
      </c>
      <c r="AB20">
        <f>AA2-AB18</f>
        <v>1.3764223216805309</v>
      </c>
      <c r="AE20" t="s">
        <v>31</v>
      </c>
      <c r="AF20">
        <f>AE2-AF18</f>
        <v>1.3876040913959788</v>
      </c>
      <c r="AI20" t="s">
        <v>31</v>
      </c>
      <c r="AJ20">
        <f>AI2-AJ18</f>
        <v>1.3566342712584558</v>
      </c>
      <c r="AM20" t="s">
        <v>31</v>
      </c>
      <c r="AN20">
        <f>AM2-AN18</f>
        <v>1.3483338964435714</v>
      </c>
    </row>
    <row r="21" spans="7:40">
      <c r="G21" t="s">
        <v>22</v>
      </c>
      <c r="H21" s="13">
        <f>LN(G2)</f>
        <v>0.36569261412987447</v>
      </c>
      <c r="K21" t="s">
        <v>22</v>
      </c>
      <c r="L21" s="13">
        <f>LN(K2)</f>
        <v>0.39881585225684546</v>
      </c>
      <c r="O21" t="s">
        <v>22</v>
      </c>
      <c r="P21" s="13">
        <f>LN(O2)</f>
        <v>0.40043374291719586</v>
      </c>
      <c r="S21" t="s">
        <v>22</v>
      </c>
      <c r="T21" s="13">
        <f>LN(S2)</f>
        <v>0.35643341318733457</v>
      </c>
      <c r="W21" t="s">
        <v>22</v>
      </c>
      <c r="X21" s="13">
        <f>LN(W2)</f>
        <v>0.36719333630807005</v>
      </c>
      <c r="AA21" t="s">
        <v>22</v>
      </c>
      <c r="AB21" s="13">
        <f>LN(AA2)</f>
        <v>0.36845163920106211</v>
      </c>
      <c r="AE21" t="s">
        <v>22</v>
      </c>
      <c r="AF21" s="13">
        <f>LN(AE2)</f>
        <v>0.3752569086208638</v>
      </c>
      <c r="AI21" t="s">
        <v>22</v>
      </c>
      <c r="AJ21" s="13">
        <f>LN(AI2)</f>
        <v>0.35368402561681733</v>
      </c>
      <c r="AM21" t="s">
        <v>22</v>
      </c>
      <c r="AN21" s="13">
        <f>LN(AM2)</f>
        <v>0.3521470993972256</v>
      </c>
    </row>
    <row r="22" spans="7:40">
      <c r="G22" t="s">
        <v>32</v>
      </c>
      <c r="H22" s="13">
        <f>LN(H19)</f>
        <v>0.40889915343228267</v>
      </c>
      <c r="K22" t="s">
        <v>32</v>
      </c>
      <c r="L22" s="13">
        <f>LN(L19)</f>
        <v>0.45360397419066167</v>
      </c>
      <c r="O22" t="s">
        <v>32</v>
      </c>
      <c r="P22" s="13">
        <f>LN(P19)</f>
        <v>0.45126754169702166</v>
      </c>
      <c r="S22" t="s">
        <v>32</v>
      </c>
      <c r="T22" s="13">
        <f>LN(T19)</f>
        <v>0.40303435084581818</v>
      </c>
      <c r="W22" t="s">
        <v>32</v>
      </c>
      <c r="X22" s="13">
        <f>LN(X19)</f>
        <v>0.40112326663634679</v>
      </c>
      <c r="AA22" t="s">
        <v>32</v>
      </c>
      <c r="AB22" s="13">
        <f>LN(AB19)</f>
        <v>0.4151296856861566</v>
      </c>
      <c r="AE22" t="s">
        <v>32</v>
      </c>
      <c r="AF22" s="13">
        <f>LN(AF19)</f>
        <v>0.42076508659111006</v>
      </c>
      <c r="AI22" t="s">
        <v>32</v>
      </c>
      <c r="AJ22" s="13">
        <f>LN(AJ19)</f>
        <v>0.40010132983522734</v>
      </c>
      <c r="AM22" t="s">
        <v>32</v>
      </c>
      <c r="AN22" s="13">
        <f>LN(AN19)</f>
        <v>0.40272903883949746</v>
      </c>
    </row>
    <row r="23" spans="7:40">
      <c r="G23" t="s">
        <v>33</v>
      </c>
      <c r="H23" s="13">
        <f>LN(H20)</f>
        <v>0.32053463768364521</v>
      </c>
      <c r="K23" t="s">
        <v>33</v>
      </c>
      <c r="L23" s="13">
        <f>LN(L20)</f>
        <v>0.34085111042638899</v>
      </c>
      <c r="O23" t="s">
        <v>33</v>
      </c>
      <c r="P23" s="13">
        <f>LN(P20)</f>
        <v>0.34687682481542459</v>
      </c>
      <c r="S23" t="s">
        <v>33</v>
      </c>
      <c r="T23" s="13">
        <f>LN(T20)</f>
        <v>0.30755422722792797</v>
      </c>
      <c r="W23" t="s">
        <v>33</v>
      </c>
      <c r="X23" s="13">
        <f>LN(X20)</f>
        <v>0.33207160990387435</v>
      </c>
      <c r="AA23" t="s">
        <v>33</v>
      </c>
      <c r="AB23" s="13">
        <f>LN(AB20)</f>
        <v>0.31948761224686439</v>
      </c>
      <c r="AE23" t="s">
        <v>33</v>
      </c>
      <c r="AF23" s="13">
        <f>LN(AF20)</f>
        <v>0.3275785846504618</v>
      </c>
      <c r="AI23" t="s">
        <v>33</v>
      </c>
      <c r="AJ23" s="13">
        <f>LN(AJ20)</f>
        <v>0.30500683182202282</v>
      </c>
      <c r="AM23" t="s">
        <v>33</v>
      </c>
      <c r="AN23" s="13">
        <f>LN(AN20)</f>
        <v>0.29886967947655085</v>
      </c>
    </row>
    <row r="24" spans="7:40">
      <c r="G24" t="s">
        <v>34</v>
      </c>
      <c r="H24" s="13">
        <f>H22-H21</f>
        <v>4.3206539302408198E-2</v>
      </c>
      <c r="K24" t="s">
        <v>34</v>
      </c>
      <c r="L24" s="13">
        <f>L22-L21</f>
        <v>5.4788121933816214E-2</v>
      </c>
      <c r="O24" t="s">
        <v>34</v>
      </c>
      <c r="P24" s="13">
        <f>P22-P21</f>
        <v>5.0833798779825801E-2</v>
      </c>
      <c r="S24" t="s">
        <v>34</v>
      </c>
      <c r="T24" s="13">
        <f>T22-T21</f>
        <v>4.660093765848361E-2</v>
      </c>
      <c r="W24" t="s">
        <v>34</v>
      </c>
      <c r="X24" s="13">
        <f>X22-X21</f>
        <v>3.3929930328276736E-2</v>
      </c>
      <c r="AA24" t="s">
        <v>34</v>
      </c>
      <c r="AB24" s="13">
        <f>AB22-AB21</f>
        <v>4.6678046485094493E-2</v>
      </c>
      <c r="AE24" t="s">
        <v>34</v>
      </c>
      <c r="AF24" s="13">
        <f>AF22-AF21</f>
        <v>4.5508177970246255E-2</v>
      </c>
      <c r="AI24" t="s">
        <v>34</v>
      </c>
      <c r="AJ24" s="13">
        <f>AJ22-AJ21</f>
        <v>4.6417304218410005E-2</v>
      </c>
      <c r="AM24" t="s">
        <v>34</v>
      </c>
      <c r="AN24" s="13">
        <f>AN22-AN21</f>
        <v>5.058193944227185E-2</v>
      </c>
    </row>
    <row r="25" spans="7:40">
      <c r="G25" t="s">
        <v>35</v>
      </c>
      <c r="H25" s="13">
        <f>H21-H23</f>
        <v>4.5157976446229264E-2</v>
      </c>
      <c r="K25" t="s">
        <v>35</v>
      </c>
      <c r="L25" s="13">
        <f>L21-L23</f>
        <v>5.7964741830456468E-2</v>
      </c>
      <c r="O25" t="s">
        <v>35</v>
      </c>
      <c r="P25" s="13">
        <f>P21-P23</f>
        <v>5.3556918101771267E-2</v>
      </c>
      <c r="S25" t="s">
        <v>35</v>
      </c>
      <c r="T25" s="13">
        <f>T21-T23</f>
        <v>4.8879185959406601E-2</v>
      </c>
      <c r="W25" t="s">
        <v>35</v>
      </c>
      <c r="X25" s="13">
        <f>X21-X23</f>
        <v>3.5121726404195697E-2</v>
      </c>
      <c r="AA25" t="s">
        <v>35</v>
      </c>
      <c r="AB25" s="13">
        <f>AB21-AB23</f>
        <v>4.8964026954197715E-2</v>
      </c>
      <c r="AE25" t="s">
        <v>35</v>
      </c>
      <c r="AF25" s="13">
        <f>AF21-AF23</f>
        <v>4.7678323970402003E-2</v>
      </c>
      <c r="AI25" t="s">
        <v>35</v>
      </c>
      <c r="AJ25" s="13">
        <f>AJ21-AJ23</f>
        <v>4.8677193794794515E-2</v>
      </c>
      <c r="AM25" t="s">
        <v>35</v>
      </c>
      <c r="AN25" s="13">
        <f>AN21-AN23</f>
        <v>5.3277419920674751E-2</v>
      </c>
    </row>
    <row r="26" spans="7:40">
      <c r="G26" t="s">
        <v>36</v>
      </c>
      <c r="H26" s="14">
        <f>AVERAGE(H24:H25)</f>
        <v>4.4182257874318731E-2</v>
      </c>
      <c r="K26" t="s">
        <v>36</v>
      </c>
      <c r="L26" s="14">
        <f>AVERAGE(L24:L25)</f>
        <v>5.6376431882136341E-2</v>
      </c>
      <c r="O26" t="s">
        <v>36</v>
      </c>
      <c r="P26" s="14">
        <f>AVERAGE(P24:P25)</f>
        <v>5.2195358440798534E-2</v>
      </c>
      <c r="S26" t="s">
        <v>36</v>
      </c>
      <c r="T26" s="14">
        <f>AVERAGE(T24:T25)</f>
        <v>4.7740061808945106E-2</v>
      </c>
      <c r="W26" t="s">
        <v>36</v>
      </c>
      <c r="X26" s="14">
        <f>AVERAGE(X24:X25)</f>
        <v>3.4525828366236216E-2</v>
      </c>
      <c r="AA26" t="s">
        <v>36</v>
      </c>
      <c r="AB26" s="14">
        <f>AVERAGE(AB24:AB25)</f>
        <v>4.7821036719646104E-2</v>
      </c>
      <c r="AE26" t="s">
        <v>36</v>
      </c>
      <c r="AF26" s="14">
        <f>AVERAGE(AF24:AF25)</f>
        <v>4.6593250970324129E-2</v>
      </c>
      <c r="AI26" t="s">
        <v>36</v>
      </c>
      <c r="AJ26" s="14">
        <f>AVERAGE(AJ24:AJ25)</f>
        <v>4.754724900660226E-2</v>
      </c>
      <c r="AM26" t="s">
        <v>36</v>
      </c>
      <c r="AN26" s="14">
        <f>AVERAGE(AN24:AN25)</f>
        <v>5.1929679681473301E-2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"/>
  <sheetViews>
    <sheetView workbookViewId="0">
      <selection activeCell="F1" sqref="F1"/>
    </sheetView>
  </sheetViews>
  <sheetFormatPr baseColWidth="10" defaultRowHeight="14" x14ac:dyDescent="0"/>
  <sheetData>
    <row r="1" spans="1:56" ht="17" thickTop="1" thickBot="1">
      <c r="B1" s="6" t="s">
        <v>15</v>
      </c>
      <c r="C1" s="6" t="s">
        <v>16</v>
      </c>
      <c r="D1" s="6" t="s">
        <v>17</v>
      </c>
      <c r="E1" s="6" t="s">
        <v>2</v>
      </c>
      <c r="F1" s="6" t="s">
        <v>3</v>
      </c>
      <c r="G1" s="8">
        <f>LN(G2)</f>
        <v>0.24567374488994284</v>
      </c>
      <c r="H1" s="9">
        <f>G4</f>
        <v>0.82898264082750683</v>
      </c>
      <c r="I1" t="s">
        <v>2</v>
      </c>
      <c r="J1" t="s">
        <v>3</v>
      </c>
      <c r="K1" s="10">
        <f>LN(K2)</f>
        <v>0.26061010629356052</v>
      </c>
      <c r="L1" s="11">
        <f>K4</f>
        <v>0.81495168591722589</v>
      </c>
      <c r="M1" t="s">
        <v>2</v>
      </c>
      <c r="N1" t="s">
        <v>3</v>
      </c>
      <c r="O1" s="10">
        <f>LN(O2)</f>
        <v>0.26001685320709833</v>
      </c>
      <c r="P1" s="11">
        <f>O4</f>
        <v>0.82483431383490902</v>
      </c>
      <c r="Q1" t="s">
        <v>2</v>
      </c>
      <c r="R1" t="s">
        <v>3</v>
      </c>
      <c r="S1" s="10">
        <f>LN(S2)</f>
        <v>0.24665526154211584</v>
      </c>
      <c r="T1" s="11">
        <f>S4</f>
        <v>0.81405283329985556</v>
      </c>
      <c r="U1" t="s">
        <v>2</v>
      </c>
      <c r="V1" t="s">
        <v>3</v>
      </c>
      <c r="W1" s="10">
        <f>LN(W2)</f>
        <v>0.24415911057316303</v>
      </c>
      <c r="X1" s="11">
        <f>W4</f>
        <v>0.81759273673176702</v>
      </c>
      <c r="Y1" t="s">
        <v>2</v>
      </c>
      <c r="Z1" t="s">
        <v>3</v>
      </c>
      <c r="AA1" s="10">
        <f>LN(AA2)</f>
        <v>0.24292188176582849</v>
      </c>
      <c r="AB1" s="11">
        <f>AA4</f>
        <v>0.82717024915548842</v>
      </c>
      <c r="AC1" t="s">
        <v>2</v>
      </c>
      <c r="AD1" t="s">
        <v>3</v>
      </c>
      <c r="AE1" s="10">
        <f>LN(AE2)</f>
        <v>0.24746492875399409</v>
      </c>
      <c r="AF1" s="11">
        <f>AE4</f>
        <v>0.85414341462465981</v>
      </c>
      <c r="AG1" t="s">
        <v>2</v>
      </c>
      <c r="AH1" t="s">
        <v>3</v>
      </c>
      <c r="AI1" s="10">
        <f>LN(AI2)</f>
        <v>0.25617666353272539</v>
      </c>
      <c r="AJ1" s="11">
        <f>AI4</f>
        <v>0.88893185006950914</v>
      </c>
      <c r="AK1" t="s">
        <v>2</v>
      </c>
      <c r="AL1" t="s">
        <v>3</v>
      </c>
      <c r="AM1" s="10">
        <f>LN(AM2)</f>
        <v>0.24893840151706528</v>
      </c>
      <c r="AN1" s="11">
        <f>AM4</f>
        <v>0.82942477446159679</v>
      </c>
      <c r="AO1" t="s">
        <v>2</v>
      </c>
      <c r="AP1" t="s">
        <v>3</v>
      </c>
      <c r="AQ1" s="10">
        <f>LN(AQ2)</f>
        <v>0.25118964124976528</v>
      </c>
      <c r="AR1" s="11">
        <f>AQ4</f>
        <v>0.83085320767230719</v>
      </c>
      <c r="AS1" t="s">
        <v>2</v>
      </c>
      <c r="AT1" t="s">
        <v>3</v>
      </c>
      <c r="AU1" s="10">
        <f>LN(AU2)</f>
        <v>0.23607258543442786</v>
      </c>
      <c r="AV1" s="11">
        <f>AU4</f>
        <v>0.82057916707954226</v>
      </c>
      <c r="AW1" t="s">
        <v>2</v>
      </c>
      <c r="AX1" t="s">
        <v>3</v>
      </c>
      <c r="AY1" s="10">
        <f>LN(AY2)</f>
        <v>0.23259994271963905</v>
      </c>
      <c r="AZ1" s="11">
        <f>AY4</f>
        <v>0.80788015890722631</v>
      </c>
      <c r="BA1" t="s">
        <v>2</v>
      </c>
      <c r="BB1" t="s">
        <v>3</v>
      </c>
      <c r="BC1" s="10">
        <f>LN(BC2)</f>
        <v>0.22283728469383565</v>
      </c>
      <c r="BD1" s="11">
        <f>BC4</f>
        <v>0.82374340657184886</v>
      </c>
    </row>
    <row r="2" spans="1:56" ht="15" thickTop="1">
      <c r="B2">
        <v>0.26061010629356052</v>
      </c>
      <c r="C2" s="12">
        <v>0.81495168591722589</v>
      </c>
      <c r="D2">
        <v>39.635947020701856</v>
      </c>
      <c r="E2">
        <v>1952</v>
      </c>
      <c r="F2">
        <v>2.3800000000000002E-3</v>
      </c>
      <c r="G2">
        <f t="array" ref="G2:H6">LOGEST(F2:F13,E2:E13,TRUE, TRUE)</f>
        <v>1.2784823940777867</v>
      </c>
      <c r="H2">
        <v>3.1372176628209387E-212</v>
      </c>
      <c r="I2">
        <v>1955</v>
      </c>
      <c r="J2">
        <v>6.0000000000000001E-3</v>
      </c>
      <c r="K2">
        <f t="array" ref="K2:L6">LOGEST(J2:J12,I2:I12,TRUE, TRUE)</f>
        <v>1.2977215933009925</v>
      </c>
      <c r="L2">
        <v>3.7100533400188306E-225</v>
      </c>
      <c r="M2">
        <v>1952</v>
      </c>
      <c r="N2">
        <v>2.3800000000000002E-3</v>
      </c>
      <c r="O2">
        <f t="array" ref="O2:P6">LOGEST(N2:N12,M2:M12,TRUE, TRUE)</f>
        <v>1.2969519442812993</v>
      </c>
      <c r="P2">
        <v>1.1882609605112009E-224</v>
      </c>
      <c r="Q2">
        <v>1952</v>
      </c>
      <c r="R2">
        <v>2.3800000000000002E-3</v>
      </c>
      <c r="S2">
        <f t="array" ref="S2:T6">LOGEST(R2:R12,Q2:Q12,TRUE, TRUE)</f>
        <v>1.2797378618675646</v>
      </c>
      <c r="T2">
        <v>4.4117093603963204E-213</v>
      </c>
      <c r="U2">
        <v>1952</v>
      </c>
      <c r="V2">
        <v>2.3800000000000002E-3</v>
      </c>
      <c r="W2">
        <f t="array" ref="W2:X6">LOGEST(V2:V12,U2:U12,TRUE, TRUE)</f>
        <v>1.276547426524367</v>
      </c>
      <c r="X2">
        <v>6.5176583202185088E-211</v>
      </c>
      <c r="Y2">
        <v>1952</v>
      </c>
      <c r="Z2">
        <v>2.3800000000000002E-3</v>
      </c>
      <c r="AA2">
        <f t="array" ref="AA2:AB6">LOGEST(Z2:Z12,Y2:Y12,TRUE, TRUE)</f>
        <v>1.2749690218995213</v>
      </c>
      <c r="AB2">
        <v>8.1502757100131565E-210</v>
      </c>
      <c r="AC2">
        <v>1952</v>
      </c>
      <c r="AD2">
        <v>2.3800000000000002E-3</v>
      </c>
      <c r="AE2">
        <f t="array" ref="AE2:AF6">LOGEST(AD2:AD12,AC2:AC12,TRUE, TRUE)</f>
        <v>1.2807744432404644</v>
      </c>
      <c r="AF2">
        <v>1.1543463404832236E-213</v>
      </c>
      <c r="AG2">
        <v>1952</v>
      </c>
      <c r="AH2">
        <v>2.3800000000000002E-3</v>
      </c>
      <c r="AI2">
        <f t="array" ref="AI2:AJ6">LOGEST(AH2:AH12,AG2:AG12,TRUE, TRUE)</f>
        <v>1.2919809536990203</v>
      </c>
      <c r="AJ2">
        <v>4.1615086073725379E-221</v>
      </c>
      <c r="AK2">
        <v>1952</v>
      </c>
      <c r="AL2">
        <v>2.3800000000000002E-3</v>
      </c>
      <c r="AM2">
        <f t="array" ref="AM2:AN6">LOGEST(AL2:AL12,AK2:AK12,TRUE, TRUE)</f>
        <v>1.2826630205401286</v>
      </c>
      <c r="AN2">
        <v>5.3096211299330409E-215</v>
      </c>
      <c r="AO2">
        <v>1952</v>
      </c>
      <c r="AP2">
        <v>2.3800000000000002E-3</v>
      </c>
      <c r="AQ2">
        <f t="array" ref="AQ2:AR6">LOGEST(AP2:AP12,AO2:AO12,TRUE, TRUE)</f>
        <v>1.2855538552557046</v>
      </c>
      <c r="AR2">
        <v>6.329895998709897E-217</v>
      </c>
      <c r="AS2">
        <v>1952</v>
      </c>
      <c r="AT2">
        <v>2.3800000000000002E-3</v>
      </c>
      <c r="AU2">
        <f t="array" ref="AU2:AV6">LOGEST(AT2:AT12,AS2:AS12,TRUE, TRUE)</f>
        <v>1.2662662193148371</v>
      </c>
      <c r="AV2">
        <v>4.7268476633756248E-204</v>
      </c>
      <c r="AW2">
        <v>1952</v>
      </c>
      <c r="AX2">
        <v>2.3800000000000002E-3</v>
      </c>
      <c r="AY2">
        <f t="array" ref="AY2:AZ6">LOGEST(AX2:AX12,AW2:AW12,TRUE, TRUE)</f>
        <v>1.2618765554318381</v>
      </c>
      <c r="AZ2">
        <v>4.5644616687515246E-201</v>
      </c>
      <c r="BA2">
        <v>1952</v>
      </c>
      <c r="BB2">
        <v>2.3800000000000002E-3</v>
      </c>
      <c r="BC2">
        <f t="array" ref="BC2:BD6">LOGEST(BB2:BB12,BA2:BA12,TRUE, TRUE)</f>
        <v>1.2496172253430746</v>
      </c>
      <c r="BD2">
        <v>1.0045098605646048E-192</v>
      </c>
    </row>
    <row r="3" spans="1:56">
      <c r="B3">
        <v>0.26001685320709833</v>
      </c>
      <c r="C3" s="12">
        <v>0.82483431383490902</v>
      </c>
      <c r="D3">
        <v>42.379926040523912</v>
      </c>
      <c r="E3">
        <v>1955</v>
      </c>
      <c r="F3">
        <v>6.0000000000000001E-3</v>
      </c>
      <c r="G3">
        <v>3.5286300291783208E-2</v>
      </c>
      <c r="H3">
        <v>69.925711540464164</v>
      </c>
      <c r="I3">
        <v>1962</v>
      </c>
      <c r="J3">
        <v>8.0000000000000002E-3</v>
      </c>
      <c r="K3">
        <v>4.1394880552360097E-2</v>
      </c>
      <c r="L3">
        <v>82.141619121708104</v>
      </c>
      <c r="M3">
        <v>1962</v>
      </c>
      <c r="N3">
        <v>8.0000000000000002E-3</v>
      </c>
      <c r="O3">
        <v>3.99412268602298E-2</v>
      </c>
      <c r="P3">
        <v>79.246347900203844</v>
      </c>
      <c r="Q3">
        <v>1955</v>
      </c>
      <c r="R3">
        <v>6.0000000000000001E-3</v>
      </c>
      <c r="S3">
        <v>3.9295029209183867E-2</v>
      </c>
      <c r="T3">
        <v>77.939556452176788</v>
      </c>
      <c r="U3">
        <v>1955</v>
      </c>
      <c r="V3">
        <v>6.0000000000000001E-3</v>
      </c>
      <c r="W3">
        <v>3.844184567679227E-2</v>
      </c>
      <c r="X3">
        <v>76.233470188285267</v>
      </c>
      <c r="Y3">
        <v>1955</v>
      </c>
      <c r="Z3">
        <v>6.0000000000000001E-3</v>
      </c>
      <c r="AA3">
        <v>3.7013246625449324E-2</v>
      </c>
      <c r="AB3">
        <v>73.377039745052357</v>
      </c>
      <c r="AC3">
        <v>1955</v>
      </c>
      <c r="AD3">
        <v>6.0000000000000001E-3</v>
      </c>
      <c r="AE3">
        <v>3.4087097782432275E-2</v>
      </c>
      <c r="AF3">
        <v>67.542058087818248</v>
      </c>
      <c r="AG3">
        <v>1955</v>
      </c>
      <c r="AH3">
        <v>6.0000000000000001E-3</v>
      </c>
      <c r="AI3">
        <v>3.0184142723964247E-2</v>
      </c>
      <c r="AJ3">
        <v>59.789257592203057</v>
      </c>
      <c r="AK3">
        <v>1955</v>
      </c>
      <c r="AL3">
        <v>6.0000000000000001E-3</v>
      </c>
      <c r="AM3">
        <v>3.7630511121589827E-2</v>
      </c>
      <c r="AN3">
        <v>74.528825245296559</v>
      </c>
      <c r="AO3">
        <v>1955</v>
      </c>
      <c r="AP3">
        <v>6.0000000000000001E-3</v>
      </c>
      <c r="AQ3">
        <v>3.7778977868294643E-2</v>
      </c>
      <c r="AR3">
        <v>74.81248805043812</v>
      </c>
      <c r="AS3">
        <v>1955</v>
      </c>
      <c r="AT3">
        <v>6.0000000000000001E-3</v>
      </c>
      <c r="AU3">
        <v>3.6795990025739959E-2</v>
      </c>
      <c r="AV3">
        <v>72.862534739763205</v>
      </c>
      <c r="AW3">
        <v>1955</v>
      </c>
      <c r="AX3">
        <v>6.0000000000000001E-3</v>
      </c>
      <c r="AY3">
        <v>3.7809504594684532E-2</v>
      </c>
      <c r="AZ3">
        <v>74.852107374138654</v>
      </c>
      <c r="BA3">
        <v>1955</v>
      </c>
      <c r="BB3">
        <v>6.0000000000000001E-3</v>
      </c>
      <c r="BC3">
        <v>3.4359221367801805E-2</v>
      </c>
      <c r="BD3">
        <v>68.018362912716611</v>
      </c>
    </row>
    <row r="4" spans="1:56" ht="15" thickBot="1">
      <c r="B4">
        <v>0.24665526154211584</v>
      </c>
      <c r="C4" s="12">
        <v>0.81405283329985556</v>
      </c>
      <c r="D4">
        <v>39.40084503418791</v>
      </c>
      <c r="E4">
        <v>1962</v>
      </c>
      <c r="F4">
        <v>8.0000000000000002E-3</v>
      </c>
      <c r="G4">
        <v>0.82898264082750683</v>
      </c>
      <c r="H4">
        <v>2.2313993523998108</v>
      </c>
      <c r="I4">
        <v>1966</v>
      </c>
      <c r="J4">
        <v>1.2999999999999999E-2</v>
      </c>
      <c r="K4">
        <v>0.81495168591722589</v>
      </c>
      <c r="L4">
        <v>2.2839254694141706</v>
      </c>
      <c r="M4">
        <v>1966</v>
      </c>
      <c r="N4">
        <v>1.2999999999999999E-2</v>
      </c>
      <c r="O4">
        <v>0.82483431383490902</v>
      </c>
      <c r="P4">
        <v>2.2692804090301189</v>
      </c>
      <c r="Q4">
        <v>1966</v>
      </c>
      <c r="R4">
        <v>1.2999999999999999E-2</v>
      </c>
      <c r="S4">
        <v>0.81405283329985556</v>
      </c>
      <c r="T4">
        <v>2.3513225647631213</v>
      </c>
      <c r="U4">
        <v>1962</v>
      </c>
      <c r="V4">
        <v>8.0000000000000002E-3</v>
      </c>
      <c r="W4">
        <v>0.81759273673176702</v>
      </c>
      <c r="X4">
        <v>2.3490452770027779</v>
      </c>
      <c r="Y4">
        <v>1962</v>
      </c>
      <c r="Z4">
        <v>8.0000000000000002E-3</v>
      </c>
      <c r="AA4">
        <v>0.82717024915548842</v>
      </c>
      <c r="AB4">
        <v>2.3169658111771385</v>
      </c>
      <c r="AC4">
        <v>1962</v>
      </c>
      <c r="AD4">
        <v>8.0000000000000002E-3</v>
      </c>
      <c r="AE4">
        <v>0.85414341462465981</v>
      </c>
      <c r="AF4">
        <v>2.1538475524425755</v>
      </c>
      <c r="AG4">
        <v>1962</v>
      </c>
      <c r="AH4">
        <v>8.0000000000000002E-3</v>
      </c>
      <c r="AI4">
        <v>0.88893185006950914</v>
      </c>
      <c r="AJ4">
        <v>1.8855263076995274</v>
      </c>
      <c r="AK4">
        <v>1962</v>
      </c>
      <c r="AL4">
        <v>8.0000000000000002E-3</v>
      </c>
      <c r="AM4">
        <v>0.82942477446159679</v>
      </c>
      <c r="AN4">
        <v>2.3290603073130267</v>
      </c>
      <c r="AO4">
        <v>1962</v>
      </c>
      <c r="AP4">
        <v>8.0000000000000002E-3</v>
      </c>
      <c r="AQ4">
        <v>0.83085320767230719</v>
      </c>
      <c r="AR4">
        <v>2.3102814483924612</v>
      </c>
      <c r="AS4">
        <v>1962</v>
      </c>
      <c r="AT4">
        <v>8.0000000000000002E-3</v>
      </c>
      <c r="AU4">
        <v>0.82057916707954226</v>
      </c>
      <c r="AV4">
        <v>2.2396970111639258</v>
      </c>
      <c r="AW4">
        <v>1962</v>
      </c>
      <c r="AX4">
        <v>8.0000000000000002E-3</v>
      </c>
      <c r="AY4">
        <v>0.80788015890722631</v>
      </c>
      <c r="AZ4">
        <v>2.2363756110983863</v>
      </c>
      <c r="BA4">
        <v>1962</v>
      </c>
      <c r="BB4">
        <v>8.0000000000000002E-3</v>
      </c>
      <c r="BC4">
        <v>0.82374340657184886</v>
      </c>
      <c r="BD4">
        <v>2.0183600043364427</v>
      </c>
    </row>
    <row r="5" spans="1:56" ht="17" thickTop="1" thickBot="1">
      <c r="B5">
        <v>0.24415911057316303</v>
      </c>
      <c r="C5" s="12">
        <v>0.81759273673176702</v>
      </c>
      <c r="D5">
        <v>40.340140511649189</v>
      </c>
      <c r="E5">
        <v>1966</v>
      </c>
      <c r="F5">
        <v>1.2999999999999999E-2</v>
      </c>
      <c r="G5">
        <v>48.473596179869112</v>
      </c>
      <c r="H5">
        <v>10</v>
      </c>
      <c r="I5">
        <v>1973</v>
      </c>
      <c r="J5">
        <v>3.2000000000000001E-2</v>
      </c>
      <c r="K5" s="9">
        <v>39.635947020701856</v>
      </c>
      <c r="L5">
        <v>9</v>
      </c>
      <c r="M5">
        <v>1973</v>
      </c>
      <c r="N5">
        <v>3.2000000000000001E-2</v>
      </c>
      <c r="O5" s="9">
        <v>42.379926040523912</v>
      </c>
      <c r="P5">
        <v>9</v>
      </c>
      <c r="Q5">
        <v>1973</v>
      </c>
      <c r="R5">
        <v>3.2000000000000001E-2</v>
      </c>
      <c r="S5" s="9">
        <v>39.40084503418791</v>
      </c>
      <c r="T5">
        <v>9</v>
      </c>
      <c r="U5">
        <v>1973</v>
      </c>
      <c r="V5">
        <v>3.2000000000000001E-2</v>
      </c>
      <c r="W5" s="9">
        <v>40.340140511649189</v>
      </c>
      <c r="X5">
        <v>9</v>
      </c>
      <c r="Y5">
        <v>1966</v>
      </c>
      <c r="Z5">
        <v>1.2999999999999999E-2</v>
      </c>
      <c r="AA5" s="9">
        <v>43.074367729066282</v>
      </c>
      <c r="AB5">
        <v>9</v>
      </c>
      <c r="AC5">
        <v>1966</v>
      </c>
      <c r="AD5">
        <v>1.2999999999999999E-2</v>
      </c>
      <c r="AE5" s="9">
        <v>52.704447398380033</v>
      </c>
      <c r="AF5">
        <v>9</v>
      </c>
      <c r="AG5">
        <v>1966</v>
      </c>
      <c r="AH5">
        <v>1.2999999999999999E-2</v>
      </c>
      <c r="AI5" s="9">
        <v>72.031330814751371</v>
      </c>
      <c r="AJ5">
        <v>9</v>
      </c>
      <c r="AK5">
        <v>1966</v>
      </c>
      <c r="AL5">
        <v>1.2999999999999999E-2</v>
      </c>
      <c r="AM5" s="9">
        <v>43.762644584478309</v>
      </c>
      <c r="AN5">
        <v>9</v>
      </c>
      <c r="AO5">
        <v>1966</v>
      </c>
      <c r="AP5">
        <v>1.2999999999999999E-2</v>
      </c>
      <c r="AQ5" s="9">
        <v>44.208221546194345</v>
      </c>
      <c r="AR5">
        <v>9</v>
      </c>
      <c r="AS5">
        <v>1966</v>
      </c>
      <c r="AT5">
        <v>1.2999999999999999E-2</v>
      </c>
      <c r="AU5" s="9">
        <v>41.161399061110991</v>
      </c>
      <c r="AV5">
        <v>9</v>
      </c>
      <c r="AW5">
        <v>1966</v>
      </c>
      <c r="AX5">
        <v>1.2999999999999999E-2</v>
      </c>
      <c r="AY5" s="9">
        <v>37.845760171402297</v>
      </c>
      <c r="AZ5">
        <v>9</v>
      </c>
      <c r="BA5">
        <v>1966</v>
      </c>
      <c r="BB5">
        <v>1.2999999999999999E-2</v>
      </c>
      <c r="BC5" s="9">
        <v>42.061919585259332</v>
      </c>
      <c r="BD5">
        <v>9</v>
      </c>
    </row>
    <row r="6" spans="1:56" ht="15" thickTop="1">
      <c r="B6">
        <v>0.24292188176582849</v>
      </c>
      <c r="C6" s="12">
        <v>0.82717024915548842</v>
      </c>
      <c r="D6">
        <v>43.074367729066282</v>
      </c>
      <c r="E6">
        <v>1973</v>
      </c>
      <c r="F6">
        <v>3.2000000000000001E-2</v>
      </c>
      <c r="G6">
        <v>241.356970491656</v>
      </c>
      <c r="H6">
        <v>49.791430698902957</v>
      </c>
      <c r="I6">
        <v>1984</v>
      </c>
      <c r="J6">
        <v>0.1002</v>
      </c>
      <c r="K6">
        <v>206.75360677667157</v>
      </c>
      <c r="L6">
        <v>46.946839948548657</v>
      </c>
      <c r="M6">
        <v>1984</v>
      </c>
      <c r="N6">
        <v>0.1002</v>
      </c>
      <c r="O6">
        <v>218.24109003615774</v>
      </c>
      <c r="P6">
        <v>46.346702173271133</v>
      </c>
      <c r="Q6">
        <v>1984</v>
      </c>
      <c r="R6">
        <v>0.1002</v>
      </c>
      <c r="S6">
        <v>217.83615341598966</v>
      </c>
      <c r="T6">
        <v>49.758460232077994</v>
      </c>
      <c r="U6">
        <v>1984</v>
      </c>
      <c r="V6">
        <v>0.1002</v>
      </c>
      <c r="W6">
        <v>222.59744854412853</v>
      </c>
      <c r="X6">
        <v>49.662123420681525</v>
      </c>
      <c r="Y6">
        <v>1984</v>
      </c>
      <c r="Z6">
        <v>0.1002</v>
      </c>
      <c r="AA6">
        <v>231.23744507042079</v>
      </c>
      <c r="AB6">
        <v>48.314975131473616</v>
      </c>
      <c r="AC6">
        <v>1973</v>
      </c>
      <c r="AD6">
        <v>3.2000000000000001E-2</v>
      </c>
      <c r="AE6">
        <v>244.49905575660642</v>
      </c>
      <c r="AF6">
        <v>41.751533512465855</v>
      </c>
      <c r="AG6">
        <v>1973</v>
      </c>
      <c r="AH6">
        <v>3.2000000000000001E-2</v>
      </c>
      <c r="AI6">
        <v>256.08646851484536</v>
      </c>
      <c r="AJ6">
        <v>31.99688511324312</v>
      </c>
      <c r="AK6">
        <v>1973</v>
      </c>
      <c r="AL6">
        <v>3.2000000000000001E-2</v>
      </c>
      <c r="AM6">
        <v>237.39142461128091</v>
      </c>
      <c r="AN6">
        <v>48.820697235909464</v>
      </c>
      <c r="AO6">
        <v>1973</v>
      </c>
      <c r="AP6">
        <v>3.2000000000000001E-2</v>
      </c>
      <c r="AQ6">
        <v>235.95697807246364</v>
      </c>
      <c r="AR6">
        <v>48.036603337077324</v>
      </c>
      <c r="AS6">
        <v>1973</v>
      </c>
      <c r="AT6">
        <v>3.2000000000000001E-2</v>
      </c>
      <c r="AU6">
        <v>206.47556763685958</v>
      </c>
      <c r="AV6">
        <v>45.146184316349604</v>
      </c>
      <c r="AW6">
        <v>1973</v>
      </c>
      <c r="AX6">
        <v>3.2000000000000001E-2</v>
      </c>
      <c r="AY6">
        <v>189.28087185125042</v>
      </c>
      <c r="AZ6">
        <v>45.012382865241122</v>
      </c>
      <c r="BA6">
        <v>1973</v>
      </c>
      <c r="BB6">
        <v>3.2000000000000001E-2</v>
      </c>
      <c r="BC6">
        <v>171.35088508732113</v>
      </c>
      <c r="BD6">
        <v>36.663993963945046</v>
      </c>
    </row>
    <row r="7" spans="1:56">
      <c r="B7">
        <v>0.24746492875399409</v>
      </c>
      <c r="C7" s="12">
        <v>0.85414341462465981</v>
      </c>
      <c r="D7">
        <v>52.704447398380033</v>
      </c>
      <c r="E7">
        <v>1984</v>
      </c>
      <c r="F7">
        <v>0.1002</v>
      </c>
      <c r="G7" t="s">
        <v>18</v>
      </c>
      <c r="H7">
        <f>TINV(0.0455,H5)</f>
        <v>2.2836816132996423</v>
      </c>
      <c r="I7">
        <v>1991</v>
      </c>
      <c r="J7">
        <v>0.156</v>
      </c>
      <c r="K7" t="s">
        <v>18</v>
      </c>
      <c r="L7">
        <f>TINV(0.0455,L5)</f>
        <v>2.3198094410224317</v>
      </c>
      <c r="M7">
        <v>1991</v>
      </c>
      <c r="N7">
        <v>0.156</v>
      </c>
      <c r="O7" t="s">
        <v>18</v>
      </c>
      <c r="P7">
        <f>TINV(0.0455,P5)</f>
        <v>2.3198094410224317</v>
      </c>
      <c r="Q7">
        <v>1991</v>
      </c>
      <c r="R7">
        <v>0.156</v>
      </c>
      <c r="S7" t="s">
        <v>18</v>
      </c>
      <c r="T7">
        <f>TINV(0.0455,T5)</f>
        <v>2.3198094410224317</v>
      </c>
      <c r="U7">
        <v>1991</v>
      </c>
      <c r="V7">
        <v>0.156</v>
      </c>
      <c r="W7" t="s">
        <v>18</v>
      </c>
      <c r="X7">
        <f>TINV(0.0455,X5)</f>
        <v>2.3198094410224317</v>
      </c>
      <c r="Y7">
        <v>1991</v>
      </c>
      <c r="Z7">
        <v>0.156</v>
      </c>
      <c r="AA7" t="s">
        <v>18</v>
      </c>
      <c r="AB7">
        <f>TINV(0.0455,AB5)</f>
        <v>2.3198094410224317</v>
      </c>
      <c r="AC7">
        <v>1991</v>
      </c>
      <c r="AD7">
        <v>0.156</v>
      </c>
      <c r="AE7" t="s">
        <v>18</v>
      </c>
      <c r="AF7">
        <f>TINV(0.0455,AF5)</f>
        <v>2.3198094410224317</v>
      </c>
      <c r="AG7">
        <v>1984</v>
      </c>
      <c r="AH7">
        <v>0.1002</v>
      </c>
      <c r="AI7" t="s">
        <v>18</v>
      </c>
      <c r="AJ7">
        <f>TINV(0.0455,AJ5)</f>
        <v>2.3198094410224317</v>
      </c>
      <c r="AK7">
        <v>1984</v>
      </c>
      <c r="AL7">
        <v>0.1002</v>
      </c>
      <c r="AM7" t="s">
        <v>18</v>
      </c>
      <c r="AN7">
        <f>TINV(0.0455,AN5)</f>
        <v>2.3198094410224317</v>
      </c>
      <c r="AO7">
        <v>1984</v>
      </c>
      <c r="AP7">
        <v>0.1002</v>
      </c>
      <c r="AQ7" t="s">
        <v>18</v>
      </c>
      <c r="AR7">
        <f>TINV(0.0455,AR5)</f>
        <v>2.3198094410224317</v>
      </c>
      <c r="AS7">
        <v>1984</v>
      </c>
      <c r="AT7">
        <v>0.1002</v>
      </c>
      <c r="AU7" t="s">
        <v>18</v>
      </c>
      <c r="AV7">
        <f>TINV(0.0455,AV5)</f>
        <v>2.3198094410224317</v>
      </c>
      <c r="AW7">
        <v>1984</v>
      </c>
      <c r="AX7">
        <v>0.1002</v>
      </c>
      <c r="AY7" t="s">
        <v>18</v>
      </c>
      <c r="AZ7">
        <f>TINV(0.0455,AZ5)</f>
        <v>2.3198094410224317</v>
      </c>
      <c r="BA7">
        <v>1984</v>
      </c>
      <c r="BB7">
        <v>0.1002</v>
      </c>
    </row>
    <row r="8" spans="1:56">
      <c r="B8">
        <v>0.25617666353272539</v>
      </c>
      <c r="C8" s="12">
        <v>0.88893185006950914</v>
      </c>
      <c r="D8">
        <v>72.031330814751371</v>
      </c>
      <c r="E8">
        <v>1991</v>
      </c>
      <c r="F8">
        <v>0.156</v>
      </c>
      <c r="G8" t="s">
        <v>19</v>
      </c>
      <c r="H8">
        <f>H7*G3</f>
        <v>8.0582675177715113E-2</v>
      </c>
      <c r="I8">
        <v>1994</v>
      </c>
      <c r="J8">
        <v>6.9969999999999999</v>
      </c>
      <c r="K8" t="s">
        <v>19</v>
      </c>
      <c r="L8">
        <f>L7*K3</f>
        <v>9.6028234715360802E-2</v>
      </c>
      <c r="M8">
        <v>1994</v>
      </c>
      <c r="N8">
        <v>6.9969999999999999</v>
      </c>
      <c r="O8" t="s">
        <v>19</v>
      </c>
      <c r="P8">
        <f>P7*O3</f>
        <v>9.2656035156379823E-2</v>
      </c>
      <c r="Q8">
        <v>1994</v>
      </c>
      <c r="R8">
        <v>6.9969999999999999</v>
      </c>
      <c r="S8" t="s">
        <v>19</v>
      </c>
      <c r="T8">
        <f>T7*S3</f>
        <v>9.1156979744716954E-2</v>
      </c>
      <c r="U8">
        <v>1994</v>
      </c>
      <c r="V8">
        <v>6.9969999999999999</v>
      </c>
      <c r="W8" t="s">
        <v>19</v>
      </c>
      <c r="X8">
        <f>X7*W3</f>
        <v>8.9177756531350058E-2</v>
      </c>
      <c r="Y8">
        <v>1994</v>
      </c>
      <c r="Z8">
        <v>6.9969999999999999</v>
      </c>
      <c r="AA8" t="s">
        <v>19</v>
      </c>
      <c r="AB8">
        <f>AB7*AA3</f>
        <v>8.5863678964609003E-2</v>
      </c>
      <c r="AC8">
        <v>1994</v>
      </c>
      <c r="AD8">
        <v>6.9969999999999999</v>
      </c>
      <c r="AE8" t="s">
        <v>19</v>
      </c>
      <c r="AF8">
        <f>AF7*AE3</f>
        <v>7.9075571252741186E-2</v>
      </c>
      <c r="AG8">
        <v>1994</v>
      </c>
      <c r="AH8">
        <v>6.9969999999999999</v>
      </c>
      <c r="AI8" t="s">
        <v>19</v>
      </c>
      <c r="AJ8">
        <f>AJ7*AI3</f>
        <v>7.0021459260220797E-2</v>
      </c>
      <c r="AK8">
        <v>1991</v>
      </c>
      <c r="AL8">
        <v>0.156</v>
      </c>
      <c r="AM8" t="s">
        <v>19</v>
      </c>
      <c r="AN8">
        <f>AN7*AM3</f>
        <v>8.72956149703637E-2</v>
      </c>
      <c r="AO8">
        <v>1991</v>
      </c>
      <c r="AP8">
        <v>0.156</v>
      </c>
      <c r="AQ8" t="s">
        <v>19</v>
      </c>
      <c r="AR8">
        <f>AR7*AQ3</f>
        <v>8.7640029531047409E-2</v>
      </c>
      <c r="AS8">
        <v>1991</v>
      </c>
      <c r="AT8">
        <v>0.156</v>
      </c>
      <c r="AU8" t="s">
        <v>19</v>
      </c>
      <c r="AV8">
        <f>AV7*AU3</f>
        <v>8.5359685053478782E-2</v>
      </c>
      <c r="AW8">
        <v>1991</v>
      </c>
      <c r="AX8">
        <v>0.156</v>
      </c>
      <c r="AY8" t="s">
        <v>19</v>
      </c>
      <c r="AZ8">
        <f>AZ7*AY3</f>
        <v>8.7710845719130182E-2</v>
      </c>
      <c r="BA8">
        <v>1991</v>
      </c>
      <c r="BB8">
        <v>0.156</v>
      </c>
    </row>
    <row r="9" spans="1:56">
      <c r="B9">
        <v>0.24893840151706528</v>
      </c>
      <c r="C9" s="12">
        <v>0.82942477446159679</v>
      </c>
      <c r="D9">
        <v>43.762644584478309</v>
      </c>
      <c r="E9">
        <v>1994</v>
      </c>
      <c r="F9">
        <v>6.9969999999999999</v>
      </c>
      <c r="G9" t="s">
        <v>20</v>
      </c>
      <c r="H9">
        <f>G2+H8</f>
        <v>1.359065069255502</v>
      </c>
      <c r="I9">
        <v>1997</v>
      </c>
      <c r="J9">
        <v>10.797000000000001</v>
      </c>
      <c r="K9" t="s">
        <v>20</v>
      </c>
      <c r="L9">
        <f>K2+L8</f>
        <v>1.3937498280163532</v>
      </c>
      <c r="M9">
        <v>1997</v>
      </c>
      <c r="N9">
        <v>10.797000000000001</v>
      </c>
      <c r="O9" t="s">
        <v>20</v>
      </c>
      <c r="P9">
        <f>O2+P8</f>
        <v>1.3896079794376792</v>
      </c>
      <c r="Q9">
        <v>1997</v>
      </c>
      <c r="R9">
        <v>10.797000000000001</v>
      </c>
      <c r="S9" t="s">
        <v>20</v>
      </c>
      <c r="T9">
        <f>S2+T8</f>
        <v>1.3708948416122815</v>
      </c>
      <c r="U9">
        <v>1997</v>
      </c>
      <c r="V9">
        <v>10.797000000000001</v>
      </c>
      <c r="W9" t="s">
        <v>20</v>
      </c>
      <c r="X9">
        <f>W2+X8</f>
        <v>1.3657251830557171</v>
      </c>
      <c r="Y9">
        <v>1997</v>
      </c>
      <c r="Z9">
        <v>10.797000000000001</v>
      </c>
      <c r="AA9" t="s">
        <v>20</v>
      </c>
      <c r="AB9">
        <f>AA2+AB8</f>
        <v>1.3608327008641303</v>
      </c>
      <c r="AC9">
        <v>1997</v>
      </c>
      <c r="AD9">
        <v>10.797000000000001</v>
      </c>
      <c r="AE9" t="s">
        <v>20</v>
      </c>
      <c r="AF9">
        <f>AE2+AF8</f>
        <v>1.3598500144932055</v>
      </c>
      <c r="AG9">
        <v>1997</v>
      </c>
      <c r="AH9">
        <v>10.797000000000001</v>
      </c>
      <c r="AI9" t="s">
        <v>20</v>
      </c>
      <c r="AJ9">
        <f>AI2+AJ8</f>
        <v>1.3620024129592412</v>
      </c>
      <c r="AK9">
        <v>1997</v>
      </c>
      <c r="AL9">
        <v>10.797000000000001</v>
      </c>
      <c r="AM9" t="s">
        <v>20</v>
      </c>
      <c r="AN9">
        <f>AM2+AN8</f>
        <v>1.3699586355104922</v>
      </c>
      <c r="AO9">
        <v>1994</v>
      </c>
      <c r="AP9">
        <v>6.9969999999999999</v>
      </c>
      <c r="AQ9" t="s">
        <v>20</v>
      </c>
      <c r="AR9">
        <f>AQ2+AR8</f>
        <v>1.373193884786752</v>
      </c>
      <c r="AS9">
        <v>1994</v>
      </c>
      <c r="AT9">
        <v>6.9969999999999999</v>
      </c>
      <c r="AU9" t="s">
        <v>20</v>
      </c>
      <c r="AV9">
        <f>AU2+AV8</f>
        <v>1.3516259043683159</v>
      </c>
      <c r="AW9">
        <v>1994</v>
      </c>
      <c r="AX9">
        <v>6.9969999999999999</v>
      </c>
      <c r="AY9" t="s">
        <v>20</v>
      </c>
      <c r="AZ9">
        <f>AY2+AZ8</f>
        <v>1.3495874011509683</v>
      </c>
      <c r="BA9">
        <v>1994</v>
      </c>
      <c r="BB9">
        <v>6.9969999999999999</v>
      </c>
    </row>
    <row r="10" spans="1:56">
      <c r="B10">
        <v>0.25118964124976528</v>
      </c>
      <c r="C10" s="12">
        <v>0.83085320767230719</v>
      </c>
      <c r="D10">
        <v>44.208221546194345</v>
      </c>
      <c r="E10">
        <v>1997</v>
      </c>
      <c r="F10">
        <v>10.797000000000001</v>
      </c>
      <c r="G10" t="s">
        <v>21</v>
      </c>
      <c r="H10">
        <f>G2-H8</f>
        <v>1.1978997189000715</v>
      </c>
      <c r="I10">
        <v>1998</v>
      </c>
      <c r="J10">
        <v>342.976</v>
      </c>
      <c r="K10" t="s">
        <v>21</v>
      </c>
      <c r="L10">
        <f>K2-L8</f>
        <v>1.2016933585856318</v>
      </c>
      <c r="M10">
        <v>1998</v>
      </c>
      <c r="N10">
        <v>342.976</v>
      </c>
      <c r="O10" t="s">
        <v>21</v>
      </c>
      <c r="P10">
        <f>O2-P8</f>
        <v>1.2042959091249195</v>
      </c>
      <c r="Q10">
        <v>1998</v>
      </c>
      <c r="R10">
        <v>342.976</v>
      </c>
      <c r="S10" t="s">
        <v>21</v>
      </c>
      <c r="T10">
        <f>S2-T8</f>
        <v>1.1885808821228476</v>
      </c>
      <c r="U10">
        <v>1998</v>
      </c>
      <c r="V10">
        <v>342.976</v>
      </c>
      <c r="W10" t="s">
        <v>21</v>
      </c>
      <c r="X10">
        <f>W2-X8</f>
        <v>1.187369669993017</v>
      </c>
      <c r="Y10">
        <v>1998</v>
      </c>
      <c r="Z10">
        <v>342.976</v>
      </c>
      <c r="AA10" t="s">
        <v>21</v>
      </c>
      <c r="AB10">
        <f>AA2-AB8</f>
        <v>1.1891053429349123</v>
      </c>
      <c r="AC10">
        <v>1998</v>
      </c>
      <c r="AD10">
        <v>342.976</v>
      </c>
      <c r="AE10" t="s">
        <v>21</v>
      </c>
      <c r="AF10">
        <f>AE2-AF8</f>
        <v>1.2016988719877233</v>
      </c>
      <c r="AG10">
        <v>1998</v>
      </c>
      <c r="AH10">
        <v>342.976</v>
      </c>
      <c r="AI10" t="s">
        <v>21</v>
      </c>
      <c r="AJ10">
        <f>AI2-AJ8</f>
        <v>1.2219594944387995</v>
      </c>
      <c r="AK10">
        <v>1998</v>
      </c>
      <c r="AL10">
        <v>342.976</v>
      </c>
      <c r="AM10" t="s">
        <v>21</v>
      </c>
      <c r="AN10">
        <f>AM2-AN8</f>
        <v>1.195367405569765</v>
      </c>
      <c r="AO10">
        <v>1998</v>
      </c>
      <c r="AP10">
        <v>342.976</v>
      </c>
      <c r="AQ10" t="s">
        <v>21</v>
      </c>
      <c r="AR10">
        <f>AQ2-AR8</f>
        <v>1.1979138257246573</v>
      </c>
      <c r="AS10">
        <v>1997</v>
      </c>
      <c r="AT10">
        <v>10.797000000000001</v>
      </c>
      <c r="AU10" t="s">
        <v>21</v>
      </c>
      <c r="AV10">
        <f>AU2-AV8</f>
        <v>1.1809065342613583</v>
      </c>
      <c r="AW10">
        <v>1997</v>
      </c>
      <c r="AX10">
        <v>10.797000000000001</v>
      </c>
      <c r="AY10" t="s">
        <v>21</v>
      </c>
      <c r="AZ10">
        <f>AY2-AZ8</f>
        <v>1.1741657097127078</v>
      </c>
      <c r="BA10">
        <v>1997</v>
      </c>
      <c r="BB10">
        <v>10.797000000000001</v>
      </c>
    </row>
    <row r="11" spans="1:56">
      <c r="B11">
        <v>0.23607258543442786</v>
      </c>
      <c r="C11" s="12">
        <v>0.82057916707954226</v>
      </c>
      <c r="D11">
        <v>41.161399061110991</v>
      </c>
      <c r="E11">
        <v>1998</v>
      </c>
      <c r="F11">
        <v>342.976</v>
      </c>
      <c r="G11" t="s">
        <v>22</v>
      </c>
      <c r="H11" s="13">
        <f>LN(G2)</f>
        <v>0.24567374488994284</v>
      </c>
      <c r="I11">
        <v>2003</v>
      </c>
      <c r="J11">
        <v>1138.5609999999999</v>
      </c>
      <c r="K11" t="s">
        <v>22</v>
      </c>
      <c r="L11" s="13">
        <f>LN(K2)</f>
        <v>0.26061010629356052</v>
      </c>
      <c r="M11">
        <v>2003</v>
      </c>
      <c r="N11">
        <v>1138.5609999999999</v>
      </c>
      <c r="O11" t="s">
        <v>22</v>
      </c>
      <c r="P11" s="13">
        <f>LN(O2)</f>
        <v>0.26001685320709833</v>
      </c>
      <c r="Q11">
        <v>2003</v>
      </c>
      <c r="R11">
        <v>1138.5609999999999</v>
      </c>
      <c r="S11" t="s">
        <v>22</v>
      </c>
      <c r="T11" s="13">
        <f>LN(S2)</f>
        <v>0.24665526154211584</v>
      </c>
      <c r="U11">
        <v>2003</v>
      </c>
      <c r="V11">
        <v>1138.5609999999999</v>
      </c>
      <c r="W11" t="s">
        <v>22</v>
      </c>
      <c r="X11" s="13">
        <f>LN(W2)</f>
        <v>0.24415911057316303</v>
      </c>
      <c r="Y11">
        <v>2003</v>
      </c>
      <c r="Z11">
        <v>1138.5609999999999</v>
      </c>
      <c r="AA11" t="s">
        <v>22</v>
      </c>
      <c r="AB11" s="13">
        <f>LN(AA2)</f>
        <v>0.24292188176582849</v>
      </c>
      <c r="AC11">
        <v>2003</v>
      </c>
      <c r="AD11">
        <v>1138.5609999999999</v>
      </c>
      <c r="AE11" t="s">
        <v>22</v>
      </c>
      <c r="AF11" s="13">
        <f>LN(AE2)</f>
        <v>0.24746492875399409</v>
      </c>
      <c r="AG11">
        <v>2003</v>
      </c>
      <c r="AH11">
        <v>1138.5609999999999</v>
      </c>
      <c r="AI11" t="s">
        <v>22</v>
      </c>
      <c r="AJ11" s="13">
        <f>LN(AI2)</f>
        <v>0.25617666353272539</v>
      </c>
      <c r="AK11">
        <v>2003</v>
      </c>
      <c r="AL11">
        <v>1138.5609999999999</v>
      </c>
      <c r="AM11" t="s">
        <v>22</v>
      </c>
      <c r="AN11" s="13">
        <f>LN(AM2)</f>
        <v>0.24893840151706528</v>
      </c>
      <c r="AO11">
        <v>2003</v>
      </c>
      <c r="AP11">
        <v>1138.5609999999999</v>
      </c>
      <c r="AQ11" t="s">
        <v>22</v>
      </c>
      <c r="AR11" s="13">
        <f>LN(AQ2)</f>
        <v>0.25118964124976528</v>
      </c>
      <c r="AS11">
        <v>2003</v>
      </c>
      <c r="AT11">
        <v>1138.5609999999999</v>
      </c>
      <c r="AU11" t="s">
        <v>22</v>
      </c>
      <c r="AV11" s="13">
        <f>LN(AU2)</f>
        <v>0.23607258543442786</v>
      </c>
      <c r="AW11">
        <v>1998</v>
      </c>
      <c r="AX11">
        <v>342.976</v>
      </c>
      <c r="AY11" t="s">
        <v>22</v>
      </c>
      <c r="AZ11" s="13">
        <f>LN(AY2)</f>
        <v>0.23259994271963905</v>
      </c>
      <c r="BA11">
        <v>1998</v>
      </c>
      <c r="BB11">
        <v>342.976</v>
      </c>
    </row>
    <row r="12" spans="1:56">
      <c r="B12">
        <v>0.23259994271963905</v>
      </c>
      <c r="C12" s="12">
        <v>0.80788015890722631</v>
      </c>
      <c r="D12">
        <v>37.845760171402297</v>
      </c>
      <c r="E12">
        <v>2003</v>
      </c>
      <c r="F12">
        <v>1138.5609999999999</v>
      </c>
      <c r="G12" t="s">
        <v>23</v>
      </c>
      <c r="H12" s="13">
        <f>LN(H9)</f>
        <v>0.30679701426965839</v>
      </c>
      <c r="I12">
        <v>2004</v>
      </c>
      <c r="J12">
        <v>5155.8339999999998</v>
      </c>
      <c r="K12" t="s">
        <v>23</v>
      </c>
      <c r="L12" s="13">
        <f>LN(L9)</f>
        <v>0.33199783282994566</v>
      </c>
      <c r="M12">
        <v>2004</v>
      </c>
      <c r="N12">
        <v>5155.8339999999998</v>
      </c>
      <c r="O12" t="s">
        <v>23</v>
      </c>
      <c r="P12" s="13">
        <f>LN(P9)</f>
        <v>0.32902167818336586</v>
      </c>
      <c r="Q12">
        <v>2004</v>
      </c>
      <c r="R12">
        <v>5155.8339999999998</v>
      </c>
      <c r="S12" t="s">
        <v>23</v>
      </c>
      <c r="T12" s="13">
        <f>LN(T9)</f>
        <v>0.31546369567802418</v>
      </c>
      <c r="U12">
        <v>2004</v>
      </c>
      <c r="V12">
        <v>5155.8339999999998</v>
      </c>
      <c r="W12" t="s">
        <v>23</v>
      </c>
      <c r="X12" s="13">
        <f>LN(X9)</f>
        <v>0.31168555720106023</v>
      </c>
      <c r="Y12">
        <v>2004</v>
      </c>
      <c r="Z12">
        <v>5155.8339999999998</v>
      </c>
      <c r="AA12" t="s">
        <v>23</v>
      </c>
      <c r="AB12" s="13">
        <f>LN(AB9)</f>
        <v>0.30809679242816401</v>
      </c>
      <c r="AC12">
        <v>2004</v>
      </c>
      <c r="AD12">
        <v>5155.8339999999998</v>
      </c>
      <c r="AE12" t="s">
        <v>23</v>
      </c>
      <c r="AF12" s="13">
        <f>LN(AF9)</f>
        <v>0.30737441020541434</v>
      </c>
      <c r="AG12">
        <v>2004</v>
      </c>
      <c r="AH12">
        <v>5155.8339999999998</v>
      </c>
      <c r="AI12" t="s">
        <v>23</v>
      </c>
      <c r="AJ12" s="13">
        <f>LN(AJ9)</f>
        <v>0.30895597935515012</v>
      </c>
      <c r="AK12">
        <v>2004</v>
      </c>
      <c r="AL12">
        <v>5155.8339999999998</v>
      </c>
      <c r="AM12" t="s">
        <v>23</v>
      </c>
      <c r="AN12" s="13">
        <f>LN(AN9)</f>
        <v>0.31478054632617913</v>
      </c>
      <c r="AO12">
        <v>2004</v>
      </c>
      <c r="AP12">
        <v>5155.8339999999998</v>
      </c>
      <c r="AQ12" t="s">
        <v>23</v>
      </c>
      <c r="AR12" s="13">
        <f>LN(AR9)</f>
        <v>0.31713932933394845</v>
      </c>
      <c r="AS12">
        <v>2004</v>
      </c>
      <c r="AT12">
        <v>5155.8339999999998</v>
      </c>
      <c r="AU12" t="s">
        <v>23</v>
      </c>
      <c r="AV12" s="13">
        <f>LN(AV9)</f>
        <v>0.30130824138040185</v>
      </c>
      <c r="AW12">
        <v>2004</v>
      </c>
      <c r="AX12">
        <v>5155.8339999999998</v>
      </c>
      <c r="AY12" t="s">
        <v>23</v>
      </c>
      <c r="AZ12" s="13">
        <f>LN(AZ9)</f>
        <v>0.29979891695928457</v>
      </c>
      <c r="BA12">
        <v>2003</v>
      </c>
      <c r="BB12">
        <v>1138.5609999999999</v>
      </c>
    </row>
    <row r="13" spans="1:56">
      <c r="B13">
        <v>0.22283728469383565</v>
      </c>
      <c r="C13" s="12">
        <v>0.82374340657184886</v>
      </c>
      <c r="D13">
        <v>42.061919585259332</v>
      </c>
      <c r="E13">
        <v>2004</v>
      </c>
      <c r="F13">
        <v>5155.8339999999998</v>
      </c>
      <c r="G13" t="s">
        <v>24</v>
      </c>
      <c r="H13" s="13">
        <f>LN(H10)</f>
        <v>0.18056978909452431</v>
      </c>
      <c r="K13" t="s">
        <v>24</v>
      </c>
      <c r="L13" s="13">
        <f>LN(L10)</f>
        <v>0.18373169423733821</v>
      </c>
      <c r="O13" t="s">
        <v>24</v>
      </c>
      <c r="P13" s="13">
        <f>LN(P10)</f>
        <v>0.18589508838815111</v>
      </c>
      <c r="S13" t="s">
        <v>24</v>
      </c>
      <c r="T13" s="13">
        <f>LN(T10)</f>
        <v>0.17276005945529996</v>
      </c>
      <c r="W13" t="s">
        <v>24</v>
      </c>
      <c r="X13" s="13">
        <f>LN(X10)</f>
        <v>0.17174049931868551</v>
      </c>
      <c r="AA13" t="s">
        <v>24</v>
      </c>
      <c r="AB13" s="13">
        <f>LN(AB10)</f>
        <v>0.1732012117108358</v>
      </c>
      <c r="AE13" t="s">
        <v>24</v>
      </c>
      <c r="AF13" s="13">
        <f>LN(AF10)</f>
        <v>0.18373628225424316</v>
      </c>
      <c r="AI13" t="s">
        <v>24</v>
      </c>
      <c r="AJ13" s="13">
        <f>LN(AJ10)</f>
        <v>0.20045571325960565</v>
      </c>
      <c r="AM13" t="s">
        <v>24</v>
      </c>
      <c r="AN13" s="13">
        <f>LN(AN10)</f>
        <v>0.1784535904893185</v>
      </c>
      <c r="AQ13" t="s">
        <v>24</v>
      </c>
      <c r="AR13" s="13">
        <f>LN(AR10)</f>
        <v>0.18058156532361994</v>
      </c>
      <c r="AU13" t="s">
        <v>24</v>
      </c>
      <c r="AV13" s="13">
        <f>LN(AV10)</f>
        <v>0.16628239289911054</v>
      </c>
      <c r="AY13" t="s">
        <v>24</v>
      </c>
      <c r="AZ13" s="13">
        <f>LN(AZ10)</f>
        <v>0.16055786111533621</v>
      </c>
    </row>
    <row r="14" spans="1:56">
      <c r="A14" t="s">
        <v>37</v>
      </c>
      <c r="B14" s="6">
        <f>AVERAGE(B2:B13)</f>
        <v>0.24580355510693494</v>
      </c>
      <c r="C14" s="6">
        <f>AVERAGE(C2:C13)</f>
        <v>0.82951314986049463</v>
      </c>
      <c r="D14" s="6">
        <f>AVERAGE(D2:D13)</f>
        <v>44.883912458142156</v>
      </c>
      <c r="E14" s="6">
        <f>AVERAGE(E2:E13)</f>
        <v>1981.5833333333333</v>
      </c>
      <c r="F14" s="6">
        <f>AVERAGE(F2:F13)</f>
        <v>554.62354833333336</v>
      </c>
      <c r="G14" t="s">
        <v>25</v>
      </c>
      <c r="H14" s="13">
        <f>H12-H11</f>
        <v>6.1123269379715545E-2</v>
      </c>
      <c r="K14" t="s">
        <v>25</v>
      </c>
      <c r="L14" s="13">
        <f>L12-L11</f>
        <v>7.1387726536385143E-2</v>
      </c>
      <c r="O14" t="s">
        <v>25</v>
      </c>
      <c r="P14" s="13">
        <f>P12-P11</f>
        <v>6.9004824976267531E-2</v>
      </c>
      <c r="S14" t="s">
        <v>25</v>
      </c>
      <c r="T14" s="13">
        <f>T12-T11</f>
        <v>6.8808434135908342E-2</v>
      </c>
      <c r="W14" t="s">
        <v>25</v>
      </c>
      <c r="X14" s="13">
        <f>X12-X11</f>
        <v>6.7526446627897196E-2</v>
      </c>
      <c r="AA14" t="s">
        <v>25</v>
      </c>
      <c r="AB14" s="13">
        <f>AB12-AB11</f>
        <v>6.5174910662335522E-2</v>
      </c>
      <c r="AE14" t="s">
        <v>25</v>
      </c>
      <c r="AF14" s="13">
        <f>AF12-AF11</f>
        <v>5.9909481451420249E-2</v>
      </c>
      <c r="AI14" t="s">
        <v>25</v>
      </c>
      <c r="AJ14" s="13">
        <f>AJ12-AJ11</f>
        <v>5.2779315822424733E-2</v>
      </c>
      <c r="AM14" t="s">
        <v>25</v>
      </c>
      <c r="AN14" s="13">
        <f>AN12-AN11</f>
        <v>6.5842144809113851E-2</v>
      </c>
      <c r="AQ14" t="s">
        <v>25</v>
      </c>
      <c r="AR14" s="13">
        <f>AR12-AR11</f>
        <v>6.5949688084183167E-2</v>
      </c>
      <c r="AU14" t="s">
        <v>25</v>
      </c>
      <c r="AV14" s="13">
        <f>AV12-AV11</f>
        <v>6.5235655945973997E-2</v>
      </c>
      <c r="AY14" t="s">
        <v>25</v>
      </c>
      <c r="AZ14" s="13">
        <f>AZ12-AZ11</f>
        <v>6.719897423964552E-2</v>
      </c>
    </row>
    <row r="15" spans="1:56">
      <c r="A15" t="s">
        <v>38</v>
      </c>
      <c r="B15" s="6">
        <f>STDEV(B2:B13)</f>
        <v>1.1195213661275663E-2</v>
      </c>
      <c r="C15" s="6">
        <f>STDEV(C2:C13)</f>
        <v>2.203439931585658E-2</v>
      </c>
      <c r="D15" s="6">
        <f>STDEV(D2:D13)</f>
        <v>9.3371626049611418</v>
      </c>
      <c r="E15" s="6">
        <f>STDEV(E2:E13)</f>
        <v>19.066669315532771</v>
      </c>
      <c r="F15" s="6">
        <f>STDEV(F2:F13)</f>
        <v>1486.4679346251214</v>
      </c>
      <c r="G15" t="s">
        <v>26</v>
      </c>
      <c r="H15" s="13">
        <f>H11-H13</f>
        <v>6.5103955795418528E-2</v>
      </c>
      <c r="K15" t="s">
        <v>26</v>
      </c>
      <c r="L15" s="13">
        <f>L11-L13</f>
        <v>7.6878412056222312E-2</v>
      </c>
      <c r="O15" t="s">
        <v>26</v>
      </c>
      <c r="P15" s="13">
        <f>P11-P13</f>
        <v>7.4121764818947222E-2</v>
      </c>
      <c r="S15" t="s">
        <v>26</v>
      </c>
      <c r="T15" s="13">
        <f>T11-T13</f>
        <v>7.3895202086815881E-2</v>
      </c>
      <c r="W15" t="s">
        <v>26</v>
      </c>
      <c r="X15" s="13">
        <f>X11-X13</f>
        <v>7.2418611254477516E-2</v>
      </c>
      <c r="AA15" t="s">
        <v>26</v>
      </c>
      <c r="AB15" s="13">
        <f>AB11-AB13</f>
        <v>6.9720670054992689E-2</v>
      </c>
      <c r="AE15" t="s">
        <v>26</v>
      </c>
      <c r="AF15" s="13">
        <f>AF11-AF13</f>
        <v>6.3728646499750935E-2</v>
      </c>
      <c r="AI15" t="s">
        <v>26</v>
      </c>
      <c r="AJ15" s="13">
        <f>AJ11-AJ13</f>
        <v>5.572095027311974E-2</v>
      </c>
      <c r="AM15" t="s">
        <v>26</v>
      </c>
      <c r="AN15" s="13">
        <f>AN11-AN13</f>
        <v>7.0484811027746785E-2</v>
      </c>
      <c r="AQ15" t="s">
        <v>26</v>
      </c>
      <c r="AR15" s="13">
        <f>AR11-AR13</f>
        <v>7.0608075926145347E-2</v>
      </c>
      <c r="AU15" t="s">
        <v>26</v>
      </c>
      <c r="AV15" s="13">
        <f>AV11-AV13</f>
        <v>6.9790192535317319E-2</v>
      </c>
      <c r="AY15" t="s">
        <v>26</v>
      </c>
      <c r="AZ15" s="13">
        <f>AZ11-AZ13</f>
        <v>7.2042081604302838E-2</v>
      </c>
    </row>
    <row r="16" spans="1:56">
      <c r="A16" t="s">
        <v>39</v>
      </c>
      <c r="B16" s="6">
        <f>MIN(B2:B13)</f>
        <v>0.22283728469383565</v>
      </c>
      <c r="C16" s="6">
        <f>MIN(C2:C13)</f>
        <v>0.80788015890722631</v>
      </c>
      <c r="D16" s="6">
        <f>MIN(D2:D13)</f>
        <v>37.845760171402297</v>
      </c>
      <c r="E16" s="6">
        <f>MIN(E2:E13)</f>
        <v>1952</v>
      </c>
      <c r="F16" s="6">
        <f>MIN(F2:F13)</f>
        <v>2.3800000000000002E-3</v>
      </c>
      <c r="G16" t="s">
        <v>27</v>
      </c>
      <c r="H16" s="14">
        <f>AVERAGE(H14:H15)</f>
        <v>6.3113612587567036E-2</v>
      </c>
      <c r="K16" t="s">
        <v>27</v>
      </c>
      <c r="L16" s="14">
        <f>AVERAGE(L14:L15)</f>
        <v>7.4133069296303727E-2</v>
      </c>
      <c r="O16" t="s">
        <v>27</v>
      </c>
      <c r="P16" s="14">
        <f>AVERAGE(P14:P15)</f>
        <v>7.1563294897607377E-2</v>
      </c>
      <c r="S16" t="s">
        <v>27</v>
      </c>
      <c r="T16" s="14">
        <f>AVERAGE(T14:T15)</f>
        <v>7.1351818111362111E-2</v>
      </c>
      <c r="W16" t="s">
        <v>27</v>
      </c>
      <c r="X16" s="14">
        <f>AVERAGE(X14:X15)</f>
        <v>6.9972528941187356E-2</v>
      </c>
      <c r="AA16" t="s">
        <v>27</v>
      </c>
      <c r="AB16" s="14">
        <f>AVERAGE(AB14:AB15)</f>
        <v>6.7447790358664106E-2</v>
      </c>
      <c r="AE16" t="s">
        <v>27</v>
      </c>
      <c r="AF16" s="14">
        <f>AVERAGE(AF14:AF15)</f>
        <v>6.1819063975585592E-2</v>
      </c>
      <c r="AI16" t="s">
        <v>27</v>
      </c>
      <c r="AJ16" s="14">
        <f>AVERAGE(AJ14:AJ15)</f>
        <v>5.4250133047772237E-2</v>
      </c>
      <c r="AM16" t="s">
        <v>27</v>
      </c>
      <c r="AN16" s="14">
        <f>AVERAGE(AN14:AN15)</f>
        <v>6.8163477918430318E-2</v>
      </c>
      <c r="AQ16" t="s">
        <v>27</v>
      </c>
      <c r="AR16" s="14">
        <f>AVERAGE(AR14:AR15)</f>
        <v>6.8278882005164257E-2</v>
      </c>
      <c r="AU16" t="s">
        <v>27</v>
      </c>
      <c r="AV16" s="14">
        <f>AVERAGE(AV14:AV15)</f>
        <v>6.7512924240645658E-2</v>
      </c>
      <c r="AY16" t="s">
        <v>27</v>
      </c>
      <c r="AZ16" s="14">
        <f>AVERAGE(AZ14:AZ15)</f>
        <v>6.9620527921974179E-2</v>
      </c>
    </row>
    <row r="17" spans="1:52">
      <c r="A17" t="s">
        <v>40</v>
      </c>
      <c r="B17" s="6">
        <f>MAX(B2:B13)</f>
        <v>0.26061010629356052</v>
      </c>
      <c r="C17" s="6">
        <f>MAX(C2:C13)</f>
        <v>0.88893185006950914</v>
      </c>
      <c r="D17" s="6">
        <f>MAX(D2:D13)</f>
        <v>72.031330814751371</v>
      </c>
      <c r="E17" s="6">
        <f>MAX(E2:E13)</f>
        <v>2004</v>
      </c>
      <c r="F17" s="6">
        <f>MAX(F2:F13)</f>
        <v>5155.8339999999998</v>
      </c>
      <c r="G17" t="s">
        <v>28</v>
      </c>
      <c r="H17">
        <f>TINV(0.3173,H5)</f>
        <v>1.052586480618851</v>
      </c>
      <c r="K17" t="s">
        <v>28</v>
      </c>
      <c r="L17">
        <f>TINV(0.3173,L5)</f>
        <v>1.0587520159773673</v>
      </c>
      <c r="O17" t="s">
        <v>28</v>
      </c>
      <c r="P17">
        <f>TINV(0.3173,P5)</f>
        <v>1.0587520159773673</v>
      </c>
      <c r="S17" t="s">
        <v>28</v>
      </c>
      <c r="T17">
        <f>TINV(0.3173,T5)</f>
        <v>1.0587520159773673</v>
      </c>
      <c r="W17" t="s">
        <v>28</v>
      </c>
      <c r="X17">
        <f>TINV(0.3173,X5)</f>
        <v>1.0587520159773673</v>
      </c>
      <c r="AA17" t="s">
        <v>28</v>
      </c>
      <c r="AB17">
        <f>TINV(0.3173,AB5)</f>
        <v>1.0587520159773673</v>
      </c>
      <c r="AE17" t="s">
        <v>28</v>
      </c>
      <c r="AF17">
        <f>TINV(0.3173,AF5)</f>
        <v>1.0587520159773673</v>
      </c>
      <c r="AI17" t="s">
        <v>28</v>
      </c>
      <c r="AJ17">
        <f>TINV(0.3173,AJ5)</f>
        <v>1.0587520159773673</v>
      </c>
      <c r="AM17" t="s">
        <v>28</v>
      </c>
      <c r="AN17">
        <f>TINV(0.3173,AN5)</f>
        <v>1.0587520159773673</v>
      </c>
      <c r="AQ17" t="s">
        <v>28</v>
      </c>
      <c r="AR17">
        <f>TINV(0.3173,AR5)</f>
        <v>1.0587520159773673</v>
      </c>
      <c r="AU17" t="s">
        <v>28</v>
      </c>
      <c r="AV17">
        <f>TINV(0.3173,AV5)</f>
        <v>1.0587520159773673</v>
      </c>
      <c r="AY17" t="s">
        <v>28</v>
      </c>
      <c r="AZ17">
        <f>TINV(0.3173,AZ5)</f>
        <v>1.0587520159773673</v>
      </c>
    </row>
    <row r="18" spans="1:52">
      <c r="A18" t="s">
        <v>41</v>
      </c>
      <c r="B18" s="6">
        <f>ABS(B17-B16)</f>
        <v>3.7772821599724865E-2</v>
      </c>
      <c r="C18" s="6">
        <f>ABS(C17-C16)</f>
        <v>8.1051691162282835E-2</v>
      </c>
      <c r="D18" s="6">
        <f>ABS(D17-D16)</f>
        <v>34.185570643349074</v>
      </c>
      <c r="E18" s="6">
        <f>ABS(E17-E16)</f>
        <v>52</v>
      </c>
      <c r="F18" s="6">
        <f>ABS(F17-F16)</f>
        <v>5155.8316199999999</v>
      </c>
      <c r="G18" t="s">
        <v>29</v>
      </c>
      <c r="H18">
        <f>H17*G3</f>
        <v>3.7141882638188024E-2</v>
      </c>
      <c r="K18" t="s">
        <v>29</v>
      </c>
      <c r="L18">
        <f>L17*K3</f>
        <v>4.3826913235953571E-2</v>
      </c>
      <c r="O18" t="s">
        <v>29</v>
      </c>
      <c r="P18">
        <f>P17*O3</f>
        <v>4.2287854458877679E-2</v>
      </c>
      <c r="S18" t="s">
        <v>29</v>
      </c>
      <c r="T18">
        <f>T17*S3</f>
        <v>4.1603691393112957E-2</v>
      </c>
      <c r="W18" t="s">
        <v>29</v>
      </c>
      <c r="X18">
        <f>X17*W3</f>
        <v>4.0700381608194662E-2</v>
      </c>
      <c r="AA18" t="s">
        <v>29</v>
      </c>
      <c r="AB18">
        <f>AB17*AA3</f>
        <v>3.9187849482561959E-2</v>
      </c>
      <c r="AE18" t="s">
        <v>29</v>
      </c>
      <c r="AF18">
        <f>AF17*AE3</f>
        <v>3.6089783495967823E-2</v>
      </c>
      <c r="AI18" t="s">
        <v>29</v>
      </c>
      <c r="AJ18">
        <f>AJ17*AI3</f>
        <v>3.195752195954573E-2</v>
      </c>
      <c r="AM18" t="s">
        <v>29</v>
      </c>
      <c r="AN18">
        <f>AN17*AM3</f>
        <v>3.9841379512241974E-2</v>
      </c>
      <c r="AQ18" t="s">
        <v>29</v>
      </c>
      <c r="AR18">
        <f>AR17*AQ3</f>
        <v>3.9998568979621299E-2</v>
      </c>
      <c r="AU18" t="s">
        <v>29</v>
      </c>
      <c r="AV18">
        <f>AV17*AU3</f>
        <v>3.895782861963528E-2</v>
      </c>
      <c r="AY18" t="s">
        <v>29</v>
      </c>
      <c r="AZ18">
        <f>AZ17*AY3</f>
        <v>4.003088921272778E-2</v>
      </c>
    </row>
    <row r="19" spans="1:52">
      <c r="A19" t="s">
        <v>42</v>
      </c>
      <c r="B19" s="6">
        <f>COUNT(B2:B13)</f>
        <v>12</v>
      </c>
      <c r="G19" t="s">
        <v>30</v>
      </c>
      <c r="H19">
        <f>G2+H18</f>
        <v>1.3156242767159747</v>
      </c>
      <c r="K19" t="s">
        <v>30</v>
      </c>
      <c r="L19">
        <f>K2+L18</f>
        <v>1.3415485065369461</v>
      </c>
      <c r="O19" t="s">
        <v>30</v>
      </c>
      <c r="P19">
        <f>O2+P18</f>
        <v>1.339239798740177</v>
      </c>
      <c r="S19" t="s">
        <v>30</v>
      </c>
      <c r="T19">
        <f>S2+T18</f>
        <v>1.3213415532606776</v>
      </c>
      <c r="W19" t="s">
        <v>30</v>
      </c>
      <c r="X19">
        <f>W2+X18</f>
        <v>1.3172478081325616</v>
      </c>
      <c r="AA19" t="s">
        <v>30</v>
      </c>
      <c r="AB19">
        <f>AA2+AB18</f>
        <v>1.3141568713820833</v>
      </c>
      <c r="AE19" t="s">
        <v>30</v>
      </c>
      <c r="AF19">
        <f>AE2+AF18</f>
        <v>1.3168642267364323</v>
      </c>
      <c r="AI19" t="s">
        <v>30</v>
      </c>
      <c r="AJ19">
        <f>AI2+AJ18</f>
        <v>1.3239384756585661</v>
      </c>
      <c r="AM19" t="s">
        <v>30</v>
      </c>
      <c r="AN19">
        <f>AM2+AN18</f>
        <v>1.3225044000523705</v>
      </c>
      <c r="AQ19" t="s">
        <v>30</v>
      </c>
      <c r="AR19">
        <f>AQ2+AR18</f>
        <v>1.325552424235326</v>
      </c>
      <c r="AU19" t="s">
        <v>30</v>
      </c>
      <c r="AV19">
        <f>AU2+AV18</f>
        <v>1.3052240479344723</v>
      </c>
      <c r="AY19" t="s">
        <v>30</v>
      </c>
      <c r="AZ19">
        <f>AY2+AZ18</f>
        <v>1.3019074446445658</v>
      </c>
    </row>
    <row r="20" spans="1:52">
      <c r="G20" t="s">
        <v>31</v>
      </c>
      <c r="H20">
        <f>G2-H18</f>
        <v>1.2413405114395988</v>
      </c>
      <c r="K20" t="s">
        <v>31</v>
      </c>
      <c r="L20">
        <f>K2-L18</f>
        <v>1.2538946800650388</v>
      </c>
      <c r="O20" t="s">
        <v>31</v>
      </c>
      <c r="P20">
        <f>O2-P18</f>
        <v>1.2546640898224217</v>
      </c>
      <c r="S20" t="s">
        <v>31</v>
      </c>
      <c r="T20">
        <f>S2-T18</f>
        <v>1.2381341704744515</v>
      </c>
      <c r="W20" t="s">
        <v>31</v>
      </c>
      <c r="X20">
        <f>W2-X18</f>
        <v>1.2358470449161725</v>
      </c>
      <c r="AA20" t="s">
        <v>31</v>
      </c>
      <c r="AB20">
        <f>AA2-AB18</f>
        <v>1.2357811724169594</v>
      </c>
      <c r="AE20" t="s">
        <v>31</v>
      </c>
      <c r="AF20">
        <f>AE2-AF18</f>
        <v>1.2446846597444965</v>
      </c>
      <c r="AI20" t="s">
        <v>31</v>
      </c>
      <c r="AJ20">
        <f>AI2-AJ18</f>
        <v>1.2600234317394745</v>
      </c>
      <c r="AM20" t="s">
        <v>31</v>
      </c>
      <c r="AN20">
        <f>AM2-AN18</f>
        <v>1.2428216410278867</v>
      </c>
      <c r="AQ20" t="s">
        <v>31</v>
      </c>
      <c r="AR20">
        <f>AQ2-AR18</f>
        <v>1.2455552862760833</v>
      </c>
      <c r="AU20" t="s">
        <v>31</v>
      </c>
      <c r="AV20">
        <f>AU2-AV18</f>
        <v>1.2273083906952018</v>
      </c>
      <c r="AY20" t="s">
        <v>31</v>
      </c>
      <c r="AZ20">
        <f>AY2-AZ18</f>
        <v>1.2218456662191104</v>
      </c>
    </row>
    <row r="21" spans="1:52">
      <c r="G21" t="s">
        <v>22</v>
      </c>
      <c r="H21" s="13">
        <f>LN(G2)</f>
        <v>0.24567374488994284</v>
      </c>
      <c r="K21" t="s">
        <v>22</v>
      </c>
      <c r="L21" s="13">
        <f>LN(K2)</f>
        <v>0.26061010629356052</v>
      </c>
      <c r="O21" t="s">
        <v>22</v>
      </c>
      <c r="P21" s="13">
        <f>LN(O2)</f>
        <v>0.26001685320709833</v>
      </c>
      <c r="S21" t="s">
        <v>22</v>
      </c>
      <c r="T21" s="13">
        <f>LN(S2)</f>
        <v>0.24665526154211584</v>
      </c>
      <c r="W21" t="s">
        <v>22</v>
      </c>
      <c r="X21" s="13">
        <f>LN(W2)</f>
        <v>0.24415911057316303</v>
      </c>
      <c r="AA21" t="s">
        <v>22</v>
      </c>
      <c r="AB21" s="13">
        <f>LN(AA2)</f>
        <v>0.24292188176582849</v>
      </c>
      <c r="AE21" t="s">
        <v>22</v>
      </c>
      <c r="AF21" s="13">
        <f>LN(AE2)</f>
        <v>0.24746492875399409</v>
      </c>
      <c r="AI21" t="s">
        <v>22</v>
      </c>
      <c r="AJ21" s="13">
        <f>LN(AI2)</f>
        <v>0.25617666353272539</v>
      </c>
      <c r="AM21" t="s">
        <v>22</v>
      </c>
      <c r="AN21" s="13">
        <f>LN(AM2)</f>
        <v>0.24893840151706528</v>
      </c>
      <c r="AQ21" t="s">
        <v>22</v>
      </c>
      <c r="AR21" s="13">
        <f>LN(AQ2)</f>
        <v>0.25118964124976528</v>
      </c>
      <c r="AU21" t="s">
        <v>22</v>
      </c>
      <c r="AV21" s="13">
        <f>LN(AU2)</f>
        <v>0.23607258543442786</v>
      </c>
      <c r="AY21" t="s">
        <v>22</v>
      </c>
      <c r="AZ21" s="13">
        <f>LN(AY2)</f>
        <v>0.23259994271963905</v>
      </c>
    </row>
    <row r="22" spans="1:52">
      <c r="G22" t="s">
        <v>32</v>
      </c>
      <c r="H22" s="13">
        <f>LN(H19)</f>
        <v>0.27431128812387828</v>
      </c>
      <c r="K22" t="s">
        <v>32</v>
      </c>
      <c r="L22" s="13">
        <f>LN(L19)</f>
        <v>0.29382454866215313</v>
      </c>
      <c r="O22" t="s">
        <v>32</v>
      </c>
      <c r="P22" s="13">
        <f>LN(P19)</f>
        <v>0.29210213860613038</v>
      </c>
      <c r="S22" t="s">
        <v>32</v>
      </c>
      <c r="T22" s="13">
        <f>LN(T19)</f>
        <v>0.27864754871419534</v>
      </c>
      <c r="W22" t="s">
        <v>32</v>
      </c>
      <c r="X22" s="13">
        <f>LN(X19)</f>
        <v>0.27554456613362971</v>
      </c>
      <c r="AA22" t="s">
        <v>32</v>
      </c>
      <c r="AB22" s="13">
        <f>LN(AB19)</f>
        <v>0.27319529755010052</v>
      </c>
      <c r="AE22" t="s">
        <v>32</v>
      </c>
      <c r="AF22" s="13">
        <f>LN(AF19)</f>
        <v>0.27525332461180912</v>
      </c>
      <c r="AI22" t="s">
        <v>32</v>
      </c>
      <c r="AJ22" s="13">
        <f>LN(AJ19)</f>
        <v>0.28061098789929445</v>
      </c>
      <c r="AM22" t="s">
        <v>32</v>
      </c>
      <c r="AN22" s="13">
        <f>LN(AN19)</f>
        <v>0.27952721181651841</v>
      </c>
      <c r="AQ22" t="s">
        <v>32</v>
      </c>
      <c r="AR22" s="13">
        <f>LN(AR19)</f>
        <v>0.28182929650073424</v>
      </c>
      <c r="AU22" t="s">
        <v>32</v>
      </c>
      <c r="AV22" s="13">
        <f>LN(AV19)</f>
        <v>0.26637471027957899</v>
      </c>
      <c r="AY22" t="s">
        <v>32</v>
      </c>
      <c r="AZ22" s="13">
        <f>LN(AZ19)</f>
        <v>0.263830454197027</v>
      </c>
    </row>
    <row r="23" spans="1:52">
      <c r="G23" t="s">
        <v>33</v>
      </c>
      <c r="H23" s="13">
        <f>LN(H20)</f>
        <v>0.21619185330754195</v>
      </c>
      <c r="K23" t="s">
        <v>33</v>
      </c>
      <c r="L23" s="13">
        <f>LN(L20)</f>
        <v>0.22625445149464324</v>
      </c>
      <c r="O23" t="s">
        <v>33</v>
      </c>
      <c r="P23" s="13">
        <f>LN(P20)</f>
        <v>0.22686787924506779</v>
      </c>
      <c r="S23" t="s">
        <v>33</v>
      </c>
      <c r="T23" s="13">
        <f>LN(T20)</f>
        <v>0.21360554518687419</v>
      </c>
      <c r="W23" t="s">
        <v>33</v>
      </c>
      <c r="X23" s="13">
        <f>LN(X20)</f>
        <v>0.21175660131000601</v>
      </c>
      <c r="AA23" t="s">
        <v>33</v>
      </c>
      <c r="AB23" s="13">
        <f>LN(AB20)</f>
        <v>0.21170329839109067</v>
      </c>
      <c r="AE23" t="s">
        <v>33</v>
      </c>
      <c r="AF23" s="13">
        <f>LN(AF20)</f>
        <v>0.21888221248873438</v>
      </c>
      <c r="AI23" t="s">
        <v>33</v>
      </c>
      <c r="AJ23" s="13">
        <f>LN(AJ20)</f>
        <v>0.23113031740910223</v>
      </c>
      <c r="AM23" t="s">
        <v>33</v>
      </c>
      <c r="AN23" s="13">
        <f>LN(AN20)</f>
        <v>0.2173843115070401</v>
      </c>
      <c r="AQ23" t="s">
        <v>33</v>
      </c>
      <c r="AR23" s="13">
        <f>LN(AR20)</f>
        <v>0.21958144355556436</v>
      </c>
      <c r="AU23" t="s">
        <v>33</v>
      </c>
      <c r="AV23" s="13">
        <f>LN(AV20)</f>
        <v>0.20482347130878545</v>
      </c>
      <c r="AY23" t="s">
        <v>33</v>
      </c>
      <c r="AZ23" s="13">
        <f>LN(AZ20)</f>
        <v>0.20036255671701061</v>
      </c>
    </row>
    <row r="24" spans="1:52">
      <c r="G24" t="s">
        <v>34</v>
      </c>
      <c r="H24" s="13">
        <f>H22-H21</f>
        <v>2.8637543233935442E-2</v>
      </c>
      <c r="K24" t="s">
        <v>34</v>
      </c>
      <c r="L24" s="13">
        <f>L22-L21</f>
        <v>3.3214442368592612E-2</v>
      </c>
      <c r="O24" t="s">
        <v>34</v>
      </c>
      <c r="P24" s="13">
        <f>P22-P21</f>
        <v>3.2085285399032049E-2</v>
      </c>
      <c r="S24" t="s">
        <v>34</v>
      </c>
      <c r="T24" s="13">
        <f>T22-T21</f>
        <v>3.1992287172079498E-2</v>
      </c>
      <c r="W24" t="s">
        <v>34</v>
      </c>
      <c r="X24" s="13">
        <f>X22-X21</f>
        <v>3.138545556046668E-2</v>
      </c>
      <c r="AA24" t="s">
        <v>34</v>
      </c>
      <c r="AB24" s="13">
        <f>AB22-AB21</f>
        <v>3.0273415784272034E-2</v>
      </c>
      <c r="AE24" t="s">
        <v>34</v>
      </c>
      <c r="AF24" s="13">
        <f>AF22-AF21</f>
        <v>2.7788395857815035E-2</v>
      </c>
      <c r="AI24" t="s">
        <v>34</v>
      </c>
      <c r="AJ24" s="13">
        <f>AJ22-AJ21</f>
        <v>2.443432436656906E-2</v>
      </c>
      <c r="AM24" t="s">
        <v>34</v>
      </c>
      <c r="AN24" s="13">
        <f>AN22-AN21</f>
        <v>3.0588810299453123E-2</v>
      </c>
      <c r="AQ24" t="s">
        <v>34</v>
      </c>
      <c r="AR24" s="13">
        <f>AR22-AR21</f>
        <v>3.0639655250968956E-2</v>
      </c>
      <c r="AU24" t="s">
        <v>34</v>
      </c>
      <c r="AV24" s="13">
        <f>AV22-AV21</f>
        <v>3.0302124845151129E-2</v>
      </c>
      <c r="AY24" t="s">
        <v>34</v>
      </c>
      <c r="AZ24" s="13">
        <f>AZ22-AZ21</f>
        <v>3.1230511477387951E-2</v>
      </c>
    </row>
    <row r="25" spans="1:52">
      <c r="G25" t="s">
        <v>35</v>
      </c>
      <c r="H25" s="13">
        <f>H21-H23</f>
        <v>2.9481891582400888E-2</v>
      </c>
      <c r="K25" t="s">
        <v>35</v>
      </c>
      <c r="L25" s="13">
        <f>L21-L23</f>
        <v>3.4355654798917279E-2</v>
      </c>
      <c r="O25" t="s">
        <v>35</v>
      </c>
      <c r="P25" s="13">
        <f>P21-P23</f>
        <v>3.3148973962030537E-2</v>
      </c>
      <c r="S25" t="s">
        <v>35</v>
      </c>
      <c r="T25" s="13">
        <f>T21-T23</f>
        <v>3.3049716355241648E-2</v>
      </c>
      <c r="W25" t="s">
        <v>35</v>
      </c>
      <c r="X25" s="13">
        <f>X21-X23</f>
        <v>3.240250926315702E-2</v>
      </c>
      <c r="AA25" t="s">
        <v>35</v>
      </c>
      <c r="AB25" s="13">
        <f>AB21-AB23</f>
        <v>3.1218583374737818E-2</v>
      </c>
      <c r="AE25" t="s">
        <v>35</v>
      </c>
      <c r="AF25" s="13">
        <f>AF21-AF23</f>
        <v>2.8582716265259711E-2</v>
      </c>
      <c r="AI25" t="s">
        <v>35</v>
      </c>
      <c r="AJ25" s="13">
        <f>AJ21-AJ23</f>
        <v>2.5046346123623164E-2</v>
      </c>
      <c r="AM25" t="s">
        <v>35</v>
      </c>
      <c r="AN25" s="13">
        <f>AN21-AN23</f>
        <v>3.1554090010025182E-2</v>
      </c>
      <c r="AQ25" t="s">
        <v>35</v>
      </c>
      <c r="AR25" s="13">
        <f>AR21-AR23</f>
        <v>3.1608197694200924E-2</v>
      </c>
      <c r="AU25" t="s">
        <v>35</v>
      </c>
      <c r="AV25" s="13">
        <f>AV21-AV23</f>
        <v>3.1249114125642408E-2</v>
      </c>
      <c r="AY25" t="s">
        <v>35</v>
      </c>
      <c r="AZ25" s="13">
        <f>AZ21-AZ23</f>
        <v>3.2237386002628432E-2</v>
      </c>
    </row>
    <row r="26" spans="1:52">
      <c r="G26" t="s">
        <v>36</v>
      </c>
      <c r="H26" s="14">
        <f>AVERAGE(H24:H25)</f>
        <v>2.9059717408168165E-2</v>
      </c>
      <c r="K26" t="s">
        <v>36</v>
      </c>
      <c r="L26" s="14">
        <f>AVERAGE(L24:L25)</f>
        <v>3.3785048583754945E-2</v>
      </c>
      <c r="O26" t="s">
        <v>36</v>
      </c>
      <c r="P26" s="14">
        <f>AVERAGE(P24:P25)</f>
        <v>3.2617129680531293E-2</v>
      </c>
      <c r="S26" t="s">
        <v>36</v>
      </c>
      <c r="T26" s="14">
        <f>AVERAGE(T24:T25)</f>
        <v>3.2521001763660573E-2</v>
      </c>
      <c r="W26" t="s">
        <v>36</v>
      </c>
      <c r="X26" s="14">
        <f>AVERAGE(X24:X25)</f>
        <v>3.189398241181185E-2</v>
      </c>
      <c r="AA26" t="s">
        <v>36</v>
      </c>
      <c r="AB26" s="14">
        <f>AVERAGE(AB24:AB25)</f>
        <v>3.0745999579504926E-2</v>
      </c>
      <c r="AE26" t="s">
        <v>36</v>
      </c>
      <c r="AF26" s="14">
        <f>AVERAGE(AF24:AF25)</f>
        <v>2.8185556061537373E-2</v>
      </c>
      <c r="AI26" t="s">
        <v>36</v>
      </c>
      <c r="AJ26" s="14">
        <f>AVERAGE(AJ24:AJ25)</f>
        <v>2.4740335245096112E-2</v>
      </c>
      <c r="AM26" t="s">
        <v>36</v>
      </c>
      <c r="AN26" s="14">
        <f>AVERAGE(AN24:AN25)</f>
        <v>3.1071450154739153E-2</v>
      </c>
      <c r="AQ26" t="s">
        <v>36</v>
      </c>
      <c r="AR26" s="14">
        <f>AVERAGE(AR24:AR25)</f>
        <v>3.112392647258494E-2</v>
      </c>
      <c r="AU26" t="s">
        <v>36</v>
      </c>
      <c r="AV26" s="14">
        <f>AVERAGE(AV24:AV25)</f>
        <v>3.0775619485396769E-2</v>
      </c>
      <c r="AY26" t="s">
        <v>36</v>
      </c>
      <c r="AZ26" s="14">
        <f>AVERAGE(AZ24:AZ25)</f>
        <v>3.1733948740008192E-2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activeCell="F1" sqref="F1"/>
    </sheetView>
  </sheetViews>
  <sheetFormatPr baseColWidth="10" defaultRowHeight="14" x14ac:dyDescent="0"/>
  <sheetData>
    <row r="1" spans="1:44" ht="17" thickTop="1" thickBot="1">
      <c r="B1" s="6" t="s">
        <v>15</v>
      </c>
      <c r="C1" s="6" t="s">
        <v>16</v>
      </c>
      <c r="D1" s="6" t="s">
        <v>17</v>
      </c>
      <c r="E1" s="6" t="s">
        <v>2</v>
      </c>
      <c r="F1" s="6" t="s">
        <v>3</v>
      </c>
      <c r="G1" s="8">
        <f>LN(G2)</f>
        <v>0.36569261412987447</v>
      </c>
      <c r="H1" s="9">
        <f>G4</f>
        <v>0.84538033726920281</v>
      </c>
      <c r="I1" t="s">
        <v>2</v>
      </c>
      <c r="J1" t="s">
        <v>3</v>
      </c>
      <c r="K1" s="10">
        <f>LN(K2)</f>
        <v>0.39881585225684546</v>
      </c>
      <c r="L1" s="11">
        <f>K4</f>
        <v>0.81743572493201067</v>
      </c>
      <c r="M1" t="s">
        <v>2</v>
      </c>
      <c r="N1" t="s">
        <v>3</v>
      </c>
      <c r="O1" s="10">
        <f>LN(O2)</f>
        <v>0.40043374291719586</v>
      </c>
      <c r="P1" s="11">
        <f>O4</f>
        <v>0.83993496771610099</v>
      </c>
      <c r="Q1" t="s">
        <v>2</v>
      </c>
      <c r="R1" t="s">
        <v>3</v>
      </c>
      <c r="S1" s="10">
        <f>LN(S2)</f>
        <v>0.35643341318733457</v>
      </c>
      <c r="T1" s="11">
        <f>S4</f>
        <v>0.84436771823898038</v>
      </c>
      <c r="U1" t="s">
        <v>2</v>
      </c>
      <c r="V1" t="s">
        <v>3</v>
      </c>
      <c r="W1" s="10">
        <f>LN(W2)</f>
        <v>0.36719333630807005</v>
      </c>
      <c r="X1" s="11">
        <f>W4</f>
        <v>0.9150142956931504</v>
      </c>
      <c r="Y1" t="s">
        <v>2</v>
      </c>
      <c r="Z1" t="s">
        <v>3</v>
      </c>
      <c r="AA1" s="10">
        <f>LN(AA2)</f>
        <v>0.36845163920106211</v>
      </c>
      <c r="AB1" s="11">
        <f>AA4</f>
        <v>0.84941182211603072</v>
      </c>
      <c r="AC1" t="s">
        <v>2</v>
      </c>
      <c r="AD1" t="s">
        <v>3</v>
      </c>
      <c r="AE1" s="10">
        <f>LN(AE2)</f>
        <v>0.3752569086208638</v>
      </c>
      <c r="AF1" s="11">
        <f>AE4</f>
        <v>0.85874803747511785</v>
      </c>
      <c r="AG1" t="s">
        <v>2</v>
      </c>
      <c r="AH1" t="s">
        <v>3</v>
      </c>
      <c r="AI1" s="10">
        <f>LN(AI2)</f>
        <v>0.35368402561681733</v>
      </c>
      <c r="AJ1" s="11">
        <f>AI4</f>
        <v>0.84411701659935756</v>
      </c>
      <c r="AK1" t="s">
        <v>2</v>
      </c>
      <c r="AL1" t="s">
        <v>3</v>
      </c>
      <c r="AM1" s="10">
        <f>LN(AM2)</f>
        <v>0.3521470993972256</v>
      </c>
      <c r="AN1" s="11">
        <f>AM4</f>
        <v>0.81869139893560827</v>
      </c>
      <c r="AO1" t="s">
        <v>2</v>
      </c>
      <c r="AP1" t="s">
        <v>3</v>
      </c>
      <c r="AQ1" s="10">
        <f>LN(AQ2)</f>
        <v>0.33286206681420638</v>
      </c>
      <c r="AR1" s="11">
        <f>AQ4</f>
        <v>0.82614621615715078</v>
      </c>
    </row>
    <row r="2" spans="1:44" ht="15" thickTop="1">
      <c r="B2">
        <v>0.39881585225684546</v>
      </c>
      <c r="C2" s="12">
        <v>0.81743572493201067</v>
      </c>
      <c r="D2">
        <v>26.865137485225528</v>
      </c>
      <c r="E2">
        <v>1971</v>
      </c>
      <c r="F2">
        <v>1.0999999999999999E-2</v>
      </c>
      <c r="G2">
        <f t="array" ref="G2:H6">LOGEST(F2:F10,E2:E10,TRUE, TRUE)</f>
        <v>1.4415120741029355</v>
      </c>
      <c r="H2">
        <v>3.3224312922000013E-316</v>
      </c>
      <c r="I2">
        <v>1973</v>
      </c>
      <c r="J2">
        <v>3.2000000000000001E-2</v>
      </c>
      <c r="K2">
        <f t="array" ref="K2:L6">LOGEST(J2:J9,I2:I9,TRUE, TRUE)</f>
        <v>1.4900592023023358</v>
      </c>
      <c r="L2">
        <v>0</v>
      </c>
      <c r="M2">
        <v>1971</v>
      </c>
      <c r="N2">
        <v>1.0999999999999999E-2</v>
      </c>
      <c r="O2">
        <f t="array" ref="O2:P6">LOGEST(N2:N9,M2:M9,TRUE, TRUE)</f>
        <v>1.4924719063885283</v>
      </c>
      <c r="P2">
        <v>0</v>
      </c>
      <c r="Q2">
        <v>1971</v>
      </c>
      <c r="R2">
        <v>1.0999999999999999E-2</v>
      </c>
      <c r="S2">
        <f t="array" ref="S2:T6">LOGEST(R2:R9,Q2:Q9,TRUE, TRUE)</f>
        <v>1.4282264263068656</v>
      </c>
      <c r="T2">
        <v>4.0385066723049823E-308</v>
      </c>
      <c r="U2">
        <v>1971</v>
      </c>
      <c r="V2">
        <v>1.0999999999999999E-2</v>
      </c>
      <c r="W2">
        <f t="array" ref="W2:X6">LOGEST(V2:V9,U2:U9,TRUE, TRUE)</f>
        <v>1.4436770073180076</v>
      </c>
      <c r="X2">
        <v>2.6066271070557491E-317</v>
      </c>
      <c r="Y2">
        <v>1971</v>
      </c>
      <c r="Z2">
        <v>1.0999999999999999E-2</v>
      </c>
      <c r="AA2">
        <f t="array" ref="AA2:AB6">LOGEST(Z2:Z9,Y2:Y9,TRUE, TRUE)</f>
        <v>1.4454947336581805</v>
      </c>
      <c r="AB2">
        <v>1.5200423659951791E-318</v>
      </c>
      <c r="AC2">
        <v>1971</v>
      </c>
      <c r="AD2">
        <v>1.0999999999999999E-2</v>
      </c>
      <c r="AE2">
        <f t="array" ref="AE2:AF6">LOGEST(AD2:AD9,AC2:AC9,TRUE, TRUE)</f>
        <v>1.4553652624762121</v>
      </c>
      <c r="AF2">
        <v>0</v>
      </c>
      <c r="AG2">
        <v>1971</v>
      </c>
      <c r="AH2">
        <v>1.0999999999999999E-2</v>
      </c>
      <c r="AI2">
        <f t="array" ref="AI2:AJ6">LOGEST(AH2:AH9,AG2:AG9,TRUE, TRUE)</f>
        <v>1.4243050714548078</v>
      </c>
      <c r="AJ2">
        <v>6.471659548561821E-306</v>
      </c>
      <c r="AK2">
        <v>1971</v>
      </c>
      <c r="AL2">
        <v>1.0999999999999999E-2</v>
      </c>
      <c r="AM2">
        <f t="array" ref="AM2:AN6">LOGEST(AL2:AL9,AK2:AK9,TRUE, TRUE)</f>
        <v>1.4221177009898744</v>
      </c>
      <c r="AN2">
        <v>1.4773924218766295E-304</v>
      </c>
      <c r="AO2">
        <v>1971</v>
      </c>
      <c r="AP2">
        <v>1.0999999999999999E-2</v>
      </c>
      <c r="AQ2">
        <f t="array" ref="AQ2:AR6">LOGEST(AP2:AP9,AO2:AO9,TRUE, TRUE)</f>
        <v>1.394954874629396</v>
      </c>
      <c r="AR2">
        <v>5.8104572699635115E-288</v>
      </c>
    </row>
    <row r="3" spans="1:44">
      <c r="B3">
        <v>0.40043374291719586</v>
      </c>
      <c r="C3" s="12">
        <v>0.83993496771610099</v>
      </c>
      <c r="D3">
        <v>31.484764251058362</v>
      </c>
      <c r="E3">
        <v>1973</v>
      </c>
      <c r="F3">
        <v>3.2000000000000001E-2</v>
      </c>
      <c r="G3">
        <v>5.9111701250580011E-2</v>
      </c>
      <c r="H3">
        <v>117.66706911684194</v>
      </c>
      <c r="I3">
        <v>1984</v>
      </c>
      <c r="J3">
        <v>0.1002</v>
      </c>
      <c r="K3">
        <v>7.6944552594828353E-2</v>
      </c>
      <c r="L3">
        <v>153.35229820692456</v>
      </c>
      <c r="M3">
        <v>1984</v>
      </c>
      <c r="N3">
        <v>0.1002</v>
      </c>
      <c r="O3">
        <v>7.13642069038712E-2</v>
      </c>
      <c r="P3">
        <v>142.21288439631564</v>
      </c>
      <c r="Q3">
        <v>1973</v>
      </c>
      <c r="R3">
        <v>3.2000000000000001E-2</v>
      </c>
      <c r="S3">
        <v>6.2472202285890586E-2</v>
      </c>
      <c r="T3">
        <v>124.40779716668902</v>
      </c>
      <c r="U3">
        <v>1973</v>
      </c>
      <c r="V3">
        <v>3.2000000000000001E-2</v>
      </c>
      <c r="W3">
        <v>4.5685477165740791E-2</v>
      </c>
      <c r="X3">
        <v>90.938632105995666</v>
      </c>
      <c r="Y3">
        <v>1973</v>
      </c>
      <c r="Z3">
        <v>3.2000000000000001E-2</v>
      </c>
      <c r="AA3">
        <v>6.3334618133131709E-2</v>
      </c>
      <c r="AB3">
        <v>126.04612385947647</v>
      </c>
      <c r="AC3">
        <v>1973</v>
      </c>
      <c r="AD3">
        <v>3.2000000000000001E-2</v>
      </c>
      <c r="AE3">
        <v>6.2132301040957814E-2</v>
      </c>
      <c r="AF3">
        <v>123.62995425327416</v>
      </c>
      <c r="AG3">
        <v>1973</v>
      </c>
      <c r="AH3">
        <v>3.2000000000000001E-2</v>
      </c>
      <c r="AI3">
        <v>6.20494371991272E-2</v>
      </c>
      <c r="AJ3">
        <v>123.45728648278434</v>
      </c>
      <c r="AK3">
        <v>1973</v>
      </c>
      <c r="AL3">
        <v>3.2000000000000001E-2</v>
      </c>
      <c r="AM3">
        <v>6.7654638828333516E-2</v>
      </c>
      <c r="AN3">
        <v>134.56721101614079</v>
      </c>
      <c r="AO3">
        <v>1973</v>
      </c>
      <c r="AP3">
        <v>3.2000000000000001E-2</v>
      </c>
      <c r="AQ3">
        <v>6.2337918224753638E-2</v>
      </c>
      <c r="AR3">
        <v>123.98423683240422</v>
      </c>
    </row>
    <row r="4" spans="1:44" ht="15" thickBot="1">
      <c r="B4">
        <v>0.35643341318733457</v>
      </c>
      <c r="C4" s="12">
        <v>0.84436771823898038</v>
      </c>
      <c r="D4">
        <v>32.55241298340195</v>
      </c>
      <c r="E4">
        <v>1984</v>
      </c>
      <c r="F4">
        <v>0.1002</v>
      </c>
      <c r="G4">
        <v>0.84538033726920281</v>
      </c>
      <c r="H4">
        <v>2.0290234365636164</v>
      </c>
      <c r="I4">
        <v>1991</v>
      </c>
      <c r="J4">
        <v>0.156</v>
      </c>
      <c r="K4">
        <v>0.81743572493201067</v>
      </c>
      <c r="L4">
        <v>2.1044018632774715</v>
      </c>
      <c r="M4">
        <v>1991</v>
      </c>
      <c r="N4">
        <v>0.156</v>
      </c>
      <c r="O4">
        <v>0.83993496771610099</v>
      </c>
      <c r="P4">
        <v>2.057839837661307</v>
      </c>
      <c r="Q4">
        <v>1991</v>
      </c>
      <c r="R4">
        <v>0.156</v>
      </c>
      <c r="S4">
        <v>0.84436771823898038</v>
      </c>
      <c r="T4">
        <v>2.0999164504904297</v>
      </c>
      <c r="U4">
        <v>1984</v>
      </c>
      <c r="V4">
        <v>0.1002</v>
      </c>
      <c r="W4">
        <v>0.9150142956931504</v>
      </c>
      <c r="X4">
        <v>1.5680171575938691</v>
      </c>
      <c r="Y4">
        <v>1984</v>
      </c>
      <c r="Z4">
        <v>0.1002</v>
      </c>
      <c r="AA4">
        <v>0.84941182211603072</v>
      </c>
      <c r="AB4">
        <v>2.1616273107914195</v>
      </c>
      <c r="AC4">
        <v>1984</v>
      </c>
      <c r="AD4">
        <v>0.1002</v>
      </c>
      <c r="AE4">
        <v>0.85874803747511785</v>
      </c>
      <c r="AF4">
        <v>2.0899924485837076</v>
      </c>
      <c r="AG4">
        <v>1984</v>
      </c>
      <c r="AH4">
        <v>0.1002</v>
      </c>
      <c r="AI4">
        <v>0.84411701659935756</v>
      </c>
      <c r="AJ4">
        <v>2.0727437801925341</v>
      </c>
      <c r="AK4">
        <v>1984</v>
      </c>
      <c r="AL4">
        <v>0.1002</v>
      </c>
      <c r="AM4">
        <v>0.81869139893560827</v>
      </c>
      <c r="AN4">
        <v>2.1437021144767812</v>
      </c>
      <c r="AO4">
        <v>1984</v>
      </c>
      <c r="AP4">
        <v>0.1002</v>
      </c>
      <c r="AQ4">
        <v>0.82614621615715078</v>
      </c>
      <c r="AR4">
        <v>1.9463760929931029</v>
      </c>
    </row>
    <row r="5" spans="1:44" ht="17" thickTop="1" thickBot="1">
      <c r="B5">
        <v>0.36719333630807005</v>
      </c>
      <c r="C5" s="12">
        <v>0.9150142956931504</v>
      </c>
      <c r="D5">
        <v>64.600109147020518</v>
      </c>
      <c r="E5">
        <v>1991</v>
      </c>
      <c r="F5">
        <v>0.156</v>
      </c>
      <c r="G5">
        <v>38.272379181084183</v>
      </c>
      <c r="H5">
        <v>7</v>
      </c>
      <c r="I5">
        <v>1994</v>
      </c>
      <c r="J5">
        <v>6.9969999999999999</v>
      </c>
      <c r="K5" s="9">
        <v>26.865137485225528</v>
      </c>
      <c r="L5">
        <v>6</v>
      </c>
      <c r="M5">
        <v>1994</v>
      </c>
      <c r="N5">
        <v>6.9969999999999999</v>
      </c>
      <c r="O5" s="9">
        <v>31.484764251058362</v>
      </c>
      <c r="P5">
        <v>6</v>
      </c>
      <c r="Q5">
        <v>1994</v>
      </c>
      <c r="R5">
        <v>6.9969999999999999</v>
      </c>
      <c r="S5" s="9">
        <v>32.55241298340195</v>
      </c>
      <c r="T5">
        <v>6</v>
      </c>
      <c r="U5">
        <v>1994</v>
      </c>
      <c r="V5">
        <v>6.9969999999999999</v>
      </c>
      <c r="W5" s="9">
        <v>64.600109147020518</v>
      </c>
      <c r="X5">
        <v>6</v>
      </c>
      <c r="Y5">
        <v>1991</v>
      </c>
      <c r="Z5">
        <v>0.156</v>
      </c>
      <c r="AA5" s="9">
        <v>33.843765190007808</v>
      </c>
      <c r="AB5">
        <v>6</v>
      </c>
      <c r="AC5">
        <v>1991</v>
      </c>
      <c r="AD5">
        <v>0.156</v>
      </c>
      <c r="AE5" s="9">
        <v>36.477285927571231</v>
      </c>
      <c r="AF5">
        <v>6</v>
      </c>
      <c r="AG5">
        <v>1991</v>
      </c>
      <c r="AH5">
        <v>0.156</v>
      </c>
      <c r="AI5" s="9">
        <v>32.490410364928103</v>
      </c>
      <c r="AJ5">
        <v>6</v>
      </c>
      <c r="AK5">
        <v>1991</v>
      </c>
      <c r="AL5">
        <v>0.156</v>
      </c>
      <c r="AM5" s="9">
        <v>27.092748853481577</v>
      </c>
      <c r="AN5">
        <v>6</v>
      </c>
      <c r="AO5">
        <v>1991</v>
      </c>
      <c r="AP5">
        <v>0.156</v>
      </c>
      <c r="AQ5" s="9">
        <v>28.511759637187705</v>
      </c>
      <c r="AR5">
        <v>6</v>
      </c>
    </row>
    <row r="6" spans="1:44" ht="15" thickTop="1">
      <c r="B6">
        <v>0.36845163920106211</v>
      </c>
      <c r="C6" s="12">
        <v>0.84941182211603072</v>
      </c>
      <c r="D6">
        <v>33.843765190007808</v>
      </c>
      <c r="E6">
        <v>1994</v>
      </c>
      <c r="F6">
        <v>6.9969999999999999</v>
      </c>
      <c r="G6">
        <v>157.56493971789035</v>
      </c>
      <c r="H6">
        <v>28.818552742870999</v>
      </c>
      <c r="I6">
        <v>1997</v>
      </c>
      <c r="J6">
        <v>10.797000000000001</v>
      </c>
      <c r="K6">
        <v>118.97245484049277</v>
      </c>
      <c r="L6">
        <v>26.571043212994159</v>
      </c>
      <c r="M6">
        <v>1997</v>
      </c>
      <c r="N6">
        <v>10.797000000000001</v>
      </c>
      <c r="O6">
        <v>133.32868222104017</v>
      </c>
      <c r="P6">
        <v>25.408228784795487</v>
      </c>
      <c r="Q6">
        <v>1997</v>
      </c>
      <c r="R6">
        <v>10.797000000000001</v>
      </c>
      <c r="S6">
        <v>143.54471858384701</v>
      </c>
      <c r="T6">
        <v>26.457894594241957</v>
      </c>
      <c r="U6">
        <v>1997</v>
      </c>
      <c r="V6">
        <v>10.797000000000001</v>
      </c>
      <c r="W6">
        <v>158.83085465782267</v>
      </c>
      <c r="X6">
        <v>14.752066839052539</v>
      </c>
      <c r="Y6">
        <v>1997</v>
      </c>
      <c r="Z6">
        <v>10.797000000000001</v>
      </c>
      <c r="AA6">
        <v>158.13948157458771</v>
      </c>
      <c r="AB6">
        <v>28.035795784556065</v>
      </c>
      <c r="AC6">
        <v>1994</v>
      </c>
      <c r="AD6">
        <v>6.9969999999999999</v>
      </c>
      <c r="AE6">
        <v>159.33528125968812</v>
      </c>
      <c r="AF6">
        <v>26.208410610821527</v>
      </c>
      <c r="AG6">
        <v>1994</v>
      </c>
      <c r="AH6">
        <v>6.9969999999999999</v>
      </c>
      <c r="AI6">
        <v>139.58747066504651</v>
      </c>
      <c r="AJ6">
        <v>25.777600669961018</v>
      </c>
      <c r="AK6">
        <v>1994</v>
      </c>
      <c r="AL6">
        <v>6.9969999999999999</v>
      </c>
      <c r="AM6">
        <v>124.50360993233494</v>
      </c>
      <c r="AN6">
        <v>27.572752533673341</v>
      </c>
      <c r="AO6">
        <v>1994</v>
      </c>
      <c r="AP6">
        <v>6.9969999999999999</v>
      </c>
      <c r="AQ6">
        <v>108.01337699128905</v>
      </c>
      <c r="AR6">
        <v>22.730279372250578</v>
      </c>
    </row>
    <row r="7" spans="1:44">
      <c r="B7">
        <v>0.3752569086208638</v>
      </c>
      <c r="C7" s="12">
        <v>0.85874803747511785</v>
      </c>
      <c r="D7">
        <v>36.477285927571231</v>
      </c>
      <c r="E7">
        <v>1997</v>
      </c>
      <c r="F7">
        <v>10.797000000000001</v>
      </c>
      <c r="G7" t="s">
        <v>18</v>
      </c>
      <c r="H7">
        <f>TINV(0.0455,H5)</f>
        <v>2.428809082234241</v>
      </c>
      <c r="I7">
        <v>1998</v>
      </c>
      <c r="J7">
        <v>342.976</v>
      </c>
      <c r="K7" t="s">
        <v>18</v>
      </c>
      <c r="L7">
        <f>TINV(0.0455,L5)</f>
        <v>2.5165283481216276</v>
      </c>
      <c r="M7">
        <v>1998</v>
      </c>
      <c r="N7">
        <v>342.976</v>
      </c>
      <c r="O7" t="s">
        <v>18</v>
      </c>
      <c r="P7">
        <f>TINV(0.0455,P5)</f>
        <v>2.5165283481216276</v>
      </c>
      <c r="Q7">
        <v>1998</v>
      </c>
      <c r="R7">
        <v>342.976</v>
      </c>
      <c r="S7" t="s">
        <v>18</v>
      </c>
      <c r="T7">
        <f>TINV(0.0455,T5)</f>
        <v>2.5165283481216276</v>
      </c>
      <c r="U7">
        <v>1998</v>
      </c>
      <c r="V7">
        <v>342.976</v>
      </c>
      <c r="W7" t="s">
        <v>18</v>
      </c>
      <c r="X7">
        <f>TINV(0.0455,X5)</f>
        <v>2.5165283481216276</v>
      </c>
      <c r="Y7">
        <v>1998</v>
      </c>
      <c r="Z7">
        <v>342.976</v>
      </c>
      <c r="AA7" t="s">
        <v>18</v>
      </c>
      <c r="AB7">
        <f>TINV(0.0455,AB5)</f>
        <v>2.5165283481216276</v>
      </c>
      <c r="AC7">
        <v>1998</v>
      </c>
      <c r="AD7">
        <v>342.976</v>
      </c>
      <c r="AE7" t="s">
        <v>18</v>
      </c>
      <c r="AF7">
        <f>TINV(0.0455,AF5)</f>
        <v>2.5165283481216276</v>
      </c>
      <c r="AG7">
        <v>1997</v>
      </c>
      <c r="AH7">
        <v>10.797000000000001</v>
      </c>
      <c r="AI7" t="s">
        <v>18</v>
      </c>
      <c r="AJ7">
        <f>TINV(0.0455,AJ5)</f>
        <v>2.5165283481216276</v>
      </c>
      <c r="AK7">
        <v>1997</v>
      </c>
      <c r="AL7">
        <v>10.797000000000001</v>
      </c>
      <c r="AM7" t="s">
        <v>18</v>
      </c>
      <c r="AN7">
        <f>TINV(0.0455,AN5)</f>
        <v>2.5165283481216276</v>
      </c>
      <c r="AO7">
        <v>1997</v>
      </c>
      <c r="AP7">
        <v>10.797000000000001</v>
      </c>
    </row>
    <row r="8" spans="1:44">
      <c r="B8">
        <v>0.35368402561681733</v>
      </c>
      <c r="C8" s="12">
        <v>0.84411701659935756</v>
      </c>
      <c r="D8">
        <v>32.490410364928103</v>
      </c>
      <c r="E8">
        <v>1998</v>
      </c>
      <c r="F8">
        <v>342.976</v>
      </c>
      <c r="G8" t="s">
        <v>19</v>
      </c>
      <c r="H8">
        <f>H7*G3</f>
        <v>0.14357103686372588</v>
      </c>
      <c r="I8">
        <v>2003</v>
      </c>
      <c r="J8">
        <v>1138.5609999999999</v>
      </c>
      <c r="K8" t="s">
        <v>19</v>
      </c>
      <c r="L8">
        <f>L7*K3</f>
        <v>0.19363314783842109</v>
      </c>
      <c r="M8">
        <v>2003</v>
      </c>
      <c r="N8">
        <v>1138.5609999999999</v>
      </c>
      <c r="O8" t="s">
        <v>19</v>
      </c>
      <c r="P8">
        <f>P7*O3</f>
        <v>0.17959004971480905</v>
      </c>
      <c r="Q8">
        <v>2003</v>
      </c>
      <c r="R8">
        <v>1138.5609999999999</v>
      </c>
      <c r="S8" t="s">
        <v>19</v>
      </c>
      <c r="T8">
        <f>T7*S3</f>
        <v>0.15721306802203242</v>
      </c>
      <c r="U8">
        <v>2003</v>
      </c>
      <c r="V8">
        <v>1138.5609999999999</v>
      </c>
      <c r="W8" t="s">
        <v>19</v>
      </c>
      <c r="X8">
        <f>X7*W3</f>
        <v>0.11496879838505002</v>
      </c>
      <c r="Y8">
        <v>2003</v>
      </c>
      <c r="Z8">
        <v>1138.5609999999999</v>
      </c>
      <c r="AA8" t="s">
        <v>19</v>
      </c>
      <c r="AB8">
        <f>AB7*AA3</f>
        <v>0.15938336194948402</v>
      </c>
      <c r="AC8">
        <v>2003</v>
      </c>
      <c r="AD8">
        <v>1138.5609999999999</v>
      </c>
      <c r="AE8" t="s">
        <v>19</v>
      </c>
      <c r="AF8">
        <f>AF7*AE3</f>
        <v>0.15635769690359724</v>
      </c>
      <c r="AG8">
        <v>2003</v>
      </c>
      <c r="AH8">
        <v>1138.5609999999999</v>
      </c>
      <c r="AI8" t="s">
        <v>19</v>
      </c>
      <c r="AJ8">
        <f>AJ7*AI3</f>
        <v>0.15614916769659626</v>
      </c>
      <c r="AK8">
        <v>1998</v>
      </c>
      <c r="AL8">
        <v>342.976</v>
      </c>
      <c r="AM8" t="s">
        <v>19</v>
      </c>
      <c r="AN8">
        <f>AN7*AM3</f>
        <v>0.17025481649343147</v>
      </c>
      <c r="AO8">
        <v>1998</v>
      </c>
      <c r="AP8">
        <v>342.976</v>
      </c>
    </row>
    <row r="9" spans="1:44">
      <c r="B9">
        <v>0.3521470993972256</v>
      </c>
      <c r="C9" s="12">
        <v>0.81869139893560827</v>
      </c>
      <c r="D9">
        <v>27.092748853481577</v>
      </c>
      <c r="E9">
        <v>2003</v>
      </c>
      <c r="F9">
        <v>1138.5609999999999</v>
      </c>
      <c r="G9" t="s">
        <v>20</v>
      </c>
      <c r="H9">
        <f>G2+H8</f>
        <v>1.5850831109666614</v>
      </c>
      <c r="I9">
        <v>2004</v>
      </c>
      <c r="J9">
        <v>5155.8339999999998</v>
      </c>
      <c r="K9" t="s">
        <v>20</v>
      </c>
      <c r="L9">
        <f>K2+L8</f>
        <v>1.6836923501407568</v>
      </c>
      <c r="M9">
        <v>2004</v>
      </c>
      <c r="N9">
        <v>5155.8339999999998</v>
      </c>
      <c r="O9" t="s">
        <v>20</v>
      </c>
      <c r="P9">
        <f>O2+P8</f>
        <v>1.6720619561033374</v>
      </c>
      <c r="Q9">
        <v>2004</v>
      </c>
      <c r="R9">
        <v>5155.8339999999998</v>
      </c>
      <c r="S9" t="s">
        <v>20</v>
      </c>
      <c r="T9">
        <f>S2+T8</f>
        <v>1.5854394943288981</v>
      </c>
      <c r="U9">
        <v>2004</v>
      </c>
      <c r="V9">
        <v>5155.8339999999998</v>
      </c>
      <c r="W9" t="s">
        <v>20</v>
      </c>
      <c r="X9">
        <f>W2+X8</f>
        <v>1.5586458057030577</v>
      </c>
      <c r="Y9">
        <v>2004</v>
      </c>
      <c r="Z9">
        <v>5155.8339999999998</v>
      </c>
      <c r="AA9" t="s">
        <v>20</v>
      </c>
      <c r="AB9">
        <f>AA2+AB8</f>
        <v>1.6048780956076645</v>
      </c>
      <c r="AC9">
        <v>2004</v>
      </c>
      <c r="AD9">
        <v>5155.8339999999998</v>
      </c>
      <c r="AE9" t="s">
        <v>20</v>
      </c>
      <c r="AF9">
        <f>AE2+AF8</f>
        <v>1.6117229593798093</v>
      </c>
      <c r="AG9">
        <v>2004</v>
      </c>
      <c r="AH9">
        <v>5155.8339999999998</v>
      </c>
      <c r="AI9" t="s">
        <v>20</v>
      </c>
      <c r="AJ9">
        <f>AI2+AJ8</f>
        <v>1.580454239151404</v>
      </c>
      <c r="AK9">
        <v>2004</v>
      </c>
      <c r="AL9">
        <v>5155.8339999999998</v>
      </c>
      <c r="AM9" t="s">
        <v>20</v>
      </c>
      <c r="AN9">
        <f>AM2+AN8</f>
        <v>1.5923725174833059</v>
      </c>
      <c r="AO9">
        <v>2003</v>
      </c>
      <c r="AP9">
        <v>1138.5609999999999</v>
      </c>
    </row>
    <row r="10" spans="1:44">
      <c r="B10">
        <v>0.33286206681420638</v>
      </c>
      <c r="C10" s="12">
        <v>0.82614621615715078</v>
      </c>
      <c r="D10">
        <v>28.511759637187705</v>
      </c>
      <c r="E10">
        <v>2004</v>
      </c>
      <c r="F10">
        <v>5155.8339999999998</v>
      </c>
      <c r="G10" t="s">
        <v>21</v>
      </c>
      <c r="H10">
        <f>G2-H8</f>
        <v>1.2979410372392095</v>
      </c>
      <c r="K10" t="s">
        <v>21</v>
      </c>
      <c r="L10">
        <f>K2-L8</f>
        <v>1.2964260544639148</v>
      </c>
      <c r="O10" t="s">
        <v>21</v>
      </c>
      <c r="P10">
        <f>O2-P8</f>
        <v>1.3128818566737193</v>
      </c>
      <c r="S10" t="s">
        <v>21</v>
      </c>
      <c r="T10">
        <f>S2-T8</f>
        <v>1.2710133582848331</v>
      </c>
      <c r="W10" t="s">
        <v>21</v>
      </c>
      <c r="X10">
        <f>W2-X8</f>
        <v>1.3287082089329576</v>
      </c>
      <c r="AA10" t="s">
        <v>21</v>
      </c>
      <c r="AB10">
        <f>AA2-AB8</f>
        <v>1.2861113717086965</v>
      </c>
      <c r="AE10" t="s">
        <v>21</v>
      </c>
      <c r="AF10">
        <f>AE2-AF8</f>
        <v>1.299007565572615</v>
      </c>
      <c r="AI10" t="s">
        <v>21</v>
      </c>
      <c r="AJ10">
        <f>AI2-AJ8</f>
        <v>1.2681559037582115</v>
      </c>
      <c r="AM10" t="s">
        <v>21</v>
      </c>
      <c r="AN10">
        <f>AM2-AN8</f>
        <v>1.251862884496443</v>
      </c>
    </row>
    <row r="11" spans="1:44">
      <c r="A11" t="s">
        <v>37</v>
      </c>
      <c r="B11" s="6">
        <f>AVERAGE(B2:B10)</f>
        <v>0.3672531204799579</v>
      </c>
      <c r="C11" s="6">
        <f>AVERAGE(C2:C10)</f>
        <v>0.84598524420705623</v>
      </c>
      <c r="D11" s="6">
        <f>AVERAGE(D2:D10)</f>
        <v>34.879821537764748</v>
      </c>
      <c r="E11" s="6">
        <f>AVERAGE(E2:E10)</f>
        <v>1990.5555555555557</v>
      </c>
      <c r="F11" s="6">
        <f>AVERAGE(F2:F10)</f>
        <v>739.49602222222222</v>
      </c>
      <c r="G11" t="s">
        <v>22</v>
      </c>
      <c r="H11" s="13">
        <f>LN(G2)</f>
        <v>0.36569261412987447</v>
      </c>
      <c r="K11" t="s">
        <v>22</v>
      </c>
      <c r="L11" s="13">
        <f>LN(K2)</f>
        <v>0.39881585225684546</v>
      </c>
      <c r="O11" t="s">
        <v>22</v>
      </c>
      <c r="P11" s="13">
        <f>LN(O2)</f>
        <v>0.40043374291719586</v>
      </c>
      <c r="S11" t="s">
        <v>22</v>
      </c>
      <c r="T11" s="13">
        <f>LN(S2)</f>
        <v>0.35643341318733457</v>
      </c>
      <c r="W11" t="s">
        <v>22</v>
      </c>
      <c r="X11" s="13">
        <f>LN(W2)</f>
        <v>0.36719333630807005</v>
      </c>
      <c r="AA11" t="s">
        <v>22</v>
      </c>
      <c r="AB11" s="13">
        <f>LN(AA2)</f>
        <v>0.36845163920106211</v>
      </c>
      <c r="AE11" t="s">
        <v>22</v>
      </c>
      <c r="AF11" s="13">
        <f>LN(AE2)</f>
        <v>0.3752569086208638</v>
      </c>
      <c r="AI11" t="s">
        <v>22</v>
      </c>
      <c r="AJ11" s="13">
        <f>LN(AI2)</f>
        <v>0.35368402561681733</v>
      </c>
      <c r="AM11" t="s">
        <v>22</v>
      </c>
      <c r="AN11" s="13">
        <f>LN(AM2)</f>
        <v>0.3521470993972256</v>
      </c>
    </row>
    <row r="12" spans="1:44">
      <c r="A12" t="s">
        <v>38</v>
      </c>
      <c r="B12" s="6">
        <f>STDEV(B2:B10)</f>
        <v>2.2007905496986606E-2</v>
      </c>
      <c r="C12" s="6">
        <f>STDEV(C2:C10)</f>
        <v>2.9444797634749588E-2</v>
      </c>
      <c r="D12" s="6">
        <f>STDEV(D2:D10)</f>
        <v>11.592018832709016</v>
      </c>
      <c r="E12" s="6">
        <f>STDEV(E2:E10)</f>
        <v>12.135805608931687</v>
      </c>
      <c r="F12" s="6">
        <f>STDEV(F2:F10)</f>
        <v>1698.3467766349145</v>
      </c>
      <c r="G12" t="s">
        <v>23</v>
      </c>
      <c r="H12" s="13">
        <f>LN(H9)</f>
        <v>0.46063684189563936</v>
      </c>
      <c r="K12" t="s">
        <v>23</v>
      </c>
      <c r="L12" s="13">
        <f>LN(L9)</f>
        <v>0.52098920919012692</v>
      </c>
      <c r="O12" t="s">
        <v>23</v>
      </c>
      <c r="P12" s="13">
        <f>LN(P9)</f>
        <v>0.51405756906171529</v>
      </c>
      <c r="S12" t="s">
        <v>23</v>
      </c>
      <c r="T12" s="13">
        <f>LN(T9)</f>
        <v>0.46086165238154619</v>
      </c>
      <c r="W12" t="s">
        <v>23</v>
      </c>
      <c r="X12" s="13">
        <f>LN(X9)</f>
        <v>0.44381737100038832</v>
      </c>
      <c r="AA12" t="s">
        <v>23</v>
      </c>
      <c r="AB12" s="13">
        <f>LN(AB9)</f>
        <v>0.47304780080499131</v>
      </c>
      <c r="AE12" t="s">
        <v>23</v>
      </c>
      <c r="AF12" s="13">
        <f>LN(AF9)</f>
        <v>0.47730376788765189</v>
      </c>
      <c r="AI12" t="s">
        <v>23</v>
      </c>
      <c r="AJ12" s="13">
        <f>LN(AJ9)</f>
        <v>0.45771229885444342</v>
      </c>
      <c r="AM12" t="s">
        <v>23</v>
      </c>
      <c r="AN12" s="13">
        <f>LN(AN9)</f>
        <v>0.46522505344404325</v>
      </c>
    </row>
    <row r="13" spans="1:44">
      <c r="A13" t="s">
        <v>39</v>
      </c>
      <c r="B13" s="6">
        <f>MIN(B2:B10)</f>
        <v>0.33286206681420638</v>
      </c>
      <c r="C13" s="6">
        <f>MIN(C2:C10)</f>
        <v>0.81743572493201067</v>
      </c>
      <c r="D13" s="6">
        <f>MIN(D2:D10)</f>
        <v>26.865137485225528</v>
      </c>
      <c r="E13" s="6">
        <f>MIN(E2:E10)</f>
        <v>1971</v>
      </c>
      <c r="F13" s="6">
        <f>MIN(F2:F10)</f>
        <v>1.0999999999999999E-2</v>
      </c>
      <c r="G13" t="s">
        <v>24</v>
      </c>
      <c r="H13" s="13">
        <f>LN(H10)</f>
        <v>0.26077919139434202</v>
      </c>
      <c r="K13" t="s">
        <v>24</v>
      </c>
      <c r="L13" s="13">
        <f>LN(L10)</f>
        <v>0.25961128963337532</v>
      </c>
      <c r="O13" t="s">
        <v>24</v>
      </c>
      <c r="P13" s="13">
        <f>LN(P10)</f>
        <v>0.27222461158733907</v>
      </c>
      <c r="S13" t="s">
        <v>24</v>
      </c>
      <c r="T13" s="13">
        <f>LN(T10)</f>
        <v>0.23981450221096404</v>
      </c>
      <c r="W13" t="s">
        <v>24</v>
      </c>
      <c r="X13" s="13">
        <f>LN(X10)</f>
        <v>0.28420719876489531</v>
      </c>
      <c r="AA13" t="s">
        <v>24</v>
      </c>
      <c r="AB13" s="13">
        <f>LN(AB10)</f>
        <v>0.25162322526053027</v>
      </c>
      <c r="AE13" t="s">
        <v>24</v>
      </c>
      <c r="AF13" s="13">
        <f>LN(AF10)</f>
        <v>0.2616005618228609</v>
      </c>
      <c r="AI13" t="s">
        <v>24</v>
      </c>
      <c r="AJ13" s="13">
        <f>LN(AJ10)</f>
        <v>0.2375638009476993</v>
      </c>
      <c r="AM13" t="s">
        <v>24</v>
      </c>
      <c r="AN13" s="13">
        <f>LN(AN10)</f>
        <v>0.22463274950509804</v>
      </c>
    </row>
    <row r="14" spans="1:44">
      <c r="A14" t="s">
        <v>40</v>
      </c>
      <c r="B14" s="6">
        <f>MAX(B2:B10)</f>
        <v>0.40043374291719586</v>
      </c>
      <c r="C14" s="6">
        <f>MAX(C2:C10)</f>
        <v>0.9150142956931504</v>
      </c>
      <c r="D14" s="6">
        <f>MAX(D2:D10)</f>
        <v>64.600109147020518</v>
      </c>
      <c r="E14" s="6">
        <f>MAX(E2:E10)</f>
        <v>2004</v>
      </c>
      <c r="F14" s="6">
        <f>MAX(F2:F10)</f>
        <v>5155.8339999999998</v>
      </c>
      <c r="G14" t="s">
        <v>25</v>
      </c>
      <c r="H14" s="13">
        <f>H12-H11</f>
        <v>9.4944227765764888E-2</v>
      </c>
      <c r="K14" t="s">
        <v>25</v>
      </c>
      <c r="L14" s="13">
        <f>L12-L11</f>
        <v>0.12217335693328146</v>
      </c>
      <c r="O14" t="s">
        <v>25</v>
      </c>
      <c r="P14" s="13">
        <f>P12-P11</f>
        <v>0.11362382614451944</v>
      </c>
      <c r="S14" t="s">
        <v>25</v>
      </c>
      <c r="T14" s="13">
        <f>T12-T11</f>
        <v>0.10442823919421163</v>
      </c>
      <c r="W14" t="s">
        <v>25</v>
      </c>
      <c r="X14" s="13">
        <f>X12-X11</f>
        <v>7.6624034692318266E-2</v>
      </c>
      <c r="AA14" t="s">
        <v>25</v>
      </c>
      <c r="AB14" s="13">
        <f>AB12-AB11</f>
        <v>0.10459616160392921</v>
      </c>
      <c r="AE14" t="s">
        <v>25</v>
      </c>
      <c r="AF14" s="13">
        <f>AF12-AF11</f>
        <v>0.10204685926678808</v>
      </c>
      <c r="AI14" t="s">
        <v>25</v>
      </c>
      <c r="AJ14" s="13">
        <f>AJ12-AJ11</f>
        <v>0.10402827323762609</v>
      </c>
      <c r="AM14" t="s">
        <v>25</v>
      </c>
      <c r="AN14" s="13">
        <f>AN12-AN11</f>
        <v>0.11307795404681764</v>
      </c>
    </row>
    <row r="15" spans="1:44">
      <c r="A15" t="s">
        <v>41</v>
      </c>
      <c r="B15" s="6">
        <f>ABS(B14-B13)</f>
        <v>6.7571676102989475E-2</v>
      </c>
      <c r="C15" s="6">
        <f>ABS(C14-C13)</f>
        <v>9.7578570761139738E-2</v>
      </c>
      <c r="D15" s="6">
        <f>ABS(D14-D13)</f>
        <v>37.734971661794987</v>
      </c>
      <c r="E15" s="6">
        <f>ABS(E14-E13)</f>
        <v>33</v>
      </c>
      <c r="F15" s="6">
        <f>ABS(F14-F13)</f>
        <v>5155.8229999999994</v>
      </c>
      <c r="G15" t="s">
        <v>26</v>
      </c>
      <c r="H15" s="13">
        <f>H11-H13</f>
        <v>0.10491342273553245</v>
      </c>
      <c r="K15" t="s">
        <v>26</v>
      </c>
      <c r="L15" s="13">
        <f>L11-L13</f>
        <v>0.13920456262347014</v>
      </c>
      <c r="O15" t="s">
        <v>26</v>
      </c>
      <c r="P15" s="13">
        <f>P11-P13</f>
        <v>0.12820913132985678</v>
      </c>
      <c r="S15" t="s">
        <v>26</v>
      </c>
      <c r="T15" s="13">
        <f>T11-T13</f>
        <v>0.11661891097637053</v>
      </c>
      <c r="W15" t="s">
        <v>26</v>
      </c>
      <c r="X15" s="13">
        <f>X11-X13</f>
        <v>8.2986137543174743E-2</v>
      </c>
      <c r="AA15" t="s">
        <v>26</v>
      </c>
      <c r="AB15" s="13">
        <f>AB11-AB13</f>
        <v>0.11682841394053184</v>
      </c>
      <c r="AE15" t="s">
        <v>26</v>
      </c>
      <c r="AF15" s="13">
        <f>AF11-AF13</f>
        <v>0.11365634679800291</v>
      </c>
      <c r="AI15" t="s">
        <v>26</v>
      </c>
      <c r="AJ15" s="13">
        <f>AJ11-AJ13</f>
        <v>0.11612022466911803</v>
      </c>
      <c r="AM15" t="s">
        <v>26</v>
      </c>
      <c r="AN15" s="13">
        <f>AN11-AN13</f>
        <v>0.12751434989212757</v>
      </c>
    </row>
    <row r="16" spans="1:44">
      <c r="A16" t="s">
        <v>42</v>
      </c>
      <c r="B16" s="6">
        <f>COUNT(B2:B10)</f>
        <v>9</v>
      </c>
      <c r="G16" t="s">
        <v>27</v>
      </c>
      <c r="H16" s="14">
        <f>AVERAGE(H14:H15)</f>
        <v>9.9928825250648667E-2</v>
      </c>
      <c r="K16" t="s">
        <v>27</v>
      </c>
      <c r="L16" s="14">
        <f>AVERAGE(L14:L15)</f>
        <v>0.1306889597783758</v>
      </c>
      <c r="O16" t="s">
        <v>27</v>
      </c>
      <c r="P16" s="14">
        <f>AVERAGE(P14:P15)</f>
        <v>0.12091647873718811</v>
      </c>
      <c r="S16" t="s">
        <v>27</v>
      </c>
      <c r="T16" s="14">
        <f>AVERAGE(T14:T15)</f>
        <v>0.11052357508529108</v>
      </c>
      <c r="W16" t="s">
        <v>27</v>
      </c>
      <c r="X16" s="14">
        <f>AVERAGE(X14:X15)</f>
        <v>7.9805086117746504E-2</v>
      </c>
      <c r="AA16" t="s">
        <v>27</v>
      </c>
      <c r="AB16" s="14">
        <f>AVERAGE(AB14:AB15)</f>
        <v>0.11071228777223052</v>
      </c>
      <c r="AE16" t="s">
        <v>27</v>
      </c>
      <c r="AF16" s="14">
        <f>AVERAGE(AF14:AF15)</f>
        <v>0.10785160303239549</v>
      </c>
      <c r="AI16" t="s">
        <v>27</v>
      </c>
      <c r="AJ16" s="14">
        <f>AVERAGE(AJ14:AJ15)</f>
        <v>0.11007424895337206</v>
      </c>
      <c r="AM16" t="s">
        <v>27</v>
      </c>
      <c r="AN16" s="14">
        <f>AVERAGE(AN14:AN15)</f>
        <v>0.1202961519694726</v>
      </c>
    </row>
    <row r="17" spans="7:40">
      <c r="G17" t="s">
        <v>28</v>
      </c>
      <c r="H17">
        <f>TINV(0.3173,H5)</f>
        <v>1.0767385673224843</v>
      </c>
      <c r="K17" t="s">
        <v>28</v>
      </c>
      <c r="L17">
        <f>TINV(0.3173,L5)</f>
        <v>1.0905949070768337</v>
      </c>
      <c r="O17" t="s">
        <v>28</v>
      </c>
      <c r="P17">
        <f>TINV(0.3173,P5)</f>
        <v>1.0905949070768337</v>
      </c>
      <c r="S17" t="s">
        <v>28</v>
      </c>
      <c r="T17">
        <f>TINV(0.3173,T5)</f>
        <v>1.0905949070768337</v>
      </c>
      <c r="W17" t="s">
        <v>28</v>
      </c>
      <c r="X17">
        <f>TINV(0.3173,X5)</f>
        <v>1.0905949070768337</v>
      </c>
      <c r="AA17" t="s">
        <v>28</v>
      </c>
      <c r="AB17">
        <f>TINV(0.3173,AB5)</f>
        <v>1.0905949070768337</v>
      </c>
      <c r="AE17" t="s">
        <v>28</v>
      </c>
      <c r="AF17">
        <f>TINV(0.3173,AF5)</f>
        <v>1.0905949070768337</v>
      </c>
      <c r="AI17" t="s">
        <v>28</v>
      </c>
      <c r="AJ17">
        <f>TINV(0.3173,AJ5)</f>
        <v>1.0905949070768337</v>
      </c>
      <c r="AM17" t="s">
        <v>28</v>
      </c>
      <c r="AN17">
        <f>TINV(0.3173,AN5)</f>
        <v>1.0905949070768337</v>
      </c>
    </row>
    <row r="18" spans="7:40">
      <c r="G18" t="s">
        <v>29</v>
      </c>
      <c r="H18">
        <f>H17*G3</f>
        <v>6.3647848516544231E-2</v>
      </c>
      <c r="K18" t="s">
        <v>29</v>
      </c>
      <c r="L18">
        <f>L17*K3</f>
        <v>8.3915337187225367E-2</v>
      </c>
      <c r="O18" t="s">
        <v>29</v>
      </c>
      <c r="P18">
        <f>P17*O3</f>
        <v>7.7829440596939345E-2</v>
      </c>
      <c r="S18" t="s">
        <v>29</v>
      </c>
      <c r="T18">
        <f>T17*S3</f>
        <v>6.8131865646866005E-2</v>
      </c>
      <c r="W18" t="s">
        <v>29</v>
      </c>
      <c r="X18">
        <f>X17*W3</f>
        <v>4.9824348724331884E-2</v>
      </c>
      <c r="AA18" t="s">
        <v>29</v>
      </c>
      <c r="AB18">
        <f>AB17*AA3</f>
        <v>6.9072411977649517E-2</v>
      </c>
      <c r="AE18" t="s">
        <v>29</v>
      </c>
      <c r="AF18">
        <f>AF17*AE3</f>
        <v>6.7761171080233246E-2</v>
      </c>
      <c r="AI18" t="s">
        <v>29</v>
      </c>
      <c r="AJ18">
        <f>AJ17*AI3</f>
        <v>6.7670800196351952E-2</v>
      </c>
      <c r="AM18" t="s">
        <v>29</v>
      </c>
      <c r="AN18">
        <f>AN17*AM3</f>
        <v>7.3783804546303136E-2</v>
      </c>
    </row>
    <row r="19" spans="7:40">
      <c r="G19" t="s">
        <v>30</v>
      </c>
      <c r="H19">
        <f>G2+H18</f>
        <v>1.5051599226194796</v>
      </c>
      <c r="K19" t="s">
        <v>30</v>
      </c>
      <c r="L19">
        <f>K2+L18</f>
        <v>1.5739745394895612</v>
      </c>
      <c r="O19" t="s">
        <v>30</v>
      </c>
      <c r="P19">
        <f>O2+P18</f>
        <v>1.5703013469854676</v>
      </c>
      <c r="S19" t="s">
        <v>30</v>
      </c>
      <c r="T19">
        <f>S2+T18</f>
        <v>1.4963582919537315</v>
      </c>
      <c r="W19" t="s">
        <v>30</v>
      </c>
      <c r="X19">
        <f>W2+X18</f>
        <v>1.4935013560423396</v>
      </c>
      <c r="AA19" t="s">
        <v>30</v>
      </c>
      <c r="AB19">
        <f>AA2+AB18</f>
        <v>1.5145671456358301</v>
      </c>
      <c r="AE19" t="s">
        <v>30</v>
      </c>
      <c r="AF19">
        <f>AE2+AF18</f>
        <v>1.5231264335564454</v>
      </c>
      <c r="AI19" t="s">
        <v>30</v>
      </c>
      <c r="AJ19">
        <f>AI2+AJ18</f>
        <v>1.4919758716511597</v>
      </c>
      <c r="AM19" t="s">
        <v>30</v>
      </c>
      <c r="AN19">
        <f>AM2+AN18</f>
        <v>1.4959015055361775</v>
      </c>
    </row>
    <row r="20" spans="7:40">
      <c r="G20" t="s">
        <v>31</v>
      </c>
      <c r="H20">
        <f>G2-H18</f>
        <v>1.3778642255863913</v>
      </c>
      <c r="K20" t="s">
        <v>31</v>
      </c>
      <c r="L20">
        <f>K2-L18</f>
        <v>1.4061438651151104</v>
      </c>
      <c r="O20" t="s">
        <v>31</v>
      </c>
      <c r="P20">
        <f>O2-P18</f>
        <v>1.414642465791589</v>
      </c>
      <c r="S20" t="s">
        <v>31</v>
      </c>
      <c r="T20">
        <f>S2-T18</f>
        <v>1.3600945606599997</v>
      </c>
      <c r="W20" t="s">
        <v>31</v>
      </c>
      <c r="X20">
        <f>W2-X18</f>
        <v>1.3938526585936757</v>
      </c>
      <c r="AA20" t="s">
        <v>31</v>
      </c>
      <c r="AB20">
        <f>AA2-AB18</f>
        <v>1.3764223216805309</v>
      </c>
      <c r="AE20" t="s">
        <v>31</v>
      </c>
      <c r="AF20">
        <f>AE2-AF18</f>
        <v>1.3876040913959788</v>
      </c>
      <c r="AI20" t="s">
        <v>31</v>
      </c>
      <c r="AJ20">
        <f>AI2-AJ18</f>
        <v>1.3566342712584558</v>
      </c>
      <c r="AM20" t="s">
        <v>31</v>
      </c>
      <c r="AN20">
        <f>AM2-AN18</f>
        <v>1.3483338964435714</v>
      </c>
    </row>
    <row r="21" spans="7:40">
      <c r="G21" t="s">
        <v>22</v>
      </c>
      <c r="H21" s="13">
        <f>LN(G2)</f>
        <v>0.36569261412987447</v>
      </c>
      <c r="K21" t="s">
        <v>22</v>
      </c>
      <c r="L21" s="13">
        <f>LN(K2)</f>
        <v>0.39881585225684546</v>
      </c>
      <c r="O21" t="s">
        <v>22</v>
      </c>
      <c r="P21" s="13">
        <f>LN(O2)</f>
        <v>0.40043374291719586</v>
      </c>
      <c r="S21" t="s">
        <v>22</v>
      </c>
      <c r="T21" s="13">
        <f>LN(S2)</f>
        <v>0.35643341318733457</v>
      </c>
      <c r="W21" t="s">
        <v>22</v>
      </c>
      <c r="X21" s="13">
        <f>LN(W2)</f>
        <v>0.36719333630807005</v>
      </c>
      <c r="AA21" t="s">
        <v>22</v>
      </c>
      <c r="AB21" s="13">
        <f>LN(AA2)</f>
        <v>0.36845163920106211</v>
      </c>
      <c r="AE21" t="s">
        <v>22</v>
      </c>
      <c r="AF21" s="13">
        <f>LN(AE2)</f>
        <v>0.3752569086208638</v>
      </c>
      <c r="AI21" t="s">
        <v>22</v>
      </c>
      <c r="AJ21" s="13">
        <f>LN(AI2)</f>
        <v>0.35368402561681733</v>
      </c>
      <c r="AM21" t="s">
        <v>22</v>
      </c>
      <c r="AN21" s="13">
        <f>LN(AM2)</f>
        <v>0.3521470993972256</v>
      </c>
    </row>
    <row r="22" spans="7:40">
      <c r="G22" t="s">
        <v>32</v>
      </c>
      <c r="H22" s="13">
        <f>LN(H19)</f>
        <v>0.40889915343228267</v>
      </c>
      <c r="K22" t="s">
        <v>32</v>
      </c>
      <c r="L22" s="13">
        <f>LN(L19)</f>
        <v>0.45360397419066167</v>
      </c>
      <c r="O22" t="s">
        <v>32</v>
      </c>
      <c r="P22" s="13">
        <f>LN(P19)</f>
        <v>0.45126754169702166</v>
      </c>
      <c r="S22" t="s">
        <v>32</v>
      </c>
      <c r="T22" s="13">
        <f>LN(T19)</f>
        <v>0.40303435084581818</v>
      </c>
      <c r="W22" t="s">
        <v>32</v>
      </c>
      <c r="X22" s="13">
        <f>LN(X19)</f>
        <v>0.40112326663634679</v>
      </c>
      <c r="AA22" t="s">
        <v>32</v>
      </c>
      <c r="AB22" s="13">
        <f>LN(AB19)</f>
        <v>0.4151296856861566</v>
      </c>
      <c r="AE22" t="s">
        <v>32</v>
      </c>
      <c r="AF22" s="13">
        <f>LN(AF19)</f>
        <v>0.42076508659111006</v>
      </c>
      <c r="AI22" t="s">
        <v>32</v>
      </c>
      <c r="AJ22" s="13">
        <f>LN(AJ19)</f>
        <v>0.40010132983522734</v>
      </c>
      <c r="AM22" t="s">
        <v>32</v>
      </c>
      <c r="AN22" s="13">
        <f>LN(AN19)</f>
        <v>0.40272903883949746</v>
      </c>
    </row>
    <row r="23" spans="7:40">
      <c r="G23" t="s">
        <v>33</v>
      </c>
      <c r="H23" s="13">
        <f>LN(H20)</f>
        <v>0.32053463768364521</v>
      </c>
      <c r="K23" t="s">
        <v>33</v>
      </c>
      <c r="L23" s="13">
        <f>LN(L20)</f>
        <v>0.34085111042638899</v>
      </c>
      <c r="O23" t="s">
        <v>33</v>
      </c>
      <c r="P23" s="13">
        <f>LN(P20)</f>
        <v>0.34687682481542459</v>
      </c>
      <c r="S23" t="s">
        <v>33</v>
      </c>
      <c r="T23" s="13">
        <f>LN(T20)</f>
        <v>0.30755422722792797</v>
      </c>
      <c r="W23" t="s">
        <v>33</v>
      </c>
      <c r="X23" s="13">
        <f>LN(X20)</f>
        <v>0.33207160990387435</v>
      </c>
      <c r="AA23" t="s">
        <v>33</v>
      </c>
      <c r="AB23" s="13">
        <f>LN(AB20)</f>
        <v>0.31948761224686439</v>
      </c>
      <c r="AE23" t="s">
        <v>33</v>
      </c>
      <c r="AF23" s="13">
        <f>LN(AF20)</f>
        <v>0.3275785846504618</v>
      </c>
      <c r="AI23" t="s">
        <v>33</v>
      </c>
      <c r="AJ23" s="13">
        <f>LN(AJ20)</f>
        <v>0.30500683182202282</v>
      </c>
      <c r="AM23" t="s">
        <v>33</v>
      </c>
      <c r="AN23" s="13">
        <f>LN(AN20)</f>
        <v>0.29886967947655085</v>
      </c>
    </row>
    <row r="24" spans="7:40">
      <c r="G24" t="s">
        <v>34</v>
      </c>
      <c r="H24" s="13">
        <f>H22-H21</f>
        <v>4.3206539302408198E-2</v>
      </c>
      <c r="K24" t="s">
        <v>34</v>
      </c>
      <c r="L24" s="13">
        <f>L22-L21</f>
        <v>5.4788121933816214E-2</v>
      </c>
      <c r="O24" t="s">
        <v>34</v>
      </c>
      <c r="P24" s="13">
        <f>P22-P21</f>
        <v>5.0833798779825801E-2</v>
      </c>
      <c r="S24" t="s">
        <v>34</v>
      </c>
      <c r="T24" s="13">
        <f>T22-T21</f>
        <v>4.660093765848361E-2</v>
      </c>
      <c r="W24" t="s">
        <v>34</v>
      </c>
      <c r="X24" s="13">
        <f>X22-X21</f>
        <v>3.3929930328276736E-2</v>
      </c>
      <c r="AA24" t="s">
        <v>34</v>
      </c>
      <c r="AB24" s="13">
        <f>AB22-AB21</f>
        <v>4.6678046485094493E-2</v>
      </c>
      <c r="AE24" t="s">
        <v>34</v>
      </c>
      <c r="AF24" s="13">
        <f>AF22-AF21</f>
        <v>4.5508177970246255E-2</v>
      </c>
      <c r="AI24" t="s">
        <v>34</v>
      </c>
      <c r="AJ24" s="13">
        <f>AJ22-AJ21</f>
        <v>4.6417304218410005E-2</v>
      </c>
      <c r="AM24" t="s">
        <v>34</v>
      </c>
      <c r="AN24" s="13">
        <f>AN22-AN21</f>
        <v>5.058193944227185E-2</v>
      </c>
    </row>
    <row r="25" spans="7:40">
      <c r="G25" t="s">
        <v>35</v>
      </c>
      <c r="H25" s="13">
        <f>H21-H23</f>
        <v>4.5157976446229264E-2</v>
      </c>
      <c r="K25" t="s">
        <v>35</v>
      </c>
      <c r="L25" s="13">
        <f>L21-L23</f>
        <v>5.7964741830456468E-2</v>
      </c>
      <c r="O25" t="s">
        <v>35</v>
      </c>
      <c r="P25" s="13">
        <f>P21-P23</f>
        <v>5.3556918101771267E-2</v>
      </c>
      <c r="S25" t="s">
        <v>35</v>
      </c>
      <c r="T25" s="13">
        <f>T21-T23</f>
        <v>4.8879185959406601E-2</v>
      </c>
      <c r="W25" t="s">
        <v>35</v>
      </c>
      <c r="X25" s="13">
        <f>X21-X23</f>
        <v>3.5121726404195697E-2</v>
      </c>
      <c r="AA25" t="s">
        <v>35</v>
      </c>
      <c r="AB25" s="13">
        <f>AB21-AB23</f>
        <v>4.8964026954197715E-2</v>
      </c>
      <c r="AE25" t="s">
        <v>35</v>
      </c>
      <c r="AF25" s="13">
        <f>AF21-AF23</f>
        <v>4.7678323970402003E-2</v>
      </c>
      <c r="AI25" t="s">
        <v>35</v>
      </c>
      <c r="AJ25" s="13">
        <f>AJ21-AJ23</f>
        <v>4.8677193794794515E-2</v>
      </c>
      <c r="AM25" t="s">
        <v>35</v>
      </c>
      <c r="AN25" s="13">
        <f>AN21-AN23</f>
        <v>5.3277419920674751E-2</v>
      </c>
    </row>
    <row r="26" spans="7:40">
      <c r="G26" t="s">
        <v>36</v>
      </c>
      <c r="H26" s="14">
        <f>AVERAGE(H24:H25)</f>
        <v>4.4182257874318731E-2</v>
      </c>
      <c r="K26" t="s">
        <v>36</v>
      </c>
      <c r="L26" s="14">
        <f>AVERAGE(L24:L25)</f>
        <v>5.6376431882136341E-2</v>
      </c>
      <c r="O26" t="s">
        <v>36</v>
      </c>
      <c r="P26" s="14">
        <f>AVERAGE(P24:P25)</f>
        <v>5.2195358440798534E-2</v>
      </c>
      <c r="S26" t="s">
        <v>36</v>
      </c>
      <c r="T26" s="14">
        <f>AVERAGE(T24:T25)</f>
        <v>4.7740061808945106E-2</v>
      </c>
      <c r="W26" t="s">
        <v>36</v>
      </c>
      <c r="X26" s="14">
        <f>AVERAGE(X24:X25)</f>
        <v>3.4525828366236216E-2</v>
      </c>
      <c r="AA26" t="s">
        <v>36</v>
      </c>
      <c r="AB26" s="14">
        <f>AVERAGE(AB24:AB25)</f>
        <v>4.7821036719646104E-2</v>
      </c>
      <c r="AE26" t="s">
        <v>36</v>
      </c>
      <c r="AF26" s="14">
        <f>AVERAGE(AF24:AF25)</f>
        <v>4.6593250970324129E-2</v>
      </c>
      <c r="AI26" t="s">
        <v>36</v>
      </c>
      <c r="AJ26" s="14">
        <f>AVERAGE(AJ24:AJ25)</f>
        <v>4.754724900660226E-2</v>
      </c>
      <c r="AM26" t="s">
        <v>36</v>
      </c>
      <c r="AN26" s="14">
        <f>AVERAGE(AN24:AN25)</f>
        <v>5.1929679681473301E-2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"/>
  <sheetViews>
    <sheetView workbookViewId="0">
      <selection activeCell="F1" sqref="F1"/>
    </sheetView>
  </sheetViews>
  <sheetFormatPr baseColWidth="10" defaultRowHeight="14" x14ac:dyDescent="0"/>
  <sheetData>
    <row r="1" spans="1:64" ht="17" thickTop="1" thickBot="1">
      <c r="B1" s="6" t="s">
        <v>15</v>
      </c>
      <c r="C1" s="6" t="s">
        <v>16</v>
      </c>
      <c r="D1" s="6" t="s">
        <v>17</v>
      </c>
      <c r="E1" s="6" t="s">
        <v>2</v>
      </c>
      <c r="F1" s="6" t="s">
        <v>3</v>
      </c>
      <c r="G1" s="10">
        <f>LN(G2)</f>
        <v>0.24562006102386277</v>
      </c>
      <c r="H1" s="11">
        <f>G4</f>
        <v>0.83876495758547032</v>
      </c>
      <c r="I1" t="s">
        <v>2</v>
      </c>
      <c r="J1" t="s">
        <v>3</v>
      </c>
      <c r="K1" s="10">
        <f>LN(K2)</f>
        <v>0.25705312038539807</v>
      </c>
      <c r="L1" s="11">
        <f>K4</f>
        <v>0.83276465644879916</v>
      </c>
      <c r="M1" t="s">
        <v>2</v>
      </c>
      <c r="N1" t="s">
        <v>3</v>
      </c>
      <c r="O1" s="10">
        <f>LN(O2)</f>
        <v>0.25659780227659112</v>
      </c>
      <c r="P1" s="11">
        <f>O4</f>
        <v>0.83983108681983709</v>
      </c>
      <c r="Q1" t="s">
        <v>2</v>
      </c>
      <c r="R1" t="s">
        <v>3</v>
      </c>
      <c r="S1" s="10">
        <f>LN(S2)</f>
        <v>0.24978905875291527</v>
      </c>
      <c r="T1" s="11">
        <f>S4</f>
        <v>0.82985820547980382</v>
      </c>
      <c r="U1" t="s">
        <v>2</v>
      </c>
      <c r="V1" t="s">
        <v>3</v>
      </c>
      <c r="W1" s="10">
        <f>LN(W2)</f>
        <v>0.24665253259167097</v>
      </c>
      <c r="X1" s="11">
        <f>W4</f>
        <v>0.83021508232843921</v>
      </c>
      <c r="Y1" t="s">
        <v>2</v>
      </c>
      <c r="Z1" t="s">
        <v>3</v>
      </c>
      <c r="AA1" s="10">
        <f>LN(AA2)</f>
        <v>0.24478864870622397</v>
      </c>
      <c r="AB1" s="11">
        <f>AA4</f>
        <v>0.83233489758393631</v>
      </c>
      <c r="AC1" t="s">
        <v>2</v>
      </c>
      <c r="AD1" t="s">
        <v>3</v>
      </c>
      <c r="AE1" s="10">
        <f>LN(AE2)</f>
        <v>0.24240668433479881</v>
      </c>
      <c r="AF1" s="11">
        <f>AE4</f>
        <v>0.84089975311817511</v>
      </c>
      <c r="AG1" t="s">
        <v>2</v>
      </c>
      <c r="AH1" t="s">
        <v>3</v>
      </c>
      <c r="AI1" s="10">
        <f>LN(AI2)</f>
        <v>0.24405196749929589</v>
      </c>
      <c r="AJ1" s="11">
        <f>AI4</f>
        <v>0.83907238100488002</v>
      </c>
      <c r="AK1" t="s">
        <v>2</v>
      </c>
      <c r="AL1" t="s">
        <v>3</v>
      </c>
      <c r="AM1" s="10">
        <f>LN(AM2)</f>
        <v>0.24864638978568021</v>
      </c>
      <c r="AN1" s="11">
        <f>AM4</f>
        <v>0.8606611483902562</v>
      </c>
      <c r="AO1" t="s">
        <v>2</v>
      </c>
      <c r="AP1" t="s">
        <v>3</v>
      </c>
      <c r="AQ1" s="10">
        <f>LN(AQ2)</f>
        <v>0.25689584612374872</v>
      </c>
      <c r="AR1" s="11">
        <f>AQ4</f>
        <v>0.89015274769238228</v>
      </c>
      <c r="AS1" t="s">
        <v>2</v>
      </c>
      <c r="AT1" t="s">
        <v>3</v>
      </c>
      <c r="AU1" s="10">
        <f>LN(AU2)</f>
        <v>0.24873980158798015</v>
      </c>
      <c r="AV1" s="11">
        <f>AU4</f>
        <v>0.83706072065236459</v>
      </c>
      <c r="AW1" t="s">
        <v>2</v>
      </c>
      <c r="AX1" t="s">
        <v>3</v>
      </c>
      <c r="AY1" s="10">
        <f>LN(AY2)</f>
        <v>0.25083771976505875</v>
      </c>
      <c r="AZ1" s="11">
        <f>AY4</f>
        <v>0.83789505043634072</v>
      </c>
      <c r="BA1" t="s">
        <v>2</v>
      </c>
      <c r="BB1" t="s">
        <v>3</v>
      </c>
      <c r="BC1" s="10">
        <f>LN(BC2)</f>
        <v>0.23565033034619978</v>
      </c>
      <c r="BD1" s="11">
        <f>BC4</f>
        <v>0.82887681475110264</v>
      </c>
      <c r="BE1" t="s">
        <v>2</v>
      </c>
      <c r="BF1" t="s">
        <v>3</v>
      </c>
      <c r="BG1" s="10">
        <f>LN(BG2)</f>
        <v>0.23245896703298208</v>
      </c>
      <c r="BH1" s="11">
        <f>BG4</f>
        <v>0.81714735261415672</v>
      </c>
      <c r="BI1" t="s">
        <v>2</v>
      </c>
      <c r="BJ1" t="s">
        <v>3</v>
      </c>
      <c r="BK1" s="10">
        <f>LN(BK2)</f>
        <v>0.22308318709132235</v>
      </c>
      <c r="BL1" s="11">
        <f>BK4</f>
        <v>0.83173965515980108</v>
      </c>
    </row>
    <row r="2" spans="1:64" ht="15" thickTop="1">
      <c r="B2">
        <v>0.25705312038539807</v>
      </c>
      <c r="C2" s="12">
        <v>0.83276465644879916</v>
      </c>
      <c r="D2">
        <v>54.77556972358677</v>
      </c>
      <c r="E2">
        <v>1952</v>
      </c>
      <c r="F2">
        <v>2.3800000000000002E-3</v>
      </c>
      <c r="G2">
        <f t="array" ref="G2:H6">LOGEST(F2:F15,E2:E15,TRUE, TRUE)</f>
        <v>1.2784137620423903</v>
      </c>
      <c r="H2">
        <v>3.2365859323007065E-212</v>
      </c>
      <c r="I2">
        <v>1955</v>
      </c>
      <c r="J2">
        <v>6.0000000000000001E-3</v>
      </c>
      <c r="K2">
        <f t="array" ref="K2:L6">LOGEST(J2:J14,I2:I14,TRUE, TRUE)</f>
        <v>1.2931138156391979</v>
      </c>
      <c r="L2">
        <v>4.1988135819753126E-222</v>
      </c>
      <c r="M2">
        <v>1952</v>
      </c>
      <c r="N2">
        <v>2.3800000000000002E-3</v>
      </c>
      <c r="O2">
        <f t="array" ref="O2:P6">LOGEST(N2:N14,M2:M14,TRUE, TRUE)</f>
        <v>1.2925251715225214</v>
      </c>
      <c r="P2">
        <v>1.0226470597891281E-221</v>
      </c>
      <c r="Q2">
        <v>1952</v>
      </c>
      <c r="R2">
        <v>2.3800000000000002E-3</v>
      </c>
      <c r="S2">
        <f t="array" ref="S2:T6">LOGEST(R2:R14,Q2:Q14,TRUE, TRUE)</f>
        <v>1.2837545913301804</v>
      </c>
      <c r="T2">
        <v>7.9189469953971769E-216</v>
      </c>
      <c r="U2">
        <v>1952</v>
      </c>
      <c r="V2">
        <v>2.3800000000000002E-3</v>
      </c>
      <c r="W2">
        <f t="array" ref="W2:X6">LOGEST(V2:V14,U2:U14,TRUE, TRUE)</f>
        <v>1.2797343695311223</v>
      </c>
      <c r="X2">
        <v>4.1122751350887401E-213</v>
      </c>
      <c r="Y2">
        <v>1952</v>
      </c>
      <c r="Z2">
        <v>2.3800000000000002E-3</v>
      </c>
      <c r="AA2">
        <f t="array" ref="AA2:AB6">LOGEST(Z2:Z14,Y2:Y14,TRUE, TRUE)</f>
        <v>1.2773513148206439</v>
      </c>
      <c r="AB2">
        <v>1.7127999458076961E-211</v>
      </c>
      <c r="AC2">
        <v>1952</v>
      </c>
      <c r="AD2">
        <v>2.3800000000000002E-3</v>
      </c>
      <c r="AE2">
        <f t="array" ref="AE2:AF6">LOGEST(AD2:AD14,AC2:AC14,TRUE, TRUE)</f>
        <v>1.274312330312231</v>
      </c>
      <c r="AF2">
        <v>2.1290988316809156E-209</v>
      </c>
      <c r="AG2">
        <v>1952</v>
      </c>
      <c r="AH2">
        <v>2.3800000000000002E-3</v>
      </c>
      <c r="AI2">
        <f t="array" ref="AI2:AJ6">LOGEST(AH2:AH14,AG2:AG14,TRUE, TRUE)</f>
        <v>1.2764106606360417</v>
      </c>
      <c r="AJ2">
        <v>7.8380719322430625E-211</v>
      </c>
      <c r="AK2">
        <v>1952</v>
      </c>
      <c r="AL2">
        <v>2.3800000000000002E-3</v>
      </c>
      <c r="AM2">
        <f t="array" ref="AM2:AN6">LOGEST(AL2:AL14,AK2:AK14,TRUE, TRUE)</f>
        <v>1.2822885225722782</v>
      </c>
      <c r="AN2">
        <v>9.9416680957239815E-215</v>
      </c>
      <c r="AO2">
        <v>1952</v>
      </c>
      <c r="AP2">
        <v>2.3800000000000002E-3</v>
      </c>
      <c r="AQ2">
        <f t="array" ref="AQ2:AR6">LOGEST(AP2:AP14,AO2:AO14,TRUE, TRUE)</f>
        <v>1.2929104581104864</v>
      </c>
      <c r="AR2">
        <v>8.9830163745165263E-222</v>
      </c>
      <c r="AS2">
        <v>1952</v>
      </c>
      <c r="AT2">
        <v>2.3800000000000002E-3</v>
      </c>
      <c r="AU2">
        <f t="array" ref="AU2:AV6">LOGEST(AT2:AT14,AS2:AS14,TRUE, TRUE)</f>
        <v>1.2824083090488885</v>
      </c>
      <c r="AV2">
        <v>7.2182466134734898E-215</v>
      </c>
      <c r="AW2">
        <v>1952</v>
      </c>
      <c r="AX2">
        <v>2.3800000000000002E-3</v>
      </c>
      <c r="AY2">
        <f t="array" ref="AY2:AZ6">LOGEST(AX2:AX14,AW2:AW14,TRUE, TRUE)</f>
        <v>1.2851015208320622</v>
      </c>
      <c r="AZ2">
        <v>1.1665287057453894E-216</v>
      </c>
      <c r="BA2">
        <v>1952</v>
      </c>
      <c r="BB2">
        <v>2.3800000000000002E-3</v>
      </c>
      <c r="BC2">
        <f t="array" ref="BC2:BD6">LOGEST(BB2:BB14,BA2:BA14,TRUE, TRUE)</f>
        <v>1.2657316448320206</v>
      </c>
      <c r="BD2">
        <v>1.0097214317452389E-203</v>
      </c>
      <c r="BE2">
        <v>1952</v>
      </c>
      <c r="BF2">
        <v>2.3800000000000002E-3</v>
      </c>
      <c r="BG2">
        <f t="array" ref="BG2:BH6">LOGEST(BF2:BF14,BE2:BE14,TRUE, TRUE)</f>
        <v>1.2616986740567289</v>
      </c>
      <c r="BH2">
        <v>5.5464015328652008E-201</v>
      </c>
      <c r="BI2">
        <v>1952</v>
      </c>
      <c r="BJ2">
        <v>2.3800000000000002E-3</v>
      </c>
      <c r="BK2">
        <f t="array" ref="BK2:BL6">LOGEST(BJ2:BJ14,BI2:BI14,TRUE, TRUE)</f>
        <v>1.2499245469987446</v>
      </c>
      <c r="BL2">
        <v>5.6533530132960939E-193</v>
      </c>
    </row>
    <row r="3" spans="1:64">
      <c r="B3">
        <v>0.25659780227659112</v>
      </c>
      <c r="C3" s="12">
        <v>0.83983108681983709</v>
      </c>
      <c r="D3">
        <v>57.677496660209343</v>
      </c>
      <c r="E3">
        <v>1955</v>
      </c>
      <c r="F3">
        <v>6.0000000000000001E-3</v>
      </c>
      <c r="G3">
        <v>3.1087284736184381E-2</v>
      </c>
      <c r="H3">
        <v>61.528748853305615</v>
      </c>
      <c r="I3">
        <v>1958</v>
      </c>
      <c r="J3">
        <v>5.0000000000000001E-3</v>
      </c>
      <c r="K3">
        <v>3.4731970899840349E-2</v>
      </c>
      <c r="L3">
        <v>68.814604990658637</v>
      </c>
      <c r="M3">
        <v>1958</v>
      </c>
      <c r="N3">
        <v>5.0000000000000001E-3</v>
      </c>
      <c r="O3">
        <v>3.3787007719116913E-2</v>
      </c>
      <c r="P3">
        <v>66.934657305967036</v>
      </c>
      <c r="Q3">
        <v>1955</v>
      </c>
      <c r="R3">
        <v>6.0000000000000001E-3</v>
      </c>
      <c r="S3">
        <v>3.4102061022167063E-2</v>
      </c>
      <c r="T3">
        <v>67.551029573365795</v>
      </c>
      <c r="U3">
        <v>1955</v>
      </c>
      <c r="V3">
        <v>6.0000000000000001E-3</v>
      </c>
      <c r="W3">
        <v>3.3631286543012458E-2</v>
      </c>
      <c r="X3">
        <v>66.608256511773561</v>
      </c>
      <c r="Y3">
        <v>1955</v>
      </c>
      <c r="Z3">
        <v>6.0000000000000001E-3</v>
      </c>
      <c r="AA3">
        <v>3.3125864396270278E-2</v>
      </c>
      <c r="AB3">
        <v>65.597137296089656</v>
      </c>
      <c r="AC3">
        <v>1955</v>
      </c>
      <c r="AD3">
        <v>6.0000000000000001E-3</v>
      </c>
      <c r="AE3">
        <v>3.1791539787519231E-2</v>
      </c>
      <c r="AF3">
        <v>62.942699114604608</v>
      </c>
      <c r="AG3">
        <v>1955</v>
      </c>
      <c r="AH3">
        <v>6.0000000000000001E-3</v>
      </c>
      <c r="AI3">
        <v>3.222563994680222E-2</v>
      </c>
      <c r="AJ3">
        <v>63.797216998908581</v>
      </c>
      <c r="AK3">
        <v>1955</v>
      </c>
      <c r="AL3">
        <v>6.0000000000000001E-3</v>
      </c>
      <c r="AM3">
        <v>3.0165173627880734E-2</v>
      </c>
      <c r="AN3">
        <v>59.692589998945266</v>
      </c>
      <c r="AO3">
        <v>1955</v>
      </c>
      <c r="AP3">
        <v>6.0000000000000001E-3</v>
      </c>
      <c r="AQ3">
        <v>2.7209657181735632E-2</v>
      </c>
      <c r="AR3">
        <v>53.829325789139475</v>
      </c>
      <c r="AS3">
        <v>1955</v>
      </c>
      <c r="AT3">
        <v>6.0000000000000001E-3</v>
      </c>
      <c r="AU3">
        <v>3.3088978115055026E-2</v>
      </c>
      <c r="AV3">
        <v>65.452794885396997</v>
      </c>
      <c r="AW3">
        <v>1955</v>
      </c>
      <c r="AX3">
        <v>6.0000000000000001E-3</v>
      </c>
      <c r="AY3">
        <v>3.326594206286964E-2</v>
      </c>
      <c r="AZ3">
        <v>65.79509972896355</v>
      </c>
      <c r="BA3">
        <v>1955</v>
      </c>
      <c r="BB3">
        <v>6.0000000000000001E-3</v>
      </c>
      <c r="BC3">
        <v>3.2283539380671425E-2</v>
      </c>
      <c r="BD3">
        <v>63.849544855255694</v>
      </c>
      <c r="BE3">
        <v>1955</v>
      </c>
      <c r="BF3">
        <v>6.0000000000000001E-3</v>
      </c>
      <c r="BG3">
        <v>3.3155104287521463E-2</v>
      </c>
      <c r="BH3">
        <v>65.560403507469672</v>
      </c>
      <c r="BI3">
        <v>1955</v>
      </c>
      <c r="BJ3">
        <v>6.0000000000000001E-3</v>
      </c>
      <c r="BK3">
        <v>3.0252946626631711E-2</v>
      </c>
      <c r="BL3">
        <v>59.819362759297022</v>
      </c>
    </row>
    <row r="4" spans="1:64" ht="15" thickBot="1">
      <c r="B4">
        <v>0.24978905875291527</v>
      </c>
      <c r="C4" s="12">
        <v>0.82985820547980382</v>
      </c>
      <c r="D4">
        <v>53.651957098608598</v>
      </c>
      <c r="E4">
        <v>1958</v>
      </c>
      <c r="F4">
        <v>5.0000000000000001E-3</v>
      </c>
      <c r="G4">
        <v>0.83876495758547032</v>
      </c>
      <c r="H4">
        <v>2.104706588645362</v>
      </c>
      <c r="I4">
        <v>1962</v>
      </c>
      <c r="J4">
        <v>8.0000000000000002E-3</v>
      </c>
      <c r="K4">
        <v>0.83276465644879916</v>
      </c>
      <c r="L4">
        <v>2.1382902805870474</v>
      </c>
      <c r="M4">
        <v>1962</v>
      </c>
      <c r="N4">
        <v>8.0000000000000002E-3</v>
      </c>
      <c r="O4">
        <v>0.83983108681983709</v>
      </c>
      <c r="P4">
        <v>2.1250926660406479</v>
      </c>
      <c r="Q4">
        <v>1962</v>
      </c>
      <c r="R4">
        <v>8.0000000000000002E-3</v>
      </c>
      <c r="S4">
        <v>0.82985820547980382</v>
      </c>
      <c r="T4">
        <v>2.1842117691537326</v>
      </c>
      <c r="U4">
        <v>1958</v>
      </c>
      <c r="V4">
        <v>5.0000000000000001E-3</v>
      </c>
      <c r="W4">
        <v>0.83021508232843921</v>
      </c>
      <c r="X4">
        <v>2.1969316534233116</v>
      </c>
      <c r="Y4">
        <v>1958</v>
      </c>
      <c r="Z4">
        <v>5.0000000000000001E-3</v>
      </c>
      <c r="AA4">
        <v>0.83233489758393631</v>
      </c>
      <c r="AB4">
        <v>2.196744964988758</v>
      </c>
      <c r="AC4">
        <v>1958</v>
      </c>
      <c r="AD4">
        <v>5.0000000000000001E-3</v>
      </c>
      <c r="AE4">
        <v>0.84089975311817511</v>
      </c>
      <c r="AF4">
        <v>2.1355557633863191</v>
      </c>
      <c r="AG4">
        <v>1958</v>
      </c>
      <c r="AH4">
        <v>5.0000000000000001E-3</v>
      </c>
      <c r="AI4">
        <v>0.83907238100488002</v>
      </c>
      <c r="AJ4">
        <v>2.1720838955513173</v>
      </c>
      <c r="AK4">
        <v>1958</v>
      </c>
      <c r="AL4">
        <v>5.0000000000000001E-3</v>
      </c>
      <c r="AM4">
        <v>0.8606611483902562</v>
      </c>
      <c r="AN4">
        <v>2.0366089505429463</v>
      </c>
      <c r="AO4">
        <v>1958</v>
      </c>
      <c r="AP4">
        <v>5.0000000000000001E-3</v>
      </c>
      <c r="AQ4">
        <v>0.89015274769238228</v>
      </c>
      <c r="AR4">
        <v>1.8114986757730864</v>
      </c>
      <c r="AS4">
        <v>1958</v>
      </c>
      <c r="AT4">
        <v>5.0000000000000001E-3</v>
      </c>
      <c r="AU4">
        <v>0.83706072065236459</v>
      </c>
      <c r="AV4">
        <v>2.1813643745023601</v>
      </c>
      <c r="AW4">
        <v>1958</v>
      </c>
      <c r="AX4">
        <v>5.0000000000000001E-3</v>
      </c>
      <c r="AY4">
        <v>0.83789505043634072</v>
      </c>
      <c r="AZ4">
        <v>2.1661998063415808</v>
      </c>
      <c r="BA4">
        <v>1958</v>
      </c>
      <c r="BB4">
        <v>5.0000000000000001E-3</v>
      </c>
      <c r="BC4">
        <v>0.82887681475110264</v>
      </c>
      <c r="BD4">
        <v>2.0924040613069024</v>
      </c>
      <c r="BE4">
        <v>1958</v>
      </c>
      <c r="BF4">
        <v>5.0000000000000001E-3</v>
      </c>
      <c r="BG4">
        <v>0.81714735261415672</v>
      </c>
      <c r="BH4">
        <v>2.089237066106886</v>
      </c>
      <c r="BI4">
        <v>1958</v>
      </c>
      <c r="BJ4">
        <v>5.0000000000000001E-3</v>
      </c>
      <c r="BK4">
        <v>0.83173965515980108</v>
      </c>
      <c r="BL4">
        <v>1.8937251614202579</v>
      </c>
    </row>
    <row r="5" spans="1:64" ht="17" thickTop="1" thickBot="1">
      <c r="B5">
        <v>0.24665253259167097</v>
      </c>
      <c r="C5" s="12">
        <v>0.83021508232843921</v>
      </c>
      <c r="D5">
        <v>53.787851305372548</v>
      </c>
      <c r="E5">
        <v>1962</v>
      </c>
      <c r="F5">
        <v>8.0000000000000002E-3</v>
      </c>
      <c r="G5">
        <v>62.425508377691365</v>
      </c>
      <c r="H5">
        <v>12</v>
      </c>
      <c r="I5">
        <v>1966</v>
      </c>
      <c r="J5">
        <v>1.2999999999999999E-2</v>
      </c>
      <c r="K5" s="9">
        <v>54.77556972358677</v>
      </c>
      <c r="L5">
        <v>11</v>
      </c>
      <c r="M5">
        <v>1966</v>
      </c>
      <c r="N5">
        <v>1.2999999999999999E-2</v>
      </c>
      <c r="O5" s="9">
        <v>57.677496660209343</v>
      </c>
      <c r="P5">
        <v>11</v>
      </c>
      <c r="Q5">
        <v>1966</v>
      </c>
      <c r="R5">
        <v>1.2999999999999999E-2</v>
      </c>
      <c r="S5" s="9">
        <v>53.651957098608598</v>
      </c>
      <c r="T5">
        <v>11</v>
      </c>
      <c r="U5">
        <v>1966</v>
      </c>
      <c r="V5">
        <v>1.2999999999999999E-2</v>
      </c>
      <c r="W5" s="9">
        <v>53.787851305372548</v>
      </c>
      <c r="X5">
        <v>11</v>
      </c>
      <c r="Y5">
        <v>1962</v>
      </c>
      <c r="Z5">
        <v>8.0000000000000002E-3</v>
      </c>
      <c r="AA5" s="9">
        <v>54.606973911024838</v>
      </c>
      <c r="AB5">
        <v>11</v>
      </c>
      <c r="AC5">
        <v>1962</v>
      </c>
      <c r="AD5">
        <v>8.0000000000000002E-3</v>
      </c>
      <c r="AE5" s="9">
        <v>58.138799062772591</v>
      </c>
      <c r="AF5">
        <v>11</v>
      </c>
      <c r="AG5">
        <v>1962</v>
      </c>
      <c r="AH5">
        <v>8.0000000000000002E-3</v>
      </c>
      <c r="AI5" s="9">
        <v>57.353711244143689</v>
      </c>
      <c r="AJ5">
        <v>11</v>
      </c>
      <c r="AK5">
        <v>1962</v>
      </c>
      <c r="AL5">
        <v>8.0000000000000002E-3</v>
      </c>
      <c r="AM5" s="9">
        <v>67.944241845831158</v>
      </c>
      <c r="AN5">
        <v>11</v>
      </c>
      <c r="AO5">
        <v>1962</v>
      </c>
      <c r="AP5">
        <v>8.0000000000000002E-3</v>
      </c>
      <c r="AQ5" s="9">
        <v>89.139054631930762</v>
      </c>
      <c r="AR5">
        <v>11</v>
      </c>
      <c r="AS5">
        <v>1962</v>
      </c>
      <c r="AT5">
        <v>8.0000000000000002E-3</v>
      </c>
      <c r="AU5" s="9">
        <v>56.509811287008304</v>
      </c>
      <c r="AV5">
        <v>11</v>
      </c>
      <c r="AW5">
        <v>1962</v>
      </c>
      <c r="AX5">
        <v>8.0000000000000002E-3</v>
      </c>
      <c r="AY5" s="9">
        <v>56.857274127711079</v>
      </c>
      <c r="AZ5">
        <v>11</v>
      </c>
      <c r="BA5">
        <v>1962</v>
      </c>
      <c r="BB5">
        <v>8.0000000000000002E-3</v>
      </c>
      <c r="BC5" s="9">
        <v>53.281178403736348</v>
      </c>
      <c r="BD5">
        <v>11</v>
      </c>
      <c r="BE5">
        <v>1962</v>
      </c>
      <c r="BF5">
        <v>8.0000000000000002E-3</v>
      </c>
      <c r="BG5" s="9">
        <v>49.157728954224801</v>
      </c>
      <c r="BH5">
        <v>11</v>
      </c>
      <c r="BI5">
        <v>1962</v>
      </c>
      <c r="BJ5">
        <v>8.0000000000000002E-3</v>
      </c>
      <c r="BK5" s="9">
        <v>54.374880875508566</v>
      </c>
      <c r="BL5">
        <v>11</v>
      </c>
    </row>
    <row r="6" spans="1:64" ht="15" thickTop="1">
      <c r="B6">
        <v>0.24478864870622397</v>
      </c>
      <c r="C6" s="12">
        <v>0.83233489758393631</v>
      </c>
      <c r="D6">
        <v>54.606973911024838</v>
      </c>
      <c r="E6">
        <v>1966</v>
      </c>
      <c r="F6">
        <v>1.2999999999999999E-2</v>
      </c>
      <c r="G6">
        <v>276.53188178745239</v>
      </c>
      <c r="H6">
        <v>53.157477891446362</v>
      </c>
      <c r="I6">
        <v>1971</v>
      </c>
      <c r="J6">
        <v>1.0999999999999999E-2</v>
      </c>
      <c r="K6">
        <v>250.44953356379946</v>
      </c>
      <c r="L6">
        <v>50.295138564583361</v>
      </c>
      <c r="M6">
        <v>1971</v>
      </c>
      <c r="N6">
        <v>1.0999999999999999E-2</v>
      </c>
      <c r="O6">
        <v>260.47266151884662</v>
      </c>
      <c r="P6">
        <v>49.676207231857234</v>
      </c>
      <c r="Q6">
        <v>1971</v>
      </c>
      <c r="R6">
        <v>1.0999999999999999E-2</v>
      </c>
      <c r="S6">
        <v>255.961740356104</v>
      </c>
      <c r="T6">
        <v>52.478591577606458</v>
      </c>
      <c r="U6">
        <v>1971</v>
      </c>
      <c r="V6">
        <v>1.0999999999999999E-2</v>
      </c>
      <c r="W6">
        <v>259.6075317317655</v>
      </c>
      <c r="X6">
        <v>53.091595587946145</v>
      </c>
      <c r="Y6">
        <v>1971</v>
      </c>
      <c r="Z6">
        <v>1.0999999999999999E-2</v>
      </c>
      <c r="AA6">
        <v>263.51624281153147</v>
      </c>
      <c r="AB6">
        <v>53.082572853238055</v>
      </c>
      <c r="AC6">
        <v>1966</v>
      </c>
      <c r="AD6">
        <v>1.2999999999999999E-2</v>
      </c>
      <c r="AE6">
        <v>265.14771506106086</v>
      </c>
      <c r="AF6">
        <v>50.166582603857762</v>
      </c>
      <c r="AG6">
        <v>1966</v>
      </c>
      <c r="AH6">
        <v>1.2999999999999999E-2</v>
      </c>
      <c r="AI6">
        <v>270.59185302667544</v>
      </c>
      <c r="AJ6">
        <v>51.897432942447246</v>
      </c>
      <c r="AK6">
        <v>1966</v>
      </c>
      <c r="AL6">
        <v>1.2999999999999999E-2</v>
      </c>
      <c r="AM6">
        <v>281.81749685071384</v>
      </c>
      <c r="AN6">
        <v>45.625536191748054</v>
      </c>
      <c r="AO6">
        <v>1966</v>
      </c>
      <c r="AP6">
        <v>1.2999999999999999E-2</v>
      </c>
      <c r="AQ6">
        <v>292.51225484921463</v>
      </c>
      <c r="AR6">
        <v>36.096801975604109</v>
      </c>
      <c r="AS6">
        <v>1966</v>
      </c>
      <c r="AT6">
        <v>1.2999999999999999E-2</v>
      </c>
      <c r="AU6">
        <v>268.89349073344471</v>
      </c>
      <c r="AV6">
        <v>52.341855877828799</v>
      </c>
      <c r="AW6">
        <v>1966</v>
      </c>
      <c r="AX6">
        <v>1.2999999999999999E-2</v>
      </c>
      <c r="AY6">
        <v>266.79830129052596</v>
      </c>
      <c r="AZ6">
        <v>51.616637610937332</v>
      </c>
      <c r="BA6">
        <v>1966</v>
      </c>
      <c r="BB6">
        <v>1.2999999999999999E-2</v>
      </c>
      <c r="BC6">
        <v>233.27324462154093</v>
      </c>
      <c r="BD6">
        <v>48.159702313509811</v>
      </c>
      <c r="BE6">
        <v>1966</v>
      </c>
      <c r="BF6">
        <v>1.2999999999999999E-2</v>
      </c>
      <c r="BG6">
        <v>214.56913733043078</v>
      </c>
      <c r="BH6">
        <v>48.014026702344005</v>
      </c>
      <c r="BI6">
        <v>1966</v>
      </c>
      <c r="BJ6">
        <v>1.2999999999999999E-2</v>
      </c>
      <c r="BK6">
        <v>194.99892521426335</v>
      </c>
      <c r="BL6">
        <v>39.448144856957995</v>
      </c>
    </row>
    <row r="7" spans="1:64">
      <c r="B7">
        <v>0.24240668433479881</v>
      </c>
      <c r="C7" s="12">
        <v>0.84089975311817511</v>
      </c>
      <c r="D7">
        <v>58.138799062772591</v>
      </c>
      <c r="E7">
        <v>1971</v>
      </c>
      <c r="F7">
        <v>1.0999999999999999E-2</v>
      </c>
      <c r="G7" t="s">
        <v>18</v>
      </c>
      <c r="H7">
        <f>TINV(0.0455,H5)</f>
        <v>2.2313513170834232</v>
      </c>
      <c r="I7">
        <v>1973</v>
      </c>
      <c r="J7">
        <v>3.2000000000000001E-2</v>
      </c>
      <c r="K7" t="s">
        <v>18</v>
      </c>
      <c r="L7">
        <f>TINV(0.0455,L5)</f>
        <v>2.2548660037131212</v>
      </c>
      <c r="M7">
        <v>1973</v>
      </c>
      <c r="N7">
        <v>3.2000000000000001E-2</v>
      </c>
      <c r="O7" t="s">
        <v>18</v>
      </c>
      <c r="P7">
        <f>TINV(0.0455,P5)</f>
        <v>2.2548660037131212</v>
      </c>
      <c r="Q7">
        <v>1973</v>
      </c>
      <c r="R7">
        <v>3.2000000000000001E-2</v>
      </c>
      <c r="S7" t="s">
        <v>18</v>
      </c>
      <c r="T7">
        <f>TINV(0.0455,T5)</f>
        <v>2.2548660037131212</v>
      </c>
      <c r="U7">
        <v>1973</v>
      </c>
      <c r="V7">
        <v>3.2000000000000001E-2</v>
      </c>
      <c r="W7" t="s">
        <v>18</v>
      </c>
      <c r="X7">
        <f>TINV(0.0455,X5)</f>
        <v>2.2548660037131212</v>
      </c>
      <c r="Y7">
        <v>1973</v>
      </c>
      <c r="Z7">
        <v>3.2000000000000001E-2</v>
      </c>
      <c r="AA7" t="s">
        <v>18</v>
      </c>
      <c r="AB7">
        <f>TINV(0.0455,AB5)</f>
        <v>2.2548660037131212</v>
      </c>
      <c r="AC7">
        <v>1973</v>
      </c>
      <c r="AD7">
        <v>3.2000000000000001E-2</v>
      </c>
      <c r="AE7" t="s">
        <v>18</v>
      </c>
      <c r="AF7">
        <f>TINV(0.0455,AF5)</f>
        <v>2.2548660037131212</v>
      </c>
      <c r="AG7">
        <v>1971</v>
      </c>
      <c r="AH7">
        <v>1.0999999999999999E-2</v>
      </c>
      <c r="AI7" t="s">
        <v>18</v>
      </c>
      <c r="AJ7">
        <f>TINV(0.0455,AJ5)</f>
        <v>2.2548660037131212</v>
      </c>
      <c r="AK7">
        <v>1971</v>
      </c>
      <c r="AL7">
        <v>1.0999999999999999E-2</v>
      </c>
      <c r="AM7" t="s">
        <v>18</v>
      </c>
      <c r="AN7">
        <f>TINV(0.0455,AN5)</f>
        <v>2.2548660037131212</v>
      </c>
      <c r="AO7">
        <v>1971</v>
      </c>
      <c r="AP7">
        <v>1.0999999999999999E-2</v>
      </c>
      <c r="AQ7" t="s">
        <v>18</v>
      </c>
      <c r="AR7">
        <f>TINV(0.0455,AR5)</f>
        <v>2.2548660037131212</v>
      </c>
      <c r="AS7">
        <v>1971</v>
      </c>
      <c r="AT7">
        <v>1.0999999999999999E-2</v>
      </c>
      <c r="AU7" t="s">
        <v>18</v>
      </c>
      <c r="AV7">
        <f>TINV(0.0455,AV5)</f>
        <v>2.2548660037131212</v>
      </c>
      <c r="AW7">
        <v>1971</v>
      </c>
      <c r="AX7">
        <v>1.0999999999999999E-2</v>
      </c>
      <c r="AY7" t="s">
        <v>18</v>
      </c>
      <c r="AZ7">
        <f>TINV(0.0455,AZ5)</f>
        <v>2.2548660037131212</v>
      </c>
      <c r="BA7">
        <v>1971</v>
      </c>
      <c r="BB7">
        <v>1.0999999999999999E-2</v>
      </c>
      <c r="BC7" t="s">
        <v>18</v>
      </c>
      <c r="BD7">
        <f>TINV(0.0455,BD5)</f>
        <v>2.2548660037131212</v>
      </c>
      <c r="BE7">
        <v>1971</v>
      </c>
      <c r="BF7">
        <v>1.0999999999999999E-2</v>
      </c>
      <c r="BG7" t="s">
        <v>18</v>
      </c>
      <c r="BH7">
        <f>TINV(0.0455,BH5)</f>
        <v>2.2548660037131212</v>
      </c>
      <c r="BI7">
        <v>1971</v>
      </c>
      <c r="BJ7">
        <v>1.0999999999999999E-2</v>
      </c>
    </row>
    <row r="8" spans="1:64">
      <c r="B8">
        <v>0.24405196749929589</v>
      </c>
      <c r="C8" s="12">
        <v>0.83907238100488002</v>
      </c>
      <c r="D8">
        <v>57.353711244143689</v>
      </c>
      <c r="E8">
        <v>1973</v>
      </c>
      <c r="F8">
        <v>3.2000000000000001E-2</v>
      </c>
      <c r="G8" t="s">
        <v>19</v>
      </c>
      <c r="H8">
        <f>H7*G3</f>
        <v>6.9366653740632417E-2</v>
      </c>
      <c r="I8">
        <v>1984</v>
      </c>
      <c r="J8">
        <v>0.1002</v>
      </c>
      <c r="K8" t="s">
        <v>19</v>
      </c>
      <c r="L8">
        <f>L7*K3</f>
        <v>7.831594042400343E-2</v>
      </c>
      <c r="M8">
        <v>1984</v>
      </c>
      <c r="N8">
        <v>0.1002</v>
      </c>
      <c r="O8" t="s">
        <v>19</v>
      </c>
      <c r="P8">
        <f>P7*O3</f>
        <v>7.6185175073029535E-2</v>
      </c>
      <c r="Q8">
        <v>1984</v>
      </c>
      <c r="R8">
        <v>0.1002</v>
      </c>
      <c r="S8" t="s">
        <v>19</v>
      </c>
      <c r="T8">
        <f>T7*S3</f>
        <v>7.6895578055434843E-2</v>
      </c>
      <c r="U8">
        <v>1984</v>
      </c>
      <c r="V8">
        <v>0.1002</v>
      </c>
      <c r="W8" t="s">
        <v>19</v>
      </c>
      <c r="X8">
        <f>X7*W3</f>
        <v>7.583404468697337E-2</v>
      </c>
      <c r="Y8">
        <v>1984</v>
      </c>
      <c r="Z8">
        <v>0.1002</v>
      </c>
      <c r="AA8" t="s">
        <v>19</v>
      </c>
      <c r="AB8">
        <f>AB7*AA3</f>
        <v>7.4694385470760724E-2</v>
      </c>
      <c r="AC8">
        <v>1984</v>
      </c>
      <c r="AD8">
        <v>0.1002</v>
      </c>
      <c r="AE8" t="s">
        <v>19</v>
      </c>
      <c r="AF8">
        <f>AF7*AE3</f>
        <v>7.1685662272570172E-2</v>
      </c>
      <c r="AG8">
        <v>1984</v>
      </c>
      <c r="AH8">
        <v>0.1002</v>
      </c>
      <c r="AI8" t="s">
        <v>19</v>
      </c>
      <c r="AJ8">
        <f>AJ7*AI3</f>
        <v>7.2664499963943835E-2</v>
      </c>
      <c r="AK8">
        <v>1973</v>
      </c>
      <c r="AL8">
        <v>3.2000000000000001E-2</v>
      </c>
      <c r="AM8" t="s">
        <v>19</v>
      </c>
      <c r="AN8">
        <f>AN7*AM3</f>
        <v>6.8018424509611861E-2</v>
      </c>
      <c r="AO8">
        <v>1973</v>
      </c>
      <c r="AP8">
        <v>3.2000000000000001E-2</v>
      </c>
      <c r="AQ8" t="s">
        <v>19</v>
      </c>
      <c r="AR8">
        <f>AR7*AQ3</f>
        <v>6.1354130951784248E-2</v>
      </c>
      <c r="AS8">
        <v>1973</v>
      </c>
      <c r="AT8">
        <v>3.2000000000000001E-2</v>
      </c>
      <c r="AU8" t="s">
        <v>19</v>
      </c>
      <c r="AV8">
        <f>AV7*AU3</f>
        <v>7.4611211849245046E-2</v>
      </c>
      <c r="AW8">
        <v>1973</v>
      </c>
      <c r="AX8">
        <v>3.2000000000000001E-2</v>
      </c>
      <c r="AY8" t="s">
        <v>19</v>
      </c>
      <c r="AZ8">
        <f>AZ7*AY3</f>
        <v>7.5010241839055081E-2</v>
      </c>
      <c r="BA8">
        <v>1973</v>
      </c>
      <c r="BB8">
        <v>3.2000000000000001E-2</v>
      </c>
      <c r="BC8" t="s">
        <v>19</v>
      </c>
      <c r="BD8">
        <f>BD7*BC3</f>
        <v>7.2795055429009742E-2</v>
      </c>
      <c r="BE8">
        <v>1973</v>
      </c>
      <c r="BF8">
        <v>3.2000000000000001E-2</v>
      </c>
      <c r="BG8" t="s">
        <v>19</v>
      </c>
      <c r="BH8">
        <f>BH7*BG3</f>
        <v>7.4760317507495289E-2</v>
      </c>
      <c r="BI8">
        <v>1973</v>
      </c>
      <c r="BJ8">
        <v>3.2000000000000001E-2</v>
      </c>
    </row>
    <row r="9" spans="1:64">
      <c r="B9">
        <v>0.24864638978568021</v>
      </c>
      <c r="C9" s="12">
        <v>0.8606611483902562</v>
      </c>
      <c r="D9">
        <v>67.944241845831158</v>
      </c>
      <c r="E9">
        <v>1984</v>
      </c>
      <c r="F9">
        <v>0.1002</v>
      </c>
      <c r="G9" t="s">
        <v>20</v>
      </c>
      <c r="H9">
        <f>G2+H8</f>
        <v>1.3477804157830227</v>
      </c>
      <c r="I9">
        <v>1991</v>
      </c>
      <c r="J9">
        <v>0.156</v>
      </c>
      <c r="K9" t="s">
        <v>20</v>
      </c>
      <c r="L9">
        <f>K2+L8</f>
        <v>1.3714297560632014</v>
      </c>
      <c r="M9">
        <v>1991</v>
      </c>
      <c r="N9">
        <v>0.156</v>
      </c>
      <c r="O9" t="s">
        <v>20</v>
      </c>
      <c r="P9">
        <f>O2+P8</f>
        <v>1.368710346595551</v>
      </c>
      <c r="Q9">
        <v>1991</v>
      </c>
      <c r="R9">
        <v>0.156</v>
      </c>
      <c r="S9" t="s">
        <v>20</v>
      </c>
      <c r="T9">
        <f>S2+T8</f>
        <v>1.3606501693856152</v>
      </c>
      <c r="U9">
        <v>1991</v>
      </c>
      <c r="V9">
        <v>0.156</v>
      </c>
      <c r="W9" t="s">
        <v>20</v>
      </c>
      <c r="X9">
        <f>W2+X8</f>
        <v>1.3555684142180957</v>
      </c>
      <c r="Y9">
        <v>1991</v>
      </c>
      <c r="Z9">
        <v>0.156</v>
      </c>
      <c r="AA9" t="s">
        <v>20</v>
      </c>
      <c r="AB9">
        <f>AA2+AB8</f>
        <v>1.3520457002914046</v>
      </c>
      <c r="AC9">
        <v>1991</v>
      </c>
      <c r="AD9">
        <v>0.156</v>
      </c>
      <c r="AE9" t="s">
        <v>20</v>
      </c>
      <c r="AF9">
        <f>AE2+AF8</f>
        <v>1.3459979925848011</v>
      </c>
      <c r="AG9">
        <v>1991</v>
      </c>
      <c r="AH9">
        <v>0.156</v>
      </c>
      <c r="AI9" t="s">
        <v>20</v>
      </c>
      <c r="AJ9">
        <f>AI2+AJ8</f>
        <v>1.3490751605999856</v>
      </c>
      <c r="AK9">
        <v>1991</v>
      </c>
      <c r="AL9">
        <v>0.156</v>
      </c>
      <c r="AM9" t="s">
        <v>20</v>
      </c>
      <c r="AN9">
        <f>AM2+AN8</f>
        <v>1.35030694708189</v>
      </c>
      <c r="AO9">
        <v>1984</v>
      </c>
      <c r="AP9">
        <v>0.1002</v>
      </c>
      <c r="AQ9" t="s">
        <v>20</v>
      </c>
      <c r="AR9">
        <f>AQ2+AR8</f>
        <v>1.3542645890622707</v>
      </c>
      <c r="AS9">
        <v>1984</v>
      </c>
      <c r="AT9">
        <v>0.1002</v>
      </c>
      <c r="AU9" t="s">
        <v>20</v>
      </c>
      <c r="AV9">
        <f>AU2+AV8</f>
        <v>1.3570195208981335</v>
      </c>
      <c r="AW9">
        <v>1984</v>
      </c>
      <c r="AX9">
        <v>0.1002</v>
      </c>
      <c r="AY9" t="s">
        <v>20</v>
      </c>
      <c r="AZ9">
        <f>AY2+AZ8</f>
        <v>1.3601117626711172</v>
      </c>
      <c r="BA9">
        <v>1984</v>
      </c>
      <c r="BB9">
        <v>0.1002</v>
      </c>
      <c r="BC9" t="s">
        <v>20</v>
      </c>
      <c r="BD9">
        <f>BC2+BD8</f>
        <v>1.3385267002610304</v>
      </c>
      <c r="BE9">
        <v>1984</v>
      </c>
      <c r="BF9">
        <v>0.1002</v>
      </c>
      <c r="BG9" t="s">
        <v>20</v>
      </c>
      <c r="BH9">
        <f>BG2+BH8</f>
        <v>1.3364589915642242</v>
      </c>
      <c r="BI9">
        <v>1984</v>
      </c>
      <c r="BJ9">
        <v>0.1002</v>
      </c>
    </row>
    <row r="10" spans="1:64">
      <c r="B10">
        <v>0.25689584612374872</v>
      </c>
      <c r="C10" s="12">
        <v>0.89015274769238228</v>
      </c>
      <c r="D10">
        <v>89.139054631930762</v>
      </c>
      <c r="E10">
        <v>1991</v>
      </c>
      <c r="F10">
        <v>0.156</v>
      </c>
      <c r="G10" t="s">
        <v>21</v>
      </c>
      <c r="H10">
        <f>G2-H8</f>
        <v>1.209047108301758</v>
      </c>
      <c r="I10">
        <v>1994</v>
      </c>
      <c r="J10">
        <v>6.9969999999999999</v>
      </c>
      <c r="K10" t="s">
        <v>21</v>
      </c>
      <c r="L10">
        <f>K2-L8</f>
        <v>1.2147978752151944</v>
      </c>
      <c r="M10">
        <v>1994</v>
      </c>
      <c r="N10">
        <v>6.9969999999999999</v>
      </c>
      <c r="O10" t="s">
        <v>21</v>
      </c>
      <c r="P10">
        <f>O2-P8</f>
        <v>1.2163399964494919</v>
      </c>
      <c r="Q10">
        <v>1994</v>
      </c>
      <c r="R10">
        <v>6.9969999999999999</v>
      </c>
      <c r="S10" t="s">
        <v>21</v>
      </c>
      <c r="T10">
        <f>S2-T8</f>
        <v>1.2068590132747457</v>
      </c>
      <c r="U10">
        <v>1994</v>
      </c>
      <c r="V10">
        <v>6.9969999999999999</v>
      </c>
      <c r="W10" t="s">
        <v>21</v>
      </c>
      <c r="X10">
        <f>W2-X8</f>
        <v>1.2039003248441489</v>
      </c>
      <c r="Y10">
        <v>1994</v>
      </c>
      <c r="Z10">
        <v>6.9969999999999999</v>
      </c>
      <c r="AA10" t="s">
        <v>21</v>
      </c>
      <c r="AB10">
        <f>AA2-AB8</f>
        <v>1.2026569293498832</v>
      </c>
      <c r="AC10">
        <v>1994</v>
      </c>
      <c r="AD10">
        <v>6.9969999999999999</v>
      </c>
      <c r="AE10" t="s">
        <v>21</v>
      </c>
      <c r="AF10">
        <f>AE2-AF8</f>
        <v>1.2026266680396609</v>
      </c>
      <c r="AG10">
        <v>1994</v>
      </c>
      <c r="AH10">
        <v>6.9969999999999999</v>
      </c>
      <c r="AI10" t="s">
        <v>21</v>
      </c>
      <c r="AJ10">
        <f>AI2-AJ8</f>
        <v>1.2037461606720978</v>
      </c>
      <c r="AK10">
        <v>1994</v>
      </c>
      <c r="AL10">
        <v>6.9969999999999999</v>
      </c>
      <c r="AM10" t="s">
        <v>21</v>
      </c>
      <c r="AN10">
        <f>AM2-AN8</f>
        <v>1.2142700980626664</v>
      </c>
      <c r="AO10">
        <v>1994</v>
      </c>
      <c r="AP10">
        <v>6.9969999999999999</v>
      </c>
      <c r="AQ10" t="s">
        <v>21</v>
      </c>
      <c r="AR10">
        <f>AQ2-AR8</f>
        <v>1.2315563271587022</v>
      </c>
      <c r="AS10">
        <v>1991</v>
      </c>
      <c r="AT10">
        <v>0.156</v>
      </c>
      <c r="AU10" t="s">
        <v>21</v>
      </c>
      <c r="AV10">
        <f>AU2-AV8</f>
        <v>1.2077970971996435</v>
      </c>
      <c r="AW10">
        <v>1991</v>
      </c>
      <c r="AX10">
        <v>0.156</v>
      </c>
      <c r="AY10" t="s">
        <v>21</v>
      </c>
      <c r="AZ10">
        <f>AY2-AZ8</f>
        <v>1.2100912789930072</v>
      </c>
      <c r="BA10">
        <v>1991</v>
      </c>
      <c r="BB10">
        <v>0.156</v>
      </c>
      <c r="BC10" t="s">
        <v>21</v>
      </c>
      <c r="BD10">
        <f>BC2-BD8</f>
        <v>1.1929365894030108</v>
      </c>
      <c r="BE10">
        <v>1991</v>
      </c>
      <c r="BF10">
        <v>0.156</v>
      </c>
      <c r="BG10" t="s">
        <v>21</v>
      </c>
      <c r="BH10">
        <f>BG2-BH8</f>
        <v>1.1869383565492335</v>
      </c>
      <c r="BI10">
        <v>1991</v>
      </c>
      <c r="BJ10">
        <v>0.156</v>
      </c>
    </row>
    <row r="11" spans="1:64">
      <c r="B11">
        <v>0.24873980158798015</v>
      </c>
      <c r="C11" s="12">
        <v>0.83706072065236459</v>
      </c>
      <c r="D11">
        <v>56.509811287008304</v>
      </c>
      <c r="E11">
        <v>1994</v>
      </c>
      <c r="F11">
        <v>6.9969999999999999</v>
      </c>
      <c r="G11" t="s">
        <v>22</v>
      </c>
      <c r="H11" s="13">
        <f>LN(G2)</f>
        <v>0.24562006102386277</v>
      </c>
      <c r="I11">
        <v>1997</v>
      </c>
      <c r="J11">
        <v>10.797000000000001</v>
      </c>
      <c r="K11" t="s">
        <v>22</v>
      </c>
      <c r="L11" s="13">
        <f>LN(K2)</f>
        <v>0.25705312038539807</v>
      </c>
      <c r="M11">
        <v>1997</v>
      </c>
      <c r="N11">
        <v>10.797000000000001</v>
      </c>
      <c r="O11" t="s">
        <v>22</v>
      </c>
      <c r="P11" s="13">
        <f>LN(O2)</f>
        <v>0.25659780227659112</v>
      </c>
      <c r="Q11">
        <v>1997</v>
      </c>
      <c r="R11">
        <v>10.797000000000001</v>
      </c>
      <c r="S11" t="s">
        <v>22</v>
      </c>
      <c r="T11" s="13">
        <f>LN(S2)</f>
        <v>0.24978905875291527</v>
      </c>
      <c r="U11">
        <v>1997</v>
      </c>
      <c r="V11">
        <v>10.797000000000001</v>
      </c>
      <c r="W11" t="s">
        <v>22</v>
      </c>
      <c r="X11" s="13">
        <f>LN(W2)</f>
        <v>0.24665253259167097</v>
      </c>
      <c r="Y11">
        <v>1997</v>
      </c>
      <c r="Z11">
        <v>10.797000000000001</v>
      </c>
      <c r="AA11" t="s">
        <v>22</v>
      </c>
      <c r="AB11" s="13">
        <f>LN(AA2)</f>
        <v>0.24478864870622397</v>
      </c>
      <c r="AC11">
        <v>1997</v>
      </c>
      <c r="AD11">
        <v>10.797000000000001</v>
      </c>
      <c r="AE11" t="s">
        <v>22</v>
      </c>
      <c r="AF11" s="13">
        <f>LN(AE2)</f>
        <v>0.24240668433479881</v>
      </c>
      <c r="AG11">
        <v>1997</v>
      </c>
      <c r="AH11">
        <v>10.797000000000001</v>
      </c>
      <c r="AI11" t="s">
        <v>22</v>
      </c>
      <c r="AJ11" s="13">
        <f>LN(AI2)</f>
        <v>0.24405196749929589</v>
      </c>
      <c r="AK11">
        <v>1997</v>
      </c>
      <c r="AL11">
        <v>10.797000000000001</v>
      </c>
      <c r="AM11" t="s">
        <v>22</v>
      </c>
      <c r="AN11" s="13">
        <f>LN(AM2)</f>
        <v>0.24864638978568021</v>
      </c>
      <c r="AO11">
        <v>1997</v>
      </c>
      <c r="AP11">
        <v>10.797000000000001</v>
      </c>
      <c r="AQ11" t="s">
        <v>22</v>
      </c>
      <c r="AR11" s="13">
        <f>LN(AQ2)</f>
        <v>0.25689584612374872</v>
      </c>
      <c r="AS11">
        <v>1997</v>
      </c>
      <c r="AT11">
        <v>10.797000000000001</v>
      </c>
      <c r="AU11" t="s">
        <v>22</v>
      </c>
      <c r="AV11" s="13">
        <f>LN(AU2)</f>
        <v>0.24873980158798015</v>
      </c>
      <c r="AW11">
        <v>1994</v>
      </c>
      <c r="AX11">
        <v>6.9969999999999999</v>
      </c>
      <c r="AY11" t="s">
        <v>22</v>
      </c>
      <c r="AZ11" s="13">
        <f>LN(AY2)</f>
        <v>0.25083771976505875</v>
      </c>
      <c r="BA11">
        <v>1994</v>
      </c>
      <c r="BB11">
        <v>6.9969999999999999</v>
      </c>
      <c r="BC11" t="s">
        <v>22</v>
      </c>
      <c r="BD11" s="13">
        <f>LN(BC2)</f>
        <v>0.23565033034619978</v>
      </c>
      <c r="BE11">
        <v>1994</v>
      </c>
      <c r="BF11">
        <v>6.9969999999999999</v>
      </c>
      <c r="BG11" t="s">
        <v>22</v>
      </c>
      <c r="BH11" s="13">
        <f>LN(BG2)</f>
        <v>0.23245896703298208</v>
      </c>
      <c r="BI11">
        <v>1994</v>
      </c>
      <c r="BJ11">
        <v>6.9969999999999999</v>
      </c>
    </row>
    <row r="12" spans="1:64">
      <c r="B12">
        <v>0.25083771976505875</v>
      </c>
      <c r="C12" s="12">
        <v>0.83789505043634072</v>
      </c>
      <c r="D12">
        <v>56.857274127711079</v>
      </c>
      <c r="E12">
        <v>1997</v>
      </c>
      <c r="F12">
        <v>10.797000000000001</v>
      </c>
      <c r="G12" t="s">
        <v>23</v>
      </c>
      <c r="H12" s="13">
        <f>LN(H9)</f>
        <v>0.2984591029176758</v>
      </c>
      <c r="I12">
        <v>1998</v>
      </c>
      <c r="J12">
        <v>342.976</v>
      </c>
      <c r="K12" t="s">
        <v>23</v>
      </c>
      <c r="L12" s="13">
        <f>LN(L9)</f>
        <v>0.31585381321418854</v>
      </c>
      <c r="M12">
        <v>1998</v>
      </c>
      <c r="N12">
        <v>342.976</v>
      </c>
      <c r="O12" t="s">
        <v>23</v>
      </c>
      <c r="P12" s="13">
        <f>LN(P9)</f>
        <v>0.31386894363922185</v>
      </c>
      <c r="Q12">
        <v>1998</v>
      </c>
      <c r="R12">
        <v>342.976</v>
      </c>
      <c r="S12" t="s">
        <v>23</v>
      </c>
      <c r="T12" s="13">
        <f>LN(T9)</f>
        <v>0.30796265123566624</v>
      </c>
      <c r="U12">
        <v>1998</v>
      </c>
      <c r="V12">
        <v>342.976</v>
      </c>
      <c r="W12" t="s">
        <v>23</v>
      </c>
      <c r="X12" s="13">
        <f>LN(X9)</f>
        <v>0.30422086025659584</v>
      </c>
      <c r="Y12">
        <v>1998</v>
      </c>
      <c r="Z12">
        <v>342.976</v>
      </c>
      <c r="AA12" t="s">
        <v>23</v>
      </c>
      <c r="AB12" s="13">
        <f>LN(AB9)</f>
        <v>0.30161877904018181</v>
      </c>
      <c r="AC12">
        <v>1998</v>
      </c>
      <c r="AD12">
        <v>342.976</v>
      </c>
      <c r="AE12" t="s">
        <v>23</v>
      </c>
      <c r="AF12" s="13">
        <f>LN(AF9)</f>
        <v>0.29713573982825986</v>
      </c>
      <c r="AG12">
        <v>1998</v>
      </c>
      <c r="AH12">
        <v>342.976</v>
      </c>
      <c r="AI12" t="s">
        <v>23</v>
      </c>
      <c r="AJ12" s="13">
        <f>LN(AJ9)</f>
        <v>0.29941929146301488</v>
      </c>
      <c r="AK12">
        <v>1998</v>
      </c>
      <c r="AL12">
        <v>342.976</v>
      </c>
      <c r="AM12" t="s">
        <v>23</v>
      </c>
      <c r="AN12" s="13">
        <f>LN(AN9)</f>
        <v>0.30033193481491166</v>
      </c>
      <c r="AO12">
        <v>1998</v>
      </c>
      <c r="AP12">
        <v>342.976</v>
      </c>
      <c r="AQ12" t="s">
        <v>23</v>
      </c>
      <c r="AR12" s="13">
        <f>LN(AR9)</f>
        <v>0.30325856829627268</v>
      </c>
      <c r="AS12">
        <v>1998</v>
      </c>
      <c r="AT12">
        <v>342.976</v>
      </c>
      <c r="AU12" t="s">
        <v>23</v>
      </c>
      <c r="AV12" s="13">
        <f>LN(AV9)</f>
        <v>0.30529076608318717</v>
      </c>
      <c r="AW12">
        <v>1998</v>
      </c>
      <c r="AX12">
        <v>342.976</v>
      </c>
      <c r="AY12" t="s">
        <v>23</v>
      </c>
      <c r="AZ12" s="13">
        <f>LN(AZ9)</f>
        <v>0.30756687480614309</v>
      </c>
      <c r="BA12">
        <v>1997</v>
      </c>
      <c r="BB12">
        <v>10.797000000000001</v>
      </c>
      <c r="BC12" t="s">
        <v>23</v>
      </c>
      <c r="BD12" s="13">
        <f>LN(BD9)</f>
        <v>0.2915695316769828</v>
      </c>
      <c r="BE12">
        <v>1997</v>
      </c>
      <c r="BF12">
        <v>10.797000000000001</v>
      </c>
      <c r="BG12" t="s">
        <v>23</v>
      </c>
      <c r="BH12" s="13">
        <f>LN(BH9)</f>
        <v>0.29002357267246037</v>
      </c>
      <c r="BI12">
        <v>1997</v>
      </c>
      <c r="BJ12">
        <v>10.797000000000001</v>
      </c>
    </row>
    <row r="13" spans="1:64">
      <c r="B13">
        <v>0.23565033034619978</v>
      </c>
      <c r="C13" s="12">
        <v>0.82887681475110264</v>
      </c>
      <c r="D13">
        <v>53.281178403736348</v>
      </c>
      <c r="E13">
        <v>1998</v>
      </c>
      <c r="F13">
        <v>342.976</v>
      </c>
      <c r="G13" t="s">
        <v>24</v>
      </c>
      <c r="H13" s="13">
        <f>LN(H10)</f>
        <v>0.18983253555656115</v>
      </c>
      <c r="I13">
        <v>2003</v>
      </c>
      <c r="J13">
        <v>1138.5609999999999</v>
      </c>
      <c r="K13" t="s">
        <v>24</v>
      </c>
      <c r="L13" s="13">
        <f>LN(L10)</f>
        <v>0.19457770510593364</v>
      </c>
      <c r="M13">
        <v>2003</v>
      </c>
      <c r="N13">
        <v>1138.5609999999999</v>
      </c>
      <c r="O13" t="s">
        <v>24</v>
      </c>
      <c r="P13" s="13">
        <f>LN(P10)</f>
        <v>0.19584634680585686</v>
      </c>
      <c r="Q13">
        <v>2003</v>
      </c>
      <c r="R13">
        <v>1138.5609999999999</v>
      </c>
      <c r="S13" t="s">
        <v>24</v>
      </c>
      <c r="T13" s="13">
        <f>LN(T10)</f>
        <v>0.18802112773258309</v>
      </c>
      <c r="U13">
        <v>2003</v>
      </c>
      <c r="V13">
        <v>1138.5609999999999</v>
      </c>
      <c r="W13" t="s">
        <v>24</v>
      </c>
      <c r="X13" s="13">
        <f>LN(X10)</f>
        <v>0.18556655678532849</v>
      </c>
      <c r="Y13">
        <v>2003</v>
      </c>
      <c r="Z13">
        <v>1138.5609999999999</v>
      </c>
      <c r="AA13" t="s">
        <v>24</v>
      </c>
      <c r="AB13" s="13">
        <f>LN(AB10)</f>
        <v>0.18453321706092402</v>
      </c>
      <c r="AC13">
        <v>2003</v>
      </c>
      <c r="AD13">
        <v>1138.5609999999999</v>
      </c>
      <c r="AE13" t="s">
        <v>24</v>
      </c>
      <c r="AF13" s="13">
        <f>LN(AF10)</f>
        <v>0.18450805469732021</v>
      </c>
      <c r="AG13">
        <v>2003</v>
      </c>
      <c r="AH13">
        <v>1138.5609999999999</v>
      </c>
      <c r="AI13" t="s">
        <v>24</v>
      </c>
      <c r="AJ13" s="13">
        <f>LN(AJ10)</f>
        <v>0.18543849465229595</v>
      </c>
      <c r="AK13">
        <v>2003</v>
      </c>
      <c r="AL13">
        <v>1138.5609999999999</v>
      </c>
      <c r="AM13" t="s">
        <v>24</v>
      </c>
      <c r="AN13" s="13">
        <f>LN(AN10)</f>
        <v>0.19414315393928094</v>
      </c>
      <c r="AO13">
        <v>2003</v>
      </c>
      <c r="AP13">
        <v>1138.5609999999999</v>
      </c>
      <c r="AQ13" t="s">
        <v>24</v>
      </c>
      <c r="AR13" s="13">
        <f>LN(AR10)</f>
        <v>0.20827867619159168</v>
      </c>
      <c r="AS13">
        <v>2003</v>
      </c>
      <c r="AT13">
        <v>1138.5609999999999</v>
      </c>
      <c r="AU13" t="s">
        <v>24</v>
      </c>
      <c r="AV13" s="13">
        <f>LN(AV10)</f>
        <v>0.18879811951043771</v>
      </c>
      <c r="AW13">
        <v>2003</v>
      </c>
      <c r="AX13">
        <v>1138.5609999999999</v>
      </c>
      <c r="AY13" t="s">
        <v>24</v>
      </c>
      <c r="AZ13" s="13">
        <f>LN(AZ10)</f>
        <v>0.19069579394771186</v>
      </c>
      <c r="BA13">
        <v>2003</v>
      </c>
      <c r="BB13">
        <v>1138.5609999999999</v>
      </c>
      <c r="BC13" t="s">
        <v>24</v>
      </c>
      <c r="BD13" s="13">
        <f>LN(BD10)</f>
        <v>0.17641798948438273</v>
      </c>
      <c r="BE13">
        <v>1998</v>
      </c>
      <c r="BF13">
        <v>342.976</v>
      </c>
      <c r="BG13" t="s">
        <v>24</v>
      </c>
      <c r="BH13" s="13">
        <f>LN(BH10)</f>
        <v>0.1713771821385166</v>
      </c>
      <c r="BI13">
        <v>1998</v>
      </c>
      <c r="BJ13">
        <v>342.976</v>
      </c>
    </row>
    <row r="14" spans="1:64">
      <c r="B14">
        <v>0.23245896703298208</v>
      </c>
      <c r="C14" s="12">
        <v>0.81714735261415672</v>
      </c>
      <c r="D14">
        <v>49.157728954224801</v>
      </c>
      <c r="E14">
        <v>2003</v>
      </c>
      <c r="F14">
        <v>1138.5609999999999</v>
      </c>
      <c r="G14" t="s">
        <v>25</v>
      </c>
      <c r="H14" s="13">
        <f>H12-H11</f>
        <v>5.2839041893813027E-2</v>
      </c>
      <c r="I14">
        <v>2004</v>
      </c>
      <c r="J14">
        <v>5155.8339999999998</v>
      </c>
      <c r="K14" t="s">
        <v>25</v>
      </c>
      <c r="L14" s="13">
        <f>L12-L11</f>
        <v>5.8800692828790468E-2</v>
      </c>
      <c r="M14">
        <v>2004</v>
      </c>
      <c r="N14">
        <v>5155.8339999999998</v>
      </c>
      <c r="O14" t="s">
        <v>25</v>
      </c>
      <c r="P14" s="13">
        <f>P12-P11</f>
        <v>5.7271141362630729E-2</v>
      </c>
      <c r="Q14">
        <v>2004</v>
      </c>
      <c r="R14">
        <v>5155.8339999999998</v>
      </c>
      <c r="S14" t="s">
        <v>25</v>
      </c>
      <c r="T14" s="13">
        <f>T12-T11</f>
        <v>5.8173592482750974E-2</v>
      </c>
      <c r="U14">
        <v>2004</v>
      </c>
      <c r="V14">
        <v>5155.8339999999998</v>
      </c>
      <c r="W14" t="s">
        <v>25</v>
      </c>
      <c r="X14" s="13">
        <f>X12-X11</f>
        <v>5.7568327664924868E-2</v>
      </c>
      <c r="Y14">
        <v>2004</v>
      </c>
      <c r="Z14">
        <v>5155.8339999999998</v>
      </c>
      <c r="AA14" t="s">
        <v>25</v>
      </c>
      <c r="AB14" s="13">
        <f>AB12-AB11</f>
        <v>5.683013033395784E-2</v>
      </c>
      <c r="AC14">
        <v>2004</v>
      </c>
      <c r="AD14">
        <v>5155.8339999999998</v>
      </c>
      <c r="AE14" t="s">
        <v>25</v>
      </c>
      <c r="AF14" s="13">
        <f>AF12-AF11</f>
        <v>5.4729055493461048E-2</v>
      </c>
      <c r="AG14">
        <v>2004</v>
      </c>
      <c r="AH14">
        <v>5155.8339999999998</v>
      </c>
      <c r="AI14" t="s">
        <v>25</v>
      </c>
      <c r="AJ14" s="13">
        <f>AJ12-AJ11</f>
        <v>5.536732396371899E-2</v>
      </c>
      <c r="AK14">
        <v>2004</v>
      </c>
      <c r="AL14">
        <v>5155.8339999999998</v>
      </c>
      <c r="AM14" t="s">
        <v>25</v>
      </c>
      <c r="AN14" s="13">
        <f>AN12-AN11</f>
        <v>5.168554502923145E-2</v>
      </c>
      <c r="AO14">
        <v>2004</v>
      </c>
      <c r="AP14">
        <v>5155.8339999999998</v>
      </c>
      <c r="AQ14" t="s">
        <v>25</v>
      </c>
      <c r="AR14" s="13">
        <f>AR12-AR11</f>
        <v>4.6362722172523962E-2</v>
      </c>
      <c r="AS14">
        <v>2004</v>
      </c>
      <c r="AT14">
        <v>5155.8339999999998</v>
      </c>
      <c r="AU14" t="s">
        <v>25</v>
      </c>
      <c r="AV14" s="13">
        <f>AV12-AV11</f>
        <v>5.6550964495207023E-2</v>
      </c>
      <c r="AW14">
        <v>2004</v>
      </c>
      <c r="AX14">
        <v>5155.8339999999998</v>
      </c>
      <c r="AY14" t="s">
        <v>25</v>
      </c>
      <c r="AZ14" s="13">
        <f>AZ12-AZ11</f>
        <v>5.6729155041084334E-2</v>
      </c>
      <c r="BA14">
        <v>2004</v>
      </c>
      <c r="BB14">
        <v>5155.8339999999998</v>
      </c>
      <c r="BC14" t="s">
        <v>25</v>
      </c>
      <c r="BD14" s="13">
        <f>BD12-BD11</f>
        <v>5.5919201330783014E-2</v>
      </c>
      <c r="BE14">
        <v>2004</v>
      </c>
      <c r="BF14">
        <v>5155.8339999999998</v>
      </c>
      <c r="BG14" t="s">
        <v>25</v>
      </c>
      <c r="BH14" s="13">
        <f>BH12-BH11</f>
        <v>5.7564605639478295E-2</v>
      </c>
      <c r="BI14">
        <v>2003</v>
      </c>
      <c r="BJ14">
        <v>1138.5609999999999</v>
      </c>
    </row>
    <row r="15" spans="1:64">
      <c r="B15">
        <v>0.22308318709132235</v>
      </c>
      <c r="C15" s="12">
        <v>0.83173965515980108</v>
      </c>
      <c r="D15">
        <v>54.374880875508566</v>
      </c>
      <c r="E15">
        <v>2004</v>
      </c>
      <c r="F15">
        <v>5155.8339999999998</v>
      </c>
      <c r="G15" t="s">
        <v>26</v>
      </c>
      <c r="H15" s="13">
        <f>H11-H13</f>
        <v>5.5787525467301619E-2</v>
      </c>
      <c r="K15" t="s">
        <v>26</v>
      </c>
      <c r="L15" s="13">
        <f>L11-L13</f>
        <v>6.247541527946443E-2</v>
      </c>
      <c r="O15" t="s">
        <v>26</v>
      </c>
      <c r="P15" s="13">
        <f>P11-P13</f>
        <v>6.0751455470734267E-2</v>
      </c>
      <c r="S15" t="s">
        <v>26</v>
      </c>
      <c r="T15" s="13">
        <f>T11-T13</f>
        <v>6.1767931020332179E-2</v>
      </c>
      <c r="W15" t="s">
        <v>26</v>
      </c>
      <c r="X15" s="13">
        <f>X11-X13</f>
        <v>6.108597580634248E-2</v>
      </c>
      <c r="AA15" t="s">
        <v>26</v>
      </c>
      <c r="AB15" s="13">
        <f>AB11-AB13</f>
        <v>6.0255431645299951E-2</v>
      </c>
      <c r="AE15" t="s">
        <v>26</v>
      </c>
      <c r="AF15" s="13">
        <f>AF11-AF13</f>
        <v>5.7898629637478605E-2</v>
      </c>
      <c r="AI15" t="s">
        <v>26</v>
      </c>
      <c r="AJ15" s="13">
        <f>AJ11-AJ13</f>
        <v>5.8613472846999942E-2</v>
      </c>
      <c r="AM15" t="s">
        <v>26</v>
      </c>
      <c r="AN15" s="13">
        <f>AN11-AN13</f>
        <v>5.4503235846399267E-2</v>
      </c>
      <c r="AQ15" t="s">
        <v>26</v>
      </c>
      <c r="AR15" s="13">
        <f>AR11-AR13</f>
        <v>4.8617169932157034E-2</v>
      </c>
      <c r="AU15" t="s">
        <v>26</v>
      </c>
      <c r="AV15" s="13">
        <f>AV11-AV13</f>
        <v>5.9941682077542441E-2</v>
      </c>
      <c r="AY15" t="s">
        <v>26</v>
      </c>
      <c r="AZ15" s="13">
        <f>AZ11-AZ13</f>
        <v>6.0141925817346897E-2</v>
      </c>
      <c r="BC15" t="s">
        <v>26</v>
      </c>
      <c r="BD15" s="13">
        <f>BD11-BD13</f>
        <v>5.9232340861817057E-2</v>
      </c>
      <c r="BG15" t="s">
        <v>26</v>
      </c>
      <c r="BH15" s="13">
        <f>BH11-BH13</f>
        <v>6.1081784894465474E-2</v>
      </c>
    </row>
    <row r="16" spans="1:64">
      <c r="A16" t="s">
        <v>37</v>
      </c>
      <c r="B16" s="6">
        <f>AVERAGE(B2:B15)</f>
        <v>0.24554657544856187</v>
      </c>
      <c r="C16" s="6">
        <f>AVERAGE(C2:C15)</f>
        <v>0.83917925374859104</v>
      </c>
      <c r="D16" s="6">
        <f>AVERAGE(D2:D15)</f>
        <v>58.375466366547819</v>
      </c>
      <c r="E16" s="6">
        <f>AVERAGE(E2:E15)</f>
        <v>1979.1428571428571</v>
      </c>
      <c r="F16" s="6">
        <f>AVERAGE(F2:F15)</f>
        <v>475.39275571428567</v>
      </c>
      <c r="G16" t="s">
        <v>27</v>
      </c>
      <c r="H16" s="14">
        <f>AVERAGE(H14:H15)</f>
        <v>5.4313283680557323E-2</v>
      </c>
      <c r="K16" t="s">
        <v>27</v>
      </c>
      <c r="L16" s="14">
        <f>AVERAGE(L14:L15)</f>
        <v>6.0638054054127449E-2</v>
      </c>
      <c r="O16" t="s">
        <v>27</v>
      </c>
      <c r="P16" s="14">
        <f>AVERAGE(P14:P15)</f>
        <v>5.9011298416682498E-2</v>
      </c>
      <c r="S16" t="s">
        <v>27</v>
      </c>
      <c r="T16" s="14">
        <f>AVERAGE(T14:T15)</f>
        <v>5.9970761751541576E-2</v>
      </c>
      <c r="W16" t="s">
        <v>27</v>
      </c>
      <c r="X16" s="14">
        <f>AVERAGE(X14:X15)</f>
        <v>5.9327151735633674E-2</v>
      </c>
      <c r="AA16" t="s">
        <v>27</v>
      </c>
      <c r="AB16" s="14">
        <f>AVERAGE(AB14:AB15)</f>
        <v>5.8542780989628895E-2</v>
      </c>
      <c r="AE16" t="s">
        <v>27</v>
      </c>
      <c r="AF16" s="14">
        <f>AVERAGE(AF14:AF15)</f>
        <v>5.6313842565469827E-2</v>
      </c>
      <c r="AI16" t="s">
        <v>27</v>
      </c>
      <c r="AJ16" s="14">
        <f>AVERAGE(AJ14:AJ15)</f>
        <v>5.6990398405359466E-2</v>
      </c>
      <c r="AM16" t="s">
        <v>27</v>
      </c>
      <c r="AN16" s="14">
        <f>AVERAGE(AN14:AN15)</f>
        <v>5.3094390437815359E-2</v>
      </c>
      <c r="AQ16" t="s">
        <v>27</v>
      </c>
      <c r="AR16" s="14">
        <f>AVERAGE(AR14:AR15)</f>
        <v>4.7489946052340498E-2</v>
      </c>
      <c r="AU16" t="s">
        <v>27</v>
      </c>
      <c r="AV16" s="14">
        <f>AVERAGE(AV14:AV15)</f>
        <v>5.8246323286374732E-2</v>
      </c>
      <c r="AY16" t="s">
        <v>27</v>
      </c>
      <c r="AZ16" s="14">
        <f>AVERAGE(AZ14:AZ15)</f>
        <v>5.8435540429215616E-2</v>
      </c>
      <c r="BC16" t="s">
        <v>27</v>
      </c>
      <c r="BD16" s="14">
        <f>AVERAGE(BD14:BD15)</f>
        <v>5.7575771096300035E-2</v>
      </c>
      <c r="BG16" t="s">
        <v>27</v>
      </c>
      <c r="BH16" s="14">
        <f>AVERAGE(BH14:BH15)</f>
        <v>5.9323195266971884E-2</v>
      </c>
    </row>
    <row r="17" spans="1:60">
      <c r="A17" t="s">
        <v>38</v>
      </c>
      <c r="B17" s="6">
        <f>STDEV(B2:B15)</f>
        <v>9.7540993017358538E-3</v>
      </c>
      <c r="C17" s="6">
        <f>STDEV(C2:C15)</f>
        <v>1.7478394999893749E-2</v>
      </c>
      <c r="D17" s="6">
        <f>STDEV(D2:D15)</f>
        <v>9.7774239191873793</v>
      </c>
      <c r="E17" s="6">
        <f>STDEV(E2:E15)</f>
        <v>18.77747071874715</v>
      </c>
      <c r="F17" s="6">
        <f>STDEV(F2:F15)</f>
        <v>1382.1045179583921</v>
      </c>
      <c r="G17" t="s">
        <v>28</v>
      </c>
      <c r="H17">
        <f>TINV(0.3173,H5)</f>
        <v>1.0434625125011039</v>
      </c>
      <c r="K17" t="s">
        <v>28</v>
      </c>
      <c r="L17">
        <f>TINV(0.3173,L5)</f>
        <v>1.0475913649820714</v>
      </c>
      <c r="O17" t="s">
        <v>28</v>
      </c>
      <c r="P17">
        <f>TINV(0.3173,P5)</f>
        <v>1.0475913649820714</v>
      </c>
      <c r="S17" t="s">
        <v>28</v>
      </c>
      <c r="T17">
        <f>TINV(0.3173,T5)</f>
        <v>1.0475913649820714</v>
      </c>
      <c r="W17" t="s">
        <v>28</v>
      </c>
      <c r="X17">
        <f>TINV(0.3173,X5)</f>
        <v>1.0475913649820714</v>
      </c>
      <c r="AA17" t="s">
        <v>28</v>
      </c>
      <c r="AB17">
        <f>TINV(0.3173,AB5)</f>
        <v>1.0475913649820714</v>
      </c>
      <c r="AE17" t="s">
        <v>28</v>
      </c>
      <c r="AF17">
        <f>TINV(0.3173,AF5)</f>
        <v>1.0475913649820714</v>
      </c>
      <c r="AI17" t="s">
        <v>28</v>
      </c>
      <c r="AJ17">
        <f>TINV(0.3173,AJ5)</f>
        <v>1.0475913649820714</v>
      </c>
      <c r="AM17" t="s">
        <v>28</v>
      </c>
      <c r="AN17">
        <f>TINV(0.3173,AN5)</f>
        <v>1.0475913649820714</v>
      </c>
      <c r="AQ17" t="s">
        <v>28</v>
      </c>
      <c r="AR17">
        <f>TINV(0.3173,AR5)</f>
        <v>1.0475913649820714</v>
      </c>
      <c r="AU17" t="s">
        <v>28</v>
      </c>
      <c r="AV17">
        <f>TINV(0.3173,AV5)</f>
        <v>1.0475913649820714</v>
      </c>
      <c r="AY17" t="s">
        <v>28</v>
      </c>
      <c r="AZ17">
        <f>TINV(0.3173,AZ5)</f>
        <v>1.0475913649820714</v>
      </c>
      <c r="BC17" t="s">
        <v>28</v>
      </c>
      <c r="BD17">
        <f>TINV(0.3173,BD5)</f>
        <v>1.0475913649820714</v>
      </c>
      <c r="BG17" t="s">
        <v>28</v>
      </c>
      <c r="BH17">
        <f>TINV(0.3173,BH5)</f>
        <v>1.0475913649820714</v>
      </c>
    </row>
    <row r="18" spans="1:60">
      <c r="A18" t="s">
        <v>39</v>
      </c>
      <c r="B18" s="6">
        <f>MIN(B2:B15)</f>
        <v>0.22308318709132235</v>
      </c>
      <c r="C18" s="6">
        <f>MIN(C2:C15)</f>
        <v>0.81714735261415672</v>
      </c>
      <c r="D18" s="6">
        <f>MIN(D2:D15)</f>
        <v>49.157728954224801</v>
      </c>
      <c r="E18" s="6">
        <f>MIN(E2:E15)</f>
        <v>1952</v>
      </c>
      <c r="F18" s="6">
        <f>MIN(F2:F15)</f>
        <v>2.3800000000000002E-3</v>
      </c>
      <c r="G18" t="s">
        <v>29</v>
      </c>
      <c r="H18">
        <f>H17*G3</f>
        <v>3.243841623765617E-2</v>
      </c>
      <c r="K18" t="s">
        <v>29</v>
      </c>
      <c r="L18">
        <f>L17*K3</f>
        <v>3.6384912803481335E-2</v>
      </c>
      <c r="O18" t="s">
        <v>29</v>
      </c>
      <c r="P18">
        <f>P17*O3</f>
        <v>3.539497753512947E-2</v>
      </c>
      <c r="S18" t="s">
        <v>29</v>
      </c>
      <c r="T18">
        <f>T17*S3</f>
        <v>3.5725024654913888E-2</v>
      </c>
      <c r="W18" t="s">
        <v>29</v>
      </c>
      <c r="X18">
        <f>X17*W3</f>
        <v>3.5231845375697589E-2</v>
      </c>
      <c r="AA18" t="s">
        <v>29</v>
      </c>
      <c r="AB18">
        <f>AB17*AA3</f>
        <v>3.4702369499099779E-2</v>
      </c>
      <c r="AE18" t="s">
        <v>29</v>
      </c>
      <c r="AF18">
        <f>AF17*AE3</f>
        <v>3.3304542560889105E-2</v>
      </c>
      <c r="AI18" t="s">
        <v>29</v>
      </c>
      <c r="AJ18">
        <f>AJ17*AI3</f>
        <v>3.3759302139291306E-2</v>
      </c>
      <c r="AM18" t="s">
        <v>29</v>
      </c>
      <c r="AN18">
        <f>AN17*AM3</f>
        <v>3.1600775415752763E-2</v>
      </c>
      <c r="AQ18" t="s">
        <v>29</v>
      </c>
      <c r="AR18">
        <f>AR17*AQ3</f>
        <v>2.8504601907708652E-2</v>
      </c>
      <c r="AU18" t="s">
        <v>29</v>
      </c>
      <c r="AV18">
        <f>AV17*AU3</f>
        <v>3.4663727749412385E-2</v>
      </c>
      <c r="AY18" t="s">
        <v>29</v>
      </c>
      <c r="AZ18">
        <f>AZ17*AY3</f>
        <v>3.484911365305611E-2</v>
      </c>
      <c r="BC18" t="s">
        <v>29</v>
      </c>
      <c r="BD18">
        <f>BD17*BC3</f>
        <v>3.3819957086250033E-2</v>
      </c>
      <c r="BG18" t="s">
        <v>29</v>
      </c>
      <c r="BH18">
        <f>BH17*BG3</f>
        <v>3.4733000956687535E-2</v>
      </c>
    </row>
    <row r="19" spans="1:60">
      <c r="A19" t="s">
        <v>40</v>
      </c>
      <c r="B19" s="6">
        <f>MAX(B2:B15)</f>
        <v>0.25705312038539807</v>
      </c>
      <c r="C19" s="6">
        <f>MAX(C2:C15)</f>
        <v>0.89015274769238228</v>
      </c>
      <c r="D19" s="6">
        <f>MAX(D2:D15)</f>
        <v>89.139054631930762</v>
      </c>
      <c r="E19" s="6">
        <f>MAX(E2:E15)</f>
        <v>2004</v>
      </c>
      <c r="F19" s="6">
        <f>MAX(F2:F15)</f>
        <v>5155.8339999999998</v>
      </c>
      <c r="G19" t="s">
        <v>30</v>
      </c>
      <c r="H19">
        <f>G2+H18</f>
        <v>1.3108521782800464</v>
      </c>
      <c r="K19" t="s">
        <v>30</v>
      </c>
      <c r="L19">
        <f>K2+L18</f>
        <v>1.3294987284426794</v>
      </c>
      <c r="O19" t="s">
        <v>30</v>
      </c>
      <c r="P19">
        <f>O2+P18</f>
        <v>1.3279201490576509</v>
      </c>
      <c r="S19" t="s">
        <v>30</v>
      </c>
      <c r="T19">
        <f>S2+T18</f>
        <v>1.3194796159850943</v>
      </c>
      <c r="W19" t="s">
        <v>30</v>
      </c>
      <c r="X19">
        <f>W2+X18</f>
        <v>1.31496621490682</v>
      </c>
      <c r="AA19" t="s">
        <v>30</v>
      </c>
      <c r="AB19">
        <f>AA2+AB18</f>
        <v>1.3120536843197437</v>
      </c>
      <c r="AE19" t="s">
        <v>30</v>
      </c>
      <c r="AF19">
        <f>AE2+AF18</f>
        <v>1.3076168728731201</v>
      </c>
      <c r="AI19" t="s">
        <v>30</v>
      </c>
      <c r="AJ19">
        <f>AI2+AJ18</f>
        <v>1.3101699627753329</v>
      </c>
      <c r="AM19" t="s">
        <v>30</v>
      </c>
      <c r="AN19">
        <f>AM2+AN18</f>
        <v>1.313889297988031</v>
      </c>
      <c r="AQ19" t="s">
        <v>30</v>
      </c>
      <c r="AR19">
        <f>AQ2+AR18</f>
        <v>1.3214150600181951</v>
      </c>
      <c r="AU19" t="s">
        <v>30</v>
      </c>
      <c r="AV19">
        <f>AU2+AV18</f>
        <v>1.3170720367983009</v>
      </c>
      <c r="AY19" t="s">
        <v>30</v>
      </c>
      <c r="AZ19">
        <f>AY2+AZ18</f>
        <v>1.3199506344851184</v>
      </c>
      <c r="BC19" t="s">
        <v>30</v>
      </c>
      <c r="BD19">
        <f>BC2+BD18</f>
        <v>1.2995516019182707</v>
      </c>
      <c r="BG19" t="s">
        <v>30</v>
      </c>
      <c r="BH19">
        <f>BG2+BH18</f>
        <v>1.2964316750134164</v>
      </c>
    </row>
    <row r="20" spans="1:60">
      <c r="A20" t="s">
        <v>41</v>
      </c>
      <c r="B20" s="6">
        <f>ABS(B19-B18)</f>
        <v>3.3969933294075716E-2</v>
      </c>
      <c r="C20" s="6">
        <f>ABS(C19-C18)</f>
        <v>7.3005395078225566E-2</v>
      </c>
      <c r="D20" s="6">
        <f>ABS(D19-D18)</f>
        <v>39.981325677705961</v>
      </c>
      <c r="E20" s="6">
        <f>ABS(E19-E18)</f>
        <v>52</v>
      </c>
      <c r="F20" s="6">
        <f>ABS(F19-F18)</f>
        <v>5155.8316199999999</v>
      </c>
      <c r="G20" t="s">
        <v>31</v>
      </c>
      <c r="H20">
        <f>G2-H18</f>
        <v>1.2459753458047342</v>
      </c>
      <c r="K20" t="s">
        <v>31</v>
      </c>
      <c r="L20">
        <f>K2-L18</f>
        <v>1.2567289028357165</v>
      </c>
      <c r="O20" t="s">
        <v>31</v>
      </c>
      <c r="P20">
        <f>O2-P18</f>
        <v>1.257130193987392</v>
      </c>
      <c r="S20" t="s">
        <v>31</v>
      </c>
      <c r="T20">
        <f>S2-T18</f>
        <v>1.2480295666752665</v>
      </c>
      <c r="W20" t="s">
        <v>31</v>
      </c>
      <c r="X20">
        <f>W2-X18</f>
        <v>1.2445025241554246</v>
      </c>
      <c r="AA20" t="s">
        <v>31</v>
      </c>
      <c r="AB20">
        <f>AA2-AB18</f>
        <v>1.2426489453215441</v>
      </c>
      <c r="AE20" t="s">
        <v>31</v>
      </c>
      <c r="AF20">
        <f>AE2-AF18</f>
        <v>1.2410077877513419</v>
      </c>
      <c r="AI20" t="s">
        <v>31</v>
      </c>
      <c r="AJ20">
        <f>AI2-AJ18</f>
        <v>1.2426513584967505</v>
      </c>
      <c r="AM20" t="s">
        <v>31</v>
      </c>
      <c r="AN20">
        <f>AM2-AN18</f>
        <v>1.2506877471565254</v>
      </c>
      <c r="AQ20" t="s">
        <v>31</v>
      </c>
      <c r="AR20">
        <f>AQ2-AR18</f>
        <v>1.2644058562027778</v>
      </c>
      <c r="AU20" t="s">
        <v>31</v>
      </c>
      <c r="AV20">
        <f>AU2-AV18</f>
        <v>1.2477445812994761</v>
      </c>
      <c r="AY20" t="s">
        <v>31</v>
      </c>
      <c r="AZ20">
        <f>AY2-AZ18</f>
        <v>1.250252407179006</v>
      </c>
      <c r="BC20" t="s">
        <v>31</v>
      </c>
      <c r="BD20">
        <f>BC2-BD18</f>
        <v>1.2319116877457705</v>
      </c>
      <c r="BG20" t="s">
        <v>31</v>
      </c>
      <c r="BH20">
        <f>BG2-BH18</f>
        <v>1.2269656731000413</v>
      </c>
    </row>
    <row r="21" spans="1:60">
      <c r="A21" t="s">
        <v>42</v>
      </c>
      <c r="B21" s="6">
        <f>COUNT(B2:B15)</f>
        <v>14</v>
      </c>
      <c r="G21" t="s">
        <v>22</v>
      </c>
      <c r="H21" s="13">
        <f>LN(G2)</f>
        <v>0.24562006102386277</v>
      </c>
      <c r="K21" t="s">
        <v>22</v>
      </c>
      <c r="L21" s="13">
        <f>LN(K2)</f>
        <v>0.25705312038539807</v>
      </c>
      <c r="O21" t="s">
        <v>22</v>
      </c>
      <c r="P21" s="13">
        <f>LN(O2)</f>
        <v>0.25659780227659112</v>
      </c>
      <c r="S21" t="s">
        <v>22</v>
      </c>
      <c r="T21" s="13">
        <f>LN(S2)</f>
        <v>0.24978905875291527</v>
      </c>
      <c r="W21" t="s">
        <v>22</v>
      </c>
      <c r="X21" s="13">
        <f>LN(W2)</f>
        <v>0.24665253259167097</v>
      </c>
      <c r="AA21" t="s">
        <v>22</v>
      </c>
      <c r="AB21" s="13">
        <f>LN(AA2)</f>
        <v>0.24478864870622397</v>
      </c>
      <c r="AE21" t="s">
        <v>22</v>
      </c>
      <c r="AF21" s="13">
        <f>LN(AE2)</f>
        <v>0.24240668433479881</v>
      </c>
      <c r="AI21" t="s">
        <v>22</v>
      </c>
      <c r="AJ21" s="13">
        <f>LN(AI2)</f>
        <v>0.24405196749929589</v>
      </c>
      <c r="AM21" t="s">
        <v>22</v>
      </c>
      <c r="AN21" s="13">
        <f>LN(AM2)</f>
        <v>0.24864638978568021</v>
      </c>
      <c r="AQ21" t="s">
        <v>22</v>
      </c>
      <c r="AR21" s="13">
        <f>LN(AQ2)</f>
        <v>0.25689584612374872</v>
      </c>
      <c r="AU21" t="s">
        <v>22</v>
      </c>
      <c r="AV21" s="13">
        <f>LN(AU2)</f>
        <v>0.24873980158798015</v>
      </c>
      <c r="AY21" t="s">
        <v>22</v>
      </c>
      <c r="AZ21" s="13">
        <f>LN(AY2)</f>
        <v>0.25083771976505875</v>
      </c>
      <c r="BC21" t="s">
        <v>22</v>
      </c>
      <c r="BD21" s="13">
        <f>LN(BC2)</f>
        <v>0.23565033034619978</v>
      </c>
      <c r="BG21" t="s">
        <v>22</v>
      </c>
      <c r="BH21" s="13">
        <f>LN(BG2)</f>
        <v>0.23245896703298208</v>
      </c>
    </row>
    <row r="22" spans="1:60">
      <c r="G22" t="s">
        <v>32</v>
      </c>
      <c r="H22" s="13">
        <f>LN(H19)</f>
        <v>0.2706774434891186</v>
      </c>
      <c r="K22" t="s">
        <v>32</v>
      </c>
      <c r="L22" s="13">
        <f>LN(L19)</f>
        <v>0.28480197528278872</v>
      </c>
      <c r="O22" t="s">
        <v>32</v>
      </c>
      <c r="P22" s="13">
        <f>LN(P19)</f>
        <v>0.28361392052478962</v>
      </c>
      <c r="S22" t="s">
        <v>32</v>
      </c>
      <c r="T22" s="13">
        <f>LN(T19)</f>
        <v>0.27723742855475719</v>
      </c>
      <c r="W22" t="s">
        <v>32</v>
      </c>
      <c r="X22" s="13">
        <f>LN(X19)</f>
        <v>0.27381097321361214</v>
      </c>
      <c r="AA22" t="s">
        <v>32</v>
      </c>
      <c r="AB22" s="13">
        <f>LN(AB19)</f>
        <v>0.27159360761141565</v>
      </c>
      <c r="AE22" t="s">
        <v>32</v>
      </c>
      <c r="AF22" s="13">
        <f>LN(AF19)</f>
        <v>0.26820629948084279</v>
      </c>
      <c r="AI22" t="s">
        <v>32</v>
      </c>
      <c r="AJ22" s="13">
        <f>LN(AJ19)</f>
        <v>0.27015687137381</v>
      </c>
      <c r="AM22" t="s">
        <v>32</v>
      </c>
      <c r="AN22" s="13">
        <f>LN(AN19)</f>
        <v>0.27299166840682643</v>
      </c>
      <c r="AQ22" t="s">
        <v>32</v>
      </c>
      <c r="AR22" s="13">
        <f>LN(AR19)</f>
        <v>0.27870317756565077</v>
      </c>
      <c r="AU22" t="s">
        <v>32</v>
      </c>
      <c r="AV22" s="13">
        <f>LN(AV19)</f>
        <v>0.27541111891015774</v>
      </c>
      <c r="AY22" t="s">
        <v>32</v>
      </c>
      <c r="AZ22" s="13">
        <f>LN(AZ19)</f>
        <v>0.27759433778161791</v>
      </c>
      <c r="BC22" t="s">
        <v>32</v>
      </c>
      <c r="BD22" s="13">
        <f>LN(BD19)</f>
        <v>0.26201928336702318</v>
      </c>
      <c r="BG22" t="s">
        <v>32</v>
      </c>
      <c r="BH22" s="13">
        <f>LN(BH19)</f>
        <v>0.25961562504247837</v>
      </c>
    </row>
    <row r="23" spans="1:60">
      <c r="G23" t="s">
        <v>33</v>
      </c>
      <c r="H23" s="13">
        <f>LN(H20)</f>
        <v>0.21991863349593457</v>
      </c>
      <c r="K23" t="s">
        <v>33</v>
      </c>
      <c r="L23" s="13">
        <f>LN(L20)</f>
        <v>0.22851223636845455</v>
      </c>
      <c r="O23" t="s">
        <v>33</v>
      </c>
      <c r="P23" s="13">
        <f>LN(P20)</f>
        <v>0.22883149941354031</v>
      </c>
      <c r="S23" t="s">
        <v>33</v>
      </c>
      <c r="T23" s="13">
        <f>LN(T20)</f>
        <v>0.22156596091280994</v>
      </c>
      <c r="W23" t="s">
        <v>33</v>
      </c>
      <c r="X23" s="13">
        <f>LN(X20)</f>
        <v>0.21873587107208642</v>
      </c>
      <c r="AA23" t="s">
        <v>33</v>
      </c>
      <c r="AB23" s="13">
        <f>LN(AB20)</f>
        <v>0.217245347314449</v>
      </c>
      <c r="AE23" t="s">
        <v>33</v>
      </c>
      <c r="AF23" s="13">
        <f>LN(AF20)</f>
        <v>0.21592378158661718</v>
      </c>
      <c r="AI23" t="s">
        <v>33</v>
      </c>
      <c r="AJ23" s="13">
        <f>LN(AJ20)</f>
        <v>0.21724728927309489</v>
      </c>
      <c r="AM23" t="s">
        <v>33</v>
      </c>
      <c r="AN23" s="13">
        <f>LN(AN20)</f>
        <v>0.22369359773615693</v>
      </c>
      <c r="AQ23" t="s">
        <v>33</v>
      </c>
      <c r="AR23" s="13">
        <f>LN(AR20)</f>
        <v>0.23460233295471949</v>
      </c>
      <c r="AU23" t="s">
        <v>33</v>
      </c>
      <c r="AV23" s="13">
        <f>LN(AV20)</f>
        <v>0.22133758658073319</v>
      </c>
      <c r="AY23" t="s">
        <v>33</v>
      </c>
      <c r="AZ23" s="13">
        <f>LN(AZ20)</f>
        <v>0.2233454566731557</v>
      </c>
      <c r="BC23" t="s">
        <v>33</v>
      </c>
      <c r="BD23" s="13">
        <f>LN(BD20)</f>
        <v>0.20856718051751202</v>
      </c>
      <c r="BG23" t="s">
        <v>33</v>
      </c>
      <c r="BH23" s="13">
        <f>LN(BH20)</f>
        <v>0.20454418905384597</v>
      </c>
    </row>
    <row r="24" spans="1:60">
      <c r="G24" t="s">
        <v>34</v>
      </c>
      <c r="H24" s="13">
        <f>H22-H21</f>
        <v>2.5057382465255823E-2</v>
      </c>
      <c r="K24" t="s">
        <v>34</v>
      </c>
      <c r="L24" s="13">
        <f>L22-L21</f>
        <v>2.7748854897390651E-2</v>
      </c>
      <c r="O24" t="s">
        <v>34</v>
      </c>
      <c r="P24" s="13">
        <f>P22-P21</f>
        <v>2.7016118248198495E-2</v>
      </c>
      <c r="S24" t="s">
        <v>34</v>
      </c>
      <c r="T24" s="13">
        <f>T22-T21</f>
        <v>2.7448369801841926E-2</v>
      </c>
      <c r="W24" t="s">
        <v>34</v>
      </c>
      <c r="X24" s="13">
        <f>X22-X21</f>
        <v>2.7158440621941171E-2</v>
      </c>
      <c r="AA24" t="s">
        <v>34</v>
      </c>
      <c r="AB24" s="13">
        <f>AB22-AB21</f>
        <v>2.6804958905191689E-2</v>
      </c>
      <c r="AE24" t="s">
        <v>34</v>
      </c>
      <c r="AF24" s="13">
        <f>AF22-AF21</f>
        <v>2.579961514604398E-2</v>
      </c>
      <c r="AI24" t="s">
        <v>34</v>
      </c>
      <c r="AJ24" s="13">
        <f>AJ22-AJ21</f>
        <v>2.6104903874514113E-2</v>
      </c>
      <c r="AM24" t="s">
        <v>34</v>
      </c>
      <c r="AN24" s="13">
        <f>AN22-AN21</f>
        <v>2.4345278621146216E-2</v>
      </c>
      <c r="AQ24" t="s">
        <v>34</v>
      </c>
      <c r="AR24" s="13">
        <f>AR22-AR21</f>
        <v>2.1807331441902056E-2</v>
      </c>
      <c r="AU24" t="s">
        <v>34</v>
      </c>
      <c r="AV24" s="13">
        <f>AV22-AV21</f>
        <v>2.667131732217759E-2</v>
      </c>
      <c r="AY24" t="s">
        <v>34</v>
      </c>
      <c r="AZ24" s="13">
        <f>AZ22-AZ21</f>
        <v>2.6756618016559153E-2</v>
      </c>
      <c r="BC24" t="s">
        <v>34</v>
      </c>
      <c r="BD24" s="13">
        <f>BD22-BD21</f>
        <v>2.6368953020823399E-2</v>
      </c>
      <c r="BG24" t="s">
        <v>34</v>
      </c>
      <c r="BH24" s="13">
        <f>BH22-BH21</f>
        <v>2.7156658009496293E-2</v>
      </c>
    </row>
    <row r="25" spans="1:60">
      <c r="G25" t="s">
        <v>35</v>
      </c>
      <c r="H25" s="13">
        <f>H21-H23</f>
        <v>2.57014275279282E-2</v>
      </c>
      <c r="K25" t="s">
        <v>35</v>
      </c>
      <c r="L25" s="13">
        <f>L21-L23</f>
        <v>2.8540884016943519E-2</v>
      </c>
      <c r="O25" t="s">
        <v>35</v>
      </c>
      <c r="P25" s="13">
        <f>P21-P23</f>
        <v>2.7766302863050818E-2</v>
      </c>
      <c r="S25" t="s">
        <v>35</v>
      </c>
      <c r="T25" s="13">
        <f>T21-T23</f>
        <v>2.8223097840105321E-2</v>
      </c>
      <c r="W25" t="s">
        <v>35</v>
      </c>
      <c r="X25" s="13">
        <f>X21-X23</f>
        <v>2.7916661519584551E-2</v>
      </c>
      <c r="AA25" t="s">
        <v>35</v>
      </c>
      <c r="AB25" s="13">
        <f>AB21-AB23</f>
        <v>2.7543301391774966E-2</v>
      </c>
      <c r="AE25" t="s">
        <v>35</v>
      </c>
      <c r="AF25" s="13">
        <f>AF21-AF23</f>
        <v>2.648290274818163E-2</v>
      </c>
      <c r="AI25" t="s">
        <v>35</v>
      </c>
      <c r="AJ25" s="13">
        <f>AJ21-AJ23</f>
        <v>2.6804678226201001E-2</v>
      </c>
      <c r="AM25" t="s">
        <v>35</v>
      </c>
      <c r="AN25" s="13">
        <f>AN21-AN23</f>
        <v>2.4952792049523276E-2</v>
      </c>
      <c r="AQ25" t="s">
        <v>35</v>
      </c>
      <c r="AR25" s="13">
        <f>AR21-AR23</f>
        <v>2.2293513169029222E-2</v>
      </c>
      <c r="AU25" t="s">
        <v>35</v>
      </c>
      <c r="AV25" s="13">
        <f>AV21-AV23</f>
        <v>2.7402215007246961E-2</v>
      </c>
      <c r="AY25" t="s">
        <v>35</v>
      </c>
      <c r="AZ25" s="13">
        <f>AZ21-AZ23</f>
        <v>2.7492263091903058E-2</v>
      </c>
      <c r="BC25" t="s">
        <v>35</v>
      </c>
      <c r="BD25" s="13">
        <f>BD21-BD23</f>
        <v>2.7083149828687758E-2</v>
      </c>
      <c r="BG25" t="s">
        <v>35</v>
      </c>
      <c r="BH25" s="13">
        <f>BH21-BH23</f>
        <v>2.7914777979136107E-2</v>
      </c>
    </row>
    <row r="26" spans="1:60">
      <c r="G26" t="s">
        <v>36</v>
      </c>
      <c r="H26" s="14">
        <f>AVERAGE(H24:H25)</f>
        <v>2.5379404996592012E-2</v>
      </c>
      <c r="K26" t="s">
        <v>36</v>
      </c>
      <c r="L26" s="14">
        <f>AVERAGE(L24:L25)</f>
        <v>2.8144869457167085E-2</v>
      </c>
      <c r="O26" t="s">
        <v>36</v>
      </c>
      <c r="P26" s="14">
        <f>AVERAGE(P24:P25)</f>
        <v>2.7391210555624657E-2</v>
      </c>
      <c r="S26" t="s">
        <v>36</v>
      </c>
      <c r="T26" s="14">
        <f>AVERAGE(T24:T25)</f>
        <v>2.7835733820973624E-2</v>
      </c>
      <c r="W26" t="s">
        <v>36</v>
      </c>
      <c r="X26" s="14">
        <f>AVERAGE(X24:X25)</f>
        <v>2.7537551070762861E-2</v>
      </c>
      <c r="AA26" t="s">
        <v>36</v>
      </c>
      <c r="AB26" s="14">
        <f>AVERAGE(AB24:AB25)</f>
        <v>2.7174130148483328E-2</v>
      </c>
      <c r="AE26" t="s">
        <v>36</v>
      </c>
      <c r="AF26" s="14">
        <f>AVERAGE(AF24:AF25)</f>
        <v>2.6141258947112805E-2</v>
      </c>
      <c r="AI26" t="s">
        <v>36</v>
      </c>
      <c r="AJ26" s="14">
        <f>AVERAGE(AJ24:AJ25)</f>
        <v>2.6454791050357557E-2</v>
      </c>
      <c r="AM26" t="s">
        <v>36</v>
      </c>
      <c r="AN26" s="14">
        <f>AVERAGE(AN24:AN25)</f>
        <v>2.4649035335334746E-2</v>
      </c>
      <c r="AQ26" t="s">
        <v>36</v>
      </c>
      <c r="AR26" s="14">
        <f>AVERAGE(AR24:AR25)</f>
        <v>2.2050422305465639E-2</v>
      </c>
      <c r="AU26" t="s">
        <v>36</v>
      </c>
      <c r="AV26" s="14">
        <f>AVERAGE(AV24:AV25)</f>
        <v>2.7036766164712275E-2</v>
      </c>
      <c r="AY26" t="s">
        <v>36</v>
      </c>
      <c r="AZ26" s="14">
        <f>AVERAGE(AZ24:AZ25)</f>
        <v>2.7124440554231105E-2</v>
      </c>
      <c r="BC26" t="s">
        <v>36</v>
      </c>
      <c r="BD26" s="14">
        <f>AVERAGE(BD24:BD25)</f>
        <v>2.6726051424755579E-2</v>
      </c>
      <c r="BG26" t="s">
        <v>36</v>
      </c>
      <c r="BH26" s="14">
        <f>AVERAGE(BH24:BH25)</f>
        <v>2.75357179943162E-2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ColWidth="8.83203125" defaultRowHeight="14" x14ac:dyDescent="0"/>
  <sheetData>
    <row r="1" spans="1:2">
      <c r="A1" t="s">
        <v>2</v>
      </c>
      <c r="B1" t="s">
        <v>3</v>
      </c>
    </row>
    <row r="2" spans="1:2">
      <c r="A2">
        <v>1952</v>
      </c>
      <c r="B2">
        <v>2.3800000000000002E-3</v>
      </c>
    </row>
    <row r="3" spans="1:2">
      <c r="A3">
        <v>1955</v>
      </c>
      <c r="B3">
        <v>6.0000000000000001E-3</v>
      </c>
    </row>
    <row r="4" spans="1:2">
      <c r="A4">
        <v>1958</v>
      </c>
      <c r="B4">
        <v>5.0000000000000001E-3</v>
      </c>
    </row>
    <row r="5" spans="1:2">
      <c r="A5">
        <v>1962</v>
      </c>
      <c r="B5">
        <v>8.0000000000000002E-3</v>
      </c>
    </row>
    <row r="6" spans="1:2">
      <c r="A6">
        <v>1966</v>
      </c>
      <c r="B6">
        <v>1.2999999999999999E-2</v>
      </c>
    </row>
    <row r="7" spans="1:2">
      <c r="A7">
        <v>1971</v>
      </c>
      <c r="B7">
        <v>1.0999999999999999E-2</v>
      </c>
    </row>
    <row r="8" spans="1:2">
      <c r="A8">
        <v>1973</v>
      </c>
      <c r="B8">
        <v>3.2000000000000001E-2</v>
      </c>
    </row>
    <row r="9" spans="1:2">
      <c r="A9">
        <v>1984</v>
      </c>
      <c r="B9">
        <v>0.1002</v>
      </c>
    </row>
    <row r="10" spans="1:2">
      <c r="A10">
        <v>1991</v>
      </c>
      <c r="B10">
        <v>0.156</v>
      </c>
    </row>
    <row r="11" spans="1:2">
      <c r="A11">
        <v>1994</v>
      </c>
      <c r="B11">
        <v>6.9969999999999999</v>
      </c>
    </row>
    <row r="12" spans="1:2">
      <c r="A12">
        <v>1997</v>
      </c>
      <c r="B12">
        <v>10.797000000000001</v>
      </c>
    </row>
    <row r="13" spans="1:2">
      <c r="A13">
        <v>1998</v>
      </c>
      <c r="B13">
        <v>342.976</v>
      </c>
    </row>
    <row r="14" spans="1:2">
      <c r="A14">
        <v>2003</v>
      </c>
      <c r="B14">
        <v>1138.5609999999999</v>
      </c>
    </row>
    <row r="15" spans="1:2">
      <c r="A15">
        <v>2004</v>
      </c>
      <c r="B15">
        <v>5155.8339999999998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H12" sqref="H12"/>
    </sheetView>
  </sheetViews>
  <sheetFormatPr baseColWidth="10" defaultColWidth="8.83203125" defaultRowHeight="14" x14ac:dyDescent="0"/>
  <cols>
    <col min="1" max="2" width="8.83203125" style="1"/>
    <col min="10" max="10" width="12" customWidth="1"/>
  </cols>
  <sheetData>
    <row r="1" spans="1:12" ht="18" customHeight="1">
      <c r="A1" s="2" t="s">
        <v>14</v>
      </c>
    </row>
    <row r="2" spans="1:12" ht="18" customHeight="1"/>
    <row r="3" spans="1:12" ht="18" customHeight="1"/>
    <row r="4" spans="1:12" ht="18" customHeight="1"/>
    <row r="5" spans="1:12" ht="18" customHeight="1"/>
    <row r="6" spans="1:12" ht="18" customHeight="1">
      <c r="B6" s="2"/>
    </row>
    <row r="7" spans="1:12" ht="18" customHeight="1">
      <c r="A7" s="3" t="s">
        <v>0</v>
      </c>
      <c r="B7" s="3" t="s">
        <v>1</v>
      </c>
      <c r="G7" s="6" t="s">
        <v>4</v>
      </c>
      <c r="H7" s="6" t="s">
        <v>5</v>
      </c>
      <c r="I7" s="6" t="s">
        <v>6</v>
      </c>
      <c r="J7" s="6" t="s">
        <v>7</v>
      </c>
      <c r="K7" s="6" t="s">
        <v>8</v>
      </c>
      <c r="L7" s="6" t="s">
        <v>9</v>
      </c>
    </row>
    <row r="8" spans="1:12">
      <c r="A8" s="4">
        <v>1952</v>
      </c>
      <c r="B8" s="5">
        <v>2.3800000000000002E-3</v>
      </c>
      <c r="G8">
        <v>1</v>
      </c>
      <c r="H8" s="7" t="s">
        <v>10</v>
      </c>
      <c r="I8" t="s">
        <v>11</v>
      </c>
      <c r="J8" t="s">
        <v>12</v>
      </c>
      <c r="K8" t="s">
        <v>13</v>
      </c>
    </row>
    <row r="9" spans="1:12">
      <c r="A9" s="4">
        <v>1955</v>
      </c>
      <c r="B9" s="5">
        <v>6.0000000000000001E-3</v>
      </c>
    </row>
    <row r="10" spans="1:12">
      <c r="A10" s="4">
        <v>1956</v>
      </c>
      <c r="B10" s="5"/>
    </row>
    <row r="11" spans="1:12">
      <c r="A11" s="4">
        <v>1958</v>
      </c>
      <c r="B11" s="5">
        <v>5.0000000000000001E-3</v>
      </c>
    </row>
    <row r="12" spans="1:12">
      <c r="A12" s="4">
        <v>1960</v>
      </c>
      <c r="B12" s="5"/>
    </row>
    <row r="13" spans="1:12">
      <c r="A13" s="4">
        <v>1961</v>
      </c>
      <c r="B13" s="5"/>
    </row>
    <row r="14" spans="1:12">
      <c r="A14" s="4">
        <v>1962</v>
      </c>
      <c r="B14" s="5">
        <v>8.0000000000000002E-3</v>
      </c>
    </row>
    <row r="15" spans="1:12">
      <c r="A15" s="4">
        <v>1963</v>
      </c>
      <c r="B15" s="5"/>
    </row>
    <row r="16" spans="1:12">
      <c r="A16" s="4">
        <v>1964</v>
      </c>
      <c r="B16" s="5"/>
    </row>
    <row r="17" spans="1:2">
      <c r="A17" s="4">
        <v>1965</v>
      </c>
      <c r="B17" s="5"/>
    </row>
    <row r="18" spans="1:2">
      <c r="A18" s="4">
        <v>1966</v>
      </c>
      <c r="B18" s="5">
        <v>1.2999999999999999E-2</v>
      </c>
    </row>
    <row r="19" spans="1:2">
      <c r="A19" s="4">
        <v>1968</v>
      </c>
      <c r="B19" s="5"/>
    </row>
    <row r="20" spans="1:2">
      <c r="A20" s="4">
        <v>1970</v>
      </c>
      <c r="B20" s="5"/>
    </row>
    <row r="21" spans="1:2">
      <c r="A21" s="4">
        <v>1971</v>
      </c>
      <c r="B21" s="5">
        <v>1.0999999999999999E-2</v>
      </c>
    </row>
    <row r="22" spans="1:2">
      <c r="A22" s="4">
        <v>1973</v>
      </c>
      <c r="B22" s="5">
        <v>3.2000000000000001E-2</v>
      </c>
    </row>
    <row r="23" spans="1:2">
      <c r="A23" s="4">
        <v>1974</v>
      </c>
      <c r="B23" s="5"/>
    </row>
    <row r="24" spans="1:2">
      <c r="A24" s="4">
        <v>1975</v>
      </c>
      <c r="B24" s="5"/>
    </row>
    <row r="25" spans="1:2">
      <c r="A25" s="4">
        <v>1979</v>
      </c>
      <c r="B25" s="5"/>
    </row>
    <row r="26" spans="1:2">
      <c r="A26" s="4">
        <v>1980</v>
      </c>
      <c r="B26" s="5"/>
    </row>
    <row r="27" spans="1:2">
      <c r="A27" s="4">
        <v>1981</v>
      </c>
      <c r="B27" s="5"/>
    </row>
    <row r="28" spans="1:2">
      <c r="A28" s="4">
        <v>1983</v>
      </c>
      <c r="B28" s="5"/>
    </row>
    <row r="29" spans="1:2">
      <c r="A29" s="4">
        <v>1984</v>
      </c>
      <c r="B29" s="5">
        <v>0.1002</v>
      </c>
    </row>
    <row r="30" spans="1:2">
      <c r="A30" s="4">
        <v>1985</v>
      </c>
      <c r="B30" s="5"/>
    </row>
    <row r="31" spans="1:2">
      <c r="A31" s="4">
        <v>1986</v>
      </c>
      <c r="B31" s="5"/>
    </row>
    <row r="32" spans="1:2">
      <c r="A32" s="4">
        <v>1987</v>
      </c>
      <c r="B32" s="5"/>
    </row>
    <row r="33" spans="1:2">
      <c r="A33" s="4">
        <v>1988</v>
      </c>
      <c r="B33" s="5"/>
    </row>
    <row r="34" spans="1:2">
      <c r="A34" s="4">
        <v>1990</v>
      </c>
      <c r="B34" s="5"/>
    </row>
    <row r="35" spans="1:2">
      <c r="A35" s="4">
        <v>1991</v>
      </c>
      <c r="B35" s="5">
        <v>0.156</v>
      </c>
    </row>
    <row r="36" spans="1:2">
      <c r="A36" s="4">
        <v>1992</v>
      </c>
      <c r="B36" s="5"/>
    </row>
    <row r="37" spans="1:2">
      <c r="A37" s="4">
        <v>1993</v>
      </c>
      <c r="B37" s="5"/>
    </row>
    <row r="38" spans="1:2">
      <c r="A38" s="4">
        <v>1994</v>
      </c>
      <c r="B38" s="5">
        <v>6.9969999999999999</v>
      </c>
    </row>
    <row r="39" spans="1:2">
      <c r="A39" s="4">
        <v>1995</v>
      </c>
      <c r="B39" s="5"/>
    </row>
    <row r="40" spans="1:2">
      <c r="A40" s="4">
        <v>1996</v>
      </c>
      <c r="B40" s="5"/>
    </row>
    <row r="41" spans="1:2">
      <c r="A41" s="4">
        <v>1997</v>
      </c>
      <c r="B41" s="5">
        <v>10.797000000000001</v>
      </c>
    </row>
    <row r="42" spans="1:2">
      <c r="A42" s="4">
        <v>1998</v>
      </c>
      <c r="B42" s="5">
        <v>342.976</v>
      </c>
    </row>
    <row r="43" spans="1:2">
      <c r="A43" s="4">
        <v>1999</v>
      </c>
      <c r="B43" s="5"/>
    </row>
    <row r="44" spans="1:2">
      <c r="A44" s="4">
        <v>2000</v>
      </c>
      <c r="B44" s="5"/>
    </row>
    <row r="45" spans="1:2">
      <c r="A45" s="4">
        <v>2001</v>
      </c>
      <c r="B45" s="5"/>
    </row>
    <row r="46" spans="1:2">
      <c r="A46" s="4">
        <v>2002</v>
      </c>
      <c r="B46" s="5"/>
    </row>
    <row r="47" spans="1:2">
      <c r="A47" s="4">
        <v>2003</v>
      </c>
      <c r="B47" s="5">
        <v>1138.5609999999999</v>
      </c>
    </row>
    <row r="48" spans="1:2">
      <c r="A48" s="4">
        <v>2004</v>
      </c>
      <c r="B48" s="5">
        <v>5155.8339999999998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MIT MIT</cp:lastModifiedBy>
  <dcterms:created xsi:type="dcterms:W3CDTF">2011-11-25T17:55:39Z</dcterms:created>
  <dcterms:modified xsi:type="dcterms:W3CDTF">2013-11-05T12:55:49Z</dcterms:modified>
</cp:coreProperties>
</file>