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05" windowWidth="20505" windowHeight="10335" activeTab="5"/>
  </bookViews>
  <sheets>
    <sheet name="PRM_Summary" sheetId="16" r:id="rId1"/>
    <sheet name="PRM70ND" sheetId="12" r:id="rId2"/>
    <sheet name="PRMallND" sheetId="13" r:id="rId3"/>
    <sheet name="PRM70all" sheetId="14" r:id="rId4"/>
    <sheet name="PRMallall" sheetId="15" r:id="rId5"/>
    <sheet name="rawdata" sheetId="11" r:id="rId6"/>
    <sheet name="sourcedata" sheetId="6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2" l="1"/>
  <c r="E16" i="12"/>
  <c r="E18" i="12"/>
  <c r="E13" i="16"/>
  <c r="B16" i="12"/>
  <c r="E12" i="16"/>
  <c r="B17" i="12"/>
  <c r="E11" i="16"/>
  <c r="B15" i="12"/>
  <c r="E10" i="16"/>
  <c r="B14" i="12"/>
  <c r="E9" i="16"/>
  <c r="G2" i="12" a="1"/>
  <c r="G2" i="12"/>
  <c r="H5" i="12"/>
  <c r="H7" i="12"/>
  <c r="G3" i="12"/>
  <c r="H8" i="12"/>
  <c r="H9" i="12"/>
  <c r="H12" i="12"/>
  <c r="H11" i="12"/>
  <c r="H14" i="12"/>
  <c r="H10" i="12"/>
  <c r="H13" i="12"/>
  <c r="H15" i="12"/>
  <c r="H16" i="12"/>
  <c r="E5" i="16"/>
  <c r="H17" i="12"/>
  <c r="H18" i="12"/>
  <c r="H19" i="12"/>
  <c r="H22" i="12"/>
  <c r="H21" i="12"/>
  <c r="H24" i="12"/>
  <c r="H20" i="12"/>
  <c r="H23" i="12"/>
  <c r="H25" i="12"/>
  <c r="H26" i="12"/>
  <c r="E6" i="16"/>
  <c r="E7" i="16"/>
  <c r="G1" i="12"/>
  <c r="E2" i="16"/>
  <c r="E8" i="16"/>
  <c r="G4" i="12"/>
  <c r="H1" i="12"/>
  <c r="E4" i="16"/>
  <c r="B19" i="12"/>
  <c r="E3" i="16"/>
  <c r="E22" i="14"/>
  <c r="E21" i="14"/>
  <c r="E23" i="14"/>
  <c r="D13" i="16"/>
  <c r="B21" i="14"/>
  <c r="D12" i="16"/>
  <c r="B22" i="14"/>
  <c r="D11" i="16"/>
  <c r="B20" i="14"/>
  <c r="D10" i="16"/>
  <c r="B19" i="14"/>
  <c r="D9" i="16"/>
  <c r="G2" i="14" a="1"/>
  <c r="G2" i="14"/>
  <c r="H5" i="14"/>
  <c r="H7" i="14"/>
  <c r="G3" i="14"/>
  <c r="H8" i="14"/>
  <c r="H9" i="14"/>
  <c r="H12" i="14"/>
  <c r="H11" i="14"/>
  <c r="H14" i="14"/>
  <c r="H10" i="14"/>
  <c r="H13" i="14"/>
  <c r="H15" i="14"/>
  <c r="H16" i="14"/>
  <c r="D5" i="16"/>
  <c r="H17" i="14"/>
  <c r="H18" i="14"/>
  <c r="H19" i="14"/>
  <c r="H22" i="14"/>
  <c r="H21" i="14"/>
  <c r="H24" i="14"/>
  <c r="H20" i="14"/>
  <c r="H23" i="14"/>
  <c r="H25" i="14"/>
  <c r="H26" i="14"/>
  <c r="D6" i="16"/>
  <c r="D7" i="16"/>
  <c r="G1" i="14"/>
  <c r="D2" i="16"/>
  <c r="D8" i="16"/>
  <c r="G4" i="14"/>
  <c r="H1" i="14"/>
  <c r="D4" i="16"/>
  <c r="B24" i="14"/>
  <c r="D3" i="16"/>
  <c r="E17" i="13"/>
  <c r="E16" i="13"/>
  <c r="E18" i="13"/>
  <c r="C13" i="16"/>
  <c r="B16" i="13"/>
  <c r="C12" i="16"/>
  <c r="B17" i="13"/>
  <c r="C11" i="16"/>
  <c r="B15" i="13"/>
  <c r="C10" i="16"/>
  <c r="B14" i="13"/>
  <c r="C9" i="16"/>
  <c r="G2" i="13" a="1"/>
  <c r="G2" i="13"/>
  <c r="H5" i="13"/>
  <c r="H7" i="13"/>
  <c r="G3" i="13"/>
  <c r="H8" i="13"/>
  <c r="H9" i="13"/>
  <c r="H12" i="13"/>
  <c r="H11" i="13"/>
  <c r="H14" i="13"/>
  <c r="H10" i="13"/>
  <c r="H13" i="13"/>
  <c r="H15" i="13"/>
  <c r="H16" i="13"/>
  <c r="C5" i="16"/>
  <c r="H17" i="13"/>
  <c r="H18" i="13"/>
  <c r="H19" i="13"/>
  <c r="H22" i="13"/>
  <c r="H21" i="13"/>
  <c r="H24" i="13"/>
  <c r="H20" i="13"/>
  <c r="H23" i="13"/>
  <c r="H25" i="13"/>
  <c r="H26" i="13"/>
  <c r="C6" i="16"/>
  <c r="C7" i="16"/>
  <c r="G1" i="13"/>
  <c r="C2" i="16"/>
  <c r="C8" i="16"/>
  <c r="G4" i="13"/>
  <c r="H1" i="13"/>
  <c r="C4" i="16"/>
  <c r="B19" i="13"/>
  <c r="C3" i="16"/>
  <c r="E22" i="15"/>
  <c r="E21" i="15"/>
  <c r="E23" i="15"/>
  <c r="B13" i="16"/>
  <c r="B21" i="15"/>
  <c r="B12" i="16"/>
  <c r="B22" i="15"/>
  <c r="B11" i="16"/>
  <c r="B20" i="15"/>
  <c r="B10" i="16"/>
  <c r="B19" i="15"/>
  <c r="B9" i="16"/>
  <c r="G2" i="15" a="1"/>
  <c r="G2" i="15"/>
  <c r="H5" i="15"/>
  <c r="H7" i="15"/>
  <c r="G3" i="15"/>
  <c r="H8" i="15"/>
  <c r="H9" i="15"/>
  <c r="H12" i="15"/>
  <c r="H11" i="15"/>
  <c r="H14" i="15"/>
  <c r="H10" i="15"/>
  <c r="H13" i="15"/>
  <c r="H15" i="15"/>
  <c r="H16" i="15"/>
  <c r="B5" i="16"/>
  <c r="H17" i="15"/>
  <c r="H18" i="15"/>
  <c r="H19" i="15"/>
  <c r="H22" i="15"/>
  <c r="H21" i="15"/>
  <c r="H24" i="15"/>
  <c r="H20" i="15"/>
  <c r="H23" i="15"/>
  <c r="H25" i="15"/>
  <c r="H26" i="15"/>
  <c r="B6" i="16"/>
  <c r="B7" i="16"/>
  <c r="G1" i="15"/>
  <c r="B2" i="16"/>
  <c r="B8" i="16"/>
  <c r="G4" i="15"/>
  <c r="H1" i="15"/>
  <c r="B4" i="16"/>
  <c r="B24" i="15"/>
  <c r="B3" i="16"/>
  <c r="F22" i="15"/>
  <c r="F21" i="15"/>
  <c r="F23" i="15"/>
  <c r="F20" i="15"/>
  <c r="F19" i="15"/>
  <c r="E20" i="15"/>
  <c r="E19" i="15"/>
  <c r="D22" i="15"/>
  <c r="D21" i="15"/>
  <c r="D23" i="15"/>
  <c r="D20" i="15"/>
  <c r="D19" i="15"/>
  <c r="C22" i="15"/>
  <c r="C21" i="15"/>
  <c r="C23" i="15"/>
  <c r="C20" i="15"/>
  <c r="C19" i="15"/>
  <c r="B23" i="15"/>
  <c r="BS2" i="15" a="1"/>
  <c r="BS2" i="15"/>
  <c r="BT5" i="15"/>
  <c r="BT17" i="15"/>
  <c r="BS3" i="15"/>
  <c r="BT18" i="15"/>
  <c r="BT19" i="15"/>
  <c r="BT22" i="15"/>
  <c r="BT21" i="15"/>
  <c r="BT24" i="15"/>
  <c r="BT20" i="15"/>
  <c r="BT23" i="15"/>
  <c r="BT25" i="15"/>
  <c r="BT26" i="15"/>
  <c r="BT7" i="15"/>
  <c r="BT8" i="15"/>
  <c r="BT9" i="15"/>
  <c r="BT12" i="15"/>
  <c r="BT11" i="15"/>
  <c r="BT14" i="15"/>
  <c r="BT10" i="15"/>
  <c r="BT13" i="15"/>
  <c r="BT15" i="15"/>
  <c r="BT16" i="15"/>
  <c r="BW2" i="15" a="1"/>
  <c r="BW4" i="15"/>
  <c r="BX1" i="15"/>
  <c r="BW2" i="15"/>
  <c r="BW1" i="15"/>
  <c r="BX2" i="15"/>
  <c r="BW3" i="15"/>
  <c r="BX3" i="15"/>
  <c r="BX4" i="15"/>
  <c r="BW5" i="15"/>
  <c r="BX5" i="15"/>
  <c r="BW6" i="15"/>
  <c r="BX6" i="15"/>
  <c r="BO2" i="15" a="1"/>
  <c r="BO2" i="15"/>
  <c r="BP5" i="15"/>
  <c r="BP17" i="15"/>
  <c r="BO3" i="15"/>
  <c r="BP18" i="15"/>
  <c r="BP19" i="15"/>
  <c r="BP22" i="15"/>
  <c r="BP21" i="15"/>
  <c r="BP24" i="15"/>
  <c r="BP20" i="15"/>
  <c r="BP23" i="15"/>
  <c r="BP25" i="15"/>
  <c r="BP26" i="15"/>
  <c r="BP7" i="15"/>
  <c r="BP8" i="15"/>
  <c r="BP9" i="15"/>
  <c r="BP12" i="15"/>
  <c r="BP11" i="15"/>
  <c r="BP14" i="15"/>
  <c r="BP10" i="15"/>
  <c r="BP13" i="15"/>
  <c r="BP15" i="15"/>
  <c r="BP16" i="15"/>
  <c r="BS4" i="15"/>
  <c r="BT1" i="15"/>
  <c r="BS1" i="15"/>
  <c r="BT2" i="15"/>
  <c r="BT3" i="15"/>
  <c r="BT4" i="15"/>
  <c r="BS5" i="15"/>
  <c r="BS6" i="15"/>
  <c r="BT6" i="15"/>
  <c r="BK2" i="15" a="1"/>
  <c r="BK2" i="15"/>
  <c r="BL5" i="15"/>
  <c r="BL17" i="15"/>
  <c r="BK3" i="15"/>
  <c r="BL18" i="15"/>
  <c r="BL19" i="15"/>
  <c r="BL22" i="15"/>
  <c r="BL21" i="15"/>
  <c r="BL24" i="15"/>
  <c r="BL20" i="15"/>
  <c r="BL23" i="15"/>
  <c r="BL25" i="15"/>
  <c r="BL26" i="15"/>
  <c r="BL7" i="15"/>
  <c r="BL8" i="15"/>
  <c r="BL9" i="15"/>
  <c r="BL12" i="15"/>
  <c r="BL11" i="15"/>
  <c r="BL14" i="15"/>
  <c r="BL10" i="15"/>
  <c r="BL13" i="15"/>
  <c r="BL15" i="15"/>
  <c r="BL16" i="15"/>
  <c r="BO4" i="15"/>
  <c r="BP1" i="15"/>
  <c r="BO1" i="15"/>
  <c r="BP2" i="15"/>
  <c r="BP3" i="15"/>
  <c r="BP4" i="15"/>
  <c r="BO5" i="15"/>
  <c r="BO6" i="15"/>
  <c r="BP6" i="15"/>
  <c r="BG2" i="15" a="1"/>
  <c r="BG2" i="15"/>
  <c r="BH5" i="15"/>
  <c r="BH17" i="15"/>
  <c r="BG3" i="15"/>
  <c r="BH18" i="15"/>
  <c r="BH19" i="15"/>
  <c r="BH22" i="15"/>
  <c r="BH21" i="15"/>
  <c r="BH24" i="15"/>
  <c r="BH20" i="15"/>
  <c r="BH23" i="15"/>
  <c r="BH25" i="15"/>
  <c r="BH26" i="15"/>
  <c r="BH7" i="15"/>
  <c r="BH8" i="15"/>
  <c r="BH9" i="15"/>
  <c r="BH12" i="15"/>
  <c r="BH11" i="15"/>
  <c r="BH14" i="15"/>
  <c r="BH10" i="15"/>
  <c r="BH13" i="15"/>
  <c r="BH15" i="15"/>
  <c r="BH16" i="15"/>
  <c r="BK4" i="15"/>
  <c r="BL1" i="15"/>
  <c r="BK1" i="15"/>
  <c r="BL2" i="15"/>
  <c r="BL3" i="15"/>
  <c r="BL4" i="15"/>
  <c r="BK5" i="15"/>
  <c r="BK6" i="15"/>
  <c r="BL6" i="15"/>
  <c r="BC2" i="15" a="1"/>
  <c r="BC2" i="15"/>
  <c r="BD5" i="15"/>
  <c r="BD17" i="15"/>
  <c r="BC3" i="15"/>
  <c r="BD18" i="15"/>
  <c r="BD19" i="15"/>
  <c r="BD22" i="15"/>
  <c r="BD21" i="15"/>
  <c r="BD24" i="15"/>
  <c r="BD20" i="15"/>
  <c r="BD23" i="15"/>
  <c r="BD25" i="15"/>
  <c r="BD26" i="15"/>
  <c r="BD7" i="15"/>
  <c r="BD8" i="15"/>
  <c r="BD9" i="15"/>
  <c r="BD12" i="15"/>
  <c r="BD11" i="15"/>
  <c r="BD14" i="15"/>
  <c r="BD10" i="15"/>
  <c r="BD13" i="15"/>
  <c r="BD15" i="15"/>
  <c r="BD16" i="15"/>
  <c r="BG4" i="15"/>
  <c r="BH1" i="15"/>
  <c r="BG1" i="15"/>
  <c r="BH2" i="15"/>
  <c r="BH3" i="15"/>
  <c r="BH4" i="15"/>
  <c r="BG5" i="15"/>
  <c r="BG6" i="15"/>
  <c r="BH6" i="15"/>
  <c r="AY2" i="15" a="1"/>
  <c r="AY2" i="15"/>
  <c r="AZ5" i="15"/>
  <c r="AZ17" i="15"/>
  <c r="AY3" i="15"/>
  <c r="AZ18" i="15"/>
  <c r="AZ19" i="15"/>
  <c r="AZ22" i="15"/>
  <c r="AZ21" i="15"/>
  <c r="AZ24" i="15"/>
  <c r="AZ20" i="15"/>
  <c r="AZ23" i="15"/>
  <c r="AZ25" i="15"/>
  <c r="AZ26" i="15"/>
  <c r="AZ7" i="15"/>
  <c r="AZ8" i="15"/>
  <c r="AZ9" i="15"/>
  <c r="AZ12" i="15"/>
  <c r="AZ11" i="15"/>
  <c r="AZ14" i="15"/>
  <c r="AZ10" i="15"/>
  <c r="AZ13" i="15"/>
  <c r="AZ15" i="15"/>
  <c r="AZ16" i="15"/>
  <c r="BC4" i="15"/>
  <c r="BD1" i="15"/>
  <c r="BC1" i="15"/>
  <c r="BD2" i="15"/>
  <c r="BD3" i="15"/>
  <c r="BD4" i="15"/>
  <c r="BC5" i="15"/>
  <c r="BC6" i="15"/>
  <c r="BD6" i="15"/>
  <c r="AU2" i="15" a="1"/>
  <c r="AU2" i="15"/>
  <c r="AV5" i="15"/>
  <c r="AV17" i="15"/>
  <c r="AU3" i="15"/>
  <c r="AV18" i="15"/>
  <c r="AV19" i="15"/>
  <c r="AV22" i="15"/>
  <c r="AV21" i="15"/>
  <c r="AV24" i="15"/>
  <c r="AV20" i="15"/>
  <c r="AV23" i="15"/>
  <c r="AV25" i="15"/>
  <c r="AV26" i="15"/>
  <c r="AV7" i="15"/>
  <c r="AV8" i="15"/>
  <c r="AV9" i="15"/>
  <c r="AV12" i="15"/>
  <c r="AV11" i="15"/>
  <c r="AV14" i="15"/>
  <c r="AV10" i="15"/>
  <c r="AV13" i="15"/>
  <c r="AV15" i="15"/>
  <c r="AV16" i="15"/>
  <c r="AY4" i="15"/>
  <c r="AZ1" i="15"/>
  <c r="AY1" i="15"/>
  <c r="AZ2" i="15"/>
  <c r="AZ3" i="15"/>
  <c r="AZ4" i="15"/>
  <c r="AY5" i="15"/>
  <c r="AY6" i="15"/>
  <c r="AZ6" i="15"/>
  <c r="AQ2" i="15" a="1"/>
  <c r="AQ2" i="15"/>
  <c r="AR5" i="15"/>
  <c r="AR17" i="15"/>
  <c r="AQ3" i="15"/>
  <c r="AR18" i="15"/>
  <c r="AR19" i="15"/>
  <c r="AR22" i="15"/>
  <c r="AR21" i="15"/>
  <c r="AR24" i="15"/>
  <c r="AR20" i="15"/>
  <c r="AR23" i="15"/>
  <c r="AR25" i="15"/>
  <c r="AR26" i="15"/>
  <c r="AR7" i="15"/>
  <c r="AR8" i="15"/>
  <c r="AR9" i="15"/>
  <c r="AR12" i="15"/>
  <c r="AR11" i="15"/>
  <c r="AR14" i="15"/>
  <c r="AR10" i="15"/>
  <c r="AR13" i="15"/>
  <c r="AR15" i="15"/>
  <c r="AR16" i="15"/>
  <c r="AU4" i="15"/>
  <c r="AV1" i="15"/>
  <c r="AU1" i="15"/>
  <c r="AV2" i="15"/>
  <c r="AV3" i="15"/>
  <c r="AV4" i="15"/>
  <c r="AU5" i="15"/>
  <c r="AU6" i="15"/>
  <c r="AV6" i="15"/>
  <c r="AM2" i="15" a="1"/>
  <c r="AM2" i="15"/>
  <c r="AN5" i="15"/>
  <c r="AN17" i="15"/>
  <c r="AM3" i="15"/>
  <c r="AN18" i="15"/>
  <c r="AN19" i="15"/>
  <c r="AN22" i="15"/>
  <c r="AN21" i="15"/>
  <c r="AN24" i="15"/>
  <c r="AN20" i="15"/>
  <c r="AN23" i="15"/>
  <c r="AN25" i="15"/>
  <c r="AN26" i="15"/>
  <c r="AN7" i="15"/>
  <c r="AN8" i="15"/>
  <c r="AN9" i="15"/>
  <c r="AN12" i="15"/>
  <c r="AN11" i="15"/>
  <c r="AN14" i="15"/>
  <c r="AN10" i="15"/>
  <c r="AN13" i="15"/>
  <c r="AN15" i="15"/>
  <c r="AN16" i="15"/>
  <c r="AQ4" i="15"/>
  <c r="AR1" i="15"/>
  <c r="AQ1" i="15"/>
  <c r="AR2" i="15"/>
  <c r="AR3" i="15"/>
  <c r="AR4" i="15"/>
  <c r="AQ5" i="15"/>
  <c r="AQ6" i="15"/>
  <c r="AR6" i="15"/>
  <c r="AI2" i="15" a="1"/>
  <c r="AI2" i="15"/>
  <c r="AJ5" i="15"/>
  <c r="AJ17" i="15"/>
  <c r="AI3" i="15"/>
  <c r="AJ18" i="15"/>
  <c r="AJ19" i="15"/>
  <c r="AJ22" i="15"/>
  <c r="AJ21" i="15"/>
  <c r="AJ24" i="15"/>
  <c r="AJ20" i="15"/>
  <c r="AJ23" i="15"/>
  <c r="AJ25" i="15"/>
  <c r="AJ26" i="15"/>
  <c r="AJ7" i="15"/>
  <c r="AJ8" i="15"/>
  <c r="AJ9" i="15"/>
  <c r="AJ12" i="15"/>
  <c r="AJ11" i="15"/>
  <c r="AJ14" i="15"/>
  <c r="AJ10" i="15"/>
  <c r="AJ13" i="15"/>
  <c r="AJ15" i="15"/>
  <c r="AJ16" i="15"/>
  <c r="AM4" i="15"/>
  <c r="AN1" i="15"/>
  <c r="AM1" i="15"/>
  <c r="AN2" i="15"/>
  <c r="AN3" i="15"/>
  <c r="AN4" i="15"/>
  <c r="AM5" i="15"/>
  <c r="AM6" i="15"/>
  <c r="AN6" i="15"/>
  <c r="AE2" i="15" a="1"/>
  <c r="AE2" i="15"/>
  <c r="AF5" i="15"/>
  <c r="AF17" i="15"/>
  <c r="AE3" i="15"/>
  <c r="AF18" i="15"/>
  <c r="AF19" i="15"/>
  <c r="AF22" i="15"/>
  <c r="AF21" i="15"/>
  <c r="AF24" i="15"/>
  <c r="AF20" i="15"/>
  <c r="AF23" i="15"/>
  <c r="AF25" i="15"/>
  <c r="AF26" i="15"/>
  <c r="AF7" i="15"/>
  <c r="AF8" i="15"/>
  <c r="AF9" i="15"/>
  <c r="AF12" i="15"/>
  <c r="AF11" i="15"/>
  <c r="AF14" i="15"/>
  <c r="AF10" i="15"/>
  <c r="AF13" i="15"/>
  <c r="AF15" i="15"/>
  <c r="AF16" i="15"/>
  <c r="AI4" i="15"/>
  <c r="AJ1" i="15"/>
  <c r="AI1" i="15"/>
  <c r="AJ2" i="15"/>
  <c r="AJ3" i="15"/>
  <c r="AJ4" i="15"/>
  <c r="AI5" i="15"/>
  <c r="AI6" i="15"/>
  <c r="AJ6" i="15"/>
  <c r="AA2" i="15" a="1"/>
  <c r="AA2" i="15"/>
  <c r="AB5" i="15"/>
  <c r="AB17" i="15"/>
  <c r="AA3" i="15"/>
  <c r="AB18" i="15"/>
  <c r="AB19" i="15"/>
  <c r="AB22" i="15"/>
  <c r="AB21" i="15"/>
  <c r="AB24" i="15"/>
  <c r="AB20" i="15"/>
  <c r="AB23" i="15"/>
  <c r="AB25" i="15"/>
  <c r="AB26" i="15"/>
  <c r="AB7" i="15"/>
  <c r="AB8" i="15"/>
  <c r="AB9" i="15"/>
  <c r="AB12" i="15"/>
  <c r="AB11" i="15"/>
  <c r="AB14" i="15"/>
  <c r="AB10" i="15"/>
  <c r="AB13" i="15"/>
  <c r="AB15" i="15"/>
  <c r="AB16" i="15"/>
  <c r="AE4" i="15"/>
  <c r="AF1" i="15"/>
  <c r="AE1" i="15"/>
  <c r="AF2" i="15"/>
  <c r="AF3" i="15"/>
  <c r="AF4" i="15"/>
  <c r="AE5" i="15"/>
  <c r="AE6" i="15"/>
  <c r="AF6" i="15"/>
  <c r="W2" i="15" a="1"/>
  <c r="W2" i="15"/>
  <c r="X5" i="15"/>
  <c r="X17" i="15"/>
  <c r="W3" i="15"/>
  <c r="X18" i="15"/>
  <c r="X19" i="15"/>
  <c r="X22" i="15"/>
  <c r="X21" i="15"/>
  <c r="X24" i="15"/>
  <c r="X20" i="15"/>
  <c r="X23" i="15"/>
  <c r="X25" i="15"/>
  <c r="X26" i="15"/>
  <c r="X7" i="15"/>
  <c r="X8" i="15"/>
  <c r="X9" i="15"/>
  <c r="X12" i="15"/>
  <c r="X11" i="15"/>
  <c r="X14" i="15"/>
  <c r="X10" i="15"/>
  <c r="X13" i="15"/>
  <c r="X15" i="15"/>
  <c r="X16" i="15"/>
  <c r="AA4" i="15"/>
  <c r="AB1" i="15"/>
  <c r="AA1" i="15"/>
  <c r="AB2" i="15"/>
  <c r="AB3" i="15"/>
  <c r="AB4" i="15"/>
  <c r="AA5" i="15"/>
  <c r="AA6" i="15"/>
  <c r="AB6" i="15"/>
  <c r="S2" i="15" a="1"/>
  <c r="S2" i="15"/>
  <c r="T5" i="15"/>
  <c r="T17" i="15"/>
  <c r="S3" i="15"/>
  <c r="T18" i="15"/>
  <c r="T19" i="15"/>
  <c r="T22" i="15"/>
  <c r="T21" i="15"/>
  <c r="T24" i="15"/>
  <c r="T20" i="15"/>
  <c r="T23" i="15"/>
  <c r="T25" i="15"/>
  <c r="T26" i="15"/>
  <c r="T7" i="15"/>
  <c r="T8" i="15"/>
  <c r="T9" i="15"/>
  <c r="T12" i="15"/>
  <c r="T11" i="15"/>
  <c r="T14" i="15"/>
  <c r="T10" i="15"/>
  <c r="T13" i="15"/>
  <c r="T15" i="15"/>
  <c r="T16" i="15"/>
  <c r="W4" i="15"/>
  <c r="X1" i="15"/>
  <c r="W1" i="15"/>
  <c r="X2" i="15"/>
  <c r="X3" i="15"/>
  <c r="X4" i="15"/>
  <c r="W5" i="15"/>
  <c r="W6" i="15"/>
  <c r="X6" i="15"/>
  <c r="O2" i="15" a="1"/>
  <c r="O2" i="15"/>
  <c r="P5" i="15"/>
  <c r="P17" i="15"/>
  <c r="O3" i="15"/>
  <c r="P18" i="15"/>
  <c r="P19" i="15"/>
  <c r="P22" i="15"/>
  <c r="P21" i="15"/>
  <c r="P24" i="15"/>
  <c r="P20" i="15"/>
  <c r="P23" i="15"/>
  <c r="P25" i="15"/>
  <c r="P26" i="15"/>
  <c r="P7" i="15"/>
  <c r="P8" i="15"/>
  <c r="P9" i="15"/>
  <c r="P12" i="15"/>
  <c r="P11" i="15"/>
  <c r="P14" i="15"/>
  <c r="P10" i="15"/>
  <c r="P13" i="15"/>
  <c r="P15" i="15"/>
  <c r="P16" i="15"/>
  <c r="S4" i="15"/>
  <c r="T1" i="15"/>
  <c r="S1" i="15"/>
  <c r="T2" i="15"/>
  <c r="T3" i="15"/>
  <c r="T4" i="15"/>
  <c r="S5" i="15"/>
  <c r="S6" i="15"/>
  <c r="T6" i="15"/>
  <c r="K2" i="15" a="1"/>
  <c r="K2" i="15"/>
  <c r="L5" i="15"/>
  <c r="L17" i="15"/>
  <c r="K3" i="15"/>
  <c r="L18" i="15"/>
  <c r="L19" i="15"/>
  <c r="L22" i="15"/>
  <c r="L21" i="15"/>
  <c r="L24" i="15"/>
  <c r="L20" i="15"/>
  <c r="L23" i="15"/>
  <c r="L25" i="15"/>
  <c r="L26" i="15"/>
  <c r="L7" i="15"/>
  <c r="L8" i="15"/>
  <c r="L9" i="15"/>
  <c r="L12" i="15"/>
  <c r="L11" i="15"/>
  <c r="L14" i="15"/>
  <c r="L10" i="15"/>
  <c r="L13" i="15"/>
  <c r="L15" i="15"/>
  <c r="L16" i="15"/>
  <c r="O4" i="15"/>
  <c r="P1" i="15"/>
  <c r="O1" i="15"/>
  <c r="P2" i="15"/>
  <c r="P3" i="15"/>
  <c r="P4" i="15"/>
  <c r="O5" i="15"/>
  <c r="O6" i="15"/>
  <c r="P6" i="15"/>
  <c r="K4" i="15"/>
  <c r="L1" i="15"/>
  <c r="K1" i="15"/>
  <c r="L2" i="15"/>
  <c r="L3" i="15"/>
  <c r="L4" i="15"/>
  <c r="K5" i="15"/>
  <c r="K6" i="15"/>
  <c r="L6" i="15"/>
  <c r="H2" i="15"/>
  <c r="H3" i="15"/>
  <c r="H4" i="15"/>
  <c r="G5" i="15"/>
  <c r="G6" i="15"/>
  <c r="H6" i="15"/>
  <c r="F22" i="14"/>
  <c r="F21" i="14"/>
  <c r="F23" i="14"/>
  <c r="F20" i="14"/>
  <c r="F19" i="14"/>
  <c r="E20" i="14"/>
  <c r="E19" i="14"/>
  <c r="D22" i="14"/>
  <c r="D21" i="14"/>
  <c r="D23" i="14"/>
  <c r="D20" i="14"/>
  <c r="D19" i="14"/>
  <c r="C22" i="14"/>
  <c r="C21" i="14"/>
  <c r="C23" i="14"/>
  <c r="C20" i="14"/>
  <c r="C19" i="14"/>
  <c r="B23" i="14"/>
  <c r="BS2" i="14" a="1"/>
  <c r="BS2" i="14"/>
  <c r="BT5" i="14"/>
  <c r="BT17" i="14"/>
  <c r="BS3" i="14"/>
  <c r="BT18" i="14"/>
  <c r="BT19" i="14"/>
  <c r="BT22" i="14"/>
  <c r="BT21" i="14"/>
  <c r="BT24" i="14"/>
  <c r="BT20" i="14"/>
  <c r="BT23" i="14"/>
  <c r="BT25" i="14"/>
  <c r="BT26" i="14"/>
  <c r="BT7" i="14"/>
  <c r="BT8" i="14"/>
  <c r="BT9" i="14"/>
  <c r="BT12" i="14"/>
  <c r="BT11" i="14"/>
  <c r="BT14" i="14"/>
  <c r="BT10" i="14"/>
  <c r="BT13" i="14"/>
  <c r="BT15" i="14"/>
  <c r="BT16" i="14"/>
  <c r="BW2" i="14" a="1"/>
  <c r="BW4" i="14"/>
  <c r="BX1" i="14"/>
  <c r="BW2" i="14"/>
  <c r="BW1" i="14"/>
  <c r="BX2" i="14"/>
  <c r="BW3" i="14"/>
  <c r="BX3" i="14"/>
  <c r="BX4" i="14"/>
  <c r="BW5" i="14"/>
  <c r="BX5" i="14"/>
  <c r="BW6" i="14"/>
  <c r="BX6" i="14"/>
  <c r="BO2" i="14" a="1"/>
  <c r="BO2" i="14"/>
  <c r="BP5" i="14"/>
  <c r="BP17" i="14"/>
  <c r="BO3" i="14"/>
  <c r="BP18" i="14"/>
  <c r="BP19" i="14"/>
  <c r="BP22" i="14"/>
  <c r="BP21" i="14"/>
  <c r="BP24" i="14"/>
  <c r="BP20" i="14"/>
  <c r="BP23" i="14"/>
  <c r="BP25" i="14"/>
  <c r="BP26" i="14"/>
  <c r="BP7" i="14"/>
  <c r="BP8" i="14"/>
  <c r="BP9" i="14"/>
  <c r="BP12" i="14"/>
  <c r="BP11" i="14"/>
  <c r="BP14" i="14"/>
  <c r="BP10" i="14"/>
  <c r="BP13" i="14"/>
  <c r="BP15" i="14"/>
  <c r="BP16" i="14"/>
  <c r="BS4" i="14"/>
  <c r="BT1" i="14"/>
  <c r="BS1" i="14"/>
  <c r="BT2" i="14"/>
  <c r="BT3" i="14"/>
  <c r="BT4" i="14"/>
  <c r="BS5" i="14"/>
  <c r="BS6" i="14"/>
  <c r="BT6" i="14"/>
  <c r="BK2" i="14" a="1"/>
  <c r="BK2" i="14"/>
  <c r="BL5" i="14"/>
  <c r="BL17" i="14"/>
  <c r="BK3" i="14"/>
  <c r="BL18" i="14"/>
  <c r="BL19" i="14"/>
  <c r="BL22" i="14"/>
  <c r="BL21" i="14"/>
  <c r="BL24" i="14"/>
  <c r="BL20" i="14"/>
  <c r="BL23" i="14"/>
  <c r="BL25" i="14"/>
  <c r="BL26" i="14"/>
  <c r="BL7" i="14"/>
  <c r="BL8" i="14"/>
  <c r="BL9" i="14"/>
  <c r="BL12" i="14"/>
  <c r="BL11" i="14"/>
  <c r="BL14" i="14"/>
  <c r="BL10" i="14"/>
  <c r="BL13" i="14"/>
  <c r="BL15" i="14"/>
  <c r="BL16" i="14"/>
  <c r="BO4" i="14"/>
  <c r="BP1" i="14"/>
  <c r="BO1" i="14"/>
  <c r="BP2" i="14"/>
  <c r="BP3" i="14"/>
  <c r="BP4" i="14"/>
  <c r="BO5" i="14"/>
  <c r="BO6" i="14"/>
  <c r="BP6" i="14"/>
  <c r="BG2" i="14" a="1"/>
  <c r="BG2" i="14"/>
  <c r="BH5" i="14"/>
  <c r="BH17" i="14"/>
  <c r="BG3" i="14"/>
  <c r="BH18" i="14"/>
  <c r="BH19" i="14"/>
  <c r="BH22" i="14"/>
  <c r="BH21" i="14"/>
  <c r="BH24" i="14"/>
  <c r="BH20" i="14"/>
  <c r="BH23" i="14"/>
  <c r="BH25" i="14"/>
  <c r="BH26" i="14"/>
  <c r="BH7" i="14"/>
  <c r="BH8" i="14"/>
  <c r="BH9" i="14"/>
  <c r="BH12" i="14"/>
  <c r="BH11" i="14"/>
  <c r="BH14" i="14"/>
  <c r="BH10" i="14"/>
  <c r="BH13" i="14"/>
  <c r="BH15" i="14"/>
  <c r="BH16" i="14"/>
  <c r="BK4" i="14"/>
  <c r="BL1" i="14"/>
  <c r="BK1" i="14"/>
  <c r="BL2" i="14"/>
  <c r="BL3" i="14"/>
  <c r="BL4" i="14"/>
  <c r="BK5" i="14"/>
  <c r="BK6" i="14"/>
  <c r="BL6" i="14"/>
  <c r="BC2" i="14" a="1"/>
  <c r="BC2" i="14"/>
  <c r="BD5" i="14"/>
  <c r="BD17" i="14"/>
  <c r="BC3" i="14"/>
  <c r="BD18" i="14"/>
  <c r="BD19" i="14"/>
  <c r="BD22" i="14"/>
  <c r="BD21" i="14"/>
  <c r="BD24" i="14"/>
  <c r="BD20" i="14"/>
  <c r="BD23" i="14"/>
  <c r="BD25" i="14"/>
  <c r="BD26" i="14"/>
  <c r="BD7" i="14"/>
  <c r="BD8" i="14"/>
  <c r="BD9" i="14"/>
  <c r="BD12" i="14"/>
  <c r="BD11" i="14"/>
  <c r="BD14" i="14"/>
  <c r="BD10" i="14"/>
  <c r="BD13" i="14"/>
  <c r="BD15" i="14"/>
  <c r="BD16" i="14"/>
  <c r="BG4" i="14"/>
  <c r="BH1" i="14"/>
  <c r="BG1" i="14"/>
  <c r="BH2" i="14"/>
  <c r="BH3" i="14"/>
  <c r="BH4" i="14"/>
  <c r="BG5" i="14"/>
  <c r="BG6" i="14"/>
  <c r="BH6" i="14"/>
  <c r="AY2" i="14" a="1"/>
  <c r="AY2" i="14"/>
  <c r="AZ5" i="14"/>
  <c r="AZ17" i="14"/>
  <c r="AY3" i="14"/>
  <c r="AZ18" i="14"/>
  <c r="AZ19" i="14"/>
  <c r="AZ22" i="14"/>
  <c r="AZ21" i="14"/>
  <c r="AZ24" i="14"/>
  <c r="AZ20" i="14"/>
  <c r="AZ23" i="14"/>
  <c r="AZ25" i="14"/>
  <c r="AZ26" i="14"/>
  <c r="AZ7" i="14"/>
  <c r="AZ8" i="14"/>
  <c r="AZ9" i="14"/>
  <c r="AZ12" i="14"/>
  <c r="AZ11" i="14"/>
  <c r="AZ14" i="14"/>
  <c r="AZ10" i="14"/>
  <c r="AZ13" i="14"/>
  <c r="AZ15" i="14"/>
  <c r="AZ16" i="14"/>
  <c r="BC4" i="14"/>
  <c r="BD1" i="14"/>
  <c r="BC1" i="14"/>
  <c r="BD2" i="14"/>
  <c r="BD3" i="14"/>
  <c r="BD4" i="14"/>
  <c r="BC5" i="14"/>
  <c r="BC6" i="14"/>
  <c r="BD6" i="14"/>
  <c r="AU2" i="14" a="1"/>
  <c r="AU2" i="14"/>
  <c r="AV5" i="14"/>
  <c r="AV17" i="14"/>
  <c r="AU3" i="14"/>
  <c r="AV18" i="14"/>
  <c r="AV19" i="14"/>
  <c r="AV22" i="14"/>
  <c r="AV21" i="14"/>
  <c r="AV24" i="14"/>
  <c r="AV20" i="14"/>
  <c r="AV23" i="14"/>
  <c r="AV25" i="14"/>
  <c r="AV26" i="14"/>
  <c r="AV7" i="14"/>
  <c r="AV8" i="14"/>
  <c r="AV9" i="14"/>
  <c r="AV12" i="14"/>
  <c r="AV11" i="14"/>
  <c r="AV14" i="14"/>
  <c r="AV10" i="14"/>
  <c r="AV13" i="14"/>
  <c r="AV15" i="14"/>
  <c r="AV16" i="14"/>
  <c r="AY4" i="14"/>
  <c r="AZ1" i="14"/>
  <c r="AY1" i="14"/>
  <c r="AZ2" i="14"/>
  <c r="AZ3" i="14"/>
  <c r="AZ4" i="14"/>
  <c r="AY5" i="14"/>
  <c r="AY6" i="14"/>
  <c r="AZ6" i="14"/>
  <c r="AQ2" i="14" a="1"/>
  <c r="AQ2" i="14"/>
  <c r="AR5" i="14"/>
  <c r="AR17" i="14"/>
  <c r="AQ3" i="14"/>
  <c r="AR18" i="14"/>
  <c r="AR19" i="14"/>
  <c r="AR22" i="14"/>
  <c r="AR21" i="14"/>
  <c r="AR24" i="14"/>
  <c r="AR20" i="14"/>
  <c r="AR23" i="14"/>
  <c r="AR25" i="14"/>
  <c r="AR26" i="14"/>
  <c r="AR7" i="14"/>
  <c r="AR8" i="14"/>
  <c r="AR9" i="14"/>
  <c r="AR12" i="14"/>
  <c r="AR11" i="14"/>
  <c r="AR14" i="14"/>
  <c r="AR10" i="14"/>
  <c r="AR13" i="14"/>
  <c r="AR15" i="14"/>
  <c r="AR16" i="14"/>
  <c r="AU4" i="14"/>
  <c r="AV1" i="14"/>
  <c r="AU1" i="14"/>
  <c r="AV2" i="14"/>
  <c r="AV3" i="14"/>
  <c r="AV4" i="14"/>
  <c r="AU5" i="14"/>
  <c r="AU6" i="14"/>
  <c r="AV6" i="14"/>
  <c r="AM2" i="14" a="1"/>
  <c r="AM2" i="14"/>
  <c r="AN5" i="14"/>
  <c r="AN17" i="14"/>
  <c r="AM3" i="14"/>
  <c r="AN18" i="14"/>
  <c r="AN19" i="14"/>
  <c r="AN22" i="14"/>
  <c r="AN21" i="14"/>
  <c r="AN24" i="14"/>
  <c r="AN20" i="14"/>
  <c r="AN23" i="14"/>
  <c r="AN25" i="14"/>
  <c r="AN26" i="14"/>
  <c r="AN7" i="14"/>
  <c r="AN8" i="14"/>
  <c r="AN9" i="14"/>
  <c r="AN12" i="14"/>
  <c r="AN11" i="14"/>
  <c r="AN14" i="14"/>
  <c r="AN10" i="14"/>
  <c r="AN13" i="14"/>
  <c r="AN15" i="14"/>
  <c r="AN16" i="14"/>
  <c r="AQ4" i="14"/>
  <c r="AR1" i="14"/>
  <c r="AQ1" i="14"/>
  <c r="AR2" i="14"/>
  <c r="AR3" i="14"/>
  <c r="AR4" i="14"/>
  <c r="AQ5" i="14"/>
  <c r="AQ6" i="14"/>
  <c r="AR6" i="14"/>
  <c r="AI2" i="14" a="1"/>
  <c r="AI2" i="14"/>
  <c r="AJ5" i="14"/>
  <c r="AJ17" i="14"/>
  <c r="AI3" i="14"/>
  <c r="AJ18" i="14"/>
  <c r="AJ19" i="14"/>
  <c r="AJ22" i="14"/>
  <c r="AJ21" i="14"/>
  <c r="AJ24" i="14"/>
  <c r="AJ20" i="14"/>
  <c r="AJ23" i="14"/>
  <c r="AJ25" i="14"/>
  <c r="AJ26" i="14"/>
  <c r="AJ7" i="14"/>
  <c r="AJ8" i="14"/>
  <c r="AJ9" i="14"/>
  <c r="AJ12" i="14"/>
  <c r="AJ11" i="14"/>
  <c r="AJ14" i="14"/>
  <c r="AJ10" i="14"/>
  <c r="AJ13" i="14"/>
  <c r="AJ15" i="14"/>
  <c r="AJ16" i="14"/>
  <c r="AM4" i="14"/>
  <c r="AN1" i="14"/>
  <c r="AM1" i="14"/>
  <c r="AN2" i="14"/>
  <c r="AN3" i="14"/>
  <c r="AN4" i="14"/>
  <c r="AM5" i="14"/>
  <c r="AM6" i="14"/>
  <c r="AN6" i="14"/>
  <c r="AE2" i="14" a="1"/>
  <c r="AE2" i="14"/>
  <c r="AF5" i="14"/>
  <c r="AF17" i="14"/>
  <c r="AE3" i="14"/>
  <c r="AF18" i="14"/>
  <c r="AF19" i="14"/>
  <c r="AF22" i="14"/>
  <c r="AF21" i="14"/>
  <c r="AF24" i="14"/>
  <c r="AF20" i="14"/>
  <c r="AF23" i="14"/>
  <c r="AF25" i="14"/>
  <c r="AF26" i="14"/>
  <c r="AF7" i="14"/>
  <c r="AF8" i="14"/>
  <c r="AF9" i="14"/>
  <c r="AF12" i="14"/>
  <c r="AF11" i="14"/>
  <c r="AF14" i="14"/>
  <c r="AF10" i="14"/>
  <c r="AF13" i="14"/>
  <c r="AF15" i="14"/>
  <c r="AF16" i="14"/>
  <c r="AI4" i="14"/>
  <c r="AJ1" i="14"/>
  <c r="AI1" i="14"/>
  <c r="AJ2" i="14"/>
  <c r="AJ3" i="14"/>
  <c r="AJ4" i="14"/>
  <c r="AI5" i="14"/>
  <c r="AI6" i="14"/>
  <c r="AJ6" i="14"/>
  <c r="AA2" i="14" a="1"/>
  <c r="AA2" i="14"/>
  <c r="AB5" i="14"/>
  <c r="AB17" i="14"/>
  <c r="AA3" i="14"/>
  <c r="AB18" i="14"/>
  <c r="AB19" i="14"/>
  <c r="AB22" i="14"/>
  <c r="AB21" i="14"/>
  <c r="AB24" i="14"/>
  <c r="AB20" i="14"/>
  <c r="AB23" i="14"/>
  <c r="AB25" i="14"/>
  <c r="AB26" i="14"/>
  <c r="AB7" i="14"/>
  <c r="AB8" i="14"/>
  <c r="AB9" i="14"/>
  <c r="AB12" i="14"/>
  <c r="AB11" i="14"/>
  <c r="AB14" i="14"/>
  <c r="AB10" i="14"/>
  <c r="AB13" i="14"/>
  <c r="AB15" i="14"/>
  <c r="AB16" i="14"/>
  <c r="AE4" i="14"/>
  <c r="AF1" i="14"/>
  <c r="AE1" i="14"/>
  <c r="AF2" i="14"/>
  <c r="AF3" i="14"/>
  <c r="AF4" i="14"/>
  <c r="AE5" i="14"/>
  <c r="AE6" i="14"/>
  <c r="AF6" i="14"/>
  <c r="W2" i="14" a="1"/>
  <c r="W2" i="14"/>
  <c r="X5" i="14"/>
  <c r="X17" i="14"/>
  <c r="W3" i="14"/>
  <c r="X18" i="14"/>
  <c r="X19" i="14"/>
  <c r="X22" i="14"/>
  <c r="X21" i="14"/>
  <c r="X24" i="14"/>
  <c r="X20" i="14"/>
  <c r="X23" i="14"/>
  <c r="X25" i="14"/>
  <c r="X26" i="14"/>
  <c r="X7" i="14"/>
  <c r="X8" i="14"/>
  <c r="X9" i="14"/>
  <c r="X12" i="14"/>
  <c r="X11" i="14"/>
  <c r="X14" i="14"/>
  <c r="X10" i="14"/>
  <c r="X13" i="14"/>
  <c r="X15" i="14"/>
  <c r="X16" i="14"/>
  <c r="AA4" i="14"/>
  <c r="AB1" i="14"/>
  <c r="AA1" i="14"/>
  <c r="AB2" i="14"/>
  <c r="AB3" i="14"/>
  <c r="AB4" i="14"/>
  <c r="AA5" i="14"/>
  <c r="AA6" i="14"/>
  <c r="AB6" i="14"/>
  <c r="S2" i="14" a="1"/>
  <c r="S2" i="14"/>
  <c r="T5" i="14"/>
  <c r="T17" i="14"/>
  <c r="S3" i="14"/>
  <c r="T18" i="14"/>
  <c r="T19" i="14"/>
  <c r="T22" i="14"/>
  <c r="T21" i="14"/>
  <c r="T24" i="14"/>
  <c r="T20" i="14"/>
  <c r="T23" i="14"/>
  <c r="T25" i="14"/>
  <c r="T26" i="14"/>
  <c r="T7" i="14"/>
  <c r="T8" i="14"/>
  <c r="T9" i="14"/>
  <c r="T12" i="14"/>
  <c r="T11" i="14"/>
  <c r="T14" i="14"/>
  <c r="T10" i="14"/>
  <c r="T13" i="14"/>
  <c r="T15" i="14"/>
  <c r="T16" i="14"/>
  <c r="W4" i="14"/>
  <c r="X1" i="14"/>
  <c r="W1" i="14"/>
  <c r="X2" i="14"/>
  <c r="X3" i="14"/>
  <c r="X4" i="14"/>
  <c r="W5" i="14"/>
  <c r="W6" i="14"/>
  <c r="X6" i="14"/>
  <c r="O2" i="14" a="1"/>
  <c r="O2" i="14"/>
  <c r="P5" i="14"/>
  <c r="P17" i="14"/>
  <c r="O3" i="14"/>
  <c r="P18" i="14"/>
  <c r="P19" i="14"/>
  <c r="P22" i="14"/>
  <c r="P21" i="14"/>
  <c r="P24" i="14"/>
  <c r="P20" i="14"/>
  <c r="P23" i="14"/>
  <c r="P25" i="14"/>
  <c r="P26" i="14"/>
  <c r="P7" i="14"/>
  <c r="P8" i="14"/>
  <c r="P9" i="14"/>
  <c r="P12" i="14"/>
  <c r="P11" i="14"/>
  <c r="P14" i="14"/>
  <c r="P10" i="14"/>
  <c r="P13" i="14"/>
  <c r="P15" i="14"/>
  <c r="P16" i="14"/>
  <c r="S4" i="14"/>
  <c r="T1" i="14"/>
  <c r="S1" i="14"/>
  <c r="T2" i="14"/>
  <c r="T3" i="14"/>
  <c r="T4" i="14"/>
  <c r="S5" i="14"/>
  <c r="S6" i="14"/>
  <c r="T6" i="14"/>
  <c r="K2" i="14" a="1"/>
  <c r="K2" i="14"/>
  <c r="L5" i="14"/>
  <c r="L17" i="14"/>
  <c r="K3" i="14"/>
  <c r="L18" i="14"/>
  <c r="L19" i="14"/>
  <c r="L22" i="14"/>
  <c r="L21" i="14"/>
  <c r="L24" i="14"/>
  <c r="L20" i="14"/>
  <c r="L23" i="14"/>
  <c r="L25" i="14"/>
  <c r="L26" i="14"/>
  <c r="L7" i="14"/>
  <c r="L8" i="14"/>
  <c r="L9" i="14"/>
  <c r="L12" i="14"/>
  <c r="L11" i="14"/>
  <c r="L14" i="14"/>
  <c r="L10" i="14"/>
  <c r="L13" i="14"/>
  <c r="L15" i="14"/>
  <c r="L16" i="14"/>
  <c r="O4" i="14"/>
  <c r="P1" i="14"/>
  <c r="O1" i="14"/>
  <c r="P2" i="14"/>
  <c r="P3" i="14"/>
  <c r="P4" i="14"/>
  <c r="O5" i="14"/>
  <c r="O6" i="14"/>
  <c r="P6" i="14"/>
  <c r="K4" i="14"/>
  <c r="L1" i="14"/>
  <c r="K1" i="14"/>
  <c r="L2" i="14"/>
  <c r="L3" i="14"/>
  <c r="L4" i="14"/>
  <c r="K5" i="14"/>
  <c r="K6" i="14"/>
  <c r="L6" i="14"/>
  <c r="H2" i="14"/>
  <c r="H3" i="14"/>
  <c r="H4" i="14"/>
  <c r="G5" i="14"/>
  <c r="G6" i="14"/>
  <c r="H6" i="14"/>
  <c r="F17" i="13"/>
  <c r="F16" i="13"/>
  <c r="F18" i="13"/>
  <c r="F15" i="13"/>
  <c r="F14" i="13"/>
  <c r="E15" i="13"/>
  <c r="E14" i="13"/>
  <c r="D17" i="13"/>
  <c r="D16" i="13"/>
  <c r="D18" i="13"/>
  <c r="D15" i="13"/>
  <c r="D14" i="13"/>
  <c r="C17" i="13"/>
  <c r="C16" i="13"/>
  <c r="C18" i="13"/>
  <c r="C15" i="13"/>
  <c r="C14" i="13"/>
  <c r="B18" i="13"/>
  <c r="AY2" i="13" a="1"/>
  <c r="AY2" i="13"/>
  <c r="AZ5" i="13"/>
  <c r="AZ17" i="13"/>
  <c r="AY3" i="13"/>
  <c r="AZ18" i="13"/>
  <c r="AZ19" i="13"/>
  <c r="AZ22" i="13"/>
  <c r="AZ21" i="13"/>
  <c r="AZ24" i="13"/>
  <c r="AZ20" i="13"/>
  <c r="AZ23" i="13"/>
  <c r="AZ25" i="13"/>
  <c r="AZ26" i="13"/>
  <c r="AZ7" i="13"/>
  <c r="AZ8" i="13"/>
  <c r="AZ9" i="13"/>
  <c r="AZ12" i="13"/>
  <c r="AZ11" i="13"/>
  <c r="AZ14" i="13"/>
  <c r="AZ10" i="13"/>
  <c r="AZ13" i="13"/>
  <c r="AZ15" i="13"/>
  <c r="AZ16" i="13"/>
  <c r="BC2" i="13" a="1"/>
  <c r="BC4" i="13"/>
  <c r="BD1" i="13"/>
  <c r="BC2" i="13"/>
  <c r="BC1" i="13"/>
  <c r="BD2" i="13"/>
  <c r="BC3" i="13"/>
  <c r="BD3" i="13"/>
  <c r="BD4" i="13"/>
  <c r="BC5" i="13"/>
  <c r="BD5" i="13"/>
  <c r="BC6" i="13"/>
  <c r="BD6" i="13"/>
  <c r="AU2" i="13" a="1"/>
  <c r="AU2" i="13"/>
  <c r="AV5" i="13"/>
  <c r="AV17" i="13"/>
  <c r="AU3" i="13"/>
  <c r="AV18" i="13"/>
  <c r="AV19" i="13"/>
  <c r="AV22" i="13"/>
  <c r="AV21" i="13"/>
  <c r="AV24" i="13"/>
  <c r="AV20" i="13"/>
  <c r="AV23" i="13"/>
  <c r="AV25" i="13"/>
  <c r="AV26" i="13"/>
  <c r="AV7" i="13"/>
  <c r="AV8" i="13"/>
  <c r="AV9" i="13"/>
  <c r="AV12" i="13"/>
  <c r="AV11" i="13"/>
  <c r="AV14" i="13"/>
  <c r="AV10" i="13"/>
  <c r="AV13" i="13"/>
  <c r="AV15" i="13"/>
  <c r="AV16" i="13"/>
  <c r="AY4" i="13"/>
  <c r="AZ1" i="13"/>
  <c r="AY1" i="13"/>
  <c r="AZ2" i="13"/>
  <c r="AZ3" i="13"/>
  <c r="AZ4" i="13"/>
  <c r="AY5" i="13"/>
  <c r="AY6" i="13"/>
  <c r="AZ6" i="13"/>
  <c r="AQ2" i="13" a="1"/>
  <c r="AQ2" i="13"/>
  <c r="AR5" i="13"/>
  <c r="AR17" i="13"/>
  <c r="AQ3" i="13"/>
  <c r="AR18" i="13"/>
  <c r="AR19" i="13"/>
  <c r="AR22" i="13"/>
  <c r="AR21" i="13"/>
  <c r="AR24" i="13"/>
  <c r="AR20" i="13"/>
  <c r="AR23" i="13"/>
  <c r="AR25" i="13"/>
  <c r="AR26" i="13"/>
  <c r="AR7" i="13"/>
  <c r="AR8" i="13"/>
  <c r="AR9" i="13"/>
  <c r="AR12" i="13"/>
  <c r="AR11" i="13"/>
  <c r="AR14" i="13"/>
  <c r="AR10" i="13"/>
  <c r="AR13" i="13"/>
  <c r="AR15" i="13"/>
  <c r="AR16" i="13"/>
  <c r="AU4" i="13"/>
  <c r="AV1" i="13"/>
  <c r="AU1" i="13"/>
  <c r="AV2" i="13"/>
  <c r="AV3" i="13"/>
  <c r="AV4" i="13"/>
  <c r="AU5" i="13"/>
  <c r="AU6" i="13"/>
  <c r="AV6" i="13"/>
  <c r="AM2" i="13" a="1"/>
  <c r="AM2" i="13"/>
  <c r="AN5" i="13"/>
  <c r="AN17" i="13"/>
  <c r="AM3" i="13"/>
  <c r="AN18" i="13"/>
  <c r="AN19" i="13"/>
  <c r="AN22" i="13"/>
  <c r="AN21" i="13"/>
  <c r="AN24" i="13"/>
  <c r="AN20" i="13"/>
  <c r="AN23" i="13"/>
  <c r="AN25" i="13"/>
  <c r="AN26" i="13"/>
  <c r="AN7" i="13"/>
  <c r="AN8" i="13"/>
  <c r="AN9" i="13"/>
  <c r="AN12" i="13"/>
  <c r="AN11" i="13"/>
  <c r="AN14" i="13"/>
  <c r="AN10" i="13"/>
  <c r="AN13" i="13"/>
  <c r="AN15" i="13"/>
  <c r="AN16" i="13"/>
  <c r="AQ4" i="13"/>
  <c r="AR1" i="13"/>
  <c r="AQ1" i="13"/>
  <c r="AR2" i="13"/>
  <c r="AR3" i="13"/>
  <c r="AR4" i="13"/>
  <c r="AQ5" i="13"/>
  <c r="AQ6" i="13"/>
  <c r="AR6" i="13"/>
  <c r="AI2" i="13" a="1"/>
  <c r="AI2" i="13"/>
  <c r="AJ5" i="13"/>
  <c r="AJ17" i="13"/>
  <c r="AI3" i="13"/>
  <c r="AJ18" i="13"/>
  <c r="AJ19" i="13"/>
  <c r="AJ22" i="13"/>
  <c r="AJ21" i="13"/>
  <c r="AJ24" i="13"/>
  <c r="AJ20" i="13"/>
  <c r="AJ23" i="13"/>
  <c r="AJ25" i="13"/>
  <c r="AJ26" i="13"/>
  <c r="AJ7" i="13"/>
  <c r="AJ8" i="13"/>
  <c r="AJ9" i="13"/>
  <c r="AJ12" i="13"/>
  <c r="AJ11" i="13"/>
  <c r="AJ14" i="13"/>
  <c r="AJ10" i="13"/>
  <c r="AJ13" i="13"/>
  <c r="AJ15" i="13"/>
  <c r="AJ16" i="13"/>
  <c r="AM4" i="13"/>
  <c r="AN1" i="13"/>
  <c r="AM1" i="13"/>
  <c r="AN2" i="13"/>
  <c r="AN3" i="13"/>
  <c r="AN4" i="13"/>
  <c r="AM5" i="13"/>
  <c r="AM6" i="13"/>
  <c r="AN6" i="13"/>
  <c r="AE2" i="13" a="1"/>
  <c r="AE2" i="13"/>
  <c r="AF5" i="13"/>
  <c r="AF17" i="13"/>
  <c r="AE3" i="13"/>
  <c r="AF18" i="13"/>
  <c r="AF19" i="13"/>
  <c r="AF22" i="13"/>
  <c r="AF21" i="13"/>
  <c r="AF24" i="13"/>
  <c r="AF20" i="13"/>
  <c r="AF23" i="13"/>
  <c r="AF25" i="13"/>
  <c r="AF26" i="13"/>
  <c r="AF7" i="13"/>
  <c r="AF8" i="13"/>
  <c r="AF9" i="13"/>
  <c r="AF12" i="13"/>
  <c r="AF11" i="13"/>
  <c r="AF14" i="13"/>
  <c r="AF10" i="13"/>
  <c r="AF13" i="13"/>
  <c r="AF15" i="13"/>
  <c r="AF16" i="13"/>
  <c r="AI4" i="13"/>
  <c r="AJ1" i="13"/>
  <c r="AI1" i="13"/>
  <c r="AJ2" i="13"/>
  <c r="AJ3" i="13"/>
  <c r="AJ4" i="13"/>
  <c r="AI5" i="13"/>
  <c r="AI6" i="13"/>
  <c r="AJ6" i="13"/>
  <c r="AA2" i="13" a="1"/>
  <c r="AA2" i="13"/>
  <c r="AB5" i="13"/>
  <c r="AB17" i="13"/>
  <c r="AA3" i="13"/>
  <c r="AB18" i="13"/>
  <c r="AB19" i="13"/>
  <c r="AB22" i="13"/>
  <c r="AB21" i="13"/>
  <c r="AB24" i="13"/>
  <c r="AB20" i="13"/>
  <c r="AB23" i="13"/>
  <c r="AB25" i="13"/>
  <c r="AB26" i="13"/>
  <c r="AB7" i="13"/>
  <c r="AB8" i="13"/>
  <c r="AB9" i="13"/>
  <c r="AB12" i="13"/>
  <c r="AB11" i="13"/>
  <c r="AB14" i="13"/>
  <c r="AB10" i="13"/>
  <c r="AB13" i="13"/>
  <c r="AB15" i="13"/>
  <c r="AB16" i="13"/>
  <c r="AE4" i="13"/>
  <c r="AF1" i="13"/>
  <c r="AE1" i="13"/>
  <c r="AF2" i="13"/>
  <c r="AF3" i="13"/>
  <c r="AF4" i="13"/>
  <c r="AE5" i="13"/>
  <c r="AE6" i="13"/>
  <c r="AF6" i="13"/>
  <c r="W2" i="13" a="1"/>
  <c r="W2" i="13"/>
  <c r="X5" i="13"/>
  <c r="X17" i="13"/>
  <c r="W3" i="13"/>
  <c r="X18" i="13"/>
  <c r="X19" i="13"/>
  <c r="X22" i="13"/>
  <c r="X21" i="13"/>
  <c r="X24" i="13"/>
  <c r="X20" i="13"/>
  <c r="X23" i="13"/>
  <c r="X25" i="13"/>
  <c r="X26" i="13"/>
  <c r="X7" i="13"/>
  <c r="X8" i="13"/>
  <c r="X9" i="13"/>
  <c r="X12" i="13"/>
  <c r="X11" i="13"/>
  <c r="X14" i="13"/>
  <c r="X10" i="13"/>
  <c r="X13" i="13"/>
  <c r="X15" i="13"/>
  <c r="X16" i="13"/>
  <c r="AA4" i="13"/>
  <c r="AB1" i="13"/>
  <c r="AA1" i="13"/>
  <c r="AB2" i="13"/>
  <c r="AB3" i="13"/>
  <c r="AB4" i="13"/>
  <c r="AA5" i="13"/>
  <c r="AA6" i="13"/>
  <c r="AB6" i="13"/>
  <c r="S2" i="13" a="1"/>
  <c r="S2" i="13"/>
  <c r="T5" i="13"/>
  <c r="T17" i="13"/>
  <c r="S3" i="13"/>
  <c r="T18" i="13"/>
  <c r="T19" i="13"/>
  <c r="T22" i="13"/>
  <c r="T21" i="13"/>
  <c r="T24" i="13"/>
  <c r="T20" i="13"/>
  <c r="T23" i="13"/>
  <c r="T25" i="13"/>
  <c r="T26" i="13"/>
  <c r="T7" i="13"/>
  <c r="T8" i="13"/>
  <c r="T9" i="13"/>
  <c r="T12" i="13"/>
  <c r="T11" i="13"/>
  <c r="T14" i="13"/>
  <c r="T10" i="13"/>
  <c r="T13" i="13"/>
  <c r="T15" i="13"/>
  <c r="T16" i="13"/>
  <c r="W4" i="13"/>
  <c r="X1" i="13"/>
  <c r="W1" i="13"/>
  <c r="X2" i="13"/>
  <c r="X3" i="13"/>
  <c r="X4" i="13"/>
  <c r="W5" i="13"/>
  <c r="W6" i="13"/>
  <c r="X6" i="13"/>
  <c r="O2" i="13" a="1"/>
  <c r="O2" i="13"/>
  <c r="P5" i="13"/>
  <c r="P17" i="13"/>
  <c r="O3" i="13"/>
  <c r="P18" i="13"/>
  <c r="P19" i="13"/>
  <c r="P22" i="13"/>
  <c r="P21" i="13"/>
  <c r="P24" i="13"/>
  <c r="P20" i="13"/>
  <c r="P23" i="13"/>
  <c r="P25" i="13"/>
  <c r="P26" i="13"/>
  <c r="P7" i="13"/>
  <c r="P8" i="13"/>
  <c r="P9" i="13"/>
  <c r="P12" i="13"/>
  <c r="P11" i="13"/>
  <c r="P14" i="13"/>
  <c r="P10" i="13"/>
  <c r="P13" i="13"/>
  <c r="P15" i="13"/>
  <c r="P16" i="13"/>
  <c r="S4" i="13"/>
  <c r="T1" i="13"/>
  <c r="S1" i="13"/>
  <c r="T2" i="13"/>
  <c r="T3" i="13"/>
  <c r="T4" i="13"/>
  <c r="S5" i="13"/>
  <c r="S6" i="13"/>
  <c r="T6" i="13"/>
  <c r="K2" i="13" a="1"/>
  <c r="K2" i="13"/>
  <c r="L5" i="13"/>
  <c r="L17" i="13"/>
  <c r="K3" i="13"/>
  <c r="L18" i="13"/>
  <c r="L19" i="13"/>
  <c r="L22" i="13"/>
  <c r="L21" i="13"/>
  <c r="L24" i="13"/>
  <c r="L20" i="13"/>
  <c r="L23" i="13"/>
  <c r="L25" i="13"/>
  <c r="L26" i="13"/>
  <c r="L7" i="13"/>
  <c r="L8" i="13"/>
  <c r="L9" i="13"/>
  <c r="L12" i="13"/>
  <c r="L11" i="13"/>
  <c r="L14" i="13"/>
  <c r="L10" i="13"/>
  <c r="L13" i="13"/>
  <c r="L15" i="13"/>
  <c r="L16" i="13"/>
  <c r="O4" i="13"/>
  <c r="P1" i="13"/>
  <c r="O1" i="13"/>
  <c r="P2" i="13"/>
  <c r="P3" i="13"/>
  <c r="P4" i="13"/>
  <c r="O5" i="13"/>
  <c r="O6" i="13"/>
  <c r="P6" i="13"/>
  <c r="K4" i="13"/>
  <c r="L1" i="13"/>
  <c r="K1" i="13"/>
  <c r="L2" i="13"/>
  <c r="L3" i="13"/>
  <c r="L4" i="13"/>
  <c r="K5" i="13"/>
  <c r="K6" i="13"/>
  <c r="L6" i="13"/>
  <c r="H2" i="13"/>
  <c r="H3" i="13"/>
  <c r="H4" i="13"/>
  <c r="G5" i="13"/>
  <c r="G6" i="13"/>
  <c r="H6" i="13"/>
  <c r="F17" i="12"/>
  <c r="F16" i="12"/>
  <c r="F18" i="12"/>
  <c r="F15" i="12"/>
  <c r="F14" i="12"/>
  <c r="E15" i="12"/>
  <c r="E14" i="12"/>
  <c r="D17" i="12"/>
  <c r="D16" i="12"/>
  <c r="D18" i="12"/>
  <c r="D15" i="12"/>
  <c r="D14" i="12"/>
  <c r="C17" i="12"/>
  <c r="C16" i="12"/>
  <c r="C18" i="12"/>
  <c r="C15" i="12"/>
  <c r="C14" i="12"/>
  <c r="B18" i="12"/>
  <c r="AY2" i="12" a="1"/>
  <c r="AY2" i="12"/>
  <c r="AZ5" i="12"/>
  <c r="AZ17" i="12"/>
  <c r="AY3" i="12"/>
  <c r="AZ18" i="12"/>
  <c r="AZ19" i="12"/>
  <c r="AZ22" i="12"/>
  <c r="AZ21" i="12"/>
  <c r="AZ24" i="12"/>
  <c r="AZ20" i="12"/>
  <c r="AZ23" i="12"/>
  <c r="AZ25" i="12"/>
  <c r="AZ26" i="12"/>
  <c r="AZ7" i="12"/>
  <c r="AZ8" i="12"/>
  <c r="AZ9" i="12"/>
  <c r="AZ12" i="12"/>
  <c r="AZ11" i="12"/>
  <c r="AZ14" i="12"/>
  <c r="AZ10" i="12"/>
  <c r="AZ13" i="12"/>
  <c r="AZ15" i="12"/>
  <c r="AZ16" i="12"/>
  <c r="BC2" i="12" a="1"/>
  <c r="BC4" i="12"/>
  <c r="BD1" i="12"/>
  <c r="BC2" i="12"/>
  <c r="BC1" i="12"/>
  <c r="BD2" i="12"/>
  <c r="BC3" i="12"/>
  <c r="BD3" i="12"/>
  <c r="BD4" i="12"/>
  <c r="BC5" i="12"/>
  <c r="BD5" i="12"/>
  <c r="BC6" i="12"/>
  <c r="BD6" i="12"/>
  <c r="AU2" i="12" a="1"/>
  <c r="AU2" i="12"/>
  <c r="AV5" i="12"/>
  <c r="AV17" i="12"/>
  <c r="AU3" i="12"/>
  <c r="AV18" i="12"/>
  <c r="AV19" i="12"/>
  <c r="AV22" i="12"/>
  <c r="AV21" i="12"/>
  <c r="AV24" i="12"/>
  <c r="AV20" i="12"/>
  <c r="AV23" i="12"/>
  <c r="AV25" i="12"/>
  <c r="AV26" i="12"/>
  <c r="AV7" i="12"/>
  <c r="AV8" i="12"/>
  <c r="AV9" i="12"/>
  <c r="AV12" i="12"/>
  <c r="AV11" i="12"/>
  <c r="AV14" i="12"/>
  <c r="AV10" i="12"/>
  <c r="AV13" i="12"/>
  <c r="AV15" i="12"/>
  <c r="AV16" i="12"/>
  <c r="AY4" i="12"/>
  <c r="AZ1" i="12"/>
  <c r="AY1" i="12"/>
  <c r="AZ2" i="12"/>
  <c r="AZ3" i="12"/>
  <c r="AZ4" i="12"/>
  <c r="AY5" i="12"/>
  <c r="AY6" i="12"/>
  <c r="AZ6" i="12"/>
  <c r="AQ2" i="12" a="1"/>
  <c r="AQ2" i="12"/>
  <c r="AR5" i="12"/>
  <c r="AR17" i="12"/>
  <c r="AQ3" i="12"/>
  <c r="AR18" i="12"/>
  <c r="AR19" i="12"/>
  <c r="AR22" i="12"/>
  <c r="AR21" i="12"/>
  <c r="AR24" i="12"/>
  <c r="AR20" i="12"/>
  <c r="AR23" i="12"/>
  <c r="AR25" i="12"/>
  <c r="AR26" i="12"/>
  <c r="AR7" i="12"/>
  <c r="AR8" i="12"/>
  <c r="AR9" i="12"/>
  <c r="AR12" i="12"/>
  <c r="AR11" i="12"/>
  <c r="AR14" i="12"/>
  <c r="AR10" i="12"/>
  <c r="AR13" i="12"/>
  <c r="AR15" i="12"/>
  <c r="AR16" i="12"/>
  <c r="AU4" i="12"/>
  <c r="AV1" i="12"/>
  <c r="AU1" i="12"/>
  <c r="AV2" i="12"/>
  <c r="AV3" i="12"/>
  <c r="AV4" i="12"/>
  <c r="AU5" i="12"/>
  <c r="AU6" i="12"/>
  <c r="AV6" i="12"/>
  <c r="AM2" i="12" a="1"/>
  <c r="AM2" i="12"/>
  <c r="AN5" i="12"/>
  <c r="AN17" i="12"/>
  <c r="AM3" i="12"/>
  <c r="AN18" i="12"/>
  <c r="AN19" i="12"/>
  <c r="AN22" i="12"/>
  <c r="AN21" i="12"/>
  <c r="AN24" i="12"/>
  <c r="AN20" i="12"/>
  <c r="AN23" i="12"/>
  <c r="AN25" i="12"/>
  <c r="AN26" i="12"/>
  <c r="AN7" i="12"/>
  <c r="AN8" i="12"/>
  <c r="AN9" i="12"/>
  <c r="AN12" i="12"/>
  <c r="AN11" i="12"/>
  <c r="AN14" i="12"/>
  <c r="AN10" i="12"/>
  <c r="AN13" i="12"/>
  <c r="AN15" i="12"/>
  <c r="AN16" i="12"/>
  <c r="AQ4" i="12"/>
  <c r="AR1" i="12"/>
  <c r="AQ1" i="12"/>
  <c r="AR2" i="12"/>
  <c r="AR3" i="12"/>
  <c r="AR4" i="12"/>
  <c r="AQ5" i="12"/>
  <c r="AQ6" i="12"/>
  <c r="AR6" i="12"/>
  <c r="AI2" i="12" a="1"/>
  <c r="AI2" i="12"/>
  <c r="AJ5" i="12"/>
  <c r="AJ17" i="12"/>
  <c r="AI3" i="12"/>
  <c r="AJ18" i="12"/>
  <c r="AJ19" i="12"/>
  <c r="AJ22" i="12"/>
  <c r="AJ21" i="12"/>
  <c r="AJ24" i="12"/>
  <c r="AJ20" i="12"/>
  <c r="AJ23" i="12"/>
  <c r="AJ25" i="12"/>
  <c r="AJ26" i="12"/>
  <c r="AJ7" i="12"/>
  <c r="AJ8" i="12"/>
  <c r="AJ9" i="12"/>
  <c r="AJ12" i="12"/>
  <c r="AJ11" i="12"/>
  <c r="AJ14" i="12"/>
  <c r="AJ10" i="12"/>
  <c r="AJ13" i="12"/>
  <c r="AJ15" i="12"/>
  <c r="AJ16" i="12"/>
  <c r="AM4" i="12"/>
  <c r="AN1" i="12"/>
  <c r="AM1" i="12"/>
  <c r="AN2" i="12"/>
  <c r="AN3" i="12"/>
  <c r="AN4" i="12"/>
  <c r="AM5" i="12"/>
  <c r="AM6" i="12"/>
  <c r="AN6" i="12"/>
  <c r="AE2" i="12" a="1"/>
  <c r="AE2" i="12"/>
  <c r="AF5" i="12"/>
  <c r="AF17" i="12"/>
  <c r="AE3" i="12"/>
  <c r="AF18" i="12"/>
  <c r="AF19" i="12"/>
  <c r="AF22" i="12"/>
  <c r="AF21" i="12"/>
  <c r="AF24" i="12"/>
  <c r="AF20" i="12"/>
  <c r="AF23" i="12"/>
  <c r="AF25" i="12"/>
  <c r="AF26" i="12"/>
  <c r="AF7" i="12"/>
  <c r="AF8" i="12"/>
  <c r="AF9" i="12"/>
  <c r="AF12" i="12"/>
  <c r="AF11" i="12"/>
  <c r="AF14" i="12"/>
  <c r="AF10" i="12"/>
  <c r="AF13" i="12"/>
  <c r="AF15" i="12"/>
  <c r="AF16" i="12"/>
  <c r="AI4" i="12"/>
  <c r="AJ1" i="12"/>
  <c r="AI1" i="12"/>
  <c r="AJ2" i="12"/>
  <c r="AJ3" i="12"/>
  <c r="AJ4" i="12"/>
  <c r="AI5" i="12"/>
  <c r="AI6" i="12"/>
  <c r="AJ6" i="12"/>
  <c r="AA2" i="12" a="1"/>
  <c r="AA2" i="12"/>
  <c r="AB5" i="12"/>
  <c r="AB17" i="12"/>
  <c r="AA3" i="12"/>
  <c r="AB18" i="12"/>
  <c r="AB19" i="12"/>
  <c r="AB22" i="12"/>
  <c r="AB21" i="12"/>
  <c r="AB24" i="12"/>
  <c r="AB20" i="12"/>
  <c r="AB23" i="12"/>
  <c r="AB25" i="12"/>
  <c r="AB26" i="12"/>
  <c r="AB7" i="12"/>
  <c r="AB8" i="12"/>
  <c r="AB9" i="12"/>
  <c r="AB12" i="12"/>
  <c r="AB11" i="12"/>
  <c r="AB14" i="12"/>
  <c r="AB10" i="12"/>
  <c r="AB13" i="12"/>
  <c r="AB15" i="12"/>
  <c r="AB16" i="12"/>
  <c r="AE4" i="12"/>
  <c r="AF1" i="12"/>
  <c r="AE1" i="12"/>
  <c r="AF2" i="12"/>
  <c r="AF3" i="12"/>
  <c r="AF4" i="12"/>
  <c r="AE5" i="12"/>
  <c r="AE6" i="12"/>
  <c r="AF6" i="12"/>
  <c r="W2" i="12" a="1"/>
  <c r="W2" i="12"/>
  <c r="X5" i="12"/>
  <c r="X17" i="12"/>
  <c r="W3" i="12"/>
  <c r="X18" i="12"/>
  <c r="X19" i="12"/>
  <c r="X22" i="12"/>
  <c r="X21" i="12"/>
  <c r="X24" i="12"/>
  <c r="X20" i="12"/>
  <c r="X23" i="12"/>
  <c r="X25" i="12"/>
  <c r="X26" i="12"/>
  <c r="X7" i="12"/>
  <c r="X8" i="12"/>
  <c r="X9" i="12"/>
  <c r="X12" i="12"/>
  <c r="X11" i="12"/>
  <c r="X14" i="12"/>
  <c r="X10" i="12"/>
  <c r="X13" i="12"/>
  <c r="X15" i="12"/>
  <c r="X16" i="12"/>
  <c r="AA4" i="12"/>
  <c r="AB1" i="12"/>
  <c r="AA1" i="12"/>
  <c r="AB2" i="12"/>
  <c r="AB3" i="12"/>
  <c r="AB4" i="12"/>
  <c r="AA5" i="12"/>
  <c r="AA6" i="12"/>
  <c r="AB6" i="12"/>
  <c r="S2" i="12" a="1"/>
  <c r="S2" i="12"/>
  <c r="T5" i="12"/>
  <c r="T17" i="12"/>
  <c r="S3" i="12"/>
  <c r="T18" i="12"/>
  <c r="T19" i="12"/>
  <c r="T22" i="12"/>
  <c r="T21" i="12"/>
  <c r="T24" i="12"/>
  <c r="T20" i="12"/>
  <c r="T23" i="12"/>
  <c r="T25" i="12"/>
  <c r="T26" i="12"/>
  <c r="T7" i="12"/>
  <c r="T8" i="12"/>
  <c r="T9" i="12"/>
  <c r="T12" i="12"/>
  <c r="T11" i="12"/>
  <c r="T14" i="12"/>
  <c r="T10" i="12"/>
  <c r="T13" i="12"/>
  <c r="T15" i="12"/>
  <c r="T16" i="12"/>
  <c r="W4" i="12"/>
  <c r="X1" i="12"/>
  <c r="W1" i="12"/>
  <c r="X2" i="12"/>
  <c r="X3" i="12"/>
  <c r="X4" i="12"/>
  <c r="W5" i="12"/>
  <c r="W6" i="12"/>
  <c r="X6" i="12"/>
  <c r="O2" i="12" a="1"/>
  <c r="O2" i="12"/>
  <c r="P5" i="12"/>
  <c r="P17" i="12"/>
  <c r="O3" i="12"/>
  <c r="P18" i="12"/>
  <c r="P19" i="12"/>
  <c r="P22" i="12"/>
  <c r="P21" i="12"/>
  <c r="P24" i="12"/>
  <c r="P20" i="12"/>
  <c r="P23" i="12"/>
  <c r="P25" i="12"/>
  <c r="P26" i="12"/>
  <c r="P7" i="12"/>
  <c r="P8" i="12"/>
  <c r="P9" i="12"/>
  <c r="P12" i="12"/>
  <c r="P11" i="12"/>
  <c r="P14" i="12"/>
  <c r="P10" i="12"/>
  <c r="P13" i="12"/>
  <c r="P15" i="12"/>
  <c r="P16" i="12"/>
  <c r="S4" i="12"/>
  <c r="T1" i="12"/>
  <c r="S1" i="12"/>
  <c r="T2" i="12"/>
  <c r="T3" i="12"/>
  <c r="T4" i="12"/>
  <c r="S5" i="12"/>
  <c r="S6" i="12"/>
  <c r="T6" i="12"/>
  <c r="K2" i="12" a="1"/>
  <c r="K2" i="12"/>
  <c r="L5" i="12"/>
  <c r="L17" i="12"/>
  <c r="K3" i="12"/>
  <c r="L18" i="12"/>
  <c r="L19" i="12"/>
  <c r="L22" i="12"/>
  <c r="L21" i="12"/>
  <c r="L24" i="12"/>
  <c r="L20" i="12"/>
  <c r="L23" i="12"/>
  <c r="L25" i="12"/>
  <c r="L26" i="12"/>
  <c r="L7" i="12"/>
  <c r="L8" i="12"/>
  <c r="L9" i="12"/>
  <c r="L12" i="12"/>
  <c r="L11" i="12"/>
  <c r="L14" i="12"/>
  <c r="L10" i="12"/>
  <c r="L13" i="12"/>
  <c r="L15" i="12"/>
  <c r="L16" i="12"/>
  <c r="O4" i="12"/>
  <c r="P1" i="12"/>
  <c r="O1" i="12"/>
  <c r="P2" i="12"/>
  <c r="P3" i="12"/>
  <c r="P4" i="12"/>
  <c r="O5" i="12"/>
  <c r="O6" i="12"/>
  <c r="P6" i="12"/>
  <c r="K4" i="12"/>
  <c r="L1" i="12"/>
  <c r="K1" i="12"/>
  <c r="L2" i="12"/>
  <c r="L3" i="12"/>
  <c r="L4" i="12"/>
  <c r="K5" i="12"/>
  <c r="K6" i="12"/>
  <c r="L6" i="12"/>
  <c r="H2" i="12"/>
  <c r="H3" i="12"/>
  <c r="H4" i="12"/>
  <c r="G5" i="12"/>
  <c r="G6" i="12"/>
  <c r="H6" i="12"/>
</calcChain>
</file>

<file path=xl/sharedStrings.xml><?xml version="1.0" encoding="utf-8"?>
<sst xmlns="http://schemas.openxmlformats.org/spreadsheetml/2006/main" count="1391" uniqueCount="81">
  <si>
    <t>Year</t>
  </si>
  <si>
    <t>Bandwidth</t>
  </si>
  <si>
    <t>Name</t>
  </si>
  <si>
    <t>kbps</t>
  </si>
  <si>
    <r>
      <t xml:space="preserve">TAT8 </t>
    </r>
    <r>
      <rPr>
        <vertAlign val="superscript"/>
        <sz val="8"/>
        <color theme="1"/>
        <rFont val="Times New Roman"/>
        <family val="1"/>
      </rPr>
      <t>3, 4, 5. 13, 14, 16</t>
    </r>
  </si>
  <si>
    <r>
      <t xml:space="preserve">PTAT-1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</si>
  <si>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TAT9 </t>
    </r>
    <r>
      <rPr>
        <vertAlign val="superscript"/>
        <sz val="8"/>
        <color theme="1"/>
        <rFont val="Times New Roman"/>
        <family val="1"/>
      </rPr>
      <t>12, 13, 14, 16</t>
    </r>
  </si>
  <si>
    <r>
      <t xml:space="preserve">TAT10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</si>
  <si>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TAT11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</si>
  <si>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Columbus-2 </t>
    </r>
    <r>
      <rPr>
        <vertAlign val="superscript"/>
        <sz val="8"/>
        <color theme="1"/>
        <rFont val="Times New Roman"/>
        <family val="1"/>
      </rPr>
      <t>16</t>
    </r>
  </si>
  <si>
    <r>
      <t xml:space="preserve">CANTAT-3 </t>
    </r>
    <r>
      <rPr>
        <vertAlign val="superscript"/>
        <sz val="8"/>
        <color theme="1"/>
        <rFont val="Times New Roman"/>
        <family val="1"/>
      </rPr>
      <t>15</t>
    </r>
  </si>
  <si>
    <r>
      <t>TAT-12</t>
    </r>
    <r>
      <rPr>
        <vertAlign val="superscript"/>
        <sz val="8"/>
        <color theme="1"/>
        <rFont val="Times New Roman"/>
        <family val="1"/>
      </rPr>
      <t xml:space="preserve"> 4, 5, 11, 13, 14, 16</t>
    </r>
  </si>
  <si>
    <r>
      <t xml:space="preserve">TAT 13 </t>
    </r>
    <r>
      <rPr>
        <vertAlign val="superscript"/>
        <sz val="8"/>
        <color theme="1"/>
        <rFont val="Times New Roman"/>
        <family val="1"/>
      </rPr>
      <t>4, 5, 11, 13, 14, 16</t>
    </r>
  </si>
  <si>
    <r>
      <t xml:space="preserve">Atlantic Crossing-1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</si>
  <si>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Gemini </t>
    </r>
    <r>
      <rPr>
        <vertAlign val="superscript"/>
        <sz val="8"/>
        <color theme="1"/>
        <rFont val="Times New Roman"/>
        <family val="1"/>
      </rPr>
      <t>16</t>
    </r>
  </si>
  <si>
    <r>
      <t>Columbus-3</t>
    </r>
    <r>
      <rPr>
        <vertAlign val="superscript"/>
        <sz val="8"/>
        <color theme="1"/>
        <rFont val="Times New Roman"/>
        <family val="1"/>
      </rPr>
      <t xml:space="preserve"> 16</t>
    </r>
  </si>
  <si>
    <r>
      <t xml:space="preserve">Yellow/Atlantic Crossing-2 </t>
    </r>
    <r>
      <rPr>
        <vertAlign val="superscript"/>
        <sz val="8"/>
        <color theme="1"/>
        <rFont val="Times New Roman"/>
        <family val="1"/>
      </rPr>
      <t>16</t>
    </r>
  </si>
  <si>
    <r>
      <t xml:space="preserve">360 Atlantic </t>
    </r>
    <r>
      <rPr>
        <vertAlign val="superscript"/>
        <sz val="8"/>
        <color theme="1"/>
        <rFont val="Times New Roman"/>
        <family val="1"/>
      </rPr>
      <t>16</t>
    </r>
  </si>
  <si>
    <r>
      <t>FLAG Atlantic 1</t>
    </r>
    <r>
      <rPr>
        <vertAlign val="superscript"/>
        <sz val="8"/>
        <color theme="1"/>
        <rFont val="Times New Roman"/>
        <family val="1"/>
      </rPr>
      <t xml:space="preserve"> 4, 5, 9, 16</t>
    </r>
  </si>
  <si>
    <r>
      <t xml:space="preserve">TAT-14 </t>
    </r>
    <r>
      <rPr>
        <vertAlign val="superscript"/>
        <sz val="8"/>
        <color theme="1"/>
        <rFont val="Times New Roman"/>
        <family val="1"/>
      </rPr>
      <t>16</t>
    </r>
  </si>
  <si>
    <r>
      <t xml:space="preserve">Apollo </t>
    </r>
    <r>
      <rPr>
        <vertAlign val="superscript"/>
        <sz val="8"/>
        <color theme="1"/>
        <rFont val="Times New Roman"/>
        <family val="1"/>
      </rPr>
      <t>4, 5, 9, 16</t>
    </r>
  </si>
  <si>
    <t>Type</t>
  </si>
  <si>
    <t>optical</t>
  </si>
  <si>
    <t>note: all internet back data removed, as it was lower than cables, was used Koh &amp; Magee for reference only</t>
  </si>
  <si>
    <t>Bandwidth kbps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</si>
  <si>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</si>
  <si>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</si>
  <si>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</si>
  <si>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</si>
  <si>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</si>
  <si>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</si>
  <si>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</si>
  <si>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</si>
  <si>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</si>
  <si>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2006</t>
  </si>
  <si>
    <t>1. optical disk memory</t>
  </si>
  <si>
    <t>year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</si>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</sst>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">
    <xf numFmtId="0" fontId="0" fillId="0" borderId="0"/>
    <xf numFmtId="9" fontId="5" fillId="0" borderId="0" applyFont="0" applyFill="0" applyBorder="0" applyAlignment="0" applyProtection="0"/>
    <xf numFmtId="0" fontId="6" fillId="4" borderId="4" applyNumberFormat="0" applyAlignment="0" applyProtection="0"/>
    <xf numFmtId="0" fontId="7" fillId="5" borderId="5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0" xfId="0" applyFont="1"/>
    <xf numFmtId="11" fontId="2" fillId="3" borderId="1" xfId="0" applyNumberFormat="1" applyFont="1" applyFill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11" fontId="2" fillId="0" borderId="0" xfId="0" applyNumberFormat="1" applyFont="1" applyFill="1" applyBorder="1" applyAlignment="1">
      <alignment horizontal="center" wrapText="1"/>
    </xf>
    <xf numFmtId="14" fontId="0" fillId="0" borderId="0" xfId="0" applyNumberFormat="1"/>
    <xf numFmtId="0" fontId="6" fillId="4" borderId="4" xfId="2"/>
    <xf numFmtId="0" fontId="7" fillId="5" borderId="5" xfId="3"/>
    <xf numFmtId="164" fontId="6" fillId="4" borderId="4" xfId="2" applyNumberFormat="1"/>
    <xf numFmtId="2" fontId="7" fillId="5" borderId="5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10" fillId="0" borderId="0" xfId="0" applyFont="1" applyFill="1" applyBorder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504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6600"/>
      <color rgb="FF6699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tx1"/>
              </a:solidFill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0.17419930981983101"/>
                  <c:y val="8.4438812397309895E-2"/>
                </c:manualLayout>
              </c:layout>
              <c:numFmt formatCode="General" sourceLinked="0"/>
            </c:trendlineLbl>
          </c:trendline>
          <c:trendline>
            <c:trendlineType val="exp"/>
            <c:dispRSqr val="0"/>
            <c:dispEq val="0"/>
          </c:trendline>
          <c:xVal>
            <c:numRef>
              <c:f>sourcedata!$A$8:$A$24</c:f>
              <c:numCache>
                <c:formatCode>General</c:formatCode>
                <c:ptCount val="17"/>
                <c:pt idx="0">
                  <c:v>1988</c:v>
                </c:pt>
                <c:pt idx="1">
                  <c:v>1989</c:v>
                </c:pt>
                <c:pt idx="2">
                  <c:v>1992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1998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2001</c:v>
                </c:pt>
                <c:pt idx="15">
                  <c:v>2001</c:v>
                </c:pt>
                <c:pt idx="16">
                  <c:v>2002</c:v>
                </c:pt>
              </c:numCache>
            </c:numRef>
          </c:xVal>
          <c:yVal>
            <c:numRef>
              <c:f>sourcedata!$B$8:$B$24</c:f>
              <c:numCache>
                <c:formatCode>0.00E+00</c:formatCode>
                <c:ptCount val="17"/>
                <c:pt idx="0">
                  <c:v>560000</c:v>
                </c:pt>
                <c:pt idx="1">
                  <c:v>1260000</c:v>
                </c:pt>
                <c:pt idx="2">
                  <c:v>1120000</c:v>
                </c:pt>
                <c:pt idx="3">
                  <c:v>1120000</c:v>
                </c:pt>
                <c:pt idx="4">
                  <c:v>1680000</c:v>
                </c:pt>
                <c:pt idx="5">
                  <c:v>1680000</c:v>
                </c:pt>
                <c:pt idx="6">
                  <c:v>4976000</c:v>
                </c:pt>
                <c:pt idx="7">
                  <c:v>9953000</c:v>
                </c:pt>
                <c:pt idx="8">
                  <c:v>9953000</c:v>
                </c:pt>
                <c:pt idx="9">
                  <c:v>139340000</c:v>
                </c:pt>
                <c:pt idx="10">
                  <c:v>59718000</c:v>
                </c:pt>
                <c:pt idx="11">
                  <c:v>19908000</c:v>
                </c:pt>
                <c:pt idx="12">
                  <c:v>1273984000</c:v>
                </c:pt>
                <c:pt idx="13">
                  <c:v>1910976000</c:v>
                </c:pt>
                <c:pt idx="14">
                  <c:v>2388720000</c:v>
                </c:pt>
                <c:pt idx="15">
                  <c:v>636928000</c:v>
                </c:pt>
                <c:pt idx="16">
                  <c:v>3184496000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2528"/>
        <c:axId val="37091584"/>
      </c:scatterChart>
      <c:valAx>
        <c:axId val="3706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91584"/>
        <c:crosses val="autoZero"/>
        <c:crossBetween val="midCat"/>
      </c:valAx>
      <c:valAx>
        <c:axId val="37091584"/>
        <c:scaling>
          <c:logBase val="10"/>
          <c:orientation val="minMax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706252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307731</xdr:colOff>
      <xdr:row>11</xdr:row>
      <xdr:rowOff>185370</xdr:rowOff>
    </xdr:from>
    <xdr:to>
      <xdr:col>12</xdr:col>
      <xdr:colOff>424961</xdr:colOff>
      <xdr:row>21</xdr:row>
      <xdr:rowOff>43962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0" sqref="F20"/>
    </sheetView>
  </sheetViews>
  <sheetFormatPr defaultColWidth="11.42578125" defaultRowHeight="15" x14ac:dyDescent="0.25"/>
  <sheetData>
    <row r="1" spans="1:5" x14ac:dyDescent="0.25"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69</v>
      </c>
      <c r="B2" s="22">
        <f>PRMallall!G1</f>
        <v>0.66359867132889783</v>
      </c>
      <c r="C2" s="22">
        <f>PRMallND!G1</f>
        <v>0.68374321271302552</v>
      </c>
      <c r="D2" s="22">
        <f>PRM70all!G1</f>
        <v>0.66359867132889783</v>
      </c>
      <c r="E2" s="22">
        <f>PRM70ND!G1</f>
        <v>0.68374321271302552</v>
      </c>
    </row>
    <row r="3" spans="1:5" x14ac:dyDescent="0.25">
      <c r="A3" t="s">
        <v>64</v>
      </c>
      <c r="B3">
        <f>PRMallall!B24</f>
        <v>17</v>
      </c>
      <c r="C3">
        <f>PRMallND!B19</f>
        <v>12</v>
      </c>
      <c r="D3">
        <f>PRM70all!B24</f>
        <v>17</v>
      </c>
      <c r="E3">
        <f>PRM70ND!B19</f>
        <v>12</v>
      </c>
    </row>
    <row r="4" spans="1:5" x14ac:dyDescent="0.25">
      <c r="A4" t="s">
        <v>38</v>
      </c>
      <c r="B4" s="21">
        <f>PRMallall!H1</f>
        <v>0.8765666511759086</v>
      </c>
      <c r="C4" s="21">
        <f>PRMallND!H1</f>
        <v>0.90369116395095073</v>
      </c>
      <c r="D4" s="21">
        <f>PRM70all!H1</f>
        <v>0.8765666511759086</v>
      </c>
      <c r="E4" s="21">
        <f>PRM70ND!H1</f>
        <v>0.90369116395095073</v>
      </c>
    </row>
    <row r="5" spans="1:5" x14ac:dyDescent="0.25">
      <c r="A5" t="s">
        <v>70</v>
      </c>
      <c r="B5" s="22">
        <f>PRMallall!H16</f>
        <v>7.2348895341072694E-2</v>
      </c>
      <c r="C5" s="22">
        <f>PRMallND!H16</f>
        <v>8.1539253028018066E-2</v>
      </c>
      <c r="D5" s="22">
        <f>PRM70all!H16</f>
        <v>7.2348895341072694E-2</v>
      </c>
      <c r="E5" s="22">
        <f>PRM70ND!H16</f>
        <v>8.1539253028018066E-2</v>
      </c>
    </row>
    <row r="6" spans="1:5" x14ac:dyDescent="0.25">
      <c r="A6" t="s">
        <v>71</v>
      </c>
      <c r="B6" s="22">
        <f>PRMallall!H26</f>
        <v>3.4267391550304893E-2</v>
      </c>
      <c r="C6" s="22">
        <f>PRMallND!H26</f>
        <v>3.7517307022999602E-2</v>
      </c>
      <c r="D6" s="22">
        <f>PRM70all!H26</f>
        <v>3.4267391550304893E-2</v>
      </c>
      <c r="E6" s="22">
        <f>PRM70ND!H26</f>
        <v>3.7517307022999602E-2</v>
      </c>
    </row>
    <row r="7" spans="1:5" x14ac:dyDescent="0.25">
      <c r="A7" t="s">
        <v>72</v>
      </c>
      <c r="B7" s="22">
        <f>SUM(B5:B6)/3</f>
        <v>3.553876229712586E-2</v>
      </c>
      <c r="C7" s="22">
        <f>SUM(C5:C6)/3</f>
        <v>3.9685520017005892E-2</v>
      </c>
      <c r="D7" s="22">
        <f>SUM(D5:D6)/3</f>
        <v>3.553876229712586E-2</v>
      </c>
      <c r="E7" s="22">
        <f>SUM(E5:E6)/3</f>
        <v>3.9685520017005892E-2</v>
      </c>
    </row>
    <row r="8" spans="1:5" x14ac:dyDescent="0.25">
      <c r="A8" t="s">
        <v>73</v>
      </c>
      <c r="B8" s="23">
        <f>B7/B2</f>
        <v>5.355460134655976E-2</v>
      </c>
      <c r="C8" s="23">
        <f>C7/C2</f>
        <v>5.8041556068304752E-2</v>
      </c>
      <c r="D8" s="23">
        <f>D7/D2</f>
        <v>5.355460134655976E-2</v>
      </c>
      <c r="E8" s="23">
        <f>E7/E2</f>
        <v>5.8041556068304752E-2</v>
      </c>
    </row>
    <row r="9" spans="1:5" x14ac:dyDescent="0.25">
      <c r="A9" t="s">
        <v>74</v>
      </c>
      <c r="B9" s="22">
        <f>PRMallall!B19</f>
        <v>0.66436104254121964</v>
      </c>
      <c r="C9" s="22">
        <f>PRMallND!B14</f>
        <v>0.68570727423817612</v>
      </c>
      <c r="D9" s="22">
        <f>PRM70all!B19</f>
        <v>0.66436104254121964</v>
      </c>
      <c r="E9" s="22">
        <f>PRM70ND!B14</f>
        <v>0.68570727423817612</v>
      </c>
    </row>
    <row r="10" spans="1:5" x14ac:dyDescent="0.25">
      <c r="A10" t="s">
        <v>75</v>
      </c>
      <c r="B10" s="22">
        <f>PRMallall!B20</f>
        <v>2.155439522758271E-2</v>
      </c>
      <c r="C10" s="22">
        <f>PRMallND!B15</f>
        <v>2.9170726685252973E-2</v>
      </c>
      <c r="D10" s="22">
        <f>PRM70all!B20</f>
        <v>2.155439522758271E-2</v>
      </c>
      <c r="E10" s="22">
        <f>PRM70ND!B15</f>
        <v>2.9170726685252973E-2</v>
      </c>
    </row>
    <row r="11" spans="1:5" x14ac:dyDescent="0.25">
      <c r="A11" t="s">
        <v>77</v>
      </c>
      <c r="B11" s="22">
        <f>PRMallall!B22</f>
        <v>0.71634200182174745</v>
      </c>
      <c r="C11" s="22">
        <f>PRMallND!B17</f>
        <v>0.7504489229314617</v>
      </c>
      <c r="D11" s="22">
        <f>PRM70all!B22</f>
        <v>0.71634200182174745</v>
      </c>
      <c r="E11" s="22">
        <f>PRM70ND!B17</f>
        <v>0.7504489229314617</v>
      </c>
    </row>
    <row r="12" spans="1:5" x14ac:dyDescent="0.25">
      <c r="A12" t="s">
        <v>76</v>
      </c>
      <c r="B12" s="22">
        <f>PRMallall!B21</f>
        <v>0.64123110589524268</v>
      </c>
      <c r="C12" s="22">
        <f>PRMallND!B16</f>
        <v>0.66324646179917046</v>
      </c>
      <c r="D12" s="22">
        <f>PRM70all!B21</f>
        <v>0.64123110589524268</v>
      </c>
      <c r="E12" s="22">
        <f>PRM70ND!B16</f>
        <v>0.66324646179917046</v>
      </c>
    </row>
    <row r="13" spans="1:5" x14ac:dyDescent="0.25">
      <c r="A13" t="s">
        <v>78</v>
      </c>
      <c r="B13">
        <f>PRMallall!E23</f>
        <v>14</v>
      </c>
      <c r="C13">
        <f>PRMallND!E18</f>
        <v>14</v>
      </c>
      <c r="D13">
        <f>PRM70all!E23</f>
        <v>14</v>
      </c>
      <c r="E13">
        <f>PRM70ND!E18</f>
        <v>14</v>
      </c>
    </row>
    <row r="14" spans="1:5" x14ac:dyDescent="0.25">
      <c r="A14" t="s">
        <v>79</v>
      </c>
    </row>
    <row r="15" spans="1:5" x14ac:dyDescent="0.25">
      <c r="A15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defaultColWidth="11.42578125" defaultRowHeight="15" x14ac:dyDescent="0.25"/>
  <sheetData>
    <row r="1" spans="1:56" ht="24" thickTop="1" thickBot="1" x14ac:dyDescent="0.3">
      <c r="B1" s="3" t="s">
        <v>37</v>
      </c>
      <c r="C1" s="3" t="s">
        <v>38</v>
      </c>
      <c r="D1" s="3" t="s">
        <v>39</v>
      </c>
      <c r="E1" s="20" t="s">
        <v>36</v>
      </c>
      <c r="F1" s="20" t="s">
        <v>24</v>
      </c>
      <c r="G1" s="13">
        <f>LN(G2)</f>
        <v>0.68374321271302552</v>
      </c>
      <c r="H1" s="14">
        <f>G4</f>
        <v>0.90369116395095073</v>
      </c>
      <c r="I1" s="10" t="s">
        <v>36</v>
      </c>
      <c r="J1" s="10" t="s">
        <v>24</v>
      </c>
      <c r="K1" s="15">
        <f>LN(K2)</f>
        <v>0.7504489229314617</v>
      </c>
      <c r="L1" s="16">
        <f>K4</f>
        <v>0.91159513349979682</v>
      </c>
      <c r="M1" s="10" t="s">
        <v>36</v>
      </c>
      <c r="N1" s="10" t="s">
        <v>24</v>
      </c>
      <c r="O1" s="15">
        <f>LN(O2)</f>
        <v>0.74211286471497828</v>
      </c>
      <c r="P1" s="16">
        <f>O4</f>
        <v>0.91916568781174013</v>
      </c>
      <c r="Q1" s="10" t="s">
        <v>36</v>
      </c>
      <c r="R1" s="10" t="s">
        <v>24</v>
      </c>
      <c r="S1" s="15">
        <f>LN(S2)</f>
        <v>0.66950993746727883</v>
      </c>
      <c r="T1" s="16">
        <f>S4</f>
        <v>0.90567756475734296</v>
      </c>
      <c r="U1" s="10" t="s">
        <v>36</v>
      </c>
      <c r="V1" s="10" t="s">
        <v>24</v>
      </c>
      <c r="W1" s="15">
        <f>LN(W2)</f>
        <v>0.66846345276893038</v>
      </c>
      <c r="X1" s="16">
        <f>W4</f>
        <v>0.92376114483118754</v>
      </c>
      <c r="Y1" s="10" t="s">
        <v>36</v>
      </c>
      <c r="Z1" s="10" t="s">
        <v>24</v>
      </c>
      <c r="AA1" s="15">
        <f>LN(AA2)</f>
        <v>0.6782113641375872</v>
      </c>
      <c r="AB1" s="16">
        <f>AA4</f>
        <v>0.90395550773263333</v>
      </c>
      <c r="AC1" s="10" t="s">
        <v>36</v>
      </c>
      <c r="AD1" s="10" t="s">
        <v>24</v>
      </c>
      <c r="AE1" s="15">
        <f>LN(AE2)</f>
        <v>0.68117246956404798</v>
      </c>
      <c r="AF1" s="16">
        <f>AE4</f>
        <v>0.90570312197896352</v>
      </c>
      <c r="AG1" s="10" t="s">
        <v>36</v>
      </c>
      <c r="AH1" s="10" t="s">
        <v>24</v>
      </c>
      <c r="AI1" s="15">
        <f>LN(AI2)</f>
        <v>0.68423839252725138</v>
      </c>
      <c r="AJ1" s="16">
        <f>AI4</f>
        <v>0.91739483630880292</v>
      </c>
      <c r="AK1" s="10" t="s">
        <v>36</v>
      </c>
      <c r="AL1" s="10" t="s">
        <v>24</v>
      </c>
      <c r="AM1" s="15">
        <f>LN(AM2)</f>
        <v>0.683928040874339</v>
      </c>
      <c r="AN1" s="16">
        <f>AM4</f>
        <v>0.90197056422581234</v>
      </c>
      <c r="AO1" s="10" t="s">
        <v>36</v>
      </c>
      <c r="AP1" s="10" t="s">
        <v>24</v>
      </c>
      <c r="AQ1" s="15">
        <f>LN(AQ2)</f>
        <v>0.66690849864711044</v>
      </c>
      <c r="AR1" s="16">
        <f>AQ4</f>
        <v>0.89844260295867273</v>
      </c>
      <c r="AS1" s="10" t="s">
        <v>36</v>
      </c>
      <c r="AT1" s="10" t="s">
        <v>24</v>
      </c>
      <c r="AU1" s="15">
        <f>LN(AU2)</f>
        <v>0.66917492723042782</v>
      </c>
      <c r="AV1" s="16">
        <f>AU4</f>
        <v>0.89102200145230626</v>
      </c>
      <c r="AW1" s="10" t="s">
        <v>36</v>
      </c>
      <c r="AX1" s="10" t="s">
        <v>24</v>
      </c>
      <c r="AY1" s="15">
        <f>LN(AY2)</f>
        <v>0.66324646179917046</v>
      </c>
      <c r="AZ1" s="16">
        <f>AY4</f>
        <v>0.89243379093273345</v>
      </c>
      <c r="BA1" s="10" t="s">
        <v>36</v>
      </c>
      <c r="BB1" s="10" t="s">
        <v>24</v>
      </c>
      <c r="BC1" s="15">
        <f>LN(BC2)</f>
        <v>0.67107195819553123</v>
      </c>
      <c r="BD1" s="16">
        <f>BC4</f>
        <v>0.88396383458942718</v>
      </c>
    </row>
    <row r="2" spans="1:56" ht="15.75" thickTop="1" x14ac:dyDescent="0.25">
      <c r="B2">
        <v>0.7504489229314617</v>
      </c>
      <c r="C2" s="17">
        <v>0.91159513349979682</v>
      </c>
      <c r="D2">
        <v>92.804350329280879</v>
      </c>
      <c r="E2" s="10">
        <v>1988</v>
      </c>
      <c r="F2" s="11">
        <v>560000</v>
      </c>
      <c r="G2">
        <f t="array" ref="G2:H6">LOGEST(F2:F13,E2:E13,TRUE, TRUE)</f>
        <v>1.9812802223558454</v>
      </c>
      <c r="H2">
        <v>0</v>
      </c>
      <c r="I2" s="10">
        <v>1989</v>
      </c>
      <c r="J2" s="11">
        <v>1260000</v>
      </c>
      <c r="K2">
        <f t="array" ref="K2:L6">LOGEST(J2:J12,I2:I12,TRUE, TRUE)</f>
        <v>2.1179505998193724</v>
      </c>
      <c r="L2">
        <v>0</v>
      </c>
      <c r="M2" s="10">
        <v>1988</v>
      </c>
      <c r="N2" s="11">
        <v>560000</v>
      </c>
      <c r="O2">
        <f t="array" ref="O2:P6">LOGEST(N2:N12,M2:M12,TRUE, TRUE)</f>
        <v>2.1003686243192834</v>
      </c>
      <c r="P2">
        <v>0</v>
      </c>
      <c r="Q2" s="10">
        <v>1988</v>
      </c>
      <c r="R2" s="11">
        <v>560000</v>
      </c>
      <c r="S2">
        <f t="array" ref="S2:T6">LOGEST(R2:R12,Q2:Q12,TRUE, TRUE)</f>
        <v>1.9532798567727954</v>
      </c>
      <c r="T2">
        <v>0</v>
      </c>
      <c r="U2" s="10">
        <v>1988</v>
      </c>
      <c r="V2" s="11">
        <v>560000</v>
      </c>
      <c r="W2">
        <f t="array" ref="W2:X6">LOGEST(V2:V12,U2:U12,TRUE, TRUE)</f>
        <v>1.951236848466003</v>
      </c>
      <c r="X2">
        <v>0</v>
      </c>
      <c r="Y2" s="10">
        <v>1988</v>
      </c>
      <c r="Z2" s="11">
        <v>560000</v>
      </c>
      <c r="AA2">
        <f t="array" ref="AA2:AB6">LOGEST(Z2:Z12,Y2:Y12,TRUE, TRUE)</f>
        <v>1.970350339281735</v>
      </c>
      <c r="AB2">
        <v>0</v>
      </c>
      <c r="AC2" s="10">
        <v>1988</v>
      </c>
      <c r="AD2" s="11">
        <v>560000</v>
      </c>
      <c r="AE2">
        <f t="array" ref="AE2:AF6">LOGEST(AD2:AD12,AC2:AC12,TRUE, TRUE)</f>
        <v>1.9761934010549722</v>
      </c>
      <c r="AF2">
        <v>0</v>
      </c>
      <c r="AG2" s="10">
        <v>1988</v>
      </c>
      <c r="AH2" s="11">
        <v>560000</v>
      </c>
      <c r="AI2">
        <f t="array" ref="AI2:AJ6">LOGEST(AH2:AH12,AG2:AG12,TRUE, TRUE)</f>
        <v>1.9822615552763556</v>
      </c>
      <c r="AJ2">
        <v>0</v>
      </c>
      <c r="AK2" s="10">
        <v>1988</v>
      </c>
      <c r="AL2" s="11">
        <v>560000</v>
      </c>
      <c r="AM2">
        <f t="array" ref="AM2:AN6">LOGEST(AL2:AL12,AK2:AK12,TRUE, TRUE)</f>
        <v>1.9816464525801774</v>
      </c>
      <c r="AN2">
        <v>0</v>
      </c>
      <c r="AO2" s="10">
        <v>1988</v>
      </c>
      <c r="AP2" s="11">
        <v>560000</v>
      </c>
      <c r="AQ2">
        <f t="array" ref="AQ2:AR6">LOGEST(AP2:AP12,AO2:AO12,TRUE, TRUE)</f>
        <v>1.9482051223941728</v>
      </c>
      <c r="AR2">
        <v>0</v>
      </c>
      <c r="AS2" s="10">
        <v>1988</v>
      </c>
      <c r="AT2" s="11">
        <v>560000</v>
      </c>
      <c r="AU2">
        <f t="array" ref="AU2:AV6">LOGEST(AT2:AT12,AS2:AS12,TRUE, TRUE)</f>
        <v>1.952625597623217</v>
      </c>
      <c r="AV2">
        <v>0</v>
      </c>
      <c r="AW2" s="10">
        <v>1988</v>
      </c>
      <c r="AX2" s="11">
        <v>560000</v>
      </c>
      <c r="AY2">
        <f t="array" ref="AY2:AZ6">LOGEST(AX2:AX12,AW2:AW12,TRUE, TRUE)</f>
        <v>1.9410837707331283</v>
      </c>
      <c r="AZ2">
        <v>0</v>
      </c>
      <c r="BA2" s="10">
        <v>1988</v>
      </c>
      <c r="BB2" s="11">
        <v>560000</v>
      </c>
      <c r="BC2">
        <f t="array" ref="BC2:BD6">LOGEST(BB2:BB12,BA2:BA12,TRUE, TRUE)</f>
        <v>1.9563333045506688</v>
      </c>
      <c r="BD2">
        <v>0</v>
      </c>
    </row>
    <row r="3" spans="1:56" x14ac:dyDescent="0.25">
      <c r="B3">
        <v>0.74211286471497828</v>
      </c>
      <c r="C3" s="17">
        <v>0.91916568781174013</v>
      </c>
      <c r="D3">
        <v>102.33885792260301</v>
      </c>
      <c r="E3" s="10">
        <v>1989</v>
      </c>
      <c r="F3" s="11">
        <v>1260000</v>
      </c>
      <c r="G3">
        <v>7.0585594589183134E-2</v>
      </c>
      <c r="H3">
        <v>140.88331377328271</v>
      </c>
      <c r="I3" s="10">
        <v>1993</v>
      </c>
      <c r="J3" s="11">
        <v>1680000</v>
      </c>
      <c r="K3">
        <v>7.7899912742195071E-2</v>
      </c>
      <c r="L3">
        <v>155.53809740931399</v>
      </c>
      <c r="M3" s="10">
        <v>1993</v>
      </c>
      <c r="N3" s="11">
        <v>1680000</v>
      </c>
      <c r="O3">
        <v>7.3358370736066533E-2</v>
      </c>
      <c r="P3">
        <v>146.46363016242523</v>
      </c>
      <c r="Q3" s="10">
        <v>1989</v>
      </c>
      <c r="R3" s="11">
        <v>1260000</v>
      </c>
      <c r="S3">
        <v>7.2020556119967175E-2</v>
      </c>
      <c r="T3">
        <v>143.76649797644512</v>
      </c>
      <c r="U3" s="10">
        <v>1989</v>
      </c>
      <c r="V3" s="11">
        <v>1260000</v>
      </c>
      <c r="W3">
        <v>6.4012494376529644E-2</v>
      </c>
      <c r="X3">
        <v>127.77509759935084</v>
      </c>
      <c r="Y3" s="10">
        <v>1989</v>
      </c>
      <c r="Z3" s="11">
        <v>1260000</v>
      </c>
      <c r="AA3">
        <v>7.3689653215769604E-2</v>
      </c>
      <c r="AB3">
        <v>147.09163770939651</v>
      </c>
      <c r="AC3" s="10">
        <v>1989</v>
      </c>
      <c r="AD3" s="11">
        <v>1260000</v>
      </c>
      <c r="AE3">
        <v>7.3264157054284046E-2</v>
      </c>
      <c r="AF3">
        <v>146.23565122961739</v>
      </c>
      <c r="AG3" s="10">
        <v>1989</v>
      </c>
      <c r="AH3" s="11">
        <v>1260000</v>
      </c>
      <c r="AI3">
        <v>6.8440257747340319E-2</v>
      </c>
      <c r="AJ3">
        <v>136.60090187958937</v>
      </c>
      <c r="AK3" s="10">
        <v>1989</v>
      </c>
      <c r="AL3" s="11">
        <v>1260000</v>
      </c>
      <c r="AM3">
        <v>7.5157309467782332E-2</v>
      </c>
      <c r="AN3">
        <v>149.99388969277723</v>
      </c>
      <c r="AO3" s="10">
        <v>1989</v>
      </c>
      <c r="AP3" s="11">
        <v>1260000</v>
      </c>
      <c r="AQ3">
        <v>7.4740432903001683E-2</v>
      </c>
      <c r="AR3">
        <v>149.14830351949956</v>
      </c>
      <c r="AS3" s="10">
        <v>1989</v>
      </c>
      <c r="AT3" s="11">
        <v>1260000</v>
      </c>
      <c r="AU3">
        <v>7.8008801472870357E-2</v>
      </c>
      <c r="AV3">
        <v>155.66338838529725</v>
      </c>
      <c r="AW3" s="10">
        <v>1989</v>
      </c>
      <c r="AX3" s="11">
        <v>1260000</v>
      </c>
      <c r="AY3">
        <v>7.6754459138023937E-2</v>
      </c>
      <c r="AZ3">
        <v>153.16039930777345</v>
      </c>
      <c r="BA3" s="10">
        <v>1989</v>
      </c>
      <c r="BB3" s="11">
        <v>1260000</v>
      </c>
      <c r="BC3">
        <v>8.1045195166187731E-2</v>
      </c>
      <c r="BD3">
        <v>161.71499820158402</v>
      </c>
    </row>
    <row r="4" spans="1:56" ht="15.75" thickBot="1" x14ac:dyDescent="0.3">
      <c r="B4">
        <v>0.66950993746727883</v>
      </c>
      <c r="C4" s="17">
        <v>0.90567756475734296</v>
      </c>
      <c r="D4">
        <v>86.417383752299202</v>
      </c>
      <c r="E4" s="10">
        <v>1993</v>
      </c>
      <c r="F4" s="11">
        <v>1680000</v>
      </c>
      <c r="G4">
        <v>0.90369116395095073</v>
      </c>
      <c r="H4">
        <v>1.0864603568030269</v>
      </c>
      <c r="I4" s="10">
        <v>1994</v>
      </c>
      <c r="J4" s="11">
        <v>1680000</v>
      </c>
      <c r="K4">
        <v>0.91159513349979682</v>
      </c>
      <c r="L4">
        <v>1.0113360620898719</v>
      </c>
      <c r="M4" s="10">
        <v>1994</v>
      </c>
      <c r="N4" s="11">
        <v>1680000</v>
      </c>
      <c r="O4">
        <v>0.91916568781174013</v>
      </c>
      <c r="P4">
        <v>0.99704597924094895</v>
      </c>
      <c r="Q4" s="10">
        <v>1994</v>
      </c>
      <c r="R4" s="11">
        <v>1680000</v>
      </c>
      <c r="S4">
        <v>0.90567756475734296</v>
      </c>
      <c r="T4">
        <v>1.0866189890744373</v>
      </c>
      <c r="U4" s="10">
        <v>1993</v>
      </c>
      <c r="V4" s="11">
        <v>1680000</v>
      </c>
      <c r="W4">
        <v>0.92376114483118754</v>
      </c>
      <c r="X4">
        <v>0.97691768313377159</v>
      </c>
      <c r="Y4" s="10">
        <v>1993</v>
      </c>
      <c r="Z4" s="11">
        <v>1680000</v>
      </c>
      <c r="AA4">
        <v>0.90395550773263333</v>
      </c>
      <c r="AB4">
        <v>1.1246042822051878</v>
      </c>
      <c r="AC4" s="10">
        <v>1993</v>
      </c>
      <c r="AD4" s="11">
        <v>1680000</v>
      </c>
      <c r="AE4">
        <v>0.90570312197896352</v>
      </c>
      <c r="AF4">
        <v>1.1255053368573835</v>
      </c>
      <c r="AG4" s="10">
        <v>1993</v>
      </c>
      <c r="AH4" s="11">
        <v>1680000</v>
      </c>
      <c r="AI4">
        <v>0.91739483630880292</v>
      </c>
      <c r="AJ4">
        <v>1.053422280113782</v>
      </c>
      <c r="AK4" s="10">
        <v>1993</v>
      </c>
      <c r="AL4" s="11">
        <v>1680000</v>
      </c>
      <c r="AM4">
        <v>0.90197056422581234</v>
      </c>
      <c r="AN4">
        <v>1.1452105189193007</v>
      </c>
      <c r="AO4" s="10">
        <v>1993</v>
      </c>
      <c r="AP4" s="11">
        <v>1680000</v>
      </c>
      <c r="AQ4">
        <v>0.89844260295867273</v>
      </c>
      <c r="AR4">
        <v>1.1053684839796678</v>
      </c>
      <c r="AS4" s="10">
        <v>1993</v>
      </c>
      <c r="AT4" s="11">
        <v>1680000</v>
      </c>
      <c r="AU4">
        <v>0.89102200145230626</v>
      </c>
      <c r="AV4">
        <v>1.1270241045340512</v>
      </c>
      <c r="AW4" s="10">
        <v>1993</v>
      </c>
      <c r="AX4" s="11">
        <v>1680000</v>
      </c>
      <c r="AY4">
        <v>0.89243379093273345</v>
      </c>
      <c r="AZ4">
        <v>1.1089021231676142</v>
      </c>
      <c r="BA4" s="10">
        <v>1993</v>
      </c>
      <c r="BB4" s="11">
        <v>1680000</v>
      </c>
      <c r="BC4">
        <v>0.88396383458942718</v>
      </c>
      <c r="BD4">
        <v>1.1362104379308859</v>
      </c>
    </row>
    <row r="5" spans="1:56" ht="17.25" thickTop="1" thickBot="1" x14ac:dyDescent="0.3">
      <c r="B5">
        <v>0.66846345276893038</v>
      </c>
      <c r="C5" s="17">
        <v>0.92376114483118754</v>
      </c>
      <c r="D5">
        <v>109.05004128238404</v>
      </c>
      <c r="E5" s="10">
        <v>1994</v>
      </c>
      <c r="F5" s="11">
        <v>1680000</v>
      </c>
      <c r="G5">
        <v>93.83263270783462</v>
      </c>
      <c r="H5">
        <v>10</v>
      </c>
      <c r="I5" s="10">
        <v>1994</v>
      </c>
      <c r="J5" s="11">
        <v>4976000</v>
      </c>
      <c r="K5" s="14">
        <v>92.804350329280879</v>
      </c>
      <c r="L5">
        <v>9</v>
      </c>
      <c r="M5" s="10">
        <v>1994</v>
      </c>
      <c r="N5" s="11">
        <v>4976000</v>
      </c>
      <c r="O5" s="14">
        <v>102.33885792260301</v>
      </c>
      <c r="P5">
        <v>9</v>
      </c>
      <c r="Q5" s="10">
        <v>1994</v>
      </c>
      <c r="R5" s="11">
        <v>4976000</v>
      </c>
      <c r="S5" s="14">
        <v>86.417383752299202</v>
      </c>
      <c r="T5">
        <v>9</v>
      </c>
      <c r="U5" s="10">
        <v>1994</v>
      </c>
      <c r="V5" s="11">
        <v>4976000</v>
      </c>
      <c r="W5" s="14">
        <v>109.05004128238404</v>
      </c>
      <c r="X5">
        <v>9</v>
      </c>
      <c r="Y5" s="10">
        <v>1994</v>
      </c>
      <c r="Z5" s="11">
        <v>1680000</v>
      </c>
      <c r="AA5" s="14">
        <v>84.70657064796579</v>
      </c>
      <c r="AB5">
        <v>9</v>
      </c>
      <c r="AC5" s="10">
        <v>1994</v>
      </c>
      <c r="AD5" s="11">
        <v>1680000</v>
      </c>
      <c r="AE5" s="14">
        <v>86.443244663860625</v>
      </c>
      <c r="AF5">
        <v>9</v>
      </c>
      <c r="AG5" s="10">
        <v>1994</v>
      </c>
      <c r="AH5" s="11">
        <v>1680000</v>
      </c>
      <c r="AI5" s="14">
        <v>99.952026699501502</v>
      </c>
      <c r="AJ5">
        <v>9</v>
      </c>
      <c r="AK5" s="10">
        <v>1994</v>
      </c>
      <c r="AL5" s="11">
        <v>1680000</v>
      </c>
      <c r="AM5" s="14">
        <v>82.809158432082043</v>
      </c>
      <c r="AN5">
        <v>9</v>
      </c>
      <c r="AO5" s="10">
        <v>1994</v>
      </c>
      <c r="AP5" s="11">
        <v>1680000</v>
      </c>
      <c r="AQ5" s="14">
        <v>79.619837276230896</v>
      </c>
      <c r="AR5">
        <v>9</v>
      </c>
      <c r="AS5" s="10">
        <v>1994</v>
      </c>
      <c r="AT5" s="11">
        <v>1680000</v>
      </c>
      <c r="AU5" s="14">
        <v>73.585477068210139</v>
      </c>
      <c r="AV5">
        <v>9</v>
      </c>
      <c r="AW5" s="10">
        <v>1994</v>
      </c>
      <c r="AX5" s="11">
        <v>1680000</v>
      </c>
      <c r="AY5" s="14">
        <v>74.669398392313397</v>
      </c>
      <c r="AZ5">
        <v>9</v>
      </c>
      <c r="BA5" s="10">
        <v>1994</v>
      </c>
      <c r="BB5" s="11">
        <v>1680000</v>
      </c>
      <c r="BC5" s="14">
        <v>68.562025323356252</v>
      </c>
      <c r="BD5">
        <v>9</v>
      </c>
    </row>
    <row r="6" spans="1:56" ht="15.75" thickTop="1" x14ac:dyDescent="0.25">
      <c r="B6">
        <v>0.6782113641375872</v>
      </c>
      <c r="C6" s="17">
        <v>0.90395550773263333</v>
      </c>
      <c r="D6">
        <v>84.70657064796579</v>
      </c>
      <c r="E6" s="10">
        <v>1994</v>
      </c>
      <c r="F6" s="11">
        <v>4976000</v>
      </c>
      <c r="G6">
        <v>110.7596743489335</v>
      </c>
      <c r="H6">
        <v>11.803961069045602</v>
      </c>
      <c r="I6" s="10">
        <v>1995</v>
      </c>
      <c r="J6" s="11">
        <v>9953000</v>
      </c>
      <c r="K6">
        <v>94.920348028395381</v>
      </c>
      <c r="L6">
        <v>9.205205674351042</v>
      </c>
      <c r="M6" s="10">
        <v>1995</v>
      </c>
      <c r="N6" s="11">
        <v>9953000</v>
      </c>
      <c r="O6">
        <v>101.73512873437801</v>
      </c>
      <c r="P6">
        <v>8.9469061624848862</v>
      </c>
      <c r="Q6" s="10">
        <v>1995</v>
      </c>
      <c r="R6" s="11">
        <v>9953000</v>
      </c>
      <c r="S6">
        <v>102.03653319491532</v>
      </c>
      <c r="T6">
        <v>10.62666744675437</v>
      </c>
      <c r="U6" s="10">
        <v>1995</v>
      </c>
      <c r="V6" s="11">
        <v>9953000</v>
      </c>
      <c r="W6">
        <v>104.07388720509458</v>
      </c>
      <c r="X6">
        <v>8.5893134365751056</v>
      </c>
      <c r="Y6" s="10">
        <v>1995</v>
      </c>
      <c r="Z6" s="11">
        <v>9953000</v>
      </c>
      <c r="AA6">
        <v>107.13134697173001</v>
      </c>
      <c r="AB6">
        <v>11.382613123988211</v>
      </c>
      <c r="AC6" s="10">
        <v>1994</v>
      </c>
      <c r="AD6" s="11">
        <v>4976000</v>
      </c>
      <c r="AE6">
        <v>109.50304025690818</v>
      </c>
      <c r="AF6">
        <v>11.400860369650072</v>
      </c>
      <c r="AG6" s="10">
        <v>1994</v>
      </c>
      <c r="AH6" s="11">
        <v>4976000</v>
      </c>
      <c r="AI6">
        <v>110.91661412439719</v>
      </c>
      <c r="AJ6">
        <v>9.9872865021610746</v>
      </c>
      <c r="AK6" s="10">
        <v>1994</v>
      </c>
      <c r="AL6" s="11">
        <v>4976000</v>
      </c>
      <c r="AM6">
        <v>108.60480193187414</v>
      </c>
      <c r="AN6">
        <v>11.803564193790727</v>
      </c>
      <c r="AO6" s="10">
        <v>1994</v>
      </c>
      <c r="AP6" s="11">
        <v>4976000</v>
      </c>
      <c r="AQ6">
        <v>97.282661003271727</v>
      </c>
      <c r="AR6">
        <v>10.996555368379582</v>
      </c>
      <c r="AS6" s="10">
        <v>1994</v>
      </c>
      <c r="AT6" s="11">
        <v>4976000</v>
      </c>
      <c r="AU6">
        <v>93.467046464083225</v>
      </c>
      <c r="AV6">
        <v>11.431649989807019</v>
      </c>
      <c r="AW6" s="10">
        <v>1994</v>
      </c>
      <c r="AX6" s="11">
        <v>4976000</v>
      </c>
      <c r="AY6">
        <v>91.818265038965066</v>
      </c>
      <c r="AZ6">
        <v>11.066975268890785</v>
      </c>
      <c r="BA6" s="10">
        <v>1994</v>
      </c>
      <c r="BB6" s="11">
        <v>4976000</v>
      </c>
      <c r="BC6">
        <v>88.511802999194899</v>
      </c>
      <c r="BD6">
        <v>11.618767433367859</v>
      </c>
    </row>
    <row r="7" spans="1:56" x14ac:dyDescent="0.25">
      <c r="B7">
        <v>0.68117246956404798</v>
      </c>
      <c r="C7" s="17">
        <v>0.90570312197896352</v>
      </c>
      <c r="D7">
        <v>86.443244663860625</v>
      </c>
      <c r="E7" s="10">
        <v>1995</v>
      </c>
      <c r="F7" s="11">
        <v>9953000</v>
      </c>
      <c r="G7" t="s">
        <v>40</v>
      </c>
      <c r="H7">
        <f>TINV(0.0455,H5)</f>
        <v>2.2836816132996423</v>
      </c>
      <c r="I7" s="10">
        <v>1996</v>
      </c>
      <c r="J7" s="11">
        <v>9953000</v>
      </c>
      <c r="K7" t="s">
        <v>40</v>
      </c>
      <c r="L7">
        <f>TINV(0.0455,L5)</f>
        <v>2.3198094410224317</v>
      </c>
      <c r="M7" s="10">
        <v>1996</v>
      </c>
      <c r="N7" s="11">
        <v>9953000</v>
      </c>
      <c r="O7" t="s">
        <v>40</v>
      </c>
      <c r="P7">
        <f>TINV(0.0455,P5)</f>
        <v>2.3198094410224317</v>
      </c>
      <c r="Q7" s="10">
        <v>1996</v>
      </c>
      <c r="R7" s="11">
        <v>9953000</v>
      </c>
      <c r="S7" t="s">
        <v>40</v>
      </c>
      <c r="T7">
        <f>TINV(0.0455,T5)</f>
        <v>2.3198094410224317</v>
      </c>
      <c r="U7" s="10">
        <v>1996</v>
      </c>
      <c r="V7" s="11">
        <v>9953000</v>
      </c>
      <c r="W7" t="s">
        <v>40</v>
      </c>
      <c r="X7">
        <f>TINV(0.0455,X5)</f>
        <v>2.3198094410224317</v>
      </c>
      <c r="Y7" s="10">
        <v>1996</v>
      </c>
      <c r="Z7" s="11">
        <v>9953000</v>
      </c>
      <c r="AA7" t="s">
        <v>40</v>
      </c>
      <c r="AB7">
        <f>TINV(0.0455,AB5)</f>
        <v>2.3198094410224317</v>
      </c>
      <c r="AC7" s="10">
        <v>1996</v>
      </c>
      <c r="AD7" s="11">
        <v>9953000</v>
      </c>
      <c r="AE7" t="s">
        <v>40</v>
      </c>
      <c r="AF7">
        <f>TINV(0.0455,AF5)</f>
        <v>2.3198094410224317</v>
      </c>
      <c r="AG7" s="10">
        <v>1995</v>
      </c>
      <c r="AH7" s="11">
        <v>9953000</v>
      </c>
      <c r="AI7" t="s">
        <v>40</v>
      </c>
      <c r="AJ7">
        <f>TINV(0.0455,AJ5)</f>
        <v>2.3198094410224317</v>
      </c>
      <c r="AK7" s="10">
        <v>1995</v>
      </c>
      <c r="AL7" s="11">
        <v>9953000</v>
      </c>
      <c r="AM7" t="s">
        <v>40</v>
      </c>
      <c r="AN7">
        <f>TINV(0.0455,AN5)</f>
        <v>2.3198094410224317</v>
      </c>
      <c r="AO7" s="10">
        <v>1995</v>
      </c>
      <c r="AP7" s="11">
        <v>9953000</v>
      </c>
      <c r="AQ7" t="s">
        <v>40</v>
      </c>
      <c r="AR7">
        <f>TINV(0.0455,AR5)</f>
        <v>2.3198094410224317</v>
      </c>
      <c r="AS7" s="10">
        <v>1995</v>
      </c>
      <c r="AT7" s="11">
        <v>9953000</v>
      </c>
      <c r="AU7" t="s">
        <v>40</v>
      </c>
      <c r="AV7">
        <f>TINV(0.0455,AV5)</f>
        <v>2.3198094410224317</v>
      </c>
      <c r="AW7" s="10">
        <v>1995</v>
      </c>
      <c r="AX7" s="11">
        <v>9953000</v>
      </c>
      <c r="AY7" t="s">
        <v>40</v>
      </c>
      <c r="AZ7">
        <f>TINV(0.0455,AZ5)</f>
        <v>2.3198094410224317</v>
      </c>
      <c r="BA7" s="10">
        <v>1995</v>
      </c>
      <c r="BB7" s="11">
        <v>9953000</v>
      </c>
    </row>
    <row r="8" spans="1:56" x14ac:dyDescent="0.25">
      <c r="B8">
        <v>0.68423839252725138</v>
      </c>
      <c r="C8" s="17">
        <v>0.91739483630880292</v>
      </c>
      <c r="D8">
        <v>99.952026699501502</v>
      </c>
      <c r="E8" s="10">
        <v>1996</v>
      </c>
      <c r="F8" s="11">
        <v>9953000</v>
      </c>
      <c r="G8" t="s">
        <v>41</v>
      </c>
      <c r="H8">
        <f>H7*G3</f>
        <v>0.16119502452714024</v>
      </c>
      <c r="I8" s="10">
        <v>1998</v>
      </c>
      <c r="J8" s="11">
        <v>139340000</v>
      </c>
      <c r="K8" t="s">
        <v>41</v>
      </c>
      <c r="L8">
        <f>L7*K3</f>
        <v>0.18071295303416776</v>
      </c>
      <c r="M8" s="10">
        <v>1998</v>
      </c>
      <c r="N8" s="11">
        <v>139340000</v>
      </c>
      <c r="O8" t="s">
        <v>41</v>
      </c>
      <c r="P8">
        <f>P7*O3</f>
        <v>0.17017744101155083</v>
      </c>
      <c r="Q8" s="10">
        <v>1998</v>
      </c>
      <c r="R8" s="11">
        <v>139340000</v>
      </c>
      <c r="S8" t="s">
        <v>41</v>
      </c>
      <c r="T8">
        <f>T7*S3</f>
        <v>0.16707396603478572</v>
      </c>
      <c r="U8" s="10">
        <v>1998</v>
      </c>
      <c r="V8" s="11">
        <v>139340000</v>
      </c>
      <c r="W8" t="s">
        <v>41</v>
      </c>
      <c r="X8">
        <f>X7*W3</f>
        <v>0.1484967887980688</v>
      </c>
      <c r="Y8" s="10">
        <v>1998</v>
      </c>
      <c r="Z8" s="11">
        <v>139340000</v>
      </c>
      <c r="AA8" t="s">
        <v>41</v>
      </c>
      <c r="AB8">
        <f>AB7*AA3</f>
        <v>0.17094595323561132</v>
      </c>
      <c r="AC8" s="10">
        <v>1998</v>
      </c>
      <c r="AD8" s="11">
        <v>139340000</v>
      </c>
      <c r="AE8" t="s">
        <v>41</v>
      </c>
      <c r="AF8">
        <f>AF7*AE3</f>
        <v>0.16995888322307831</v>
      </c>
      <c r="AG8" s="10">
        <v>1998</v>
      </c>
      <c r="AH8" s="11">
        <v>139340000</v>
      </c>
      <c r="AI8" t="s">
        <v>41</v>
      </c>
      <c r="AJ8">
        <f>AJ7*AI3</f>
        <v>0.15876835606828871</v>
      </c>
      <c r="AK8" s="10">
        <v>1996</v>
      </c>
      <c r="AL8" s="11">
        <v>9953000</v>
      </c>
      <c r="AM8" t="s">
        <v>41</v>
      </c>
      <c r="AN8">
        <f>AN7*AM3</f>
        <v>0.17435063606520604</v>
      </c>
      <c r="AO8" s="10">
        <v>1996</v>
      </c>
      <c r="AP8" s="11">
        <v>9953000</v>
      </c>
      <c r="AQ8" t="s">
        <v>41</v>
      </c>
      <c r="AR8">
        <f>AR7*AQ3</f>
        <v>0.17338356187448689</v>
      </c>
      <c r="AS8" s="10">
        <v>1996</v>
      </c>
      <c r="AT8" s="11">
        <v>9953000</v>
      </c>
      <c r="AU8" t="s">
        <v>41</v>
      </c>
      <c r="AV8">
        <f>AV7*AU3</f>
        <v>0.18096555413960924</v>
      </c>
      <c r="AW8" s="10">
        <v>1996</v>
      </c>
      <c r="AX8" s="11">
        <v>9953000</v>
      </c>
      <c r="AY8" t="s">
        <v>41</v>
      </c>
      <c r="AZ8">
        <f>AZ7*AY3</f>
        <v>0.17805571894895839</v>
      </c>
      <c r="BA8" s="10">
        <v>1996</v>
      </c>
      <c r="BB8" s="11">
        <v>9953000</v>
      </c>
    </row>
    <row r="9" spans="1:56" x14ac:dyDescent="0.25">
      <c r="B9">
        <v>0.683928040874339</v>
      </c>
      <c r="C9" s="17">
        <v>0.90197056422581234</v>
      </c>
      <c r="D9">
        <v>82.809158432082043</v>
      </c>
      <c r="E9" s="10">
        <v>1998</v>
      </c>
      <c r="F9" s="11">
        <v>139340000</v>
      </c>
      <c r="G9" t="s">
        <v>42</v>
      </c>
      <c r="H9">
        <f>G2+H8</f>
        <v>2.1424752468829857</v>
      </c>
      <c r="I9" s="10">
        <v>2000</v>
      </c>
      <c r="J9" s="11">
        <v>1273984000</v>
      </c>
      <c r="K9" t="s">
        <v>42</v>
      </c>
      <c r="L9">
        <f>K2+L8</f>
        <v>2.2986635528535402</v>
      </c>
      <c r="M9" s="10">
        <v>2000</v>
      </c>
      <c r="N9" s="11">
        <v>1273984000</v>
      </c>
      <c r="O9" t="s">
        <v>42</v>
      </c>
      <c r="P9">
        <f>O2+P8</f>
        <v>2.270546065330834</v>
      </c>
      <c r="Q9" s="10">
        <v>2000</v>
      </c>
      <c r="R9" s="11">
        <v>1273984000</v>
      </c>
      <c r="S9" t="s">
        <v>42</v>
      </c>
      <c r="T9">
        <f>S2+T8</f>
        <v>2.1203538228075809</v>
      </c>
      <c r="U9" s="10">
        <v>2000</v>
      </c>
      <c r="V9" s="11">
        <v>1273984000</v>
      </c>
      <c r="W9" t="s">
        <v>42</v>
      </c>
      <c r="X9">
        <f>W2+X8</f>
        <v>2.0997336372640718</v>
      </c>
      <c r="Y9" s="10">
        <v>2000</v>
      </c>
      <c r="Z9" s="11">
        <v>1273984000</v>
      </c>
      <c r="AA9" t="s">
        <v>42</v>
      </c>
      <c r="AB9">
        <f>AA2+AB8</f>
        <v>2.1412962925173464</v>
      </c>
      <c r="AC9" s="10">
        <v>2000</v>
      </c>
      <c r="AD9" s="11">
        <v>1273984000</v>
      </c>
      <c r="AE9" t="s">
        <v>42</v>
      </c>
      <c r="AF9">
        <f>AE2+AF8</f>
        <v>2.1461522842780507</v>
      </c>
      <c r="AG9" s="10">
        <v>2000</v>
      </c>
      <c r="AH9" s="11">
        <v>1273984000</v>
      </c>
      <c r="AI9" t="s">
        <v>42</v>
      </c>
      <c r="AJ9">
        <f>AI2+AJ8</f>
        <v>2.1410299113446443</v>
      </c>
      <c r="AK9" s="10">
        <v>2000</v>
      </c>
      <c r="AL9" s="11">
        <v>1273984000</v>
      </c>
      <c r="AM9" t="s">
        <v>42</v>
      </c>
      <c r="AN9">
        <f>AM2+AN8</f>
        <v>2.1559970886453832</v>
      </c>
      <c r="AO9" s="10">
        <v>1998</v>
      </c>
      <c r="AP9" s="11">
        <v>139340000</v>
      </c>
      <c r="AQ9" t="s">
        <v>42</v>
      </c>
      <c r="AR9">
        <f>AQ2+AR8</f>
        <v>2.1215886842686595</v>
      </c>
      <c r="AS9" s="10">
        <v>1998</v>
      </c>
      <c r="AT9" s="11">
        <v>139340000</v>
      </c>
      <c r="AU9" t="s">
        <v>42</v>
      </c>
      <c r="AV9">
        <f>AU2+AV8</f>
        <v>2.1335911517628263</v>
      </c>
      <c r="AW9" s="10">
        <v>1998</v>
      </c>
      <c r="AX9" s="11">
        <v>139340000</v>
      </c>
      <c r="AY9" t="s">
        <v>42</v>
      </c>
      <c r="AZ9">
        <f>AY2+AZ8</f>
        <v>2.1191394896820865</v>
      </c>
      <c r="BA9" s="10">
        <v>1998</v>
      </c>
      <c r="BB9" s="11">
        <v>139340000</v>
      </c>
    </row>
    <row r="10" spans="1:56" x14ac:dyDescent="0.25">
      <c r="B10">
        <v>0.66690849864711044</v>
      </c>
      <c r="C10" s="17">
        <v>0.89844260295867273</v>
      </c>
      <c r="D10">
        <v>79.619837276230896</v>
      </c>
      <c r="E10" s="10">
        <v>2000</v>
      </c>
      <c r="F10" s="11">
        <v>1273984000</v>
      </c>
      <c r="G10" t="s">
        <v>43</v>
      </c>
      <c r="H10">
        <f>G2-H8</f>
        <v>1.8200851978287051</v>
      </c>
      <c r="I10" s="10">
        <v>2001</v>
      </c>
      <c r="J10" s="11">
        <v>1910976000</v>
      </c>
      <c r="K10" t="s">
        <v>43</v>
      </c>
      <c r="L10">
        <f>K2-L8</f>
        <v>1.9372376467852046</v>
      </c>
      <c r="M10" s="10">
        <v>2001</v>
      </c>
      <c r="N10" s="11">
        <v>1910976000</v>
      </c>
      <c r="O10" t="s">
        <v>43</v>
      </c>
      <c r="P10">
        <f>O2-P8</f>
        <v>1.9301911833077325</v>
      </c>
      <c r="Q10" s="10">
        <v>2001</v>
      </c>
      <c r="R10" s="11">
        <v>1910976000</v>
      </c>
      <c r="S10" t="s">
        <v>43</v>
      </c>
      <c r="T10">
        <f>S2-T8</f>
        <v>1.7862058907380096</v>
      </c>
      <c r="U10" s="10">
        <v>2001</v>
      </c>
      <c r="V10" s="11">
        <v>1910976000</v>
      </c>
      <c r="W10" t="s">
        <v>43</v>
      </c>
      <c r="X10">
        <f>W2-X8</f>
        <v>1.8027400596679342</v>
      </c>
      <c r="Y10" s="10">
        <v>2001</v>
      </c>
      <c r="Z10" s="11">
        <v>1910976000</v>
      </c>
      <c r="AA10" t="s">
        <v>43</v>
      </c>
      <c r="AB10">
        <f>AA2-AB8</f>
        <v>1.7994043860461237</v>
      </c>
      <c r="AC10" s="10">
        <v>2001</v>
      </c>
      <c r="AD10" s="11">
        <v>1910976000</v>
      </c>
      <c r="AE10" t="s">
        <v>43</v>
      </c>
      <c r="AF10">
        <f>AE2-AF8</f>
        <v>1.8062345178318939</v>
      </c>
      <c r="AG10" s="10">
        <v>2001</v>
      </c>
      <c r="AH10" s="11">
        <v>1910976000</v>
      </c>
      <c r="AI10" t="s">
        <v>43</v>
      </c>
      <c r="AJ10">
        <f>AI2-AJ8</f>
        <v>1.823493199208067</v>
      </c>
      <c r="AK10" s="10">
        <v>2001</v>
      </c>
      <c r="AL10" s="11">
        <v>1910976000</v>
      </c>
      <c r="AM10" t="s">
        <v>43</v>
      </c>
      <c r="AN10">
        <f>AM2-AN8</f>
        <v>1.8072958165149713</v>
      </c>
      <c r="AO10" s="10">
        <v>2001</v>
      </c>
      <c r="AP10" s="11">
        <v>1910976000</v>
      </c>
      <c r="AQ10" t="s">
        <v>43</v>
      </c>
      <c r="AR10">
        <f>AQ2-AR8</f>
        <v>1.774821560519686</v>
      </c>
      <c r="AS10" s="10">
        <v>2000</v>
      </c>
      <c r="AT10" s="11">
        <v>1273984000</v>
      </c>
      <c r="AU10" t="s">
        <v>43</v>
      </c>
      <c r="AV10">
        <f>AU2-AV8</f>
        <v>1.7716600434836076</v>
      </c>
      <c r="AW10" s="10">
        <v>2000</v>
      </c>
      <c r="AX10" s="11">
        <v>1273984000</v>
      </c>
      <c r="AY10" t="s">
        <v>43</v>
      </c>
      <c r="AZ10">
        <f>AY2-AZ8</f>
        <v>1.7630280517841699</v>
      </c>
      <c r="BA10" s="10">
        <v>2000</v>
      </c>
      <c r="BB10" s="11">
        <v>1273984000</v>
      </c>
    </row>
    <row r="11" spans="1:56" x14ac:dyDescent="0.25">
      <c r="B11">
        <v>0.66917492723042782</v>
      </c>
      <c r="C11" s="17">
        <v>0.89102200145230626</v>
      </c>
      <c r="D11">
        <v>73.585477068210139</v>
      </c>
      <c r="E11" s="10">
        <v>2001</v>
      </c>
      <c r="F11" s="11">
        <v>1910976000</v>
      </c>
      <c r="G11" t="s">
        <v>44</v>
      </c>
      <c r="H11" s="18">
        <f>LN(G2)</f>
        <v>0.68374321271302552</v>
      </c>
      <c r="I11" s="10">
        <v>2001</v>
      </c>
      <c r="J11" s="11">
        <v>2388720000</v>
      </c>
      <c r="K11" t="s">
        <v>44</v>
      </c>
      <c r="L11" s="18">
        <f>LN(K2)</f>
        <v>0.7504489229314617</v>
      </c>
      <c r="M11" s="10">
        <v>2001</v>
      </c>
      <c r="N11" s="11">
        <v>2388720000</v>
      </c>
      <c r="O11" t="s">
        <v>44</v>
      </c>
      <c r="P11" s="18">
        <f>LN(O2)</f>
        <v>0.74211286471497828</v>
      </c>
      <c r="Q11" s="10">
        <v>2001</v>
      </c>
      <c r="R11" s="11">
        <v>2388720000</v>
      </c>
      <c r="S11" t="s">
        <v>44</v>
      </c>
      <c r="T11" s="18">
        <f>LN(S2)</f>
        <v>0.66950993746727883</v>
      </c>
      <c r="U11" s="10">
        <v>2001</v>
      </c>
      <c r="V11" s="11">
        <v>2388720000</v>
      </c>
      <c r="W11" t="s">
        <v>44</v>
      </c>
      <c r="X11" s="18">
        <f>LN(W2)</f>
        <v>0.66846345276893038</v>
      </c>
      <c r="Y11" s="10">
        <v>2001</v>
      </c>
      <c r="Z11" s="11">
        <v>2388720000</v>
      </c>
      <c r="AA11" t="s">
        <v>44</v>
      </c>
      <c r="AB11" s="18">
        <f>LN(AA2)</f>
        <v>0.6782113641375872</v>
      </c>
      <c r="AC11" s="10">
        <v>2001</v>
      </c>
      <c r="AD11" s="11">
        <v>2388720000</v>
      </c>
      <c r="AE11" t="s">
        <v>44</v>
      </c>
      <c r="AF11" s="18">
        <f>LN(AE2)</f>
        <v>0.68117246956404798</v>
      </c>
      <c r="AG11" s="10">
        <v>2001</v>
      </c>
      <c r="AH11" s="11">
        <v>2388720000</v>
      </c>
      <c r="AI11" t="s">
        <v>44</v>
      </c>
      <c r="AJ11" s="18">
        <f>LN(AI2)</f>
        <v>0.68423839252725138</v>
      </c>
      <c r="AK11" s="10">
        <v>2001</v>
      </c>
      <c r="AL11" s="11">
        <v>2388720000</v>
      </c>
      <c r="AM11" t="s">
        <v>44</v>
      </c>
      <c r="AN11" s="18">
        <f>LN(AM2)</f>
        <v>0.683928040874339</v>
      </c>
      <c r="AO11" s="10">
        <v>2001</v>
      </c>
      <c r="AP11" s="11">
        <v>2388720000</v>
      </c>
      <c r="AQ11" t="s">
        <v>44</v>
      </c>
      <c r="AR11" s="18">
        <f>LN(AQ2)</f>
        <v>0.66690849864711044</v>
      </c>
      <c r="AS11" s="10">
        <v>2001</v>
      </c>
      <c r="AT11" s="11">
        <v>2388720000</v>
      </c>
      <c r="AU11" t="s">
        <v>44</v>
      </c>
      <c r="AV11" s="18">
        <f>LN(AU2)</f>
        <v>0.66917492723042782</v>
      </c>
      <c r="AW11" s="10">
        <v>2001</v>
      </c>
      <c r="AX11" s="11">
        <v>1910976000</v>
      </c>
      <c r="AY11" t="s">
        <v>44</v>
      </c>
      <c r="AZ11" s="18">
        <f>LN(AY2)</f>
        <v>0.66324646179917046</v>
      </c>
      <c r="BA11" s="10">
        <v>2001</v>
      </c>
      <c r="BB11" s="11">
        <v>1910976000</v>
      </c>
    </row>
    <row r="12" spans="1:56" x14ac:dyDescent="0.25">
      <c r="B12">
        <v>0.66324646179917046</v>
      </c>
      <c r="C12" s="17">
        <v>0.89243379093273345</v>
      </c>
      <c r="D12">
        <v>74.669398392313397</v>
      </c>
      <c r="E12" s="10">
        <v>2001</v>
      </c>
      <c r="F12" s="11">
        <v>2388720000</v>
      </c>
      <c r="G12" t="s">
        <v>45</v>
      </c>
      <c r="H12" s="18">
        <f>LN(H9)</f>
        <v>0.76196181804288698</v>
      </c>
      <c r="I12" s="10">
        <v>2002</v>
      </c>
      <c r="J12" s="11">
        <v>3184496000</v>
      </c>
      <c r="K12" t="s">
        <v>45</v>
      </c>
      <c r="L12" s="18">
        <f>LN(L9)</f>
        <v>0.8323278900752854</v>
      </c>
      <c r="M12" s="10">
        <v>2002</v>
      </c>
      <c r="N12" s="11">
        <v>3184496000</v>
      </c>
      <c r="O12" t="s">
        <v>45</v>
      </c>
      <c r="P12" s="18">
        <f>LN(P9)</f>
        <v>0.82002035997848011</v>
      </c>
      <c r="Q12" s="10">
        <v>2002</v>
      </c>
      <c r="R12" s="11">
        <v>3184496000</v>
      </c>
      <c r="S12" t="s">
        <v>45</v>
      </c>
      <c r="T12" s="18">
        <f>LN(T9)</f>
        <v>0.75158297230881999</v>
      </c>
      <c r="U12" s="10">
        <v>2002</v>
      </c>
      <c r="V12" s="11">
        <v>3184496000</v>
      </c>
      <c r="W12" t="s">
        <v>45</v>
      </c>
      <c r="X12" s="18">
        <f>LN(X9)</f>
        <v>0.7418104972865196</v>
      </c>
      <c r="Y12" s="10">
        <v>2002</v>
      </c>
      <c r="Z12" s="11">
        <v>3184496000</v>
      </c>
      <c r="AA12" t="s">
        <v>45</v>
      </c>
      <c r="AB12" s="18">
        <f>LN(AB9)</f>
        <v>0.76141138981180068</v>
      </c>
      <c r="AC12" s="10">
        <v>2002</v>
      </c>
      <c r="AD12" s="11">
        <v>3184496000</v>
      </c>
      <c r="AE12" t="s">
        <v>45</v>
      </c>
      <c r="AF12" s="18">
        <f>LN(AF9)</f>
        <v>0.76367660360977141</v>
      </c>
      <c r="AG12" s="10">
        <v>2002</v>
      </c>
      <c r="AH12" s="11">
        <v>3184496000</v>
      </c>
      <c r="AI12" t="s">
        <v>45</v>
      </c>
      <c r="AJ12" s="18">
        <f>LN(AJ9)</f>
        <v>0.76128698024542729</v>
      </c>
      <c r="AK12" s="10">
        <v>2002</v>
      </c>
      <c r="AL12" s="11">
        <v>3184496000</v>
      </c>
      <c r="AM12" t="s">
        <v>45</v>
      </c>
      <c r="AN12" s="18">
        <f>LN(AN9)</f>
        <v>0.76825330269583125</v>
      </c>
      <c r="AO12" s="10">
        <v>2002</v>
      </c>
      <c r="AP12" s="11">
        <v>3184496000</v>
      </c>
      <c r="AQ12" t="s">
        <v>45</v>
      </c>
      <c r="AR12" s="18">
        <f>LN(AR9)</f>
        <v>0.75216518741140614</v>
      </c>
      <c r="AS12" s="10">
        <v>2002</v>
      </c>
      <c r="AT12" s="11">
        <v>3184496000</v>
      </c>
      <c r="AU12" t="s">
        <v>45</v>
      </c>
      <c r="AV12" s="18">
        <f>LN(AV9)</f>
        <v>0.75780654678427972</v>
      </c>
      <c r="AW12" s="10">
        <v>2002</v>
      </c>
      <c r="AX12" s="11">
        <v>3184496000</v>
      </c>
      <c r="AY12" t="s">
        <v>45</v>
      </c>
      <c r="AZ12" s="18">
        <f>LN(AZ9)</f>
        <v>0.75101010519041855</v>
      </c>
      <c r="BA12" s="10">
        <v>2001</v>
      </c>
      <c r="BB12" s="11">
        <v>2388720000</v>
      </c>
    </row>
    <row r="13" spans="1:56" x14ac:dyDescent="0.25">
      <c r="B13">
        <v>0.67107195819553123</v>
      </c>
      <c r="C13" s="17">
        <v>0.88396383458942718</v>
      </c>
      <c r="D13">
        <v>68.562025323356252</v>
      </c>
      <c r="E13" s="10">
        <v>2002</v>
      </c>
      <c r="F13" s="11">
        <v>3184496000</v>
      </c>
      <c r="G13" t="s">
        <v>46</v>
      </c>
      <c r="H13" s="18">
        <f>LN(H10)</f>
        <v>0.59888331198685085</v>
      </c>
      <c r="K13" t="s">
        <v>46</v>
      </c>
      <c r="L13" s="18">
        <f>LN(L10)</f>
        <v>0.66126306496599696</v>
      </c>
      <c r="O13" t="s">
        <v>46</v>
      </c>
      <c r="P13" s="18">
        <f>LN(P10)</f>
        <v>0.65761905671947396</v>
      </c>
      <c r="S13" t="s">
        <v>46</v>
      </c>
      <c r="T13" s="18">
        <f>LN(T10)</f>
        <v>0.58009375617846271</v>
      </c>
      <c r="W13" t="s">
        <v>46</v>
      </c>
      <c r="X13" s="18">
        <f>LN(X10)</f>
        <v>0.58930776281696662</v>
      </c>
      <c r="AA13" t="s">
        <v>46</v>
      </c>
      <c r="AB13" s="18">
        <f>LN(AB10)</f>
        <v>0.5874557135027032</v>
      </c>
      <c r="AE13" t="s">
        <v>46</v>
      </c>
      <c r="AF13" s="18">
        <f>LN(AF10)</f>
        <v>0.59124430139932016</v>
      </c>
      <c r="AI13" t="s">
        <v>46</v>
      </c>
      <c r="AJ13" s="18">
        <f>LN(AJ10)</f>
        <v>0.60075400173294558</v>
      </c>
      <c r="AM13" t="s">
        <v>46</v>
      </c>
      <c r="AN13" s="18">
        <f>LN(AN10)</f>
        <v>0.59183170408610852</v>
      </c>
      <c r="AQ13" t="s">
        <v>46</v>
      </c>
      <c r="AR13" s="18">
        <f>LN(AR10)</f>
        <v>0.573699888589288</v>
      </c>
      <c r="AU13" t="s">
        <v>46</v>
      </c>
      <c r="AV13" s="18">
        <f>LN(AV10)</f>
        <v>0.57191698472762331</v>
      </c>
      <c r="AY13" t="s">
        <v>46</v>
      </c>
      <c r="AZ13" s="18">
        <f>LN(AZ10)</f>
        <v>0.56703281468119027</v>
      </c>
    </row>
    <row r="14" spans="1:56" x14ac:dyDescent="0.25">
      <c r="A14" t="s">
        <v>59</v>
      </c>
      <c r="B14" s="3">
        <f>AVERAGE(B2:B13)</f>
        <v>0.68570727423817612</v>
      </c>
      <c r="C14" s="3">
        <f>AVERAGE(C2:C13)</f>
        <v>0.90459048258995167</v>
      </c>
      <c r="D14" s="3">
        <f>AVERAGE(D2:D13)</f>
        <v>86.746530982507309</v>
      </c>
      <c r="E14" s="3">
        <f>AVERAGE(E2:E13)</f>
        <v>1995.9166666666667</v>
      </c>
      <c r="F14" s="3">
        <f>AVERAGE(F2:F13)</f>
        <v>743964833.33333337</v>
      </c>
      <c r="G14" t="s">
        <v>47</v>
      </c>
      <c r="H14" s="18">
        <f>H12-H11</f>
        <v>7.8218605329861468E-2</v>
      </c>
      <c r="K14" t="s">
        <v>47</v>
      </c>
      <c r="L14" s="18">
        <f>L12-L11</f>
        <v>8.18789671438237E-2</v>
      </c>
      <c r="O14" t="s">
        <v>47</v>
      </c>
      <c r="P14" s="18">
        <f>P12-P11</f>
        <v>7.7907495263501825E-2</v>
      </c>
      <c r="S14" t="s">
        <v>47</v>
      </c>
      <c r="T14" s="18">
        <f>T12-T11</f>
        <v>8.2073034841541159E-2</v>
      </c>
      <c r="W14" t="s">
        <v>47</v>
      </c>
      <c r="X14" s="18">
        <f>X12-X11</f>
        <v>7.3347044517589222E-2</v>
      </c>
      <c r="AA14" t="s">
        <v>47</v>
      </c>
      <c r="AB14" s="18">
        <f>AB12-AB11</f>
        <v>8.3200025674213474E-2</v>
      </c>
      <c r="AE14" t="s">
        <v>47</v>
      </c>
      <c r="AF14" s="18">
        <f>AF12-AF11</f>
        <v>8.2504134045723432E-2</v>
      </c>
      <c r="AI14" t="s">
        <v>47</v>
      </c>
      <c r="AJ14" s="18">
        <f>AJ12-AJ11</f>
        <v>7.7048587718175909E-2</v>
      </c>
      <c r="AM14" t="s">
        <v>47</v>
      </c>
      <c r="AN14" s="18">
        <f>AN12-AN11</f>
        <v>8.4325261821492248E-2</v>
      </c>
      <c r="AQ14" t="s">
        <v>47</v>
      </c>
      <c r="AR14" s="18">
        <f>AR12-AR11</f>
        <v>8.5256688764295707E-2</v>
      </c>
      <c r="AU14" t="s">
        <v>47</v>
      </c>
      <c r="AV14" s="18">
        <f>AV12-AV11</f>
        <v>8.8631619553851904E-2</v>
      </c>
      <c r="AY14" t="s">
        <v>47</v>
      </c>
      <c r="AZ14" s="18">
        <f>AZ12-AZ11</f>
        <v>8.7763643391248092E-2</v>
      </c>
    </row>
    <row r="15" spans="1:56" x14ac:dyDescent="0.25">
      <c r="A15" t="s">
        <v>60</v>
      </c>
      <c r="B15" s="3">
        <f>STDEV(B2:B13)</f>
        <v>2.9170726685252973E-2</v>
      </c>
      <c r="C15" s="3">
        <f>STDEV(C2:C13)</f>
        <v>1.2052152768973479E-2</v>
      </c>
      <c r="D15" s="3">
        <f>STDEV(D2:D13)</f>
        <v>12.329014801448679</v>
      </c>
      <c r="E15" s="3">
        <f>STDEV(E2:E13)</f>
        <v>4.640892025018335</v>
      </c>
      <c r="F15" s="3">
        <f>STDEV(F2:F13)</f>
        <v>1148109295.7554834</v>
      </c>
      <c r="G15" t="s">
        <v>48</v>
      </c>
      <c r="H15" s="18">
        <f>H11-H13</f>
        <v>8.4859900726174664E-2</v>
      </c>
      <c r="K15" t="s">
        <v>48</v>
      </c>
      <c r="L15" s="18">
        <f>L11-L13</f>
        <v>8.9185857965464743E-2</v>
      </c>
      <c r="O15" t="s">
        <v>48</v>
      </c>
      <c r="P15" s="18">
        <f>P11-P13</f>
        <v>8.4493807995504322E-2</v>
      </c>
      <c r="S15" t="s">
        <v>48</v>
      </c>
      <c r="T15" s="18">
        <f>T11-T13</f>
        <v>8.9416181288816121E-2</v>
      </c>
      <c r="W15" t="s">
        <v>48</v>
      </c>
      <c r="X15" s="18">
        <f>X11-X13</f>
        <v>7.9155689951963759E-2</v>
      </c>
      <c r="AA15" t="s">
        <v>48</v>
      </c>
      <c r="AB15" s="18">
        <f>AB11-AB13</f>
        <v>9.0755650634884E-2</v>
      </c>
      <c r="AE15" t="s">
        <v>48</v>
      </c>
      <c r="AF15" s="18">
        <f>AF11-AF13</f>
        <v>8.9928168164727817E-2</v>
      </c>
      <c r="AI15" t="s">
        <v>48</v>
      </c>
      <c r="AJ15" s="18">
        <f>AJ11-AJ13</f>
        <v>8.3484390794305807E-2</v>
      </c>
      <c r="AM15" t="s">
        <v>48</v>
      </c>
      <c r="AN15" s="18">
        <f>AN11-AN13</f>
        <v>9.2096336788230482E-2</v>
      </c>
      <c r="AQ15" t="s">
        <v>48</v>
      </c>
      <c r="AR15" s="18">
        <f>AR11-AR13</f>
        <v>9.3208610057822439E-2</v>
      </c>
      <c r="AU15" t="s">
        <v>48</v>
      </c>
      <c r="AV15" s="18">
        <f>AV11-AV13</f>
        <v>9.7257942502804506E-2</v>
      </c>
      <c r="AY15" t="s">
        <v>48</v>
      </c>
      <c r="AZ15" s="18">
        <f>AZ11-AZ13</f>
        <v>9.6213647117980194E-2</v>
      </c>
    </row>
    <row r="16" spans="1:56" x14ac:dyDescent="0.25">
      <c r="A16" t="s">
        <v>61</v>
      </c>
      <c r="B16" s="3">
        <f>MIN(B2:B13)</f>
        <v>0.66324646179917046</v>
      </c>
      <c r="C16" s="3">
        <f>MIN(C2:C13)</f>
        <v>0.88396383458942718</v>
      </c>
      <c r="D16" s="3">
        <f>MIN(D2:D13)</f>
        <v>68.562025323356252</v>
      </c>
      <c r="E16" s="3">
        <f>MIN(E2:E13)</f>
        <v>1988</v>
      </c>
      <c r="F16" s="3">
        <f>MIN(F2:F13)</f>
        <v>560000</v>
      </c>
      <c r="G16" t="s">
        <v>49</v>
      </c>
      <c r="H16" s="19">
        <f>AVERAGE(H14:H15)</f>
        <v>8.1539253028018066E-2</v>
      </c>
      <c r="K16" t="s">
        <v>49</v>
      </c>
      <c r="L16" s="19">
        <f>AVERAGE(L14:L15)</f>
        <v>8.5532412554644222E-2</v>
      </c>
      <c r="O16" t="s">
        <v>49</v>
      </c>
      <c r="P16" s="19">
        <f>AVERAGE(P14:P15)</f>
        <v>8.1200651629503073E-2</v>
      </c>
      <c r="S16" t="s">
        <v>49</v>
      </c>
      <c r="T16" s="19">
        <f>AVERAGE(T14:T15)</f>
        <v>8.574460806517864E-2</v>
      </c>
      <c r="W16" t="s">
        <v>49</v>
      </c>
      <c r="X16" s="19">
        <f>AVERAGE(X14:X15)</f>
        <v>7.625136723477649E-2</v>
      </c>
      <c r="AA16" t="s">
        <v>49</v>
      </c>
      <c r="AB16" s="19">
        <f>AVERAGE(AB14:AB15)</f>
        <v>8.6977838154548737E-2</v>
      </c>
      <c r="AE16" t="s">
        <v>49</v>
      </c>
      <c r="AF16" s="19">
        <f>AVERAGE(AF14:AF15)</f>
        <v>8.6216151105225625E-2</v>
      </c>
      <c r="AI16" t="s">
        <v>49</v>
      </c>
      <c r="AJ16" s="19">
        <f>AVERAGE(AJ14:AJ15)</f>
        <v>8.0266489256240858E-2</v>
      </c>
      <c r="AM16" t="s">
        <v>49</v>
      </c>
      <c r="AN16" s="19">
        <f>AVERAGE(AN14:AN15)</f>
        <v>8.8210799304861365E-2</v>
      </c>
      <c r="AQ16" t="s">
        <v>49</v>
      </c>
      <c r="AR16" s="19">
        <f>AVERAGE(AR14:AR15)</f>
        <v>8.9232649411059073E-2</v>
      </c>
      <c r="AU16" t="s">
        <v>49</v>
      </c>
      <c r="AV16" s="19">
        <f>AVERAGE(AV14:AV15)</f>
        <v>9.2944781028328205E-2</v>
      </c>
      <c r="AY16" t="s">
        <v>49</v>
      </c>
      <c r="AZ16" s="19">
        <f>AVERAGE(AZ14:AZ15)</f>
        <v>9.1988645254614143E-2</v>
      </c>
    </row>
    <row r="17" spans="1:52" x14ac:dyDescent="0.25">
      <c r="A17" t="s">
        <v>62</v>
      </c>
      <c r="B17" s="3">
        <f>MAX(B2:B13)</f>
        <v>0.7504489229314617</v>
      </c>
      <c r="C17" s="3">
        <f>MAX(C2:C13)</f>
        <v>0.92376114483118754</v>
      </c>
      <c r="D17" s="3">
        <f>MAX(D2:D13)</f>
        <v>109.05004128238404</v>
      </c>
      <c r="E17" s="3">
        <f>MAX(E2:E13)</f>
        <v>2002</v>
      </c>
      <c r="F17" s="3">
        <f>MAX(F2:F13)</f>
        <v>3184496000</v>
      </c>
      <c r="G17" t="s">
        <v>50</v>
      </c>
      <c r="H17">
        <f>TINV(0.3173,H5)</f>
        <v>1.052586480618851</v>
      </c>
      <c r="K17" t="s">
        <v>50</v>
      </c>
      <c r="L17">
        <f>TINV(0.3173,L5)</f>
        <v>1.0587520159773673</v>
      </c>
      <c r="O17" t="s">
        <v>50</v>
      </c>
      <c r="P17">
        <f>TINV(0.3173,P5)</f>
        <v>1.0587520159773673</v>
      </c>
      <c r="S17" t="s">
        <v>50</v>
      </c>
      <c r="T17">
        <f>TINV(0.3173,T5)</f>
        <v>1.0587520159773673</v>
      </c>
      <c r="W17" t="s">
        <v>50</v>
      </c>
      <c r="X17">
        <f>TINV(0.3173,X5)</f>
        <v>1.0587520159773673</v>
      </c>
      <c r="AA17" t="s">
        <v>50</v>
      </c>
      <c r="AB17">
        <f>TINV(0.3173,AB5)</f>
        <v>1.0587520159773673</v>
      </c>
      <c r="AE17" t="s">
        <v>50</v>
      </c>
      <c r="AF17">
        <f>TINV(0.3173,AF5)</f>
        <v>1.0587520159773673</v>
      </c>
      <c r="AI17" t="s">
        <v>50</v>
      </c>
      <c r="AJ17">
        <f>TINV(0.3173,AJ5)</f>
        <v>1.0587520159773673</v>
      </c>
      <c r="AM17" t="s">
        <v>50</v>
      </c>
      <c r="AN17">
        <f>TINV(0.3173,AN5)</f>
        <v>1.0587520159773673</v>
      </c>
      <c r="AQ17" t="s">
        <v>50</v>
      </c>
      <c r="AR17">
        <f>TINV(0.3173,AR5)</f>
        <v>1.0587520159773673</v>
      </c>
      <c r="AU17" t="s">
        <v>50</v>
      </c>
      <c r="AV17">
        <f>TINV(0.3173,AV5)</f>
        <v>1.0587520159773673</v>
      </c>
      <c r="AY17" t="s">
        <v>50</v>
      </c>
      <c r="AZ17">
        <f>TINV(0.3173,AZ5)</f>
        <v>1.0587520159773673</v>
      </c>
    </row>
    <row r="18" spans="1:52" x14ac:dyDescent="0.25">
      <c r="A18" t="s">
        <v>63</v>
      </c>
      <c r="B18" s="3">
        <f>ABS(B17-B16)</f>
        <v>8.7202461132291242E-2</v>
      </c>
      <c r="C18" s="3">
        <f>ABS(C17-C16)</f>
        <v>3.9797310241760364E-2</v>
      </c>
      <c r="D18" s="3">
        <f>ABS(D17-D16)</f>
        <v>40.488015959027791</v>
      </c>
      <c r="E18" s="3">
        <f>ABS(E17-E16)</f>
        <v>14</v>
      </c>
      <c r="F18" s="3">
        <f>ABS(F17-F16)</f>
        <v>3183936000</v>
      </c>
      <c r="G18" t="s">
        <v>51</v>
      </c>
      <c r="H18">
        <f>H17*G3</f>
        <v>7.4297442591017282E-2</v>
      </c>
      <c r="K18" t="s">
        <v>51</v>
      </c>
      <c r="L18">
        <f>L17*K3</f>
        <v>8.2476689660260033E-2</v>
      </c>
      <c r="O18" t="s">
        <v>51</v>
      </c>
      <c r="P18">
        <f>P17*O3</f>
        <v>7.7668322905625545E-2</v>
      </c>
      <c r="S18" t="s">
        <v>51</v>
      </c>
      <c r="T18">
        <f>T17*S3</f>
        <v>7.6251908983826361E-2</v>
      </c>
      <c r="W18" t="s">
        <v>51</v>
      </c>
      <c r="X18">
        <f>X17*W3</f>
        <v>6.7773357468890655E-2</v>
      </c>
      <c r="AA18" t="s">
        <v>51</v>
      </c>
      <c r="AB18">
        <f>AB17*AA3</f>
        <v>7.8019068898869157E-2</v>
      </c>
      <c r="AE18" t="s">
        <v>51</v>
      </c>
      <c r="AF18">
        <f>AF17*AE3</f>
        <v>7.7568573980105693E-2</v>
      </c>
      <c r="AI18" t="s">
        <v>51</v>
      </c>
      <c r="AJ18">
        <f>AJ17*AI3</f>
        <v>7.2461260864007199E-2</v>
      </c>
      <c r="AM18" t="s">
        <v>51</v>
      </c>
      <c r="AN18">
        <f>AN17*AM3</f>
        <v>7.9572952914449421E-2</v>
      </c>
      <c r="AQ18" t="s">
        <v>51</v>
      </c>
      <c r="AR18">
        <f>AR17*AQ3</f>
        <v>7.9131584011074188E-2</v>
      </c>
      <c r="AU18" t="s">
        <v>51</v>
      </c>
      <c r="AV18">
        <f>AV17*AU3</f>
        <v>8.259197582337971E-2</v>
      </c>
      <c r="AY18" t="s">
        <v>51</v>
      </c>
      <c r="AZ18">
        <f>AZ17*AY3</f>
        <v>8.1263938347635303E-2</v>
      </c>
    </row>
    <row r="19" spans="1:52" x14ac:dyDescent="0.25">
      <c r="A19" t="s">
        <v>64</v>
      </c>
      <c r="B19" s="3">
        <f>COUNT(B2:B13)</f>
        <v>12</v>
      </c>
      <c r="G19" t="s">
        <v>52</v>
      </c>
      <c r="H19">
        <f>G2+H18</f>
        <v>2.0555776649468629</v>
      </c>
      <c r="K19" t="s">
        <v>52</v>
      </c>
      <c r="L19">
        <f>K2+L18</f>
        <v>2.2004272894796326</v>
      </c>
      <c r="O19" t="s">
        <v>52</v>
      </c>
      <c r="P19">
        <f>O2+P18</f>
        <v>2.1780369472249088</v>
      </c>
      <c r="S19" t="s">
        <v>52</v>
      </c>
      <c r="T19">
        <f>S2+T18</f>
        <v>2.0295317657566216</v>
      </c>
      <c r="W19" t="s">
        <v>52</v>
      </c>
      <c r="X19">
        <f>W2+X18</f>
        <v>2.0190102059348938</v>
      </c>
      <c r="AA19" t="s">
        <v>52</v>
      </c>
      <c r="AB19">
        <f>AA2+AB18</f>
        <v>2.0483694081806041</v>
      </c>
      <c r="AE19" t="s">
        <v>52</v>
      </c>
      <c r="AF19">
        <f>AE2+AF18</f>
        <v>2.0537619750350777</v>
      </c>
      <c r="AI19" t="s">
        <v>52</v>
      </c>
      <c r="AJ19">
        <f>AI2+AJ18</f>
        <v>2.0547228161403628</v>
      </c>
      <c r="AM19" t="s">
        <v>52</v>
      </c>
      <c r="AN19">
        <f>AM2+AN18</f>
        <v>2.0612194054946267</v>
      </c>
      <c r="AQ19" t="s">
        <v>52</v>
      </c>
      <c r="AR19">
        <f>AQ2+AR18</f>
        <v>2.0273367064052468</v>
      </c>
      <c r="AU19" t="s">
        <v>52</v>
      </c>
      <c r="AV19">
        <f>AU2+AV18</f>
        <v>2.0352175734465967</v>
      </c>
      <c r="AY19" t="s">
        <v>52</v>
      </c>
      <c r="AZ19">
        <f>AY2+AZ18</f>
        <v>2.0223477090807638</v>
      </c>
    </row>
    <row r="20" spans="1:52" x14ac:dyDescent="0.25">
      <c r="G20" t="s">
        <v>53</v>
      </c>
      <c r="H20">
        <f>G2-H18</f>
        <v>1.9069827797648282</v>
      </c>
      <c r="K20" t="s">
        <v>53</v>
      </c>
      <c r="L20">
        <f>K2-L18</f>
        <v>2.0354739101591122</v>
      </c>
      <c r="O20" t="s">
        <v>53</v>
      </c>
      <c r="P20">
        <f>O2-P18</f>
        <v>2.022700301413658</v>
      </c>
      <c r="S20" t="s">
        <v>53</v>
      </c>
      <c r="T20">
        <f>S2-T18</f>
        <v>1.8770279477889691</v>
      </c>
      <c r="W20" t="s">
        <v>53</v>
      </c>
      <c r="X20">
        <f>W2-X18</f>
        <v>1.8834634909971124</v>
      </c>
      <c r="AA20" t="s">
        <v>53</v>
      </c>
      <c r="AB20">
        <f>AA2-AB18</f>
        <v>1.8923312703828659</v>
      </c>
      <c r="AE20" t="s">
        <v>53</v>
      </c>
      <c r="AF20">
        <f>AE2-AF18</f>
        <v>1.8986248270748665</v>
      </c>
      <c r="AI20" t="s">
        <v>53</v>
      </c>
      <c r="AJ20">
        <f>AI2-AJ18</f>
        <v>1.9098002944123484</v>
      </c>
      <c r="AM20" t="s">
        <v>53</v>
      </c>
      <c r="AN20">
        <f>AM2-AN18</f>
        <v>1.902073499665728</v>
      </c>
      <c r="AQ20" t="s">
        <v>53</v>
      </c>
      <c r="AR20">
        <f>AQ2-AR18</f>
        <v>1.8690735383830985</v>
      </c>
      <c r="AU20" t="s">
        <v>53</v>
      </c>
      <c r="AV20">
        <f>AU2-AV18</f>
        <v>1.8700336217998372</v>
      </c>
      <c r="AY20" t="s">
        <v>53</v>
      </c>
      <c r="AZ20">
        <f>AY2-AZ18</f>
        <v>1.8598198323854931</v>
      </c>
    </row>
    <row r="21" spans="1:52" x14ac:dyDescent="0.25">
      <c r="G21" t="s">
        <v>44</v>
      </c>
      <c r="H21" s="18">
        <f>LN(G2)</f>
        <v>0.68374321271302552</v>
      </c>
      <c r="K21" t="s">
        <v>44</v>
      </c>
      <c r="L21" s="18">
        <f>LN(K2)</f>
        <v>0.7504489229314617</v>
      </c>
      <c r="O21" t="s">
        <v>44</v>
      </c>
      <c r="P21" s="18">
        <f>LN(O2)</f>
        <v>0.74211286471497828</v>
      </c>
      <c r="S21" t="s">
        <v>44</v>
      </c>
      <c r="T21" s="18">
        <f>LN(S2)</f>
        <v>0.66950993746727883</v>
      </c>
      <c r="W21" t="s">
        <v>44</v>
      </c>
      <c r="X21" s="18">
        <f>LN(W2)</f>
        <v>0.66846345276893038</v>
      </c>
      <c r="AA21" t="s">
        <v>44</v>
      </c>
      <c r="AB21" s="18">
        <f>LN(AA2)</f>
        <v>0.6782113641375872</v>
      </c>
      <c r="AE21" t="s">
        <v>44</v>
      </c>
      <c r="AF21" s="18">
        <f>LN(AE2)</f>
        <v>0.68117246956404798</v>
      </c>
      <c r="AI21" t="s">
        <v>44</v>
      </c>
      <c r="AJ21" s="18">
        <f>LN(AI2)</f>
        <v>0.68423839252725138</v>
      </c>
      <c r="AM21" t="s">
        <v>44</v>
      </c>
      <c r="AN21" s="18">
        <f>LN(AM2)</f>
        <v>0.683928040874339</v>
      </c>
      <c r="AQ21" t="s">
        <v>44</v>
      </c>
      <c r="AR21" s="18">
        <f>LN(AQ2)</f>
        <v>0.66690849864711044</v>
      </c>
      <c r="AU21" t="s">
        <v>44</v>
      </c>
      <c r="AV21" s="18">
        <f>LN(AU2)</f>
        <v>0.66917492723042782</v>
      </c>
      <c r="AY21" t="s">
        <v>44</v>
      </c>
      <c r="AZ21" s="18">
        <f>LN(AY2)</f>
        <v>0.66324646179917046</v>
      </c>
    </row>
    <row r="22" spans="1:52" x14ac:dyDescent="0.25">
      <c r="G22" t="s">
        <v>54</v>
      </c>
      <c r="H22" s="18">
        <f>LN(H19)</f>
        <v>0.72055691061031069</v>
      </c>
      <c r="K22" t="s">
        <v>54</v>
      </c>
      <c r="L22" s="18">
        <f>LN(L19)</f>
        <v>0.78865156399626613</v>
      </c>
      <c r="O22" t="s">
        <v>54</v>
      </c>
      <c r="P22" s="18">
        <f>LN(P19)</f>
        <v>0.77842398819833947</v>
      </c>
      <c r="S22" t="s">
        <v>54</v>
      </c>
      <c r="T22" s="18">
        <f>LN(T19)</f>
        <v>0.70780510918547035</v>
      </c>
      <c r="W22" t="s">
        <v>54</v>
      </c>
      <c r="X22" s="18">
        <f>LN(X19)</f>
        <v>0.70260739426338925</v>
      </c>
      <c r="AA22" t="s">
        <v>54</v>
      </c>
      <c r="AB22" s="18">
        <f>LN(AB19)</f>
        <v>0.71704406599981663</v>
      </c>
      <c r="AE22" t="s">
        <v>54</v>
      </c>
      <c r="AF22" s="18">
        <f>LN(AF19)</f>
        <v>0.71967322116674348</v>
      </c>
      <c r="AI22" t="s">
        <v>54</v>
      </c>
      <c r="AJ22" s="18">
        <f>LN(AJ19)</f>
        <v>0.72014095619395657</v>
      </c>
      <c r="AM22" t="s">
        <v>54</v>
      </c>
      <c r="AN22" s="18">
        <f>LN(AN19)</f>
        <v>0.72329775208636993</v>
      </c>
      <c r="AQ22" t="s">
        <v>54</v>
      </c>
      <c r="AR22" s="18">
        <f>LN(AR19)</f>
        <v>0.70672296438307147</v>
      </c>
      <c r="AU22" t="s">
        <v>54</v>
      </c>
      <c r="AV22" s="18">
        <f>LN(AV19)</f>
        <v>0.71060272887805565</v>
      </c>
      <c r="AY22" t="s">
        <v>54</v>
      </c>
      <c r="AZ22" s="18">
        <f>LN(AZ19)</f>
        <v>0.70425906876230115</v>
      </c>
    </row>
    <row r="23" spans="1:52" x14ac:dyDescent="0.25">
      <c r="G23" t="s">
        <v>55</v>
      </c>
      <c r="H23" s="18">
        <f>LN(H20)</f>
        <v>0.64552229656431148</v>
      </c>
      <c r="K23" t="s">
        <v>55</v>
      </c>
      <c r="L23" s="18">
        <f>LN(L20)</f>
        <v>0.71072867146736107</v>
      </c>
      <c r="O23" t="s">
        <v>55</v>
      </c>
      <c r="P23" s="18">
        <f>LN(P20)</f>
        <v>0.70443340159240475</v>
      </c>
      <c r="S23" t="s">
        <v>55</v>
      </c>
      <c r="T23" s="18">
        <f>LN(T20)</f>
        <v>0.62968964709872732</v>
      </c>
      <c r="W23" t="s">
        <v>55</v>
      </c>
      <c r="X23" s="18">
        <f>LN(X20)</f>
        <v>0.63311236436618912</v>
      </c>
      <c r="AA23" t="s">
        <v>55</v>
      </c>
      <c r="AB23" s="18">
        <f>LN(AB20)</f>
        <v>0.63780954535758083</v>
      </c>
      <c r="AE23" t="s">
        <v>55</v>
      </c>
      <c r="AF23" s="18">
        <f>LN(AF20)</f>
        <v>0.64112984889690106</v>
      </c>
      <c r="AI23" t="s">
        <v>55</v>
      </c>
      <c r="AJ23" s="18">
        <f>LN(AJ20)</f>
        <v>0.64699867869268635</v>
      </c>
      <c r="AM23" t="s">
        <v>55</v>
      </c>
      <c r="AN23" s="18">
        <f>LN(AN20)</f>
        <v>0.64294460673393872</v>
      </c>
      <c r="AQ23" t="s">
        <v>55</v>
      </c>
      <c r="AR23" s="18">
        <f>LN(AR20)</f>
        <v>0.6254428740787773</v>
      </c>
      <c r="AU23" t="s">
        <v>55</v>
      </c>
      <c r="AV23" s="18">
        <f>LN(AV20)</f>
        <v>0.62595641027697013</v>
      </c>
      <c r="AY23" t="s">
        <v>55</v>
      </c>
      <c r="AZ23" s="18">
        <f>LN(AZ20)</f>
        <v>0.62047961872458501</v>
      </c>
    </row>
    <row r="24" spans="1:52" x14ac:dyDescent="0.25">
      <c r="G24" t="s">
        <v>56</v>
      </c>
      <c r="H24" s="18">
        <f>H22-H21</f>
        <v>3.6813697897285169E-2</v>
      </c>
      <c r="K24" t="s">
        <v>56</v>
      </c>
      <c r="L24" s="18">
        <f>L22-L21</f>
        <v>3.8202641064804421E-2</v>
      </c>
      <c r="O24" t="s">
        <v>56</v>
      </c>
      <c r="P24" s="18">
        <f>P22-P21</f>
        <v>3.6311123483361185E-2</v>
      </c>
      <c r="S24" t="s">
        <v>56</v>
      </c>
      <c r="T24" s="18">
        <f>T22-T21</f>
        <v>3.8295171718191523E-2</v>
      </c>
      <c r="W24" t="s">
        <v>56</v>
      </c>
      <c r="X24" s="18">
        <f>X22-X21</f>
        <v>3.4143941494458874E-2</v>
      </c>
      <c r="AA24" t="s">
        <v>56</v>
      </c>
      <c r="AB24" s="18">
        <f>AB22-AB21</f>
        <v>3.8832701862229424E-2</v>
      </c>
      <c r="AE24" t="s">
        <v>56</v>
      </c>
      <c r="AF24" s="18">
        <f>AF22-AF21</f>
        <v>3.8500751602695504E-2</v>
      </c>
      <c r="AI24" t="s">
        <v>56</v>
      </c>
      <c r="AJ24" s="18">
        <f>AJ22-AJ21</f>
        <v>3.590256366670519E-2</v>
      </c>
      <c r="AM24" t="s">
        <v>56</v>
      </c>
      <c r="AN24" s="18">
        <f>AN22-AN21</f>
        <v>3.9369711212030922E-2</v>
      </c>
      <c r="AQ24" t="s">
        <v>56</v>
      </c>
      <c r="AR24" s="18">
        <f>AR22-AR21</f>
        <v>3.9814465735961035E-2</v>
      </c>
      <c r="AU24" t="s">
        <v>56</v>
      </c>
      <c r="AV24" s="18">
        <f>AV22-AV21</f>
        <v>4.1427801647627827E-2</v>
      </c>
      <c r="AY24" t="s">
        <v>56</v>
      </c>
      <c r="AZ24" s="18">
        <f>AZ22-AZ21</f>
        <v>4.1012606963130693E-2</v>
      </c>
    </row>
    <row r="25" spans="1:52" x14ac:dyDescent="0.25">
      <c r="G25" t="s">
        <v>57</v>
      </c>
      <c r="H25" s="18">
        <f>H21-H23</f>
        <v>3.8220916148714035E-2</v>
      </c>
      <c r="K25" t="s">
        <v>57</v>
      </c>
      <c r="L25" s="18">
        <f>L21-L23</f>
        <v>3.9720251464100631E-2</v>
      </c>
      <c r="O25" t="s">
        <v>57</v>
      </c>
      <c r="P25" s="18">
        <f>P21-P23</f>
        <v>3.7679463122573531E-2</v>
      </c>
      <c r="S25" t="s">
        <v>57</v>
      </c>
      <c r="T25" s="18">
        <f>T21-T23</f>
        <v>3.9820290368551503E-2</v>
      </c>
      <c r="W25" t="s">
        <v>57</v>
      </c>
      <c r="X25" s="18">
        <f>X21-X23</f>
        <v>3.535108840274126E-2</v>
      </c>
      <c r="AA25" t="s">
        <v>57</v>
      </c>
      <c r="AB25" s="18">
        <f>AB21-AB23</f>
        <v>4.0401818780006371E-2</v>
      </c>
      <c r="AE25" t="s">
        <v>57</v>
      </c>
      <c r="AF25" s="18">
        <f>AF21-AF23</f>
        <v>4.0042620667146922E-2</v>
      </c>
      <c r="AI25" t="s">
        <v>57</v>
      </c>
      <c r="AJ25" s="18">
        <f>AJ21-AJ23</f>
        <v>3.7239713834565036E-2</v>
      </c>
      <c r="AM25" t="s">
        <v>57</v>
      </c>
      <c r="AN25" s="18">
        <f>AN21-AN23</f>
        <v>4.0983434140400288E-2</v>
      </c>
      <c r="AQ25" t="s">
        <v>57</v>
      </c>
      <c r="AR25" s="18">
        <f>AR21-AR23</f>
        <v>4.1465624568333137E-2</v>
      </c>
      <c r="AU25" t="s">
        <v>57</v>
      </c>
      <c r="AV25" s="18">
        <f>AV21-AV23</f>
        <v>4.3218516953457686E-2</v>
      </c>
      <c r="AY25" t="s">
        <v>57</v>
      </c>
      <c r="AZ25" s="18">
        <f>AZ21-AZ23</f>
        <v>4.2766843074585448E-2</v>
      </c>
    </row>
    <row r="26" spans="1:52" x14ac:dyDescent="0.25">
      <c r="G26" t="s">
        <v>58</v>
      </c>
      <c r="H26" s="19">
        <f>AVERAGE(H24:H25)</f>
        <v>3.7517307022999602E-2</v>
      </c>
      <c r="K26" t="s">
        <v>58</v>
      </c>
      <c r="L26" s="19">
        <f>AVERAGE(L24:L25)</f>
        <v>3.8961446264452526E-2</v>
      </c>
      <c r="O26" t="s">
        <v>58</v>
      </c>
      <c r="P26" s="19">
        <f>AVERAGE(P24:P25)</f>
        <v>3.6995293302967358E-2</v>
      </c>
      <c r="S26" t="s">
        <v>58</v>
      </c>
      <c r="T26" s="19">
        <f>AVERAGE(T24:T25)</f>
        <v>3.9057731043371513E-2</v>
      </c>
      <c r="W26" t="s">
        <v>58</v>
      </c>
      <c r="X26" s="19">
        <f>AVERAGE(X24:X25)</f>
        <v>3.4747514948600067E-2</v>
      </c>
      <c r="AA26" t="s">
        <v>58</v>
      </c>
      <c r="AB26" s="19">
        <f>AVERAGE(AB24:AB25)</f>
        <v>3.9617260321117898E-2</v>
      </c>
      <c r="AE26" t="s">
        <v>58</v>
      </c>
      <c r="AF26" s="19">
        <f>AVERAGE(AF24:AF25)</f>
        <v>3.9271686134921213E-2</v>
      </c>
      <c r="AI26" t="s">
        <v>58</v>
      </c>
      <c r="AJ26" s="19">
        <f>AVERAGE(AJ24:AJ25)</f>
        <v>3.6571138750635113E-2</v>
      </c>
      <c r="AM26" t="s">
        <v>58</v>
      </c>
      <c r="AN26" s="19">
        <f>AVERAGE(AN24:AN25)</f>
        <v>4.0176572676215605E-2</v>
      </c>
      <c r="AQ26" t="s">
        <v>58</v>
      </c>
      <c r="AR26" s="19">
        <f>AVERAGE(AR24:AR25)</f>
        <v>4.0640045152147086E-2</v>
      </c>
      <c r="AU26" t="s">
        <v>58</v>
      </c>
      <c r="AV26" s="19">
        <f>AVERAGE(AV24:AV25)</f>
        <v>4.2323159300542756E-2</v>
      </c>
      <c r="AY26" t="s">
        <v>58</v>
      </c>
      <c r="AZ26" s="19">
        <f>AVERAGE(AZ24:AZ25)</f>
        <v>4.1889725018858071E-2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defaultColWidth="11.42578125" defaultRowHeight="15" x14ac:dyDescent="0.25"/>
  <sheetData>
    <row r="1" spans="1:56" ht="24" thickTop="1" thickBot="1" x14ac:dyDescent="0.3">
      <c r="B1" s="3" t="s">
        <v>37</v>
      </c>
      <c r="C1" s="3" t="s">
        <v>38</v>
      </c>
      <c r="D1" s="3" t="s">
        <v>39</v>
      </c>
      <c r="E1" s="20" t="s">
        <v>36</v>
      </c>
      <c r="F1" s="20" t="s">
        <v>24</v>
      </c>
      <c r="G1" s="13">
        <f>LN(G2)</f>
        <v>0.68374321271302552</v>
      </c>
      <c r="H1" s="14">
        <f>G4</f>
        <v>0.90369116395095073</v>
      </c>
      <c r="I1" s="10" t="s">
        <v>36</v>
      </c>
      <c r="J1" s="10" t="s">
        <v>24</v>
      </c>
      <c r="K1" s="15">
        <f>LN(K2)</f>
        <v>0.7504489229314617</v>
      </c>
      <c r="L1" s="16">
        <f>K4</f>
        <v>0.91159513349979682</v>
      </c>
      <c r="M1" s="10" t="s">
        <v>36</v>
      </c>
      <c r="N1" s="10" t="s">
        <v>24</v>
      </c>
      <c r="O1" s="15">
        <f>LN(O2)</f>
        <v>0.74211286471497828</v>
      </c>
      <c r="P1" s="16">
        <f>O4</f>
        <v>0.91916568781174013</v>
      </c>
      <c r="Q1" s="10" t="s">
        <v>36</v>
      </c>
      <c r="R1" s="10" t="s">
        <v>24</v>
      </c>
      <c r="S1" s="15">
        <f>LN(S2)</f>
        <v>0.66950993746727883</v>
      </c>
      <c r="T1" s="16">
        <f>S4</f>
        <v>0.90567756475734296</v>
      </c>
      <c r="U1" s="10" t="s">
        <v>36</v>
      </c>
      <c r="V1" s="10" t="s">
        <v>24</v>
      </c>
      <c r="W1" s="15">
        <f>LN(W2)</f>
        <v>0.66846345276893038</v>
      </c>
      <c r="X1" s="16">
        <f>W4</f>
        <v>0.92376114483118754</v>
      </c>
      <c r="Y1" s="10" t="s">
        <v>36</v>
      </c>
      <c r="Z1" s="10" t="s">
        <v>24</v>
      </c>
      <c r="AA1" s="15">
        <f>LN(AA2)</f>
        <v>0.6782113641375872</v>
      </c>
      <c r="AB1" s="16">
        <f>AA4</f>
        <v>0.90395550773263333</v>
      </c>
      <c r="AC1" s="10" t="s">
        <v>36</v>
      </c>
      <c r="AD1" s="10" t="s">
        <v>24</v>
      </c>
      <c r="AE1" s="15">
        <f>LN(AE2)</f>
        <v>0.68117246956404798</v>
      </c>
      <c r="AF1" s="16">
        <f>AE4</f>
        <v>0.90570312197896352</v>
      </c>
      <c r="AG1" s="10" t="s">
        <v>36</v>
      </c>
      <c r="AH1" s="10" t="s">
        <v>24</v>
      </c>
      <c r="AI1" s="15">
        <f>LN(AI2)</f>
        <v>0.68423839252725138</v>
      </c>
      <c r="AJ1" s="16">
        <f>AI4</f>
        <v>0.91739483630880292</v>
      </c>
      <c r="AK1" s="10" t="s">
        <v>36</v>
      </c>
      <c r="AL1" s="10" t="s">
        <v>24</v>
      </c>
      <c r="AM1" s="15">
        <f>LN(AM2)</f>
        <v>0.683928040874339</v>
      </c>
      <c r="AN1" s="16">
        <f>AM4</f>
        <v>0.90197056422581234</v>
      </c>
      <c r="AO1" s="10" t="s">
        <v>36</v>
      </c>
      <c r="AP1" s="10" t="s">
        <v>24</v>
      </c>
      <c r="AQ1" s="15">
        <f>LN(AQ2)</f>
        <v>0.66690849864711044</v>
      </c>
      <c r="AR1" s="16">
        <f>AQ4</f>
        <v>0.89844260295867273</v>
      </c>
      <c r="AS1" s="10" t="s">
        <v>36</v>
      </c>
      <c r="AT1" s="10" t="s">
        <v>24</v>
      </c>
      <c r="AU1" s="15">
        <f>LN(AU2)</f>
        <v>0.66917492723042782</v>
      </c>
      <c r="AV1" s="16">
        <f>AU4</f>
        <v>0.89102200145230626</v>
      </c>
      <c r="AW1" s="10" t="s">
        <v>36</v>
      </c>
      <c r="AX1" s="10" t="s">
        <v>24</v>
      </c>
      <c r="AY1" s="15">
        <f>LN(AY2)</f>
        <v>0.66324646179917046</v>
      </c>
      <c r="AZ1" s="16">
        <f>AY4</f>
        <v>0.89243379093273345</v>
      </c>
      <c r="BA1" s="10" t="s">
        <v>36</v>
      </c>
      <c r="BB1" s="10" t="s">
        <v>24</v>
      </c>
      <c r="BC1" s="15">
        <f>LN(BC2)</f>
        <v>0.67107195819553123</v>
      </c>
      <c r="BD1" s="16">
        <f>BC4</f>
        <v>0.88396383458942718</v>
      </c>
    </row>
    <row r="2" spans="1:56" ht="15.75" thickTop="1" x14ac:dyDescent="0.25">
      <c r="B2">
        <v>0.7504489229314617</v>
      </c>
      <c r="C2" s="17">
        <v>0.91159513349979682</v>
      </c>
      <c r="D2">
        <v>92.804350329280879</v>
      </c>
      <c r="E2" s="10">
        <v>1988</v>
      </c>
      <c r="F2" s="11">
        <v>560000</v>
      </c>
      <c r="G2">
        <f t="array" ref="G2:H6">LOGEST(F2:F13,E2:E13,TRUE, TRUE)</f>
        <v>1.9812802223558454</v>
      </c>
      <c r="H2">
        <v>0</v>
      </c>
      <c r="I2" s="10">
        <v>1989</v>
      </c>
      <c r="J2" s="11">
        <v>1260000</v>
      </c>
      <c r="K2">
        <f t="array" ref="K2:L6">LOGEST(J2:J12,I2:I12,TRUE, TRUE)</f>
        <v>2.1179505998193724</v>
      </c>
      <c r="L2">
        <v>0</v>
      </c>
      <c r="M2" s="10">
        <v>1988</v>
      </c>
      <c r="N2" s="11">
        <v>560000</v>
      </c>
      <c r="O2">
        <f t="array" ref="O2:P6">LOGEST(N2:N12,M2:M12,TRUE, TRUE)</f>
        <v>2.1003686243192834</v>
      </c>
      <c r="P2">
        <v>0</v>
      </c>
      <c r="Q2" s="10">
        <v>1988</v>
      </c>
      <c r="R2" s="11">
        <v>560000</v>
      </c>
      <c r="S2">
        <f t="array" ref="S2:T6">LOGEST(R2:R12,Q2:Q12,TRUE, TRUE)</f>
        <v>1.9532798567727954</v>
      </c>
      <c r="T2">
        <v>0</v>
      </c>
      <c r="U2" s="10">
        <v>1988</v>
      </c>
      <c r="V2" s="11">
        <v>560000</v>
      </c>
      <c r="W2">
        <f t="array" ref="W2:X6">LOGEST(V2:V12,U2:U12,TRUE, TRUE)</f>
        <v>1.951236848466003</v>
      </c>
      <c r="X2">
        <v>0</v>
      </c>
      <c r="Y2" s="10">
        <v>1988</v>
      </c>
      <c r="Z2" s="11">
        <v>560000</v>
      </c>
      <c r="AA2">
        <f t="array" ref="AA2:AB6">LOGEST(Z2:Z12,Y2:Y12,TRUE, TRUE)</f>
        <v>1.970350339281735</v>
      </c>
      <c r="AB2">
        <v>0</v>
      </c>
      <c r="AC2" s="10">
        <v>1988</v>
      </c>
      <c r="AD2" s="11">
        <v>560000</v>
      </c>
      <c r="AE2">
        <f t="array" ref="AE2:AF6">LOGEST(AD2:AD12,AC2:AC12,TRUE, TRUE)</f>
        <v>1.9761934010549722</v>
      </c>
      <c r="AF2">
        <v>0</v>
      </c>
      <c r="AG2" s="10">
        <v>1988</v>
      </c>
      <c r="AH2" s="11">
        <v>560000</v>
      </c>
      <c r="AI2">
        <f t="array" ref="AI2:AJ6">LOGEST(AH2:AH12,AG2:AG12,TRUE, TRUE)</f>
        <v>1.9822615552763556</v>
      </c>
      <c r="AJ2">
        <v>0</v>
      </c>
      <c r="AK2" s="10">
        <v>1988</v>
      </c>
      <c r="AL2" s="11">
        <v>560000</v>
      </c>
      <c r="AM2">
        <f t="array" ref="AM2:AN6">LOGEST(AL2:AL12,AK2:AK12,TRUE, TRUE)</f>
        <v>1.9816464525801774</v>
      </c>
      <c r="AN2">
        <v>0</v>
      </c>
      <c r="AO2" s="10">
        <v>1988</v>
      </c>
      <c r="AP2" s="11">
        <v>560000</v>
      </c>
      <c r="AQ2">
        <f t="array" ref="AQ2:AR6">LOGEST(AP2:AP12,AO2:AO12,TRUE, TRUE)</f>
        <v>1.9482051223941728</v>
      </c>
      <c r="AR2">
        <v>0</v>
      </c>
      <c r="AS2" s="10">
        <v>1988</v>
      </c>
      <c r="AT2" s="11">
        <v>560000</v>
      </c>
      <c r="AU2">
        <f t="array" ref="AU2:AV6">LOGEST(AT2:AT12,AS2:AS12,TRUE, TRUE)</f>
        <v>1.952625597623217</v>
      </c>
      <c r="AV2">
        <v>0</v>
      </c>
      <c r="AW2" s="10">
        <v>1988</v>
      </c>
      <c r="AX2" s="11">
        <v>560000</v>
      </c>
      <c r="AY2">
        <f t="array" ref="AY2:AZ6">LOGEST(AX2:AX12,AW2:AW12,TRUE, TRUE)</f>
        <v>1.9410837707331283</v>
      </c>
      <c r="AZ2">
        <v>0</v>
      </c>
      <c r="BA2" s="10">
        <v>1988</v>
      </c>
      <c r="BB2" s="11">
        <v>560000</v>
      </c>
      <c r="BC2">
        <f t="array" ref="BC2:BD6">LOGEST(BB2:BB12,BA2:BA12,TRUE, TRUE)</f>
        <v>1.9563333045506688</v>
      </c>
      <c r="BD2">
        <v>0</v>
      </c>
    </row>
    <row r="3" spans="1:56" x14ac:dyDescent="0.25">
      <c r="B3">
        <v>0.74211286471497828</v>
      </c>
      <c r="C3" s="17">
        <v>0.91916568781174013</v>
      </c>
      <c r="D3">
        <v>102.33885792260301</v>
      </c>
      <c r="E3" s="10">
        <v>1989</v>
      </c>
      <c r="F3" s="11">
        <v>1260000</v>
      </c>
      <c r="G3">
        <v>7.0585594589183134E-2</v>
      </c>
      <c r="H3">
        <v>140.88331377328271</v>
      </c>
      <c r="I3" s="10">
        <v>1993</v>
      </c>
      <c r="J3" s="11">
        <v>1680000</v>
      </c>
      <c r="K3">
        <v>7.7899912742195071E-2</v>
      </c>
      <c r="L3">
        <v>155.53809740931399</v>
      </c>
      <c r="M3" s="10">
        <v>1993</v>
      </c>
      <c r="N3" s="11">
        <v>1680000</v>
      </c>
      <c r="O3">
        <v>7.3358370736066533E-2</v>
      </c>
      <c r="P3">
        <v>146.46363016242523</v>
      </c>
      <c r="Q3" s="10">
        <v>1989</v>
      </c>
      <c r="R3" s="11">
        <v>1260000</v>
      </c>
      <c r="S3">
        <v>7.2020556119967175E-2</v>
      </c>
      <c r="T3">
        <v>143.76649797644512</v>
      </c>
      <c r="U3" s="10">
        <v>1989</v>
      </c>
      <c r="V3" s="11">
        <v>1260000</v>
      </c>
      <c r="W3">
        <v>6.4012494376529644E-2</v>
      </c>
      <c r="X3">
        <v>127.77509759935084</v>
      </c>
      <c r="Y3" s="10">
        <v>1989</v>
      </c>
      <c r="Z3" s="11">
        <v>1260000</v>
      </c>
      <c r="AA3">
        <v>7.3689653215769604E-2</v>
      </c>
      <c r="AB3">
        <v>147.09163770939651</v>
      </c>
      <c r="AC3" s="10">
        <v>1989</v>
      </c>
      <c r="AD3" s="11">
        <v>1260000</v>
      </c>
      <c r="AE3">
        <v>7.3264157054284046E-2</v>
      </c>
      <c r="AF3">
        <v>146.23565122961739</v>
      </c>
      <c r="AG3" s="10">
        <v>1989</v>
      </c>
      <c r="AH3" s="11">
        <v>1260000</v>
      </c>
      <c r="AI3">
        <v>6.8440257747340319E-2</v>
      </c>
      <c r="AJ3">
        <v>136.60090187958937</v>
      </c>
      <c r="AK3" s="10">
        <v>1989</v>
      </c>
      <c r="AL3" s="11">
        <v>1260000</v>
      </c>
      <c r="AM3">
        <v>7.5157309467782332E-2</v>
      </c>
      <c r="AN3">
        <v>149.99388969277723</v>
      </c>
      <c r="AO3" s="10">
        <v>1989</v>
      </c>
      <c r="AP3" s="11">
        <v>1260000</v>
      </c>
      <c r="AQ3">
        <v>7.4740432903001683E-2</v>
      </c>
      <c r="AR3">
        <v>149.14830351949956</v>
      </c>
      <c r="AS3" s="10">
        <v>1989</v>
      </c>
      <c r="AT3" s="11">
        <v>1260000</v>
      </c>
      <c r="AU3">
        <v>7.8008801472870357E-2</v>
      </c>
      <c r="AV3">
        <v>155.66338838529725</v>
      </c>
      <c r="AW3" s="10">
        <v>1989</v>
      </c>
      <c r="AX3" s="11">
        <v>1260000</v>
      </c>
      <c r="AY3">
        <v>7.6754459138023937E-2</v>
      </c>
      <c r="AZ3">
        <v>153.16039930777345</v>
      </c>
      <c r="BA3" s="10">
        <v>1989</v>
      </c>
      <c r="BB3" s="11">
        <v>1260000</v>
      </c>
      <c r="BC3">
        <v>8.1045195166187731E-2</v>
      </c>
      <c r="BD3">
        <v>161.71499820158402</v>
      </c>
    </row>
    <row r="4" spans="1:56" ht="15.75" thickBot="1" x14ac:dyDescent="0.3">
      <c r="B4">
        <v>0.66950993746727883</v>
      </c>
      <c r="C4" s="17">
        <v>0.90567756475734296</v>
      </c>
      <c r="D4">
        <v>86.417383752299202</v>
      </c>
      <c r="E4" s="10">
        <v>1993</v>
      </c>
      <c r="F4" s="11">
        <v>1680000</v>
      </c>
      <c r="G4">
        <v>0.90369116395095073</v>
      </c>
      <c r="H4">
        <v>1.0864603568030269</v>
      </c>
      <c r="I4" s="10">
        <v>1994</v>
      </c>
      <c r="J4" s="11">
        <v>1680000</v>
      </c>
      <c r="K4">
        <v>0.91159513349979682</v>
      </c>
      <c r="L4">
        <v>1.0113360620898719</v>
      </c>
      <c r="M4" s="10">
        <v>1994</v>
      </c>
      <c r="N4" s="11">
        <v>1680000</v>
      </c>
      <c r="O4">
        <v>0.91916568781174013</v>
      </c>
      <c r="P4">
        <v>0.99704597924094895</v>
      </c>
      <c r="Q4" s="10">
        <v>1994</v>
      </c>
      <c r="R4" s="11">
        <v>1680000</v>
      </c>
      <c r="S4">
        <v>0.90567756475734296</v>
      </c>
      <c r="T4">
        <v>1.0866189890744373</v>
      </c>
      <c r="U4" s="10">
        <v>1993</v>
      </c>
      <c r="V4" s="11">
        <v>1680000</v>
      </c>
      <c r="W4">
        <v>0.92376114483118754</v>
      </c>
      <c r="X4">
        <v>0.97691768313377159</v>
      </c>
      <c r="Y4" s="10">
        <v>1993</v>
      </c>
      <c r="Z4" s="11">
        <v>1680000</v>
      </c>
      <c r="AA4">
        <v>0.90395550773263333</v>
      </c>
      <c r="AB4">
        <v>1.1246042822051878</v>
      </c>
      <c r="AC4" s="10">
        <v>1993</v>
      </c>
      <c r="AD4" s="11">
        <v>1680000</v>
      </c>
      <c r="AE4">
        <v>0.90570312197896352</v>
      </c>
      <c r="AF4">
        <v>1.1255053368573835</v>
      </c>
      <c r="AG4" s="10">
        <v>1993</v>
      </c>
      <c r="AH4" s="11">
        <v>1680000</v>
      </c>
      <c r="AI4">
        <v>0.91739483630880292</v>
      </c>
      <c r="AJ4">
        <v>1.053422280113782</v>
      </c>
      <c r="AK4" s="10">
        <v>1993</v>
      </c>
      <c r="AL4" s="11">
        <v>1680000</v>
      </c>
      <c r="AM4">
        <v>0.90197056422581234</v>
      </c>
      <c r="AN4">
        <v>1.1452105189193007</v>
      </c>
      <c r="AO4" s="10">
        <v>1993</v>
      </c>
      <c r="AP4" s="11">
        <v>1680000</v>
      </c>
      <c r="AQ4">
        <v>0.89844260295867273</v>
      </c>
      <c r="AR4">
        <v>1.1053684839796678</v>
      </c>
      <c r="AS4" s="10">
        <v>1993</v>
      </c>
      <c r="AT4" s="11">
        <v>1680000</v>
      </c>
      <c r="AU4">
        <v>0.89102200145230626</v>
      </c>
      <c r="AV4">
        <v>1.1270241045340512</v>
      </c>
      <c r="AW4" s="10">
        <v>1993</v>
      </c>
      <c r="AX4" s="11">
        <v>1680000</v>
      </c>
      <c r="AY4">
        <v>0.89243379093273345</v>
      </c>
      <c r="AZ4">
        <v>1.1089021231676142</v>
      </c>
      <c r="BA4" s="10">
        <v>1993</v>
      </c>
      <c r="BB4" s="11">
        <v>1680000</v>
      </c>
      <c r="BC4">
        <v>0.88396383458942718</v>
      </c>
      <c r="BD4">
        <v>1.1362104379308859</v>
      </c>
    </row>
    <row r="5" spans="1:56" ht="17.25" thickTop="1" thickBot="1" x14ac:dyDescent="0.3">
      <c r="B5">
        <v>0.66846345276893038</v>
      </c>
      <c r="C5" s="17">
        <v>0.92376114483118754</v>
      </c>
      <c r="D5">
        <v>109.05004128238404</v>
      </c>
      <c r="E5" s="10">
        <v>1994</v>
      </c>
      <c r="F5" s="11">
        <v>1680000</v>
      </c>
      <c r="G5">
        <v>93.83263270783462</v>
      </c>
      <c r="H5">
        <v>10</v>
      </c>
      <c r="I5" s="10">
        <v>1994</v>
      </c>
      <c r="J5" s="11">
        <v>4976000</v>
      </c>
      <c r="K5" s="14">
        <v>92.804350329280879</v>
      </c>
      <c r="L5">
        <v>9</v>
      </c>
      <c r="M5" s="10">
        <v>1994</v>
      </c>
      <c r="N5" s="11">
        <v>4976000</v>
      </c>
      <c r="O5" s="14">
        <v>102.33885792260301</v>
      </c>
      <c r="P5">
        <v>9</v>
      </c>
      <c r="Q5" s="10">
        <v>1994</v>
      </c>
      <c r="R5" s="11">
        <v>4976000</v>
      </c>
      <c r="S5" s="14">
        <v>86.417383752299202</v>
      </c>
      <c r="T5">
        <v>9</v>
      </c>
      <c r="U5" s="10">
        <v>1994</v>
      </c>
      <c r="V5" s="11">
        <v>4976000</v>
      </c>
      <c r="W5" s="14">
        <v>109.05004128238404</v>
      </c>
      <c r="X5">
        <v>9</v>
      </c>
      <c r="Y5" s="10">
        <v>1994</v>
      </c>
      <c r="Z5" s="11">
        <v>1680000</v>
      </c>
      <c r="AA5" s="14">
        <v>84.70657064796579</v>
      </c>
      <c r="AB5">
        <v>9</v>
      </c>
      <c r="AC5" s="10">
        <v>1994</v>
      </c>
      <c r="AD5" s="11">
        <v>1680000</v>
      </c>
      <c r="AE5" s="14">
        <v>86.443244663860625</v>
      </c>
      <c r="AF5">
        <v>9</v>
      </c>
      <c r="AG5" s="10">
        <v>1994</v>
      </c>
      <c r="AH5" s="11">
        <v>1680000</v>
      </c>
      <c r="AI5" s="14">
        <v>99.952026699501502</v>
      </c>
      <c r="AJ5">
        <v>9</v>
      </c>
      <c r="AK5" s="10">
        <v>1994</v>
      </c>
      <c r="AL5" s="11">
        <v>1680000</v>
      </c>
      <c r="AM5" s="14">
        <v>82.809158432082043</v>
      </c>
      <c r="AN5">
        <v>9</v>
      </c>
      <c r="AO5" s="10">
        <v>1994</v>
      </c>
      <c r="AP5" s="11">
        <v>1680000</v>
      </c>
      <c r="AQ5" s="14">
        <v>79.619837276230896</v>
      </c>
      <c r="AR5">
        <v>9</v>
      </c>
      <c r="AS5" s="10">
        <v>1994</v>
      </c>
      <c r="AT5" s="11">
        <v>1680000</v>
      </c>
      <c r="AU5" s="14">
        <v>73.585477068210139</v>
      </c>
      <c r="AV5">
        <v>9</v>
      </c>
      <c r="AW5" s="10">
        <v>1994</v>
      </c>
      <c r="AX5" s="11">
        <v>1680000</v>
      </c>
      <c r="AY5" s="14">
        <v>74.669398392313397</v>
      </c>
      <c r="AZ5">
        <v>9</v>
      </c>
      <c r="BA5" s="10">
        <v>1994</v>
      </c>
      <c r="BB5" s="11">
        <v>1680000</v>
      </c>
      <c r="BC5" s="14">
        <v>68.562025323356252</v>
      </c>
      <c r="BD5">
        <v>9</v>
      </c>
    </row>
    <row r="6" spans="1:56" ht="15.75" thickTop="1" x14ac:dyDescent="0.25">
      <c r="B6">
        <v>0.6782113641375872</v>
      </c>
      <c r="C6" s="17">
        <v>0.90395550773263333</v>
      </c>
      <c r="D6">
        <v>84.70657064796579</v>
      </c>
      <c r="E6" s="10">
        <v>1994</v>
      </c>
      <c r="F6" s="11">
        <v>4976000</v>
      </c>
      <c r="G6">
        <v>110.7596743489335</v>
      </c>
      <c r="H6">
        <v>11.803961069045602</v>
      </c>
      <c r="I6" s="10">
        <v>1995</v>
      </c>
      <c r="J6" s="11">
        <v>9953000</v>
      </c>
      <c r="K6">
        <v>94.920348028395381</v>
      </c>
      <c r="L6">
        <v>9.205205674351042</v>
      </c>
      <c r="M6" s="10">
        <v>1995</v>
      </c>
      <c r="N6" s="11">
        <v>9953000</v>
      </c>
      <c r="O6">
        <v>101.73512873437801</v>
      </c>
      <c r="P6">
        <v>8.9469061624848862</v>
      </c>
      <c r="Q6" s="10">
        <v>1995</v>
      </c>
      <c r="R6" s="11">
        <v>9953000</v>
      </c>
      <c r="S6">
        <v>102.03653319491532</v>
      </c>
      <c r="T6">
        <v>10.62666744675437</v>
      </c>
      <c r="U6" s="10">
        <v>1995</v>
      </c>
      <c r="V6" s="11">
        <v>9953000</v>
      </c>
      <c r="W6">
        <v>104.07388720509458</v>
      </c>
      <c r="X6">
        <v>8.5893134365751056</v>
      </c>
      <c r="Y6" s="10">
        <v>1995</v>
      </c>
      <c r="Z6" s="11">
        <v>9953000</v>
      </c>
      <c r="AA6">
        <v>107.13134697173001</v>
      </c>
      <c r="AB6">
        <v>11.382613123988211</v>
      </c>
      <c r="AC6" s="10">
        <v>1994</v>
      </c>
      <c r="AD6" s="11">
        <v>4976000</v>
      </c>
      <c r="AE6">
        <v>109.50304025690818</v>
      </c>
      <c r="AF6">
        <v>11.400860369650072</v>
      </c>
      <c r="AG6" s="10">
        <v>1994</v>
      </c>
      <c r="AH6" s="11">
        <v>4976000</v>
      </c>
      <c r="AI6">
        <v>110.91661412439719</v>
      </c>
      <c r="AJ6">
        <v>9.9872865021610746</v>
      </c>
      <c r="AK6" s="10">
        <v>1994</v>
      </c>
      <c r="AL6" s="11">
        <v>4976000</v>
      </c>
      <c r="AM6">
        <v>108.60480193187414</v>
      </c>
      <c r="AN6">
        <v>11.803564193790727</v>
      </c>
      <c r="AO6" s="10">
        <v>1994</v>
      </c>
      <c r="AP6" s="11">
        <v>4976000</v>
      </c>
      <c r="AQ6">
        <v>97.282661003271727</v>
      </c>
      <c r="AR6">
        <v>10.996555368379582</v>
      </c>
      <c r="AS6" s="10">
        <v>1994</v>
      </c>
      <c r="AT6" s="11">
        <v>4976000</v>
      </c>
      <c r="AU6">
        <v>93.467046464083225</v>
      </c>
      <c r="AV6">
        <v>11.431649989807019</v>
      </c>
      <c r="AW6" s="10">
        <v>1994</v>
      </c>
      <c r="AX6" s="11">
        <v>4976000</v>
      </c>
      <c r="AY6">
        <v>91.818265038965066</v>
      </c>
      <c r="AZ6">
        <v>11.066975268890785</v>
      </c>
      <c r="BA6" s="10">
        <v>1994</v>
      </c>
      <c r="BB6" s="11">
        <v>4976000</v>
      </c>
      <c r="BC6">
        <v>88.511802999194899</v>
      </c>
      <c r="BD6">
        <v>11.618767433367859</v>
      </c>
    </row>
    <row r="7" spans="1:56" x14ac:dyDescent="0.25">
      <c r="B7">
        <v>0.68117246956404798</v>
      </c>
      <c r="C7" s="17">
        <v>0.90570312197896352</v>
      </c>
      <c r="D7">
        <v>86.443244663860625</v>
      </c>
      <c r="E7" s="10">
        <v>1995</v>
      </c>
      <c r="F7" s="11">
        <v>9953000</v>
      </c>
      <c r="G7" t="s">
        <v>40</v>
      </c>
      <c r="H7">
        <f>TINV(0.0455,H5)</f>
        <v>2.2836816132996423</v>
      </c>
      <c r="I7" s="10">
        <v>1996</v>
      </c>
      <c r="J7" s="11">
        <v>9953000</v>
      </c>
      <c r="K7" t="s">
        <v>40</v>
      </c>
      <c r="L7">
        <f>TINV(0.0455,L5)</f>
        <v>2.3198094410224317</v>
      </c>
      <c r="M7" s="10">
        <v>1996</v>
      </c>
      <c r="N7" s="11">
        <v>9953000</v>
      </c>
      <c r="O7" t="s">
        <v>40</v>
      </c>
      <c r="P7">
        <f>TINV(0.0455,P5)</f>
        <v>2.3198094410224317</v>
      </c>
      <c r="Q7" s="10">
        <v>1996</v>
      </c>
      <c r="R7" s="11">
        <v>9953000</v>
      </c>
      <c r="S7" t="s">
        <v>40</v>
      </c>
      <c r="T7">
        <f>TINV(0.0455,T5)</f>
        <v>2.3198094410224317</v>
      </c>
      <c r="U7" s="10">
        <v>1996</v>
      </c>
      <c r="V7" s="11">
        <v>9953000</v>
      </c>
      <c r="W7" t="s">
        <v>40</v>
      </c>
      <c r="X7">
        <f>TINV(0.0455,X5)</f>
        <v>2.3198094410224317</v>
      </c>
      <c r="Y7" s="10">
        <v>1996</v>
      </c>
      <c r="Z7" s="11">
        <v>9953000</v>
      </c>
      <c r="AA7" t="s">
        <v>40</v>
      </c>
      <c r="AB7">
        <f>TINV(0.0455,AB5)</f>
        <v>2.3198094410224317</v>
      </c>
      <c r="AC7" s="10">
        <v>1996</v>
      </c>
      <c r="AD7" s="11">
        <v>9953000</v>
      </c>
      <c r="AE7" t="s">
        <v>40</v>
      </c>
      <c r="AF7">
        <f>TINV(0.0455,AF5)</f>
        <v>2.3198094410224317</v>
      </c>
      <c r="AG7" s="10">
        <v>1995</v>
      </c>
      <c r="AH7" s="11">
        <v>9953000</v>
      </c>
      <c r="AI7" t="s">
        <v>40</v>
      </c>
      <c r="AJ7">
        <f>TINV(0.0455,AJ5)</f>
        <v>2.3198094410224317</v>
      </c>
      <c r="AK7" s="10">
        <v>1995</v>
      </c>
      <c r="AL7" s="11">
        <v>9953000</v>
      </c>
      <c r="AM7" t="s">
        <v>40</v>
      </c>
      <c r="AN7">
        <f>TINV(0.0455,AN5)</f>
        <v>2.3198094410224317</v>
      </c>
      <c r="AO7" s="10">
        <v>1995</v>
      </c>
      <c r="AP7" s="11">
        <v>9953000</v>
      </c>
      <c r="AQ7" t="s">
        <v>40</v>
      </c>
      <c r="AR7">
        <f>TINV(0.0455,AR5)</f>
        <v>2.3198094410224317</v>
      </c>
      <c r="AS7" s="10">
        <v>1995</v>
      </c>
      <c r="AT7" s="11">
        <v>9953000</v>
      </c>
      <c r="AU7" t="s">
        <v>40</v>
      </c>
      <c r="AV7">
        <f>TINV(0.0455,AV5)</f>
        <v>2.3198094410224317</v>
      </c>
      <c r="AW7" s="10">
        <v>1995</v>
      </c>
      <c r="AX7" s="11">
        <v>9953000</v>
      </c>
      <c r="AY7" t="s">
        <v>40</v>
      </c>
      <c r="AZ7">
        <f>TINV(0.0455,AZ5)</f>
        <v>2.3198094410224317</v>
      </c>
      <c r="BA7" s="10">
        <v>1995</v>
      </c>
      <c r="BB7" s="11">
        <v>9953000</v>
      </c>
    </row>
    <row r="8" spans="1:56" x14ac:dyDescent="0.25">
      <c r="B8">
        <v>0.68423839252725138</v>
      </c>
      <c r="C8" s="17">
        <v>0.91739483630880292</v>
      </c>
      <c r="D8">
        <v>99.952026699501502</v>
      </c>
      <c r="E8" s="10">
        <v>1996</v>
      </c>
      <c r="F8" s="11">
        <v>9953000</v>
      </c>
      <c r="G8" t="s">
        <v>41</v>
      </c>
      <c r="H8">
        <f>H7*G3</f>
        <v>0.16119502452714024</v>
      </c>
      <c r="I8" s="10">
        <v>1998</v>
      </c>
      <c r="J8" s="11">
        <v>139340000</v>
      </c>
      <c r="K8" t="s">
        <v>41</v>
      </c>
      <c r="L8">
        <f>L7*K3</f>
        <v>0.18071295303416776</v>
      </c>
      <c r="M8" s="10">
        <v>1998</v>
      </c>
      <c r="N8" s="11">
        <v>139340000</v>
      </c>
      <c r="O8" t="s">
        <v>41</v>
      </c>
      <c r="P8">
        <f>P7*O3</f>
        <v>0.17017744101155083</v>
      </c>
      <c r="Q8" s="10">
        <v>1998</v>
      </c>
      <c r="R8" s="11">
        <v>139340000</v>
      </c>
      <c r="S8" t="s">
        <v>41</v>
      </c>
      <c r="T8">
        <f>T7*S3</f>
        <v>0.16707396603478572</v>
      </c>
      <c r="U8" s="10">
        <v>1998</v>
      </c>
      <c r="V8" s="11">
        <v>139340000</v>
      </c>
      <c r="W8" t="s">
        <v>41</v>
      </c>
      <c r="X8">
        <f>X7*W3</f>
        <v>0.1484967887980688</v>
      </c>
      <c r="Y8" s="10">
        <v>1998</v>
      </c>
      <c r="Z8" s="11">
        <v>139340000</v>
      </c>
      <c r="AA8" t="s">
        <v>41</v>
      </c>
      <c r="AB8">
        <f>AB7*AA3</f>
        <v>0.17094595323561132</v>
      </c>
      <c r="AC8" s="10">
        <v>1998</v>
      </c>
      <c r="AD8" s="11">
        <v>139340000</v>
      </c>
      <c r="AE8" t="s">
        <v>41</v>
      </c>
      <c r="AF8">
        <f>AF7*AE3</f>
        <v>0.16995888322307831</v>
      </c>
      <c r="AG8" s="10">
        <v>1998</v>
      </c>
      <c r="AH8" s="11">
        <v>139340000</v>
      </c>
      <c r="AI8" t="s">
        <v>41</v>
      </c>
      <c r="AJ8">
        <f>AJ7*AI3</f>
        <v>0.15876835606828871</v>
      </c>
      <c r="AK8" s="10">
        <v>1996</v>
      </c>
      <c r="AL8" s="11">
        <v>9953000</v>
      </c>
      <c r="AM8" t="s">
        <v>41</v>
      </c>
      <c r="AN8">
        <f>AN7*AM3</f>
        <v>0.17435063606520604</v>
      </c>
      <c r="AO8" s="10">
        <v>1996</v>
      </c>
      <c r="AP8" s="11">
        <v>9953000</v>
      </c>
      <c r="AQ8" t="s">
        <v>41</v>
      </c>
      <c r="AR8">
        <f>AR7*AQ3</f>
        <v>0.17338356187448689</v>
      </c>
      <c r="AS8" s="10">
        <v>1996</v>
      </c>
      <c r="AT8" s="11">
        <v>9953000</v>
      </c>
      <c r="AU8" t="s">
        <v>41</v>
      </c>
      <c r="AV8">
        <f>AV7*AU3</f>
        <v>0.18096555413960924</v>
      </c>
      <c r="AW8" s="10">
        <v>1996</v>
      </c>
      <c r="AX8" s="11">
        <v>9953000</v>
      </c>
      <c r="AY8" t="s">
        <v>41</v>
      </c>
      <c r="AZ8">
        <f>AZ7*AY3</f>
        <v>0.17805571894895839</v>
      </c>
      <c r="BA8" s="10">
        <v>1996</v>
      </c>
      <c r="BB8" s="11">
        <v>9953000</v>
      </c>
    </row>
    <row r="9" spans="1:56" x14ac:dyDescent="0.25">
      <c r="B9">
        <v>0.683928040874339</v>
      </c>
      <c r="C9" s="17">
        <v>0.90197056422581234</v>
      </c>
      <c r="D9">
        <v>82.809158432082043</v>
      </c>
      <c r="E9" s="10">
        <v>1998</v>
      </c>
      <c r="F9" s="11">
        <v>139340000</v>
      </c>
      <c r="G9" t="s">
        <v>42</v>
      </c>
      <c r="H9">
        <f>G2+H8</f>
        <v>2.1424752468829857</v>
      </c>
      <c r="I9" s="10">
        <v>2000</v>
      </c>
      <c r="J9" s="11">
        <v>1273984000</v>
      </c>
      <c r="K9" t="s">
        <v>42</v>
      </c>
      <c r="L9">
        <f>K2+L8</f>
        <v>2.2986635528535402</v>
      </c>
      <c r="M9" s="10">
        <v>2000</v>
      </c>
      <c r="N9" s="11">
        <v>1273984000</v>
      </c>
      <c r="O9" t="s">
        <v>42</v>
      </c>
      <c r="P9">
        <f>O2+P8</f>
        <v>2.270546065330834</v>
      </c>
      <c r="Q9" s="10">
        <v>2000</v>
      </c>
      <c r="R9" s="11">
        <v>1273984000</v>
      </c>
      <c r="S9" t="s">
        <v>42</v>
      </c>
      <c r="T9">
        <f>S2+T8</f>
        <v>2.1203538228075809</v>
      </c>
      <c r="U9" s="10">
        <v>2000</v>
      </c>
      <c r="V9" s="11">
        <v>1273984000</v>
      </c>
      <c r="W9" t="s">
        <v>42</v>
      </c>
      <c r="X9">
        <f>W2+X8</f>
        <v>2.0997336372640718</v>
      </c>
      <c r="Y9" s="10">
        <v>2000</v>
      </c>
      <c r="Z9" s="11">
        <v>1273984000</v>
      </c>
      <c r="AA9" t="s">
        <v>42</v>
      </c>
      <c r="AB9">
        <f>AA2+AB8</f>
        <v>2.1412962925173464</v>
      </c>
      <c r="AC9" s="10">
        <v>2000</v>
      </c>
      <c r="AD9" s="11">
        <v>1273984000</v>
      </c>
      <c r="AE9" t="s">
        <v>42</v>
      </c>
      <c r="AF9">
        <f>AE2+AF8</f>
        <v>2.1461522842780507</v>
      </c>
      <c r="AG9" s="10">
        <v>2000</v>
      </c>
      <c r="AH9" s="11">
        <v>1273984000</v>
      </c>
      <c r="AI9" t="s">
        <v>42</v>
      </c>
      <c r="AJ9">
        <f>AI2+AJ8</f>
        <v>2.1410299113446443</v>
      </c>
      <c r="AK9" s="10">
        <v>2000</v>
      </c>
      <c r="AL9" s="11">
        <v>1273984000</v>
      </c>
      <c r="AM9" t="s">
        <v>42</v>
      </c>
      <c r="AN9">
        <f>AM2+AN8</f>
        <v>2.1559970886453832</v>
      </c>
      <c r="AO9" s="10">
        <v>1998</v>
      </c>
      <c r="AP9" s="11">
        <v>139340000</v>
      </c>
      <c r="AQ9" t="s">
        <v>42</v>
      </c>
      <c r="AR9">
        <f>AQ2+AR8</f>
        <v>2.1215886842686595</v>
      </c>
      <c r="AS9" s="10">
        <v>1998</v>
      </c>
      <c r="AT9" s="11">
        <v>139340000</v>
      </c>
      <c r="AU9" t="s">
        <v>42</v>
      </c>
      <c r="AV9">
        <f>AU2+AV8</f>
        <v>2.1335911517628263</v>
      </c>
      <c r="AW9" s="10">
        <v>1998</v>
      </c>
      <c r="AX9" s="11">
        <v>139340000</v>
      </c>
      <c r="AY9" t="s">
        <v>42</v>
      </c>
      <c r="AZ9">
        <f>AY2+AZ8</f>
        <v>2.1191394896820865</v>
      </c>
      <c r="BA9" s="10">
        <v>1998</v>
      </c>
      <c r="BB9" s="11">
        <v>139340000</v>
      </c>
    </row>
    <row r="10" spans="1:56" x14ac:dyDescent="0.25">
      <c r="B10">
        <v>0.66690849864711044</v>
      </c>
      <c r="C10" s="17">
        <v>0.89844260295867273</v>
      </c>
      <c r="D10">
        <v>79.619837276230896</v>
      </c>
      <c r="E10" s="10">
        <v>2000</v>
      </c>
      <c r="F10" s="11">
        <v>1273984000</v>
      </c>
      <c r="G10" t="s">
        <v>43</v>
      </c>
      <c r="H10">
        <f>G2-H8</f>
        <v>1.8200851978287051</v>
      </c>
      <c r="I10" s="10">
        <v>2001</v>
      </c>
      <c r="J10" s="11">
        <v>1910976000</v>
      </c>
      <c r="K10" t="s">
        <v>43</v>
      </c>
      <c r="L10">
        <f>K2-L8</f>
        <v>1.9372376467852046</v>
      </c>
      <c r="M10" s="10">
        <v>2001</v>
      </c>
      <c r="N10" s="11">
        <v>1910976000</v>
      </c>
      <c r="O10" t="s">
        <v>43</v>
      </c>
      <c r="P10">
        <f>O2-P8</f>
        <v>1.9301911833077325</v>
      </c>
      <c r="Q10" s="10">
        <v>2001</v>
      </c>
      <c r="R10" s="11">
        <v>1910976000</v>
      </c>
      <c r="S10" t="s">
        <v>43</v>
      </c>
      <c r="T10">
        <f>S2-T8</f>
        <v>1.7862058907380096</v>
      </c>
      <c r="U10" s="10">
        <v>2001</v>
      </c>
      <c r="V10" s="11">
        <v>1910976000</v>
      </c>
      <c r="W10" t="s">
        <v>43</v>
      </c>
      <c r="X10">
        <f>W2-X8</f>
        <v>1.8027400596679342</v>
      </c>
      <c r="Y10" s="10">
        <v>2001</v>
      </c>
      <c r="Z10" s="11">
        <v>1910976000</v>
      </c>
      <c r="AA10" t="s">
        <v>43</v>
      </c>
      <c r="AB10">
        <f>AA2-AB8</f>
        <v>1.7994043860461237</v>
      </c>
      <c r="AC10" s="10">
        <v>2001</v>
      </c>
      <c r="AD10" s="11">
        <v>1910976000</v>
      </c>
      <c r="AE10" t="s">
        <v>43</v>
      </c>
      <c r="AF10">
        <f>AE2-AF8</f>
        <v>1.8062345178318939</v>
      </c>
      <c r="AG10" s="10">
        <v>2001</v>
      </c>
      <c r="AH10" s="11">
        <v>1910976000</v>
      </c>
      <c r="AI10" t="s">
        <v>43</v>
      </c>
      <c r="AJ10">
        <f>AI2-AJ8</f>
        <v>1.823493199208067</v>
      </c>
      <c r="AK10" s="10">
        <v>2001</v>
      </c>
      <c r="AL10" s="11">
        <v>1910976000</v>
      </c>
      <c r="AM10" t="s">
        <v>43</v>
      </c>
      <c r="AN10">
        <f>AM2-AN8</f>
        <v>1.8072958165149713</v>
      </c>
      <c r="AO10" s="10">
        <v>2001</v>
      </c>
      <c r="AP10" s="11">
        <v>1910976000</v>
      </c>
      <c r="AQ10" t="s">
        <v>43</v>
      </c>
      <c r="AR10">
        <f>AQ2-AR8</f>
        <v>1.774821560519686</v>
      </c>
      <c r="AS10" s="10">
        <v>2000</v>
      </c>
      <c r="AT10" s="11">
        <v>1273984000</v>
      </c>
      <c r="AU10" t="s">
        <v>43</v>
      </c>
      <c r="AV10">
        <f>AU2-AV8</f>
        <v>1.7716600434836076</v>
      </c>
      <c r="AW10" s="10">
        <v>2000</v>
      </c>
      <c r="AX10" s="11">
        <v>1273984000</v>
      </c>
      <c r="AY10" t="s">
        <v>43</v>
      </c>
      <c r="AZ10">
        <f>AY2-AZ8</f>
        <v>1.7630280517841699</v>
      </c>
      <c r="BA10" s="10">
        <v>2000</v>
      </c>
      <c r="BB10" s="11">
        <v>1273984000</v>
      </c>
    </row>
    <row r="11" spans="1:56" x14ac:dyDescent="0.25">
      <c r="B11">
        <v>0.66917492723042782</v>
      </c>
      <c r="C11" s="17">
        <v>0.89102200145230626</v>
      </c>
      <c r="D11">
        <v>73.585477068210139</v>
      </c>
      <c r="E11" s="10">
        <v>2001</v>
      </c>
      <c r="F11" s="11">
        <v>1910976000</v>
      </c>
      <c r="G11" t="s">
        <v>44</v>
      </c>
      <c r="H11" s="18">
        <f>LN(G2)</f>
        <v>0.68374321271302552</v>
      </c>
      <c r="I11" s="10">
        <v>2001</v>
      </c>
      <c r="J11" s="11">
        <v>2388720000</v>
      </c>
      <c r="K11" t="s">
        <v>44</v>
      </c>
      <c r="L11" s="18">
        <f>LN(K2)</f>
        <v>0.7504489229314617</v>
      </c>
      <c r="M11" s="10">
        <v>2001</v>
      </c>
      <c r="N11" s="11">
        <v>2388720000</v>
      </c>
      <c r="O11" t="s">
        <v>44</v>
      </c>
      <c r="P11" s="18">
        <f>LN(O2)</f>
        <v>0.74211286471497828</v>
      </c>
      <c r="Q11" s="10">
        <v>2001</v>
      </c>
      <c r="R11" s="11">
        <v>2388720000</v>
      </c>
      <c r="S11" t="s">
        <v>44</v>
      </c>
      <c r="T11" s="18">
        <f>LN(S2)</f>
        <v>0.66950993746727883</v>
      </c>
      <c r="U11" s="10">
        <v>2001</v>
      </c>
      <c r="V11" s="11">
        <v>2388720000</v>
      </c>
      <c r="W11" t="s">
        <v>44</v>
      </c>
      <c r="X11" s="18">
        <f>LN(W2)</f>
        <v>0.66846345276893038</v>
      </c>
      <c r="Y11" s="10">
        <v>2001</v>
      </c>
      <c r="Z11" s="11">
        <v>2388720000</v>
      </c>
      <c r="AA11" t="s">
        <v>44</v>
      </c>
      <c r="AB11" s="18">
        <f>LN(AA2)</f>
        <v>0.6782113641375872</v>
      </c>
      <c r="AC11" s="10">
        <v>2001</v>
      </c>
      <c r="AD11" s="11">
        <v>2388720000</v>
      </c>
      <c r="AE11" t="s">
        <v>44</v>
      </c>
      <c r="AF11" s="18">
        <f>LN(AE2)</f>
        <v>0.68117246956404798</v>
      </c>
      <c r="AG11" s="10">
        <v>2001</v>
      </c>
      <c r="AH11" s="11">
        <v>2388720000</v>
      </c>
      <c r="AI11" t="s">
        <v>44</v>
      </c>
      <c r="AJ11" s="18">
        <f>LN(AI2)</f>
        <v>0.68423839252725138</v>
      </c>
      <c r="AK11" s="10">
        <v>2001</v>
      </c>
      <c r="AL11" s="11">
        <v>2388720000</v>
      </c>
      <c r="AM11" t="s">
        <v>44</v>
      </c>
      <c r="AN11" s="18">
        <f>LN(AM2)</f>
        <v>0.683928040874339</v>
      </c>
      <c r="AO11" s="10">
        <v>2001</v>
      </c>
      <c r="AP11" s="11">
        <v>2388720000</v>
      </c>
      <c r="AQ11" t="s">
        <v>44</v>
      </c>
      <c r="AR11" s="18">
        <f>LN(AQ2)</f>
        <v>0.66690849864711044</v>
      </c>
      <c r="AS11" s="10">
        <v>2001</v>
      </c>
      <c r="AT11" s="11">
        <v>2388720000</v>
      </c>
      <c r="AU11" t="s">
        <v>44</v>
      </c>
      <c r="AV11" s="18">
        <f>LN(AU2)</f>
        <v>0.66917492723042782</v>
      </c>
      <c r="AW11" s="10">
        <v>2001</v>
      </c>
      <c r="AX11" s="11">
        <v>1910976000</v>
      </c>
      <c r="AY11" t="s">
        <v>44</v>
      </c>
      <c r="AZ11" s="18">
        <f>LN(AY2)</f>
        <v>0.66324646179917046</v>
      </c>
      <c r="BA11" s="10">
        <v>2001</v>
      </c>
      <c r="BB11" s="11">
        <v>1910976000</v>
      </c>
    </row>
    <row r="12" spans="1:56" x14ac:dyDescent="0.25">
      <c r="B12">
        <v>0.66324646179917046</v>
      </c>
      <c r="C12" s="17">
        <v>0.89243379093273345</v>
      </c>
      <c r="D12">
        <v>74.669398392313397</v>
      </c>
      <c r="E12" s="10">
        <v>2001</v>
      </c>
      <c r="F12" s="11">
        <v>2388720000</v>
      </c>
      <c r="G12" t="s">
        <v>45</v>
      </c>
      <c r="H12" s="18">
        <f>LN(H9)</f>
        <v>0.76196181804288698</v>
      </c>
      <c r="I12" s="10">
        <v>2002</v>
      </c>
      <c r="J12" s="11">
        <v>3184496000</v>
      </c>
      <c r="K12" t="s">
        <v>45</v>
      </c>
      <c r="L12" s="18">
        <f>LN(L9)</f>
        <v>0.8323278900752854</v>
      </c>
      <c r="M12" s="10">
        <v>2002</v>
      </c>
      <c r="N12" s="11">
        <v>3184496000</v>
      </c>
      <c r="O12" t="s">
        <v>45</v>
      </c>
      <c r="P12" s="18">
        <f>LN(P9)</f>
        <v>0.82002035997848011</v>
      </c>
      <c r="Q12" s="10">
        <v>2002</v>
      </c>
      <c r="R12" s="11">
        <v>3184496000</v>
      </c>
      <c r="S12" t="s">
        <v>45</v>
      </c>
      <c r="T12" s="18">
        <f>LN(T9)</f>
        <v>0.75158297230881999</v>
      </c>
      <c r="U12" s="10">
        <v>2002</v>
      </c>
      <c r="V12" s="11">
        <v>3184496000</v>
      </c>
      <c r="W12" t="s">
        <v>45</v>
      </c>
      <c r="X12" s="18">
        <f>LN(X9)</f>
        <v>0.7418104972865196</v>
      </c>
      <c r="Y12" s="10">
        <v>2002</v>
      </c>
      <c r="Z12" s="11">
        <v>3184496000</v>
      </c>
      <c r="AA12" t="s">
        <v>45</v>
      </c>
      <c r="AB12" s="18">
        <f>LN(AB9)</f>
        <v>0.76141138981180068</v>
      </c>
      <c r="AC12" s="10">
        <v>2002</v>
      </c>
      <c r="AD12" s="11">
        <v>3184496000</v>
      </c>
      <c r="AE12" t="s">
        <v>45</v>
      </c>
      <c r="AF12" s="18">
        <f>LN(AF9)</f>
        <v>0.76367660360977141</v>
      </c>
      <c r="AG12" s="10">
        <v>2002</v>
      </c>
      <c r="AH12" s="11">
        <v>3184496000</v>
      </c>
      <c r="AI12" t="s">
        <v>45</v>
      </c>
      <c r="AJ12" s="18">
        <f>LN(AJ9)</f>
        <v>0.76128698024542729</v>
      </c>
      <c r="AK12" s="10">
        <v>2002</v>
      </c>
      <c r="AL12" s="11">
        <v>3184496000</v>
      </c>
      <c r="AM12" t="s">
        <v>45</v>
      </c>
      <c r="AN12" s="18">
        <f>LN(AN9)</f>
        <v>0.76825330269583125</v>
      </c>
      <c r="AO12" s="10">
        <v>2002</v>
      </c>
      <c r="AP12" s="11">
        <v>3184496000</v>
      </c>
      <c r="AQ12" t="s">
        <v>45</v>
      </c>
      <c r="AR12" s="18">
        <f>LN(AR9)</f>
        <v>0.75216518741140614</v>
      </c>
      <c r="AS12" s="10">
        <v>2002</v>
      </c>
      <c r="AT12" s="11">
        <v>3184496000</v>
      </c>
      <c r="AU12" t="s">
        <v>45</v>
      </c>
      <c r="AV12" s="18">
        <f>LN(AV9)</f>
        <v>0.75780654678427972</v>
      </c>
      <c r="AW12" s="10">
        <v>2002</v>
      </c>
      <c r="AX12" s="11">
        <v>3184496000</v>
      </c>
      <c r="AY12" t="s">
        <v>45</v>
      </c>
      <c r="AZ12" s="18">
        <f>LN(AZ9)</f>
        <v>0.75101010519041855</v>
      </c>
      <c r="BA12" s="10">
        <v>2001</v>
      </c>
      <c r="BB12" s="11">
        <v>2388720000</v>
      </c>
    </row>
    <row r="13" spans="1:56" x14ac:dyDescent="0.25">
      <c r="B13">
        <v>0.67107195819553123</v>
      </c>
      <c r="C13" s="17">
        <v>0.88396383458942718</v>
      </c>
      <c r="D13">
        <v>68.562025323356252</v>
      </c>
      <c r="E13" s="10">
        <v>2002</v>
      </c>
      <c r="F13" s="11">
        <v>3184496000</v>
      </c>
      <c r="G13" t="s">
        <v>46</v>
      </c>
      <c r="H13" s="18">
        <f>LN(H10)</f>
        <v>0.59888331198685085</v>
      </c>
      <c r="K13" t="s">
        <v>46</v>
      </c>
      <c r="L13" s="18">
        <f>LN(L10)</f>
        <v>0.66126306496599696</v>
      </c>
      <c r="O13" t="s">
        <v>46</v>
      </c>
      <c r="P13" s="18">
        <f>LN(P10)</f>
        <v>0.65761905671947396</v>
      </c>
      <c r="S13" t="s">
        <v>46</v>
      </c>
      <c r="T13" s="18">
        <f>LN(T10)</f>
        <v>0.58009375617846271</v>
      </c>
      <c r="W13" t="s">
        <v>46</v>
      </c>
      <c r="X13" s="18">
        <f>LN(X10)</f>
        <v>0.58930776281696662</v>
      </c>
      <c r="AA13" t="s">
        <v>46</v>
      </c>
      <c r="AB13" s="18">
        <f>LN(AB10)</f>
        <v>0.5874557135027032</v>
      </c>
      <c r="AE13" t="s">
        <v>46</v>
      </c>
      <c r="AF13" s="18">
        <f>LN(AF10)</f>
        <v>0.59124430139932016</v>
      </c>
      <c r="AI13" t="s">
        <v>46</v>
      </c>
      <c r="AJ13" s="18">
        <f>LN(AJ10)</f>
        <v>0.60075400173294558</v>
      </c>
      <c r="AM13" t="s">
        <v>46</v>
      </c>
      <c r="AN13" s="18">
        <f>LN(AN10)</f>
        <v>0.59183170408610852</v>
      </c>
      <c r="AQ13" t="s">
        <v>46</v>
      </c>
      <c r="AR13" s="18">
        <f>LN(AR10)</f>
        <v>0.573699888589288</v>
      </c>
      <c r="AU13" t="s">
        <v>46</v>
      </c>
      <c r="AV13" s="18">
        <f>LN(AV10)</f>
        <v>0.57191698472762331</v>
      </c>
      <c r="AY13" t="s">
        <v>46</v>
      </c>
      <c r="AZ13" s="18">
        <f>LN(AZ10)</f>
        <v>0.56703281468119027</v>
      </c>
    </row>
    <row r="14" spans="1:56" x14ac:dyDescent="0.25">
      <c r="A14" t="s">
        <v>59</v>
      </c>
      <c r="B14" s="3">
        <f>AVERAGE(B2:B13)</f>
        <v>0.68570727423817612</v>
      </c>
      <c r="C14" s="3">
        <f>AVERAGE(C2:C13)</f>
        <v>0.90459048258995167</v>
      </c>
      <c r="D14" s="3">
        <f>AVERAGE(D2:D13)</f>
        <v>86.746530982507309</v>
      </c>
      <c r="E14" s="3">
        <f>AVERAGE(E2:E13)</f>
        <v>1995.9166666666667</v>
      </c>
      <c r="F14" s="3">
        <f>AVERAGE(F2:F13)</f>
        <v>743964833.33333337</v>
      </c>
      <c r="G14" t="s">
        <v>47</v>
      </c>
      <c r="H14" s="18">
        <f>H12-H11</f>
        <v>7.8218605329861468E-2</v>
      </c>
      <c r="K14" t="s">
        <v>47</v>
      </c>
      <c r="L14" s="18">
        <f>L12-L11</f>
        <v>8.18789671438237E-2</v>
      </c>
      <c r="O14" t="s">
        <v>47</v>
      </c>
      <c r="P14" s="18">
        <f>P12-P11</f>
        <v>7.7907495263501825E-2</v>
      </c>
      <c r="S14" t="s">
        <v>47</v>
      </c>
      <c r="T14" s="18">
        <f>T12-T11</f>
        <v>8.2073034841541159E-2</v>
      </c>
      <c r="W14" t="s">
        <v>47</v>
      </c>
      <c r="X14" s="18">
        <f>X12-X11</f>
        <v>7.3347044517589222E-2</v>
      </c>
      <c r="AA14" t="s">
        <v>47</v>
      </c>
      <c r="AB14" s="18">
        <f>AB12-AB11</f>
        <v>8.3200025674213474E-2</v>
      </c>
      <c r="AE14" t="s">
        <v>47</v>
      </c>
      <c r="AF14" s="18">
        <f>AF12-AF11</f>
        <v>8.2504134045723432E-2</v>
      </c>
      <c r="AI14" t="s">
        <v>47</v>
      </c>
      <c r="AJ14" s="18">
        <f>AJ12-AJ11</f>
        <v>7.7048587718175909E-2</v>
      </c>
      <c r="AM14" t="s">
        <v>47</v>
      </c>
      <c r="AN14" s="18">
        <f>AN12-AN11</f>
        <v>8.4325261821492248E-2</v>
      </c>
      <c r="AQ14" t="s">
        <v>47</v>
      </c>
      <c r="AR14" s="18">
        <f>AR12-AR11</f>
        <v>8.5256688764295707E-2</v>
      </c>
      <c r="AU14" t="s">
        <v>47</v>
      </c>
      <c r="AV14" s="18">
        <f>AV12-AV11</f>
        <v>8.8631619553851904E-2</v>
      </c>
      <c r="AY14" t="s">
        <v>47</v>
      </c>
      <c r="AZ14" s="18">
        <f>AZ12-AZ11</f>
        <v>8.7763643391248092E-2</v>
      </c>
    </row>
    <row r="15" spans="1:56" x14ac:dyDescent="0.25">
      <c r="A15" t="s">
        <v>60</v>
      </c>
      <c r="B15" s="3">
        <f>STDEV(B2:B13)</f>
        <v>2.9170726685252973E-2</v>
      </c>
      <c r="C15" s="3">
        <f>STDEV(C2:C13)</f>
        <v>1.2052152768973479E-2</v>
      </c>
      <c r="D15" s="3">
        <f>STDEV(D2:D13)</f>
        <v>12.329014801448679</v>
      </c>
      <c r="E15" s="3">
        <f>STDEV(E2:E13)</f>
        <v>4.640892025018335</v>
      </c>
      <c r="F15" s="3">
        <f>STDEV(F2:F13)</f>
        <v>1148109295.7554834</v>
      </c>
      <c r="G15" t="s">
        <v>48</v>
      </c>
      <c r="H15" s="18">
        <f>H11-H13</f>
        <v>8.4859900726174664E-2</v>
      </c>
      <c r="K15" t="s">
        <v>48</v>
      </c>
      <c r="L15" s="18">
        <f>L11-L13</f>
        <v>8.9185857965464743E-2</v>
      </c>
      <c r="O15" t="s">
        <v>48</v>
      </c>
      <c r="P15" s="18">
        <f>P11-P13</f>
        <v>8.4493807995504322E-2</v>
      </c>
      <c r="S15" t="s">
        <v>48</v>
      </c>
      <c r="T15" s="18">
        <f>T11-T13</f>
        <v>8.9416181288816121E-2</v>
      </c>
      <c r="W15" t="s">
        <v>48</v>
      </c>
      <c r="X15" s="18">
        <f>X11-X13</f>
        <v>7.9155689951963759E-2</v>
      </c>
      <c r="AA15" t="s">
        <v>48</v>
      </c>
      <c r="AB15" s="18">
        <f>AB11-AB13</f>
        <v>9.0755650634884E-2</v>
      </c>
      <c r="AE15" t="s">
        <v>48</v>
      </c>
      <c r="AF15" s="18">
        <f>AF11-AF13</f>
        <v>8.9928168164727817E-2</v>
      </c>
      <c r="AI15" t="s">
        <v>48</v>
      </c>
      <c r="AJ15" s="18">
        <f>AJ11-AJ13</f>
        <v>8.3484390794305807E-2</v>
      </c>
      <c r="AM15" t="s">
        <v>48</v>
      </c>
      <c r="AN15" s="18">
        <f>AN11-AN13</f>
        <v>9.2096336788230482E-2</v>
      </c>
      <c r="AQ15" t="s">
        <v>48</v>
      </c>
      <c r="AR15" s="18">
        <f>AR11-AR13</f>
        <v>9.3208610057822439E-2</v>
      </c>
      <c r="AU15" t="s">
        <v>48</v>
      </c>
      <c r="AV15" s="18">
        <f>AV11-AV13</f>
        <v>9.7257942502804506E-2</v>
      </c>
      <c r="AY15" t="s">
        <v>48</v>
      </c>
      <c r="AZ15" s="18">
        <f>AZ11-AZ13</f>
        <v>9.6213647117980194E-2</v>
      </c>
    </row>
    <row r="16" spans="1:56" x14ac:dyDescent="0.25">
      <c r="A16" t="s">
        <v>61</v>
      </c>
      <c r="B16" s="3">
        <f>MIN(B2:B13)</f>
        <v>0.66324646179917046</v>
      </c>
      <c r="C16" s="3">
        <f>MIN(C2:C13)</f>
        <v>0.88396383458942718</v>
      </c>
      <c r="D16" s="3">
        <f>MIN(D2:D13)</f>
        <v>68.562025323356252</v>
      </c>
      <c r="E16" s="3">
        <f>MIN(E2:E13)</f>
        <v>1988</v>
      </c>
      <c r="F16" s="3">
        <f>MIN(F2:F13)</f>
        <v>560000</v>
      </c>
      <c r="G16" t="s">
        <v>49</v>
      </c>
      <c r="H16" s="19">
        <f>AVERAGE(H14:H15)</f>
        <v>8.1539253028018066E-2</v>
      </c>
      <c r="K16" t="s">
        <v>49</v>
      </c>
      <c r="L16" s="19">
        <f>AVERAGE(L14:L15)</f>
        <v>8.5532412554644222E-2</v>
      </c>
      <c r="O16" t="s">
        <v>49</v>
      </c>
      <c r="P16" s="19">
        <f>AVERAGE(P14:P15)</f>
        <v>8.1200651629503073E-2</v>
      </c>
      <c r="S16" t="s">
        <v>49</v>
      </c>
      <c r="T16" s="19">
        <f>AVERAGE(T14:T15)</f>
        <v>8.574460806517864E-2</v>
      </c>
      <c r="W16" t="s">
        <v>49</v>
      </c>
      <c r="X16" s="19">
        <f>AVERAGE(X14:X15)</f>
        <v>7.625136723477649E-2</v>
      </c>
      <c r="AA16" t="s">
        <v>49</v>
      </c>
      <c r="AB16" s="19">
        <f>AVERAGE(AB14:AB15)</f>
        <v>8.6977838154548737E-2</v>
      </c>
      <c r="AE16" t="s">
        <v>49</v>
      </c>
      <c r="AF16" s="19">
        <f>AVERAGE(AF14:AF15)</f>
        <v>8.6216151105225625E-2</v>
      </c>
      <c r="AI16" t="s">
        <v>49</v>
      </c>
      <c r="AJ16" s="19">
        <f>AVERAGE(AJ14:AJ15)</f>
        <v>8.0266489256240858E-2</v>
      </c>
      <c r="AM16" t="s">
        <v>49</v>
      </c>
      <c r="AN16" s="19">
        <f>AVERAGE(AN14:AN15)</f>
        <v>8.8210799304861365E-2</v>
      </c>
      <c r="AQ16" t="s">
        <v>49</v>
      </c>
      <c r="AR16" s="19">
        <f>AVERAGE(AR14:AR15)</f>
        <v>8.9232649411059073E-2</v>
      </c>
      <c r="AU16" t="s">
        <v>49</v>
      </c>
      <c r="AV16" s="19">
        <f>AVERAGE(AV14:AV15)</f>
        <v>9.2944781028328205E-2</v>
      </c>
      <c r="AY16" t="s">
        <v>49</v>
      </c>
      <c r="AZ16" s="19">
        <f>AVERAGE(AZ14:AZ15)</f>
        <v>9.1988645254614143E-2</v>
      </c>
    </row>
    <row r="17" spans="1:52" x14ac:dyDescent="0.25">
      <c r="A17" t="s">
        <v>62</v>
      </c>
      <c r="B17" s="3">
        <f>MAX(B2:B13)</f>
        <v>0.7504489229314617</v>
      </c>
      <c r="C17" s="3">
        <f>MAX(C2:C13)</f>
        <v>0.92376114483118754</v>
      </c>
      <c r="D17" s="3">
        <f>MAX(D2:D13)</f>
        <v>109.05004128238404</v>
      </c>
      <c r="E17" s="3">
        <f>MAX(E2:E13)</f>
        <v>2002</v>
      </c>
      <c r="F17" s="3">
        <f>MAX(F2:F13)</f>
        <v>3184496000</v>
      </c>
      <c r="G17" t="s">
        <v>50</v>
      </c>
      <c r="H17">
        <f>TINV(0.3173,H5)</f>
        <v>1.052586480618851</v>
      </c>
      <c r="K17" t="s">
        <v>50</v>
      </c>
      <c r="L17">
        <f>TINV(0.3173,L5)</f>
        <v>1.0587520159773673</v>
      </c>
      <c r="O17" t="s">
        <v>50</v>
      </c>
      <c r="P17">
        <f>TINV(0.3173,P5)</f>
        <v>1.0587520159773673</v>
      </c>
      <c r="S17" t="s">
        <v>50</v>
      </c>
      <c r="T17">
        <f>TINV(0.3173,T5)</f>
        <v>1.0587520159773673</v>
      </c>
      <c r="W17" t="s">
        <v>50</v>
      </c>
      <c r="X17">
        <f>TINV(0.3173,X5)</f>
        <v>1.0587520159773673</v>
      </c>
      <c r="AA17" t="s">
        <v>50</v>
      </c>
      <c r="AB17">
        <f>TINV(0.3173,AB5)</f>
        <v>1.0587520159773673</v>
      </c>
      <c r="AE17" t="s">
        <v>50</v>
      </c>
      <c r="AF17">
        <f>TINV(0.3173,AF5)</f>
        <v>1.0587520159773673</v>
      </c>
      <c r="AI17" t="s">
        <v>50</v>
      </c>
      <c r="AJ17">
        <f>TINV(0.3173,AJ5)</f>
        <v>1.0587520159773673</v>
      </c>
      <c r="AM17" t="s">
        <v>50</v>
      </c>
      <c r="AN17">
        <f>TINV(0.3173,AN5)</f>
        <v>1.0587520159773673</v>
      </c>
      <c r="AQ17" t="s">
        <v>50</v>
      </c>
      <c r="AR17">
        <f>TINV(0.3173,AR5)</f>
        <v>1.0587520159773673</v>
      </c>
      <c r="AU17" t="s">
        <v>50</v>
      </c>
      <c r="AV17">
        <f>TINV(0.3173,AV5)</f>
        <v>1.0587520159773673</v>
      </c>
      <c r="AY17" t="s">
        <v>50</v>
      </c>
      <c r="AZ17">
        <f>TINV(0.3173,AZ5)</f>
        <v>1.0587520159773673</v>
      </c>
    </row>
    <row r="18" spans="1:52" x14ac:dyDescent="0.25">
      <c r="A18" t="s">
        <v>63</v>
      </c>
      <c r="B18" s="3">
        <f>ABS(B17-B16)</f>
        <v>8.7202461132291242E-2</v>
      </c>
      <c r="C18" s="3">
        <f>ABS(C17-C16)</f>
        <v>3.9797310241760364E-2</v>
      </c>
      <c r="D18" s="3">
        <f>ABS(D17-D16)</f>
        <v>40.488015959027791</v>
      </c>
      <c r="E18" s="3">
        <f>ABS(E17-E16)</f>
        <v>14</v>
      </c>
      <c r="F18" s="3">
        <f>ABS(F17-F16)</f>
        <v>3183936000</v>
      </c>
      <c r="G18" t="s">
        <v>51</v>
      </c>
      <c r="H18">
        <f>H17*G3</f>
        <v>7.4297442591017282E-2</v>
      </c>
      <c r="K18" t="s">
        <v>51</v>
      </c>
      <c r="L18">
        <f>L17*K3</f>
        <v>8.2476689660260033E-2</v>
      </c>
      <c r="O18" t="s">
        <v>51</v>
      </c>
      <c r="P18">
        <f>P17*O3</f>
        <v>7.7668322905625545E-2</v>
      </c>
      <c r="S18" t="s">
        <v>51</v>
      </c>
      <c r="T18">
        <f>T17*S3</f>
        <v>7.6251908983826361E-2</v>
      </c>
      <c r="W18" t="s">
        <v>51</v>
      </c>
      <c r="X18">
        <f>X17*W3</f>
        <v>6.7773357468890655E-2</v>
      </c>
      <c r="AA18" t="s">
        <v>51</v>
      </c>
      <c r="AB18">
        <f>AB17*AA3</f>
        <v>7.8019068898869157E-2</v>
      </c>
      <c r="AE18" t="s">
        <v>51</v>
      </c>
      <c r="AF18">
        <f>AF17*AE3</f>
        <v>7.7568573980105693E-2</v>
      </c>
      <c r="AI18" t="s">
        <v>51</v>
      </c>
      <c r="AJ18">
        <f>AJ17*AI3</f>
        <v>7.2461260864007199E-2</v>
      </c>
      <c r="AM18" t="s">
        <v>51</v>
      </c>
      <c r="AN18">
        <f>AN17*AM3</f>
        <v>7.9572952914449421E-2</v>
      </c>
      <c r="AQ18" t="s">
        <v>51</v>
      </c>
      <c r="AR18">
        <f>AR17*AQ3</f>
        <v>7.9131584011074188E-2</v>
      </c>
      <c r="AU18" t="s">
        <v>51</v>
      </c>
      <c r="AV18">
        <f>AV17*AU3</f>
        <v>8.259197582337971E-2</v>
      </c>
      <c r="AY18" t="s">
        <v>51</v>
      </c>
      <c r="AZ18">
        <f>AZ17*AY3</f>
        <v>8.1263938347635303E-2</v>
      </c>
    </row>
    <row r="19" spans="1:52" x14ac:dyDescent="0.25">
      <c r="A19" t="s">
        <v>64</v>
      </c>
      <c r="B19" s="3">
        <f>COUNT(B2:B13)</f>
        <v>12</v>
      </c>
      <c r="G19" t="s">
        <v>52</v>
      </c>
      <c r="H19">
        <f>G2+H18</f>
        <v>2.0555776649468629</v>
      </c>
      <c r="K19" t="s">
        <v>52</v>
      </c>
      <c r="L19">
        <f>K2+L18</f>
        <v>2.2004272894796326</v>
      </c>
      <c r="O19" t="s">
        <v>52</v>
      </c>
      <c r="P19">
        <f>O2+P18</f>
        <v>2.1780369472249088</v>
      </c>
      <c r="S19" t="s">
        <v>52</v>
      </c>
      <c r="T19">
        <f>S2+T18</f>
        <v>2.0295317657566216</v>
      </c>
      <c r="W19" t="s">
        <v>52</v>
      </c>
      <c r="X19">
        <f>W2+X18</f>
        <v>2.0190102059348938</v>
      </c>
      <c r="AA19" t="s">
        <v>52</v>
      </c>
      <c r="AB19">
        <f>AA2+AB18</f>
        <v>2.0483694081806041</v>
      </c>
      <c r="AE19" t="s">
        <v>52</v>
      </c>
      <c r="AF19">
        <f>AE2+AF18</f>
        <v>2.0537619750350777</v>
      </c>
      <c r="AI19" t="s">
        <v>52</v>
      </c>
      <c r="AJ19">
        <f>AI2+AJ18</f>
        <v>2.0547228161403628</v>
      </c>
      <c r="AM19" t="s">
        <v>52</v>
      </c>
      <c r="AN19">
        <f>AM2+AN18</f>
        <v>2.0612194054946267</v>
      </c>
      <c r="AQ19" t="s">
        <v>52</v>
      </c>
      <c r="AR19">
        <f>AQ2+AR18</f>
        <v>2.0273367064052468</v>
      </c>
      <c r="AU19" t="s">
        <v>52</v>
      </c>
      <c r="AV19">
        <f>AU2+AV18</f>
        <v>2.0352175734465967</v>
      </c>
      <c r="AY19" t="s">
        <v>52</v>
      </c>
      <c r="AZ19">
        <f>AY2+AZ18</f>
        <v>2.0223477090807638</v>
      </c>
    </row>
    <row r="20" spans="1:52" x14ac:dyDescent="0.25">
      <c r="G20" t="s">
        <v>53</v>
      </c>
      <c r="H20">
        <f>G2-H18</f>
        <v>1.9069827797648282</v>
      </c>
      <c r="K20" t="s">
        <v>53</v>
      </c>
      <c r="L20">
        <f>K2-L18</f>
        <v>2.0354739101591122</v>
      </c>
      <c r="O20" t="s">
        <v>53</v>
      </c>
      <c r="P20">
        <f>O2-P18</f>
        <v>2.022700301413658</v>
      </c>
      <c r="S20" t="s">
        <v>53</v>
      </c>
      <c r="T20">
        <f>S2-T18</f>
        <v>1.8770279477889691</v>
      </c>
      <c r="W20" t="s">
        <v>53</v>
      </c>
      <c r="X20">
        <f>W2-X18</f>
        <v>1.8834634909971124</v>
      </c>
      <c r="AA20" t="s">
        <v>53</v>
      </c>
      <c r="AB20">
        <f>AA2-AB18</f>
        <v>1.8923312703828659</v>
      </c>
      <c r="AE20" t="s">
        <v>53</v>
      </c>
      <c r="AF20">
        <f>AE2-AF18</f>
        <v>1.8986248270748665</v>
      </c>
      <c r="AI20" t="s">
        <v>53</v>
      </c>
      <c r="AJ20">
        <f>AI2-AJ18</f>
        <v>1.9098002944123484</v>
      </c>
      <c r="AM20" t="s">
        <v>53</v>
      </c>
      <c r="AN20">
        <f>AM2-AN18</f>
        <v>1.902073499665728</v>
      </c>
      <c r="AQ20" t="s">
        <v>53</v>
      </c>
      <c r="AR20">
        <f>AQ2-AR18</f>
        <v>1.8690735383830985</v>
      </c>
      <c r="AU20" t="s">
        <v>53</v>
      </c>
      <c r="AV20">
        <f>AU2-AV18</f>
        <v>1.8700336217998372</v>
      </c>
      <c r="AY20" t="s">
        <v>53</v>
      </c>
      <c r="AZ20">
        <f>AY2-AZ18</f>
        <v>1.8598198323854931</v>
      </c>
    </row>
    <row r="21" spans="1:52" x14ac:dyDescent="0.25">
      <c r="G21" t="s">
        <v>44</v>
      </c>
      <c r="H21" s="18">
        <f>LN(G2)</f>
        <v>0.68374321271302552</v>
      </c>
      <c r="K21" t="s">
        <v>44</v>
      </c>
      <c r="L21" s="18">
        <f>LN(K2)</f>
        <v>0.7504489229314617</v>
      </c>
      <c r="O21" t="s">
        <v>44</v>
      </c>
      <c r="P21" s="18">
        <f>LN(O2)</f>
        <v>0.74211286471497828</v>
      </c>
      <c r="S21" t="s">
        <v>44</v>
      </c>
      <c r="T21" s="18">
        <f>LN(S2)</f>
        <v>0.66950993746727883</v>
      </c>
      <c r="W21" t="s">
        <v>44</v>
      </c>
      <c r="X21" s="18">
        <f>LN(W2)</f>
        <v>0.66846345276893038</v>
      </c>
      <c r="AA21" t="s">
        <v>44</v>
      </c>
      <c r="AB21" s="18">
        <f>LN(AA2)</f>
        <v>0.6782113641375872</v>
      </c>
      <c r="AE21" t="s">
        <v>44</v>
      </c>
      <c r="AF21" s="18">
        <f>LN(AE2)</f>
        <v>0.68117246956404798</v>
      </c>
      <c r="AI21" t="s">
        <v>44</v>
      </c>
      <c r="AJ21" s="18">
        <f>LN(AI2)</f>
        <v>0.68423839252725138</v>
      </c>
      <c r="AM21" t="s">
        <v>44</v>
      </c>
      <c r="AN21" s="18">
        <f>LN(AM2)</f>
        <v>0.683928040874339</v>
      </c>
      <c r="AQ21" t="s">
        <v>44</v>
      </c>
      <c r="AR21" s="18">
        <f>LN(AQ2)</f>
        <v>0.66690849864711044</v>
      </c>
      <c r="AU21" t="s">
        <v>44</v>
      </c>
      <c r="AV21" s="18">
        <f>LN(AU2)</f>
        <v>0.66917492723042782</v>
      </c>
      <c r="AY21" t="s">
        <v>44</v>
      </c>
      <c r="AZ21" s="18">
        <f>LN(AY2)</f>
        <v>0.66324646179917046</v>
      </c>
    </row>
    <row r="22" spans="1:52" x14ac:dyDescent="0.25">
      <c r="G22" t="s">
        <v>54</v>
      </c>
      <c r="H22" s="18">
        <f>LN(H19)</f>
        <v>0.72055691061031069</v>
      </c>
      <c r="K22" t="s">
        <v>54</v>
      </c>
      <c r="L22" s="18">
        <f>LN(L19)</f>
        <v>0.78865156399626613</v>
      </c>
      <c r="O22" t="s">
        <v>54</v>
      </c>
      <c r="P22" s="18">
        <f>LN(P19)</f>
        <v>0.77842398819833947</v>
      </c>
      <c r="S22" t="s">
        <v>54</v>
      </c>
      <c r="T22" s="18">
        <f>LN(T19)</f>
        <v>0.70780510918547035</v>
      </c>
      <c r="W22" t="s">
        <v>54</v>
      </c>
      <c r="X22" s="18">
        <f>LN(X19)</f>
        <v>0.70260739426338925</v>
      </c>
      <c r="AA22" t="s">
        <v>54</v>
      </c>
      <c r="AB22" s="18">
        <f>LN(AB19)</f>
        <v>0.71704406599981663</v>
      </c>
      <c r="AE22" t="s">
        <v>54</v>
      </c>
      <c r="AF22" s="18">
        <f>LN(AF19)</f>
        <v>0.71967322116674348</v>
      </c>
      <c r="AI22" t="s">
        <v>54</v>
      </c>
      <c r="AJ22" s="18">
        <f>LN(AJ19)</f>
        <v>0.72014095619395657</v>
      </c>
      <c r="AM22" t="s">
        <v>54</v>
      </c>
      <c r="AN22" s="18">
        <f>LN(AN19)</f>
        <v>0.72329775208636993</v>
      </c>
      <c r="AQ22" t="s">
        <v>54</v>
      </c>
      <c r="AR22" s="18">
        <f>LN(AR19)</f>
        <v>0.70672296438307147</v>
      </c>
      <c r="AU22" t="s">
        <v>54</v>
      </c>
      <c r="AV22" s="18">
        <f>LN(AV19)</f>
        <v>0.71060272887805565</v>
      </c>
      <c r="AY22" t="s">
        <v>54</v>
      </c>
      <c r="AZ22" s="18">
        <f>LN(AZ19)</f>
        <v>0.70425906876230115</v>
      </c>
    </row>
    <row r="23" spans="1:52" x14ac:dyDescent="0.25">
      <c r="G23" t="s">
        <v>55</v>
      </c>
      <c r="H23" s="18">
        <f>LN(H20)</f>
        <v>0.64552229656431148</v>
      </c>
      <c r="K23" t="s">
        <v>55</v>
      </c>
      <c r="L23" s="18">
        <f>LN(L20)</f>
        <v>0.71072867146736107</v>
      </c>
      <c r="O23" t="s">
        <v>55</v>
      </c>
      <c r="P23" s="18">
        <f>LN(P20)</f>
        <v>0.70443340159240475</v>
      </c>
      <c r="S23" t="s">
        <v>55</v>
      </c>
      <c r="T23" s="18">
        <f>LN(T20)</f>
        <v>0.62968964709872732</v>
      </c>
      <c r="W23" t="s">
        <v>55</v>
      </c>
      <c r="X23" s="18">
        <f>LN(X20)</f>
        <v>0.63311236436618912</v>
      </c>
      <c r="AA23" t="s">
        <v>55</v>
      </c>
      <c r="AB23" s="18">
        <f>LN(AB20)</f>
        <v>0.63780954535758083</v>
      </c>
      <c r="AE23" t="s">
        <v>55</v>
      </c>
      <c r="AF23" s="18">
        <f>LN(AF20)</f>
        <v>0.64112984889690106</v>
      </c>
      <c r="AI23" t="s">
        <v>55</v>
      </c>
      <c r="AJ23" s="18">
        <f>LN(AJ20)</f>
        <v>0.64699867869268635</v>
      </c>
      <c r="AM23" t="s">
        <v>55</v>
      </c>
      <c r="AN23" s="18">
        <f>LN(AN20)</f>
        <v>0.64294460673393872</v>
      </c>
      <c r="AQ23" t="s">
        <v>55</v>
      </c>
      <c r="AR23" s="18">
        <f>LN(AR20)</f>
        <v>0.6254428740787773</v>
      </c>
      <c r="AU23" t="s">
        <v>55</v>
      </c>
      <c r="AV23" s="18">
        <f>LN(AV20)</f>
        <v>0.62595641027697013</v>
      </c>
      <c r="AY23" t="s">
        <v>55</v>
      </c>
      <c r="AZ23" s="18">
        <f>LN(AZ20)</f>
        <v>0.62047961872458501</v>
      </c>
    </row>
    <row r="24" spans="1:52" x14ac:dyDescent="0.25">
      <c r="G24" t="s">
        <v>56</v>
      </c>
      <c r="H24" s="18">
        <f>H22-H21</f>
        <v>3.6813697897285169E-2</v>
      </c>
      <c r="K24" t="s">
        <v>56</v>
      </c>
      <c r="L24" s="18">
        <f>L22-L21</f>
        <v>3.8202641064804421E-2</v>
      </c>
      <c r="O24" t="s">
        <v>56</v>
      </c>
      <c r="P24" s="18">
        <f>P22-P21</f>
        <v>3.6311123483361185E-2</v>
      </c>
      <c r="S24" t="s">
        <v>56</v>
      </c>
      <c r="T24" s="18">
        <f>T22-T21</f>
        <v>3.8295171718191523E-2</v>
      </c>
      <c r="W24" t="s">
        <v>56</v>
      </c>
      <c r="X24" s="18">
        <f>X22-X21</f>
        <v>3.4143941494458874E-2</v>
      </c>
      <c r="AA24" t="s">
        <v>56</v>
      </c>
      <c r="AB24" s="18">
        <f>AB22-AB21</f>
        <v>3.8832701862229424E-2</v>
      </c>
      <c r="AE24" t="s">
        <v>56</v>
      </c>
      <c r="AF24" s="18">
        <f>AF22-AF21</f>
        <v>3.8500751602695504E-2</v>
      </c>
      <c r="AI24" t="s">
        <v>56</v>
      </c>
      <c r="AJ24" s="18">
        <f>AJ22-AJ21</f>
        <v>3.590256366670519E-2</v>
      </c>
      <c r="AM24" t="s">
        <v>56</v>
      </c>
      <c r="AN24" s="18">
        <f>AN22-AN21</f>
        <v>3.9369711212030922E-2</v>
      </c>
      <c r="AQ24" t="s">
        <v>56</v>
      </c>
      <c r="AR24" s="18">
        <f>AR22-AR21</f>
        <v>3.9814465735961035E-2</v>
      </c>
      <c r="AU24" t="s">
        <v>56</v>
      </c>
      <c r="AV24" s="18">
        <f>AV22-AV21</f>
        <v>4.1427801647627827E-2</v>
      </c>
      <c r="AY24" t="s">
        <v>56</v>
      </c>
      <c r="AZ24" s="18">
        <f>AZ22-AZ21</f>
        <v>4.1012606963130693E-2</v>
      </c>
    </row>
    <row r="25" spans="1:52" x14ac:dyDescent="0.25">
      <c r="G25" t="s">
        <v>57</v>
      </c>
      <c r="H25" s="18">
        <f>H21-H23</f>
        <v>3.8220916148714035E-2</v>
      </c>
      <c r="K25" t="s">
        <v>57</v>
      </c>
      <c r="L25" s="18">
        <f>L21-L23</f>
        <v>3.9720251464100631E-2</v>
      </c>
      <c r="O25" t="s">
        <v>57</v>
      </c>
      <c r="P25" s="18">
        <f>P21-P23</f>
        <v>3.7679463122573531E-2</v>
      </c>
      <c r="S25" t="s">
        <v>57</v>
      </c>
      <c r="T25" s="18">
        <f>T21-T23</f>
        <v>3.9820290368551503E-2</v>
      </c>
      <c r="W25" t="s">
        <v>57</v>
      </c>
      <c r="X25" s="18">
        <f>X21-X23</f>
        <v>3.535108840274126E-2</v>
      </c>
      <c r="AA25" t="s">
        <v>57</v>
      </c>
      <c r="AB25" s="18">
        <f>AB21-AB23</f>
        <v>4.0401818780006371E-2</v>
      </c>
      <c r="AE25" t="s">
        <v>57</v>
      </c>
      <c r="AF25" s="18">
        <f>AF21-AF23</f>
        <v>4.0042620667146922E-2</v>
      </c>
      <c r="AI25" t="s">
        <v>57</v>
      </c>
      <c r="AJ25" s="18">
        <f>AJ21-AJ23</f>
        <v>3.7239713834565036E-2</v>
      </c>
      <c r="AM25" t="s">
        <v>57</v>
      </c>
      <c r="AN25" s="18">
        <f>AN21-AN23</f>
        <v>4.0983434140400288E-2</v>
      </c>
      <c r="AQ25" t="s">
        <v>57</v>
      </c>
      <c r="AR25" s="18">
        <f>AR21-AR23</f>
        <v>4.1465624568333137E-2</v>
      </c>
      <c r="AU25" t="s">
        <v>57</v>
      </c>
      <c r="AV25" s="18">
        <f>AV21-AV23</f>
        <v>4.3218516953457686E-2</v>
      </c>
      <c r="AY25" t="s">
        <v>57</v>
      </c>
      <c r="AZ25" s="18">
        <f>AZ21-AZ23</f>
        <v>4.2766843074585448E-2</v>
      </c>
    </row>
    <row r="26" spans="1:52" x14ac:dyDescent="0.25">
      <c r="G26" t="s">
        <v>58</v>
      </c>
      <c r="H26" s="19">
        <f>AVERAGE(H24:H25)</f>
        <v>3.7517307022999602E-2</v>
      </c>
      <c r="K26" t="s">
        <v>58</v>
      </c>
      <c r="L26" s="19">
        <f>AVERAGE(L24:L25)</f>
        <v>3.8961446264452526E-2</v>
      </c>
      <c r="O26" t="s">
        <v>58</v>
      </c>
      <c r="P26" s="19">
        <f>AVERAGE(P24:P25)</f>
        <v>3.6995293302967358E-2</v>
      </c>
      <c r="S26" t="s">
        <v>58</v>
      </c>
      <c r="T26" s="19">
        <f>AVERAGE(T24:T25)</f>
        <v>3.9057731043371513E-2</v>
      </c>
      <c r="W26" t="s">
        <v>58</v>
      </c>
      <c r="X26" s="19">
        <f>AVERAGE(X24:X25)</f>
        <v>3.4747514948600067E-2</v>
      </c>
      <c r="AA26" t="s">
        <v>58</v>
      </c>
      <c r="AB26" s="19">
        <f>AVERAGE(AB24:AB25)</f>
        <v>3.9617260321117898E-2</v>
      </c>
      <c r="AE26" t="s">
        <v>58</v>
      </c>
      <c r="AF26" s="19">
        <f>AVERAGE(AF24:AF25)</f>
        <v>3.9271686134921213E-2</v>
      </c>
      <c r="AI26" t="s">
        <v>58</v>
      </c>
      <c r="AJ26" s="19">
        <f>AVERAGE(AJ24:AJ25)</f>
        <v>3.6571138750635113E-2</v>
      </c>
      <c r="AM26" t="s">
        <v>58</v>
      </c>
      <c r="AN26" s="19">
        <f>AVERAGE(AN24:AN25)</f>
        <v>4.0176572676215605E-2</v>
      </c>
      <c r="AQ26" t="s">
        <v>58</v>
      </c>
      <c r="AR26" s="19">
        <f>AVERAGE(AR24:AR25)</f>
        <v>4.0640045152147086E-2</v>
      </c>
      <c r="AU26" t="s">
        <v>58</v>
      </c>
      <c r="AV26" s="19">
        <f>AVERAGE(AV24:AV25)</f>
        <v>4.2323159300542756E-2</v>
      </c>
      <c r="AY26" t="s">
        <v>58</v>
      </c>
      <c r="AZ26" s="19">
        <f>AVERAGE(AZ24:AZ25)</f>
        <v>4.1889725018858071E-2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6"/>
  <sheetViews>
    <sheetView workbookViewId="0">
      <selection activeCell="F1" sqref="F1"/>
    </sheetView>
  </sheetViews>
  <sheetFormatPr defaultColWidth="11.42578125" defaultRowHeight="15" x14ac:dyDescent="0.25"/>
  <sheetData>
    <row r="1" spans="2:76" ht="24" thickTop="1" thickBot="1" x14ac:dyDescent="0.3">
      <c r="B1" s="3" t="s">
        <v>37</v>
      </c>
      <c r="C1" s="3" t="s">
        <v>38</v>
      </c>
      <c r="D1" s="3" t="s">
        <v>39</v>
      </c>
      <c r="E1" s="20" t="s">
        <v>36</v>
      </c>
      <c r="F1" s="20" t="s">
        <v>24</v>
      </c>
      <c r="G1" s="13">
        <f>LN(G2)</f>
        <v>0.66359867132889783</v>
      </c>
      <c r="H1" s="14">
        <f>G4</f>
        <v>0.8765666511759086</v>
      </c>
      <c r="I1" s="10" t="s">
        <v>36</v>
      </c>
      <c r="J1" s="10" t="s">
        <v>24</v>
      </c>
      <c r="K1" s="15">
        <f>LN(K2)</f>
        <v>0.71634200182174745</v>
      </c>
      <c r="L1" s="16">
        <f>K4</f>
        <v>0.88356972117816601</v>
      </c>
      <c r="M1" s="10" t="s">
        <v>36</v>
      </c>
      <c r="N1" s="10" t="s">
        <v>24</v>
      </c>
      <c r="O1" s="15">
        <f>LN(O2)</f>
        <v>0.71122603802436679</v>
      </c>
      <c r="P1" s="16">
        <f>O4</f>
        <v>0.89115580176014275</v>
      </c>
      <c r="Q1" s="10" t="s">
        <v>36</v>
      </c>
      <c r="R1" s="10" t="s">
        <v>24</v>
      </c>
      <c r="S1" s="15">
        <f>LN(S2)</f>
        <v>0.65621445108890641</v>
      </c>
      <c r="T1" s="16">
        <f>S4</f>
        <v>0.86919524633437595</v>
      </c>
      <c r="U1" s="10" t="s">
        <v>36</v>
      </c>
      <c r="V1" s="10" t="s">
        <v>24</v>
      </c>
      <c r="W1" s="15">
        <f>LN(W2)</f>
        <v>0.65621445108890641</v>
      </c>
      <c r="X1" s="16">
        <f>W4</f>
        <v>0.86919524633437595</v>
      </c>
      <c r="Y1" s="10" t="s">
        <v>36</v>
      </c>
      <c r="Z1" s="10" t="s">
        <v>24</v>
      </c>
      <c r="AA1" s="15">
        <f>LN(AA2)</f>
        <v>0.65535075719581337</v>
      </c>
      <c r="AB1" s="16">
        <f>AA4</f>
        <v>0.8738787726391799</v>
      </c>
      <c r="AC1" s="10" t="s">
        <v>36</v>
      </c>
      <c r="AD1" s="10" t="s">
        <v>24</v>
      </c>
      <c r="AE1" s="15">
        <f>LN(AE2)</f>
        <v>0.65334725789146963</v>
      </c>
      <c r="AF1" s="16">
        <f>AE4</f>
        <v>0.88444516979838572</v>
      </c>
      <c r="AG1" s="10" t="s">
        <v>36</v>
      </c>
      <c r="AH1" s="10" t="s">
        <v>24</v>
      </c>
      <c r="AI1" s="15">
        <f>LN(AI2)</f>
        <v>0.66120097553370138</v>
      </c>
      <c r="AJ1" s="16">
        <f>AI4</f>
        <v>0.87484960473116524</v>
      </c>
      <c r="AK1" s="10" t="s">
        <v>36</v>
      </c>
      <c r="AL1" s="10" t="s">
        <v>24</v>
      </c>
      <c r="AM1" s="15">
        <f>LN(AM2)</f>
        <v>0.66248802282019936</v>
      </c>
      <c r="AN1" s="16">
        <f>AM4</f>
        <v>0.87633715732872497</v>
      </c>
      <c r="AO1" s="10" t="s">
        <v>36</v>
      </c>
      <c r="AP1" s="10" t="s">
        <v>24</v>
      </c>
      <c r="AQ1" s="15">
        <f>LN(AQ2)</f>
        <v>0.6634020823948894</v>
      </c>
      <c r="AR1" s="16">
        <f>AQ4</f>
        <v>0.88217005364470813</v>
      </c>
      <c r="AS1" s="10" t="s">
        <v>36</v>
      </c>
      <c r="AT1" s="10" t="s">
        <v>24</v>
      </c>
      <c r="AU1" s="15">
        <f>LN(AU2)</f>
        <v>0.6612402819129195</v>
      </c>
      <c r="AV1" s="16">
        <f>AU4</f>
        <v>0.87510508034900203</v>
      </c>
      <c r="AW1" s="10" t="s">
        <v>36</v>
      </c>
      <c r="AX1" s="10" t="s">
        <v>24</v>
      </c>
      <c r="AY1" s="15">
        <f>LN(AY2)</f>
        <v>0.66700887191387459</v>
      </c>
      <c r="AZ1" s="16">
        <f>AY4</f>
        <v>0.8777963241008605</v>
      </c>
      <c r="BA1" s="10" t="s">
        <v>36</v>
      </c>
      <c r="BB1" s="10" t="s">
        <v>24</v>
      </c>
      <c r="BC1" s="15">
        <f>LN(BC2)</f>
        <v>0.68734968540498398</v>
      </c>
      <c r="BD1" s="16">
        <f>BC4</f>
        <v>0.91288483732653691</v>
      </c>
      <c r="BE1" s="10" t="s">
        <v>36</v>
      </c>
      <c r="BF1" s="10" t="s">
        <v>24</v>
      </c>
      <c r="BG1" s="15">
        <f>LN(BG2)</f>
        <v>0.64583311275623756</v>
      </c>
      <c r="BH1" s="16">
        <f>BG4</f>
        <v>0.87485784267622779</v>
      </c>
      <c r="BI1" s="10" t="s">
        <v>36</v>
      </c>
      <c r="BJ1" s="10" t="s">
        <v>24</v>
      </c>
      <c r="BK1" s="15">
        <f>LN(BK2)</f>
        <v>0.64540015801054373</v>
      </c>
      <c r="BL1" s="16">
        <f>BK4</f>
        <v>0.86714990041013229</v>
      </c>
      <c r="BM1" s="10" t="s">
        <v>36</v>
      </c>
      <c r="BN1" s="10" t="s">
        <v>24</v>
      </c>
      <c r="BO1" s="15">
        <f>LN(BO2)</f>
        <v>0.64123110589524268</v>
      </c>
      <c r="BP1" s="16">
        <f>BO4</f>
        <v>0.86931194592874017</v>
      </c>
      <c r="BQ1" s="10" t="s">
        <v>36</v>
      </c>
      <c r="BR1" s="10" t="s">
        <v>24</v>
      </c>
      <c r="BS1" s="15">
        <f>LN(BS2)</f>
        <v>0.66592770968726922</v>
      </c>
      <c r="BT1" s="16">
        <f>BS4</f>
        <v>0.86760711947093017</v>
      </c>
      <c r="BU1" s="10" t="s">
        <v>36</v>
      </c>
      <c r="BV1" s="10" t="s">
        <v>24</v>
      </c>
      <c r="BW1" s="15">
        <f>LN(BW2)</f>
        <v>0.644360759759663</v>
      </c>
      <c r="BX1" s="16">
        <f>BW4</f>
        <v>0.85996258893116895</v>
      </c>
    </row>
    <row r="2" spans="2:76" ht="15.75" thickTop="1" x14ac:dyDescent="0.25">
      <c r="B2">
        <v>0.71634200182174745</v>
      </c>
      <c r="C2" s="17">
        <v>0.88356972117816601</v>
      </c>
      <c r="D2">
        <v>106.24363543286992</v>
      </c>
      <c r="E2" s="10">
        <v>1988</v>
      </c>
      <c r="F2" s="11">
        <v>560000</v>
      </c>
      <c r="G2">
        <f t="array" ref="G2:H6">LOGEST(F2:F18,E2:E18,TRUE, TRUE)</f>
        <v>1.941767559346544</v>
      </c>
      <c r="H2">
        <v>0</v>
      </c>
      <c r="I2" s="10">
        <v>1989</v>
      </c>
      <c r="J2" s="11">
        <v>1260000</v>
      </c>
      <c r="K2">
        <f t="array" ref="K2:L6">LOGEST(J2:J17,I2:I17,TRUE, TRUE)</f>
        <v>2.0469318260921594</v>
      </c>
      <c r="L2">
        <v>0</v>
      </c>
      <c r="M2" s="10">
        <v>1988</v>
      </c>
      <c r="N2" s="11">
        <v>560000</v>
      </c>
      <c r="O2">
        <f t="array" ref="O2:P6">LOGEST(N2:N17,M2:M17,TRUE, TRUE)</f>
        <v>2.0364865386125719</v>
      </c>
      <c r="P2">
        <v>0</v>
      </c>
      <c r="Q2" s="10">
        <v>1988</v>
      </c>
      <c r="R2" s="11">
        <v>560000</v>
      </c>
      <c r="S2">
        <f t="array" ref="S2:T6">LOGEST(R2:R17,Q2:Q17,TRUE, TRUE)</f>
        <v>1.9274819290658958</v>
      </c>
      <c r="T2">
        <v>0</v>
      </c>
      <c r="U2" s="10">
        <v>1988</v>
      </c>
      <c r="V2" s="11">
        <v>560000</v>
      </c>
      <c r="W2">
        <f t="array" ref="W2:X6">LOGEST(V2:V17,U2:U17,TRUE, TRUE)</f>
        <v>1.9274819290658958</v>
      </c>
      <c r="X2">
        <v>0</v>
      </c>
      <c r="Y2" s="10">
        <v>1988</v>
      </c>
      <c r="Z2" s="11">
        <v>560000</v>
      </c>
      <c r="AA2">
        <f t="array" ref="AA2:AB6">LOGEST(Z2:Z17,Y2:Y17,TRUE, TRUE)</f>
        <v>1.9258178934068757</v>
      </c>
      <c r="AB2">
        <v>0</v>
      </c>
      <c r="AC2" s="10">
        <v>1988</v>
      </c>
      <c r="AD2" s="11">
        <v>560000</v>
      </c>
      <c r="AE2">
        <f t="array" ref="AE2:AF6">LOGEST(AD2:AD17,AC2:AC17,TRUE, TRUE)</f>
        <v>1.9219633811427994</v>
      </c>
      <c r="AF2">
        <v>0</v>
      </c>
      <c r="AG2" s="10">
        <v>1988</v>
      </c>
      <c r="AH2" s="11">
        <v>560000</v>
      </c>
      <c r="AI2">
        <f t="array" ref="AI2:AJ6">LOGEST(AH2:AH17,AG2:AG17,TRUE, TRUE)</f>
        <v>1.937117368533537</v>
      </c>
      <c r="AJ2">
        <v>0</v>
      </c>
      <c r="AK2" s="10">
        <v>1988</v>
      </c>
      <c r="AL2" s="11">
        <v>560000</v>
      </c>
      <c r="AM2">
        <f t="array" ref="AM2:AN6">LOGEST(AL2:AL17,AK2:AK17,TRUE, TRUE)</f>
        <v>1.9396121352833442</v>
      </c>
      <c r="AN2">
        <v>0</v>
      </c>
      <c r="AO2" s="10">
        <v>1988</v>
      </c>
      <c r="AP2" s="11">
        <v>560000</v>
      </c>
      <c r="AQ2">
        <f t="array" ref="AQ2:AR6">LOGEST(AP2:AP17,AO2:AO17,TRUE, TRUE)</f>
        <v>1.9413858668514494</v>
      </c>
      <c r="AR2">
        <v>0</v>
      </c>
      <c r="AS2" s="10">
        <v>1988</v>
      </c>
      <c r="AT2" s="11">
        <v>560000</v>
      </c>
      <c r="AU2">
        <f t="array" ref="AU2:AV6">LOGEST(AT2:AT17,AS2:AS17,TRUE, TRUE)</f>
        <v>1.9371935110998491</v>
      </c>
      <c r="AV2">
        <v>0</v>
      </c>
      <c r="AW2" s="10">
        <v>1988</v>
      </c>
      <c r="AX2" s="11">
        <v>560000</v>
      </c>
      <c r="AY2">
        <f t="array" ref="AY2:AZ6">LOGEST(AX2:AX17,AW2:AW17,TRUE, TRUE)</f>
        <v>1.9484006799208438</v>
      </c>
      <c r="AZ2">
        <v>0</v>
      </c>
      <c r="BA2" s="10">
        <v>1988</v>
      </c>
      <c r="BB2" s="11">
        <v>560000</v>
      </c>
      <c r="BC2">
        <f t="array" ref="BC2:BD6">LOGEST(BB2:BB17,BA2:BA17,TRUE, TRUE)</f>
        <v>1.9884385557810746</v>
      </c>
      <c r="BD2">
        <v>0</v>
      </c>
      <c r="BE2" s="10">
        <v>1988</v>
      </c>
      <c r="BF2" s="11">
        <v>560000</v>
      </c>
      <c r="BG2">
        <f t="array" ref="BG2:BH6">LOGEST(BF2:BF17,BE2:BE17,TRUE, TRUE)</f>
        <v>1.907575593013709</v>
      </c>
      <c r="BH2">
        <v>0</v>
      </c>
      <c r="BI2" s="10">
        <v>1988</v>
      </c>
      <c r="BJ2" s="11">
        <v>560000</v>
      </c>
      <c r="BK2">
        <f t="array" ref="BK2:BL6">LOGEST(BJ2:BJ17,BI2:BI17,TRUE, TRUE)</f>
        <v>1.9067498778694876</v>
      </c>
      <c r="BL2">
        <v>0</v>
      </c>
      <c r="BM2" s="10">
        <v>1988</v>
      </c>
      <c r="BN2" s="11">
        <v>560000</v>
      </c>
      <c r="BO2">
        <f t="array" ref="BO2:BP6">LOGEST(BN2:BN17,BM2:BM17,TRUE, TRUE)</f>
        <v>1.8988170858594424</v>
      </c>
      <c r="BP2">
        <v>0</v>
      </c>
      <c r="BQ2" s="10">
        <v>1988</v>
      </c>
      <c r="BR2" s="11">
        <v>560000</v>
      </c>
      <c r="BS2">
        <f t="array" ref="BS2:BT6">LOGEST(BR2:BR17,BQ2:BQ17,TRUE, TRUE)</f>
        <v>1.9462952810473735</v>
      </c>
      <c r="BT2">
        <v>0</v>
      </c>
      <c r="BU2" s="10">
        <v>1988</v>
      </c>
      <c r="BV2" s="11">
        <v>560000</v>
      </c>
      <c r="BW2">
        <f t="array" ref="BW2:BX6">LOGEST(BV2:BV17,BU2:BU17,TRUE, TRUE)</f>
        <v>1.9047690350022022</v>
      </c>
      <c r="BX2">
        <v>0</v>
      </c>
    </row>
    <row r="3" spans="2:76" x14ac:dyDescent="0.25">
      <c r="B3">
        <v>0.71122603802436679</v>
      </c>
      <c r="C3" s="17">
        <v>0.89115580176014275</v>
      </c>
      <c r="D3">
        <v>114.62421908008855</v>
      </c>
      <c r="E3" s="10">
        <v>1989</v>
      </c>
      <c r="F3" s="11">
        <v>1260000</v>
      </c>
      <c r="G3">
        <v>6.4295956604651192E-2</v>
      </c>
      <c r="H3">
        <v>128.33880229239958</v>
      </c>
      <c r="I3" s="10">
        <v>1992</v>
      </c>
      <c r="J3" s="11">
        <v>1120000</v>
      </c>
      <c r="K3">
        <v>6.9497463603689205E-2</v>
      </c>
      <c r="L3">
        <v>138.75628849667154</v>
      </c>
      <c r="M3" s="10">
        <v>1992</v>
      </c>
      <c r="N3" s="11">
        <v>1120000</v>
      </c>
      <c r="O3">
        <v>6.6430795463013489E-2</v>
      </c>
      <c r="P3">
        <v>132.62934725105441</v>
      </c>
      <c r="Q3" s="10">
        <v>1989</v>
      </c>
      <c r="R3" s="11">
        <v>1260000</v>
      </c>
      <c r="S3">
        <v>6.8035387816080678E-2</v>
      </c>
      <c r="T3">
        <v>135.82020339497001</v>
      </c>
      <c r="U3" s="10">
        <v>1989</v>
      </c>
      <c r="V3" s="11">
        <v>1260000</v>
      </c>
      <c r="W3">
        <v>6.8035387816080678E-2</v>
      </c>
      <c r="X3">
        <v>135.82020339497001</v>
      </c>
      <c r="Y3" s="10">
        <v>1989</v>
      </c>
      <c r="Z3" s="11">
        <v>1260000</v>
      </c>
      <c r="AA3">
        <v>6.6539309069075278E-2</v>
      </c>
      <c r="AB3">
        <v>132.82940509281997</v>
      </c>
      <c r="AC3" s="10">
        <v>1989</v>
      </c>
      <c r="AD3" s="11">
        <v>1260000</v>
      </c>
      <c r="AE3">
        <v>6.3115881119464243E-2</v>
      </c>
      <c r="AF3">
        <v>125.9914317709695</v>
      </c>
      <c r="AG3" s="10">
        <v>1989</v>
      </c>
      <c r="AH3" s="11">
        <v>1260000</v>
      </c>
      <c r="AI3">
        <v>6.6837297398481085E-2</v>
      </c>
      <c r="AJ3">
        <v>133.42009404887807</v>
      </c>
      <c r="AK3" s="10">
        <v>1989</v>
      </c>
      <c r="AL3" s="11">
        <v>1260000</v>
      </c>
      <c r="AM3">
        <v>6.6511694551538714E-2</v>
      </c>
      <c r="AN3">
        <v>132.765974652371</v>
      </c>
      <c r="AO3" s="10">
        <v>1989</v>
      </c>
      <c r="AP3" s="11">
        <v>1260000</v>
      </c>
      <c r="AQ3">
        <v>6.4798432023426611E-2</v>
      </c>
      <c r="AR3">
        <v>129.3420316001139</v>
      </c>
      <c r="AS3" s="10">
        <v>1989</v>
      </c>
      <c r="AT3" s="11">
        <v>1260000</v>
      </c>
      <c r="AU3">
        <v>6.6763265172714206E-2</v>
      </c>
      <c r="AV3">
        <v>133.25562124063939</v>
      </c>
      <c r="AW3" s="10">
        <v>1989</v>
      </c>
      <c r="AX3" s="11">
        <v>1260000</v>
      </c>
      <c r="AY3">
        <v>6.6513966693587112E-2</v>
      </c>
      <c r="AZ3">
        <v>132.75803587502725</v>
      </c>
      <c r="BA3" s="10">
        <v>1989</v>
      </c>
      <c r="BB3" s="11">
        <v>1260000</v>
      </c>
      <c r="BC3">
        <v>5.6748266491048395E-2</v>
      </c>
      <c r="BD3">
        <v>113.26271094060624</v>
      </c>
      <c r="BE3" s="10">
        <v>1989</v>
      </c>
      <c r="BF3" s="11">
        <v>1260000</v>
      </c>
      <c r="BG3">
        <v>6.5281385686249624E-2</v>
      </c>
      <c r="BH3">
        <v>130.2897024437184</v>
      </c>
      <c r="BI3" s="10">
        <v>1989</v>
      </c>
      <c r="BJ3" s="11">
        <v>1260000</v>
      </c>
      <c r="BK3">
        <v>6.7514787089881165E-2</v>
      </c>
      <c r="BL3">
        <v>134.74293339767459</v>
      </c>
      <c r="BM3" s="10">
        <v>1989</v>
      </c>
      <c r="BN3" s="11">
        <v>1260000</v>
      </c>
      <c r="BO3">
        <v>6.6447812104367052E-2</v>
      </c>
      <c r="BP3">
        <v>132.61351337567677</v>
      </c>
      <c r="BQ3" s="10">
        <v>1989</v>
      </c>
      <c r="BR3" s="11">
        <v>1260000</v>
      </c>
      <c r="BS3">
        <v>6.9523852714125492E-2</v>
      </c>
      <c r="BT3">
        <v>138.7525349570889</v>
      </c>
      <c r="BU3" s="10">
        <v>1989</v>
      </c>
      <c r="BV3" s="11">
        <v>1260000</v>
      </c>
      <c r="BW3">
        <v>6.949400232050057E-2</v>
      </c>
      <c r="BX3">
        <v>138.6886049549301</v>
      </c>
    </row>
    <row r="4" spans="2:76" ht="15.75" thickBot="1" x14ac:dyDescent="0.3">
      <c r="B4">
        <v>0.65621445108890641</v>
      </c>
      <c r="C4" s="17">
        <v>0.86919524633437595</v>
      </c>
      <c r="D4">
        <v>93.02974936054828</v>
      </c>
      <c r="E4" s="10">
        <v>1992</v>
      </c>
      <c r="F4" s="11">
        <v>1120000</v>
      </c>
      <c r="G4">
        <v>0.8765666511759086</v>
      </c>
      <c r="H4">
        <v>1.1264482350530467</v>
      </c>
      <c r="I4" s="10">
        <v>1992</v>
      </c>
      <c r="J4" s="11">
        <v>1120000</v>
      </c>
      <c r="K4">
        <v>0.88356972117816601</v>
      </c>
      <c r="L4">
        <v>1.072013863659381</v>
      </c>
      <c r="M4" s="10">
        <v>1992</v>
      </c>
      <c r="N4" s="11">
        <v>1120000</v>
      </c>
      <c r="O4">
        <v>0.89115580176014275</v>
      </c>
      <c r="P4">
        <v>1.0587326616316217</v>
      </c>
      <c r="Q4" s="10">
        <v>1992</v>
      </c>
      <c r="R4" s="11">
        <v>1120000</v>
      </c>
      <c r="S4">
        <v>0.86919524633437595</v>
      </c>
      <c r="T4">
        <v>1.1574767171568319</v>
      </c>
      <c r="U4" s="10">
        <v>1992</v>
      </c>
      <c r="V4" s="11">
        <v>1120000</v>
      </c>
      <c r="W4">
        <v>0.86919524633437595</v>
      </c>
      <c r="X4">
        <v>1.1574767171568319</v>
      </c>
      <c r="Y4" s="10">
        <v>1992</v>
      </c>
      <c r="Z4" s="11">
        <v>1120000</v>
      </c>
      <c r="AA4">
        <v>0.8738787726391799</v>
      </c>
      <c r="AB4">
        <v>1.1467176882139767</v>
      </c>
      <c r="AC4" s="10">
        <v>1992</v>
      </c>
      <c r="AD4" s="11">
        <v>1120000</v>
      </c>
      <c r="AE4">
        <v>0.88444516979838572</v>
      </c>
      <c r="AF4">
        <v>1.0976312655288778</v>
      </c>
      <c r="AG4" s="10">
        <v>1992</v>
      </c>
      <c r="AH4" s="11">
        <v>1120000</v>
      </c>
      <c r="AI4">
        <v>0.87484960473116524</v>
      </c>
      <c r="AJ4">
        <v>1.1623494123319864</v>
      </c>
      <c r="AK4" s="10">
        <v>1992</v>
      </c>
      <c r="AL4" s="11">
        <v>1120000</v>
      </c>
      <c r="AM4">
        <v>0.87633715732872497</v>
      </c>
      <c r="AN4">
        <v>1.1630040994466997</v>
      </c>
      <c r="AO4" s="10">
        <v>1992</v>
      </c>
      <c r="AP4" s="11">
        <v>1120000</v>
      </c>
      <c r="AQ4">
        <v>0.88217005364470813</v>
      </c>
      <c r="AR4">
        <v>1.1352446732126562</v>
      </c>
      <c r="AS4" s="10">
        <v>1992</v>
      </c>
      <c r="AT4" s="11">
        <v>1120000</v>
      </c>
      <c r="AU4">
        <v>0.87510508034900203</v>
      </c>
      <c r="AV4">
        <v>1.1620212951308937</v>
      </c>
      <c r="AW4" s="10">
        <v>1992</v>
      </c>
      <c r="AX4" s="11">
        <v>1120000</v>
      </c>
      <c r="AY4">
        <v>0.8777963241008605</v>
      </c>
      <c r="AZ4">
        <v>1.1576822302148804</v>
      </c>
      <c r="BA4" s="10">
        <v>1992</v>
      </c>
      <c r="BB4" s="11">
        <v>1120000</v>
      </c>
      <c r="BC4">
        <v>0.91288483732653691</v>
      </c>
      <c r="BD4">
        <v>0.97921596289317125</v>
      </c>
      <c r="BE4" s="10">
        <v>1992</v>
      </c>
      <c r="BF4" s="11">
        <v>1120000</v>
      </c>
      <c r="BG4">
        <v>0.87485784267622779</v>
      </c>
      <c r="BH4">
        <v>1.1125401915954016</v>
      </c>
      <c r="BI4" s="10">
        <v>1992</v>
      </c>
      <c r="BJ4" s="11">
        <v>1120000</v>
      </c>
      <c r="BK4">
        <v>0.86714990041013229</v>
      </c>
      <c r="BL4">
        <v>1.1317540632564778</v>
      </c>
      <c r="BM4" s="10">
        <v>1992</v>
      </c>
      <c r="BN4" s="11">
        <v>1120000</v>
      </c>
      <c r="BO4">
        <v>0.86931194592874017</v>
      </c>
      <c r="BP4">
        <v>1.1138683033022765</v>
      </c>
      <c r="BQ4" s="10">
        <v>1992</v>
      </c>
      <c r="BR4" s="11">
        <v>1120000</v>
      </c>
      <c r="BS4">
        <v>0.86760711947093017</v>
      </c>
      <c r="BT4">
        <v>1.165432140039278</v>
      </c>
      <c r="BU4" s="10">
        <v>1992</v>
      </c>
      <c r="BV4" s="11">
        <v>1120000</v>
      </c>
      <c r="BW4">
        <v>0.85996258893116895</v>
      </c>
      <c r="BX4">
        <v>1.1407128780281222</v>
      </c>
    </row>
    <row r="5" spans="2:76" ht="17.25" thickTop="1" thickBot="1" x14ac:dyDescent="0.3">
      <c r="B5">
        <v>0.65621445108890641</v>
      </c>
      <c r="C5" s="17">
        <v>0.86919524633437595</v>
      </c>
      <c r="D5">
        <v>93.02974936054828</v>
      </c>
      <c r="E5" s="10">
        <v>1992</v>
      </c>
      <c r="F5" s="11">
        <v>1120000</v>
      </c>
      <c r="G5">
        <v>106.52307413596107</v>
      </c>
      <c r="H5">
        <v>15</v>
      </c>
      <c r="I5" s="10">
        <v>1993</v>
      </c>
      <c r="J5" s="11">
        <v>1680000</v>
      </c>
      <c r="K5" s="14">
        <v>106.24363543286992</v>
      </c>
      <c r="L5">
        <v>14</v>
      </c>
      <c r="M5" s="10">
        <v>1993</v>
      </c>
      <c r="N5" s="11">
        <v>1680000</v>
      </c>
      <c r="O5" s="14">
        <v>114.62421908008855</v>
      </c>
      <c r="P5">
        <v>14</v>
      </c>
      <c r="Q5" s="10">
        <v>1993</v>
      </c>
      <c r="R5" s="11">
        <v>1680000</v>
      </c>
      <c r="S5" s="14">
        <v>93.02974936054828</v>
      </c>
      <c r="T5">
        <v>14</v>
      </c>
      <c r="U5" s="10">
        <v>1993</v>
      </c>
      <c r="V5" s="11">
        <v>1680000</v>
      </c>
      <c r="W5" s="14">
        <v>93.02974936054828</v>
      </c>
      <c r="X5">
        <v>14</v>
      </c>
      <c r="Y5" s="10">
        <v>1992</v>
      </c>
      <c r="Z5" s="11">
        <v>1120000</v>
      </c>
      <c r="AA5" s="14">
        <v>97.004311430837959</v>
      </c>
      <c r="AB5">
        <v>14</v>
      </c>
      <c r="AC5" s="10">
        <v>1992</v>
      </c>
      <c r="AD5" s="11">
        <v>1120000</v>
      </c>
      <c r="AE5" s="14">
        <v>107.15460665359899</v>
      </c>
      <c r="AF5">
        <v>14</v>
      </c>
      <c r="AG5" s="10">
        <v>1992</v>
      </c>
      <c r="AH5" s="11">
        <v>1120000</v>
      </c>
      <c r="AI5" s="14">
        <v>97.865407775394431</v>
      </c>
      <c r="AJ5">
        <v>14</v>
      </c>
      <c r="AK5" s="10">
        <v>1992</v>
      </c>
      <c r="AL5" s="11">
        <v>1120000</v>
      </c>
      <c r="AM5" s="14">
        <v>99.211047858695053</v>
      </c>
      <c r="AN5">
        <v>14</v>
      </c>
      <c r="AO5" s="10">
        <v>1992</v>
      </c>
      <c r="AP5" s="11">
        <v>1120000</v>
      </c>
      <c r="AQ5" s="14">
        <v>104.81529639151236</v>
      </c>
      <c r="AR5">
        <v>14</v>
      </c>
      <c r="AS5" s="10">
        <v>1992</v>
      </c>
      <c r="AT5" s="11">
        <v>1120000</v>
      </c>
      <c r="AU5" s="14">
        <v>98.094231207491134</v>
      </c>
      <c r="AV5">
        <v>14</v>
      </c>
      <c r="AW5" s="10">
        <v>1992</v>
      </c>
      <c r="AX5" s="11">
        <v>1120000</v>
      </c>
      <c r="AY5" s="14">
        <v>100.56283861342165</v>
      </c>
      <c r="AZ5">
        <v>14</v>
      </c>
      <c r="BA5" s="10">
        <v>1992</v>
      </c>
      <c r="BB5" s="11">
        <v>1120000</v>
      </c>
      <c r="BC5" s="14">
        <v>146.70681119516146</v>
      </c>
      <c r="BD5">
        <v>14</v>
      </c>
      <c r="BE5" s="10">
        <v>1992</v>
      </c>
      <c r="BF5" s="11">
        <v>1120000</v>
      </c>
      <c r="BG5" s="14">
        <v>97.872771729343796</v>
      </c>
      <c r="BH5">
        <v>14</v>
      </c>
      <c r="BI5" s="10">
        <v>1992</v>
      </c>
      <c r="BJ5" s="11">
        <v>1120000</v>
      </c>
      <c r="BK5" s="14">
        <v>91.381930786808056</v>
      </c>
      <c r="BL5">
        <v>14</v>
      </c>
      <c r="BM5" s="10">
        <v>1992</v>
      </c>
      <c r="BN5" s="11">
        <v>1120000</v>
      </c>
      <c r="BO5" s="14">
        <v>93.12532296460904</v>
      </c>
      <c r="BP5">
        <v>14</v>
      </c>
      <c r="BQ5" s="10">
        <v>1992</v>
      </c>
      <c r="BR5" s="11">
        <v>1120000</v>
      </c>
      <c r="BS5" s="14">
        <v>91.745867482096088</v>
      </c>
      <c r="BT5">
        <v>14</v>
      </c>
      <c r="BU5" s="10">
        <v>1992</v>
      </c>
      <c r="BV5" s="11">
        <v>1120000</v>
      </c>
      <c r="BW5" s="14">
        <v>85.973284946825572</v>
      </c>
      <c r="BX5">
        <v>14</v>
      </c>
    </row>
    <row r="6" spans="2:76" ht="15.75" thickTop="1" x14ac:dyDescent="0.25">
      <c r="B6">
        <v>0.65535075719581337</v>
      </c>
      <c r="C6" s="17">
        <v>0.8738787726391799</v>
      </c>
      <c r="D6">
        <v>97.004311430837959</v>
      </c>
      <c r="E6" s="10">
        <v>1993</v>
      </c>
      <c r="F6" s="11">
        <v>1680000</v>
      </c>
      <c r="G6">
        <v>135.16559763552345</v>
      </c>
      <c r="H6">
        <v>19.033284393811861</v>
      </c>
      <c r="I6" s="10">
        <v>1994</v>
      </c>
      <c r="J6" s="11">
        <v>1680000</v>
      </c>
      <c r="K6">
        <v>122.09664391413594</v>
      </c>
      <c r="L6">
        <v>16.088992134290798</v>
      </c>
      <c r="M6" s="10">
        <v>1994</v>
      </c>
      <c r="N6" s="11">
        <v>1680000</v>
      </c>
      <c r="O6">
        <v>128.48398919961491</v>
      </c>
      <c r="P6">
        <v>15.692807883278091</v>
      </c>
      <c r="Q6" s="10">
        <v>1994</v>
      </c>
      <c r="R6" s="11">
        <v>1680000</v>
      </c>
      <c r="S6">
        <v>124.63682539642272</v>
      </c>
      <c r="T6">
        <v>18.756532910642193</v>
      </c>
      <c r="U6" s="10">
        <v>1994</v>
      </c>
      <c r="V6" s="11">
        <v>1680000</v>
      </c>
      <c r="W6">
        <v>124.63682539642272</v>
      </c>
      <c r="X6">
        <v>18.756532910642193</v>
      </c>
      <c r="Y6" s="10">
        <v>1994</v>
      </c>
      <c r="Z6" s="11">
        <v>1680000</v>
      </c>
      <c r="AA6">
        <v>127.55693064226642</v>
      </c>
      <c r="AB6">
        <v>18.4094603904793</v>
      </c>
      <c r="AC6" s="10">
        <v>1993</v>
      </c>
      <c r="AD6" s="11">
        <v>1680000</v>
      </c>
      <c r="AE6">
        <v>129.09926950181435</v>
      </c>
      <c r="AF6">
        <v>16.867121530931364</v>
      </c>
      <c r="AG6" s="10">
        <v>1993</v>
      </c>
      <c r="AH6" s="11">
        <v>1680000</v>
      </c>
      <c r="AI6">
        <v>132.2216616685044</v>
      </c>
      <c r="AJ6">
        <v>18.914786188879198</v>
      </c>
      <c r="AK6" s="10">
        <v>1993</v>
      </c>
      <c r="AL6" s="11">
        <v>1680000</v>
      </c>
      <c r="AM6">
        <v>134.19073380125133</v>
      </c>
      <c r="AN6">
        <v>18.936099494617604</v>
      </c>
      <c r="AO6" s="10">
        <v>1993</v>
      </c>
      <c r="AP6" s="11">
        <v>1680000</v>
      </c>
      <c r="AQ6">
        <v>135.08390674306096</v>
      </c>
      <c r="AR6">
        <v>18.042926552807948</v>
      </c>
      <c r="AS6" s="10">
        <v>1993</v>
      </c>
      <c r="AT6" s="11">
        <v>1680000</v>
      </c>
      <c r="AU6">
        <v>132.45600183915451</v>
      </c>
      <c r="AV6">
        <v>18.904108864727512</v>
      </c>
      <c r="AW6" s="10">
        <v>1993</v>
      </c>
      <c r="AX6" s="11">
        <v>1680000</v>
      </c>
      <c r="AY6">
        <v>134.77714676698065</v>
      </c>
      <c r="AZ6">
        <v>18.763194046174192</v>
      </c>
      <c r="BA6" s="10">
        <v>1993</v>
      </c>
      <c r="BB6" s="11">
        <v>1680000</v>
      </c>
      <c r="BC6">
        <v>140.67186543033995</v>
      </c>
      <c r="BD6">
        <v>13.424094627787209</v>
      </c>
      <c r="BE6" s="10">
        <v>1993</v>
      </c>
      <c r="BF6" s="11">
        <v>1680000</v>
      </c>
      <c r="BG6">
        <v>121.14160019356967</v>
      </c>
      <c r="BH6">
        <v>17.32843949081186</v>
      </c>
      <c r="BI6" s="10">
        <v>1993</v>
      </c>
      <c r="BJ6" s="11">
        <v>1680000</v>
      </c>
      <c r="BK6">
        <v>117.04812327276976</v>
      </c>
      <c r="BL6">
        <v>17.93214163576566</v>
      </c>
      <c r="BM6" s="10">
        <v>1993</v>
      </c>
      <c r="BN6" s="11">
        <v>1680000</v>
      </c>
      <c r="BO6">
        <v>115.54083005810567</v>
      </c>
      <c r="BP6">
        <v>17.369836359420891</v>
      </c>
      <c r="BQ6" s="10">
        <v>1993</v>
      </c>
      <c r="BR6" s="11">
        <v>1680000</v>
      </c>
      <c r="BS6">
        <v>124.61217978274225</v>
      </c>
      <c r="BT6">
        <v>19.015249022511437</v>
      </c>
      <c r="BU6" s="10">
        <v>1993</v>
      </c>
      <c r="BV6" s="11">
        <v>1680000</v>
      </c>
      <c r="BW6">
        <v>111.87066251021967</v>
      </c>
      <c r="BX6">
        <v>18.217162181388819</v>
      </c>
    </row>
    <row r="7" spans="2:76" x14ac:dyDescent="0.25">
      <c r="B7">
        <v>0.65334725789146963</v>
      </c>
      <c r="C7" s="17">
        <v>0.88444516979838572</v>
      </c>
      <c r="D7">
        <v>107.15460665359899</v>
      </c>
      <c r="E7" s="10">
        <v>1994</v>
      </c>
      <c r="F7" s="11">
        <v>1680000</v>
      </c>
      <c r="G7" t="s">
        <v>40</v>
      </c>
      <c r="H7">
        <f>TINV(0.0455,H5)</f>
        <v>2.1811656819040768</v>
      </c>
      <c r="I7" s="10">
        <v>1994</v>
      </c>
      <c r="J7" s="11">
        <v>4976000</v>
      </c>
      <c r="K7" t="s">
        <v>40</v>
      </c>
      <c r="L7">
        <f>TINV(0.0455,L5)</f>
        <v>2.1952912869767061</v>
      </c>
      <c r="M7" s="10">
        <v>1994</v>
      </c>
      <c r="N7" s="11">
        <v>4976000</v>
      </c>
      <c r="O7" t="s">
        <v>40</v>
      </c>
      <c r="P7">
        <f>TINV(0.0455,P5)</f>
        <v>2.1952912869767061</v>
      </c>
      <c r="Q7" s="10">
        <v>1994</v>
      </c>
      <c r="R7" s="11">
        <v>4976000</v>
      </c>
      <c r="S7" t="s">
        <v>40</v>
      </c>
      <c r="T7">
        <f>TINV(0.0455,T5)</f>
        <v>2.1952912869767061</v>
      </c>
      <c r="U7" s="10">
        <v>1994</v>
      </c>
      <c r="V7" s="11">
        <v>4976000</v>
      </c>
      <c r="W7" t="s">
        <v>40</v>
      </c>
      <c r="X7">
        <f>TINV(0.0455,X5)</f>
        <v>2.1952912869767061</v>
      </c>
      <c r="Y7" s="10">
        <v>1994</v>
      </c>
      <c r="Z7" s="11">
        <v>4976000</v>
      </c>
      <c r="AA7" t="s">
        <v>40</v>
      </c>
      <c r="AB7">
        <f>TINV(0.0455,AB5)</f>
        <v>2.1952912869767061</v>
      </c>
      <c r="AC7" s="10">
        <v>1994</v>
      </c>
      <c r="AD7" s="11">
        <v>4976000</v>
      </c>
      <c r="AE7" t="s">
        <v>40</v>
      </c>
      <c r="AF7">
        <f>TINV(0.0455,AF5)</f>
        <v>2.1952912869767061</v>
      </c>
      <c r="AG7" s="10">
        <v>1994</v>
      </c>
      <c r="AH7" s="11">
        <v>1680000</v>
      </c>
      <c r="AI7" t="s">
        <v>40</v>
      </c>
      <c r="AJ7">
        <f>TINV(0.0455,AJ5)</f>
        <v>2.1952912869767061</v>
      </c>
      <c r="AK7" s="10">
        <v>1994</v>
      </c>
      <c r="AL7" s="11">
        <v>1680000</v>
      </c>
      <c r="AM7" t="s">
        <v>40</v>
      </c>
      <c r="AN7">
        <f>TINV(0.0455,AN5)</f>
        <v>2.1952912869767061</v>
      </c>
      <c r="AO7" s="10">
        <v>1994</v>
      </c>
      <c r="AP7" s="11">
        <v>1680000</v>
      </c>
      <c r="AQ7" t="s">
        <v>40</v>
      </c>
      <c r="AR7">
        <f>TINV(0.0455,AR5)</f>
        <v>2.1952912869767061</v>
      </c>
      <c r="AS7" s="10">
        <v>1994</v>
      </c>
      <c r="AT7" s="11">
        <v>1680000</v>
      </c>
      <c r="AU7" t="s">
        <v>40</v>
      </c>
      <c r="AV7">
        <f>TINV(0.0455,AV5)</f>
        <v>2.1952912869767061</v>
      </c>
      <c r="AW7" s="10">
        <v>1994</v>
      </c>
      <c r="AX7" s="11">
        <v>1680000</v>
      </c>
      <c r="AY7" t="s">
        <v>40</v>
      </c>
      <c r="AZ7">
        <f>TINV(0.0455,AZ5)</f>
        <v>2.1952912869767061</v>
      </c>
      <c r="BA7" s="10">
        <v>1994</v>
      </c>
      <c r="BB7" s="11">
        <v>1680000</v>
      </c>
      <c r="BC7" t="s">
        <v>40</v>
      </c>
      <c r="BD7">
        <f>TINV(0.0455,BD5)</f>
        <v>2.1952912869767061</v>
      </c>
      <c r="BE7" s="10">
        <v>1994</v>
      </c>
      <c r="BF7" s="11">
        <v>1680000</v>
      </c>
      <c r="BG7" t="s">
        <v>40</v>
      </c>
      <c r="BH7">
        <f>TINV(0.0455,BH5)</f>
        <v>2.1952912869767061</v>
      </c>
      <c r="BI7" s="10">
        <v>1994</v>
      </c>
      <c r="BJ7" s="11">
        <v>1680000</v>
      </c>
      <c r="BK7" t="s">
        <v>40</v>
      </c>
      <c r="BL7">
        <f>TINV(0.0455,BL5)</f>
        <v>2.1952912869767061</v>
      </c>
      <c r="BM7" s="10">
        <v>1994</v>
      </c>
      <c r="BN7" s="11">
        <v>1680000</v>
      </c>
      <c r="BO7" t="s">
        <v>40</v>
      </c>
      <c r="BP7">
        <f>TINV(0.0455,BP5)</f>
        <v>2.1952912869767061</v>
      </c>
      <c r="BQ7" s="10">
        <v>1994</v>
      </c>
      <c r="BR7" s="11">
        <v>1680000</v>
      </c>
      <c r="BS7" t="s">
        <v>40</v>
      </c>
      <c r="BT7">
        <f>TINV(0.0455,BT5)</f>
        <v>2.1952912869767061</v>
      </c>
      <c r="BU7" s="10">
        <v>1994</v>
      </c>
      <c r="BV7" s="11">
        <v>1680000</v>
      </c>
    </row>
    <row r="8" spans="2:76" x14ac:dyDescent="0.25">
      <c r="B8">
        <v>0.66120097553370138</v>
      </c>
      <c r="C8" s="17">
        <v>0.87484960473116524</v>
      </c>
      <c r="D8">
        <v>97.865407775394431</v>
      </c>
      <c r="E8" s="10">
        <v>1994</v>
      </c>
      <c r="F8" s="11">
        <v>4976000</v>
      </c>
      <c r="G8" t="s">
        <v>41</v>
      </c>
      <c r="H8">
        <f>H7*G3</f>
        <v>0.14024013403125896</v>
      </c>
      <c r="I8" s="10">
        <v>1995</v>
      </c>
      <c r="J8" s="11">
        <v>9953000</v>
      </c>
      <c r="K8" t="s">
        <v>41</v>
      </c>
      <c r="L8">
        <f>L7*K3</f>
        <v>0.15256717631615965</v>
      </c>
      <c r="M8" s="10">
        <v>1995</v>
      </c>
      <c r="N8" s="11">
        <v>9953000</v>
      </c>
      <c r="O8" t="s">
        <v>41</v>
      </c>
      <c r="P8">
        <f>P7*O3</f>
        <v>0.14583494646688522</v>
      </c>
      <c r="Q8" s="10">
        <v>1995</v>
      </c>
      <c r="R8" s="11">
        <v>9953000</v>
      </c>
      <c r="S8" t="s">
        <v>41</v>
      </c>
      <c r="T8">
        <f>T7*S3</f>
        <v>0.14935749407872306</v>
      </c>
      <c r="U8" s="10">
        <v>1995</v>
      </c>
      <c r="V8" s="11">
        <v>9953000</v>
      </c>
      <c r="W8" t="s">
        <v>41</v>
      </c>
      <c r="X8">
        <f>X7*W3</f>
        <v>0.14935749407872306</v>
      </c>
      <c r="Y8" s="10">
        <v>1995</v>
      </c>
      <c r="Z8" s="11">
        <v>9953000</v>
      </c>
      <c r="AA8" t="s">
        <v>41</v>
      </c>
      <c r="AB8">
        <f>AB7*AA3</f>
        <v>0.14607316544079108</v>
      </c>
      <c r="AC8" s="10">
        <v>1995</v>
      </c>
      <c r="AD8" s="11">
        <v>9953000</v>
      </c>
      <c r="AE8" t="s">
        <v>41</v>
      </c>
      <c r="AF8">
        <f>AF7*AE3</f>
        <v>0.13855774389141745</v>
      </c>
      <c r="AG8" s="10">
        <v>1995</v>
      </c>
      <c r="AH8" s="11">
        <v>9953000</v>
      </c>
      <c r="AI8" t="s">
        <v>41</v>
      </c>
      <c r="AJ8">
        <f>AJ7*AI3</f>
        <v>0.1467273366239564</v>
      </c>
      <c r="AK8" s="10">
        <v>1994</v>
      </c>
      <c r="AL8" s="11">
        <v>4976000</v>
      </c>
      <c r="AM8" t="s">
        <v>41</v>
      </c>
      <c r="AN8">
        <f>AN7*AM3</f>
        <v>0.14601254353104898</v>
      </c>
      <c r="AO8" s="10">
        <v>1994</v>
      </c>
      <c r="AP8" s="11">
        <v>4976000</v>
      </c>
      <c r="AQ8" t="s">
        <v>41</v>
      </c>
      <c r="AR8">
        <f>AR7*AQ3</f>
        <v>0.14225143323078082</v>
      </c>
      <c r="AS8" s="10">
        <v>1994</v>
      </c>
      <c r="AT8" s="11">
        <v>4976000</v>
      </c>
      <c r="AU8" t="s">
        <v>41</v>
      </c>
      <c r="AV8">
        <f>AV7*AU3</f>
        <v>0.14656481432377486</v>
      </c>
      <c r="AW8" s="10">
        <v>1994</v>
      </c>
      <c r="AX8" s="11">
        <v>4976000</v>
      </c>
      <c r="AY8" t="s">
        <v>41</v>
      </c>
      <c r="AZ8">
        <f>AZ7*AY3</f>
        <v>0.1460175315446906</v>
      </c>
      <c r="BA8" s="10">
        <v>1994</v>
      </c>
      <c r="BB8" s="11">
        <v>4976000</v>
      </c>
      <c r="BC8" t="s">
        <v>41</v>
      </c>
      <c r="BD8">
        <f>BD7*BC3</f>
        <v>0.12457897497883072</v>
      </c>
      <c r="BE8" s="10">
        <v>1994</v>
      </c>
      <c r="BF8" s="11">
        <v>4976000</v>
      </c>
      <c r="BG8" t="s">
        <v>41</v>
      </c>
      <c r="BH8">
        <f>BH7*BG3</f>
        <v>0.14331165719878966</v>
      </c>
      <c r="BI8" s="10">
        <v>1994</v>
      </c>
      <c r="BJ8" s="11">
        <v>4976000</v>
      </c>
      <c r="BK8" t="s">
        <v>41</v>
      </c>
      <c r="BL8">
        <f>BL7*BK3</f>
        <v>0.14821462384050352</v>
      </c>
      <c r="BM8" s="10">
        <v>1994</v>
      </c>
      <c r="BN8" s="11">
        <v>4976000</v>
      </c>
      <c r="BO8" t="s">
        <v>41</v>
      </c>
      <c r="BP8">
        <f>BP7*BO3</f>
        <v>0.14587230295138229</v>
      </c>
      <c r="BQ8" s="10">
        <v>1994</v>
      </c>
      <c r="BR8" s="11">
        <v>4976000</v>
      </c>
      <c r="BS8" t="s">
        <v>41</v>
      </c>
      <c r="BT8">
        <f>BT7*BS3</f>
        <v>0.1526251081003715</v>
      </c>
      <c r="BU8" s="10">
        <v>1994</v>
      </c>
      <c r="BV8" s="11">
        <v>4976000</v>
      </c>
    </row>
    <row r="9" spans="2:76" x14ac:dyDescent="0.25">
      <c r="B9">
        <v>0.66248802282019936</v>
      </c>
      <c r="C9" s="17">
        <v>0.87633715732872497</v>
      </c>
      <c r="D9">
        <v>99.211047858695053</v>
      </c>
      <c r="E9" s="10">
        <v>1995</v>
      </c>
      <c r="F9" s="11">
        <v>9953000</v>
      </c>
      <c r="G9" t="s">
        <v>42</v>
      </c>
      <c r="H9">
        <f>G2+H8</f>
        <v>2.0820076933778031</v>
      </c>
      <c r="I9" s="10">
        <v>1996</v>
      </c>
      <c r="J9" s="11">
        <v>9953000</v>
      </c>
      <c r="K9" t="s">
        <v>42</v>
      </c>
      <c r="L9">
        <f>K2+L8</f>
        <v>2.1994990024083192</v>
      </c>
      <c r="M9" s="10">
        <v>1996</v>
      </c>
      <c r="N9" s="11">
        <v>9953000</v>
      </c>
      <c r="O9" t="s">
        <v>42</v>
      </c>
      <c r="P9">
        <f>O2+P8</f>
        <v>2.182321485079457</v>
      </c>
      <c r="Q9" s="10">
        <v>1996</v>
      </c>
      <c r="R9" s="11">
        <v>9953000</v>
      </c>
      <c r="S9" t="s">
        <v>42</v>
      </c>
      <c r="T9">
        <f>S2+T8</f>
        <v>2.076839423144619</v>
      </c>
      <c r="U9" s="10">
        <v>1996</v>
      </c>
      <c r="V9" s="11">
        <v>9953000</v>
      </c>
      <c r="W9" t="s">
        <v>42</v>
      </c>
      <c r="X9">
        <f>W2+X8</f>
        <v>2.076839423144619</v>
      </c>
      <c r="Y9" s="10">
        <v>1996</v>
      </c>
      <c r="Z9" s="11">
        <v>9953000</v>
      </c>
      <c r="AA9" t="s">
        <v>42</v>
      </c>
      <c r="AB9">
        <f>AA2+AB8</f>
        <v>2.0718910588476667</v>
      </c>
      <c r="AC9" s="10">
        <v>1996</v>
      </c>
      <c r="AD9" s="11">
        <v>9953000</v>
      </c>
      <c r="AE9" t="s">
        <v>42</v>
      </c>
      <c r="AF9">
        <f>AE2+AF8</f>
        <v>2.0605211250342168</v>
      </c>
      <c r="AG9" s="10">
        <v>1996</v>
      </c>
      <c r="AH9" s="11">
        <v>9953000</v>
      </c>
      <c r="AI9" t="s">
        <v>42</v>
      </c>
      <c r="AJ9">
        <f>AI2+AJ8</f>
        <v>2.0838447051574933</v>
      </c>
      <c r="AK9" s="10">
        <v>1996</v>
      </c>
      <c r="AL9" s="11">
        <v>9953000</v>
      </c>
      <c r="AM9" t="s">
        <v>42</v>
      </c>
      <c r="AN9">
        <f>AM2+AN8</f>
        <v>2.0856246788143933</v>
      </c>
      <c r="AO9" s="10">
        <v>1995</v>
      </c>
      <c r="AP9" s="11">
        <v>9953000</v>
      </c>
      <c r="AQ9" t="s">
        <v>42</v>
      </c>
      <c r="AR9">
        <f>AQ2+AR8</f>
        <v>2.0836373000822301</v>
      </c>
      <c r="AS9" s="10">
        <v>1995</v>
      </c>
      <c r="AT9" s="11">
        <v>9953000</v>
      </c>
      <c r="AU9" t="s">
        <v>42</v>
      </c>
      <c r="AV9">
        <f>AU2+AV8</f>
        <v>2.083758325423624</v>
      </c>
      <c r="AW9" s="10">
        <v>1995</v>
      </c>
      <c r="AX9" s="11">
        <v>9953000</v>
      </c>
      <c r="AY9" t="s">
        <v>42</v>
      </c>
      <c r="AZ9">
        <f>AY2+AZ8</f>
        <v>2.0944182114655345</v>
      </c>
      <c r="BA9" s="10">
        <v>1995</v>
      </c>
      <c r="BB9" s="11">
        <v>9953000</v>
      </c>
      <c r="BC9" t="s">
        <v>42</v>
      </c>
      <c r="BD9">
        <f>BC2+BD8</f>
        <v>2.1130175307599055</v>
      </c>
      <c r="BE9" s="10">
        <v>1995</v>
      </c>
      <c r="BF9" s="11">
        <v>9953000</v>
      </c>
      <c r="BG9" t="s">
        <v>42</v>
      </c>
      <c r="BH9">
        <f>BG2+BH8</f>
        <v>2.0508872502124986</v>
      </c>
      <c r="BI9" s="10">
        <v>1995</v>
      </c>
      <c r="BJ9" s="11">
        <v>9953000</v>
      </c>
      <c r="BK9" t="s">
        <v>42</v>
      </c>
      <c r="BL9">
        <f>BK2+BL8</f>
        <v>2.0549645017099909</v>
      </c>
      <c r="BM9" s="10">
        <v>1995</v>
      </c>
      <c r="BN9" s="11">
        <v>9953000</v>
      </c>
      <c r="BO9" t="s">
        <v>42</v>
      </c>
      <c r="BP9">
        <f>BO2+BP8</f>
        <v>2.0446893888108248</v>
      </c>
      <c r="BQ9" s="10">
        <v>1995</v>
      </c>
      <c r="BR9" s="11">
        <v>9953000</v>
      </c>
      <c r="BS9" t="s">
        <v>42</v>
      </c>
      <c r="BT9">
        <f>BS2+BT8</f>
        <v>2.0989203891477448</v>
      </c>
      <c r="BU9" s="10">
        <v>1995</v>
      </c>
      <c r="BV9" s="11">
        <v>9953000</v>
      </c>
    </row>
    <row r="10" spans="2:76" x14ac:dyDescent="0.25">
      <c r="B10">
        <v>0.6634020823948894</v>
      </c>
      <c r="C10" s="17">
        <v>0.88217005364470813</v>
      </c>
      <c r="D10">
        <v>104.81529639151236</v>
      </c>
      <c r="E10" s="10">
        <v>1996</v>
      </c>
      <c r="F10" s="11">
        <v>9953000</v>
      </c>
      <c r="G10" t="s">
        <v>43</v>
      </c>
      <c r="H10">
        <f>G2-H8</f>
        <v>1.8015274253152851</v>
      </c>
      <c r="I10" s="10">
        <v>1998</v>
      </c>
      <c r="J10" s="11">
        <v>139340000</v>
      </c>
      <c r="K10" t="s">
        <v>43</v>
      </c>
      <c r="L10">
        <f>K2-L8</f>
        <v>1.8943646497759998</v>
      </c>
      <c r="M10" s="10">
        <v>1998</v>
      </c>
      <c r="N10" s="11">
        <v>139340000</v>
      </c>
      <c r="O10" t="s">
        <v>43</v>
      </c>
      <c r="P10">
        <f>O2-P8</f>
        <v>1.8906515921456868</v>
      </c>
      <c r="Q10" s="10">
        <v>1998</v>
      </c>
      <c r="R10" s="11">
        <v>139340000</v>
      </c>
      <c r="S10" t="s">
        <v>43</v>
      </c>
      <c r="T10">
        <f>S2-T8</f>
        <v>1.7781244349871728</v>
      </c>
      <c r="U10" s="10">
        <v>1998</v>
      </c>
      <c r="V10" s="11">
        <v>139340000</v>
      </c>
      <c r="W10" t="s">
        <v>43</v>
      </c>
      <c r="X10">
        <f>W2-X8</f>
        <v>1.7781244349871728</v>
      </c>
      <c r="Y10" s="10">
        <v>1998</v>
      </c>
      <c r="Z10" s="11">
        <v>139340000</v>
      </c>
      <c r="AA10" t="s">
        <v>43</v>
      </c>
      <c r="AB10">
        <f>AA2-AB8</f>
        <v>1.7797447279660847</v>
      </c>
      <c r="AC10" s="10">
        <v>1998</v>
      </c>
      <c r="AD10" s="11">
        <v>139340000</v>
      </c>
      <c r="AE10" t="s">
        <v>43</v>
      </c>
      <c r="AF10">
        <f>AE2-AF8</f>
        <v>1.783405637251382</v>
      </c>
      <c r="AG10" s="10">
        <v>1998</v>
      </c>
      <c r="AH10" s="11">
        <v>139340000</v>
      </c>
      <c r="AI10" t="s">
        <v>43</v>
      </c>
      <c r="AJ10">
        <f>AI2-AJ8</f>
        <v>1.7903900319095807</v>
      </c>
      <c r="AK10" s="10">
        <v>1998</v>
      </c>
      <c r="AL10" s="11">
        <v>139340000</v>
      </c>
      <c r="AM10" t="s">
        <v>43</v>
      </c>
      <c r="AN10">
        <f>AM2-AN8</f>
        <v>1.7935995917522951</v>
      </c>
      <c r="AO10" s="10">
        <v>1998</v>
      </c>
      <c r="AP10" s="11">
        <v>139340000</v>
      </c>
      <c r="AQ10" t="s">
        <v>43</v>
      </c>
      <c r="AR10">
        <f>AQ2-AR8</f>
        <v>1.7991344336206687</v>
      </c>
      <c r="AS10" s="10">
        <v>1996</v>
      </c>
      <c r="AT10" s="11">
        <v>9953000</v>
      </c>
      <c r="AU10" t="s">
        <v>43</v>
      </c>
      <c r="AV10">
        <f>AU2-AV8</f>
        <v>1.7906286967760743</v>
      </c>
      <c r="AW10" s="10">
        <v>1996</v>
      </c>
      <c r="AX10" s="11">
        <v>9953000</v>
      </c>
      <c r="AY10" t="s">
        <v>43</v>
      </c>
      <c r="AZ10">
        <f>AY2-AZ8</f>
        <v>1.8023831483761532</v>
      </c>
      <c r="BA10" s="10">
        <v>1996</v>
      </c>
      <c r="BB10" s="11">
        <v>9953000</v>
      </c>
      <c r="BC10" t="s">
        <v>43</v>
      </c>
      <c r="BD10">
        <f>BC2-BD8</f>
        <v>1.863859580802244</v>
      </c>
      <c r="BE10" s="10">
        <v>1996</v>
      </c>
      <c r="BF10" s="11">
        <v>9953000</v>
      </c>
      <c r="BG10" t="s">
        <v>43</v>
      </c>
      <c r="BH10">
        <f>BG2-BH8</f>
        <v>1.7642639358149195</v>
      </c>
      <c r="BI10" s="10">
        <v>1996</v>
      </c>
      <c r="BJ10" s="11">
        <v>9953000</v>
      </c>
      <c r="BK10" t="s">
        <v>43</v>
      </c>
      <c r="BL10">
        <f>BK2-BL8</f>
        <v>1.758535254028984</v>
      </c>
      <c r="BM10" s="10">
        <v>1996</v>
      </c>
      <c r="BN10" s="11">
        <v>9953000</v>
      </c>
      <c r="BO10" t="s">
        <v>43</v>
      </c>
      <c r="BP10">
        <f>BO2-BP8</f>
        <v>1.7529447829080602</v>
      </c>
      <c r="BQ10" s="10">
        <v>1996</v>
      </c>
      <c r="BR10" s="11">
        <v>9953000</v>
      </c>
      <c r="BS10" t="s">
        <v>43</v>
      </c>
      <c r="BT10">
        <f>BS2-BT8</f>
        <v>1.7936701729470019</v>
      </c>
      <c r="BU10" s="10">
        <v>1996</v>
      </c>
      <c r="BV10" s="11">
        <v>9953000</v>
      </c>
    </row>
    <row r="11" spans="2:76" x14ac:dyDescent="0.25">
      <c r="B11">
        <v>0.6612402819129195</v>
      </c>
      <c r="C11" s="17">
        <v>0.87510508034900203</v>
      </c>
      <c r="D11">
        <v>98.094231207491134</v>
      </c>
      <c r="E11" s="10">
        <v>1998</v>
      </c>
      <c r="F11" s="11">
        <v>139340000</v>
      </c>
      <c r="G11" t="s">
        <v>44</v>
      </c>
      <c r="H11" s="18">
        <f>LN(G2)</f>
        <v>0.66359867132889783</v>
      </c>
      <c r="I11" s="10">
        <v>1998</v>
      </c>
      <c r="J11" s="11">
        <v>59718000</v>
      </c>
      <c r="K11" t="s">
        <v>44</v>
      </c>
      <c r="L11" s="18">
        <f>LN(K2)</f>
        <v>0.71634200182174745</v>
      </c>
      <c r="M11" s="10">
        <v>1998</v>
      </c>
      <c r="N11" s="11">
        <v>59718000</v>
      </c>
      <c r="O11" t="s">
        <v>44</v>
      </c>
      <c r="P11" s="18">
        <f>LN(O2)</f>
        <v>0.71122603802436679</v>
      </c>
      <c r="Q11" s="10">
        <v>1998</v>
      </c>
      <c r="R11" s="11">
        <v>59718000</v>
      </c>
      <c r="S11" t="s">
        <v>44</v>
      </c>
      <c r="T11" s="18">
        <f>LN(S2)</f>
        <v>0.65621445108890641</v>
      </c>
      <c r="U11" s="10">
        <v>1998</v>
      </c>
      <c r="V11" s="11">
        <v>59718000</v>
      </c>
      <c r="W11" t="s">
        <v>44</v>
      </c>
      <c r="X11" s="18">
        <f>LN(W2)</f>
        <v>0.65621445108890641</v>
      </c>
      <c r="Y11" s="10">
        <v>1998</v>
      </c>
      <c r="Z11" s="11">
        <v>59718000</v>
      </c>
      <c r="AA11" t="s">
        <v>44</v>
      </c>
      <c r="AB11" s="18">
        <f>LN(AA2)</f>
        <v>0.65535075719581337</v>
      </c>
      <c r="AC11" s="10">
        <v>1998</v>
      </c>
      <c r="AD11" s="11">
        <v>59718000</v>
      </c>
      <c r="AE11" t="s">
        <v>44</v>
      </c>
      <c r="AF11" s="18">
        <f>LN(AE2)</f>
        <v>0.65334725789146963</v>
      </c>
      <c r="AG11" s="10">
        <v>1998</v>
      </c>
      <c r="AH11" s="11">
        <v>59718000</v>
      </c>
      <c r="AI11" t="s">
        <v>44</v>
      </c>
      <c r="AJ11" s="18">
        <f>LN(AI2)</f>
        <v>0.66120097553370138</v>
      </c>
      <c r="AK11" s="10">
        <v>1998</v>
      </c>
      <c r="AL11" s="11">
        <v>59718000</v>
      </c>
      <c r="AM11" t="s">
        <v>44</v>
      </c>
      <c r="AN11" s="18">
        <f>LN(AM2)</f>
        <v>0.66248802282019936</v>
      </c>
      <c r="AO11" s="10">
        <v>1998</v>
      </c>
      <c r="AP11" s="11">
        <v>59718000</v>
      </c>
      <c r="AQ11" t="s">
        <v>44</v>
      </c>
      <c r="AR11" s="18">
        <f>LN(AQ2)</f>
        <v>0.6634020823948894</v>
      </c>
      <c r="AS11" s="10">
        <v>1998</v>
      </c>
      <c r="AT11" s="11">
        <v>59718000</v>
      </c>
      <c r="AU11" t="s">
        <v>44</v>
      </c>
      <c r="AV11" s="18">
        <f>LN(AU2)</f>
        <v>0.6612402819129195</v>
      </c>
      <c r="AW11" s="10">
        <v>1998</v>
      </c>
      <c r="AX11" s="11">
        <v>139340000</v>
      </c>
      <c r="AY11" t="s">
        <v>44</v>
      </c>
      <c r="AZ11" s="18">
        <f>LN(AY2)</f>
        <v>0.66700887191387459</v>
      </c>
      <c r="BA11" s="10">
        <v>1998</v>
      </c>
      <c r="BB11" s="11">
        <v>139340000</v>
      </c>
      <c r="BC11" t="s">
        <v>44</v>
      </c>
      <c r="BD11" s="18">
        <f>LN(BC2)</f>
        <v>0.68734968540498398</v>
      </c>
      <c r="BE11" s="10">
        <v>1998</v>
      </c>
      <c r="BF11" s="11">
        <v>139340000</v>
      </c>
      <c r="BG11" t="s">
        <v>44</v>
      </c>
      <c r="BH11" s="18">
        <f>LN(BG2)</f>
        <v>0.64583311275623756</v>
      </c>
      <c r="BI11" s="10">
        <v>1998</v>
      </c>
      <c r="BJ11" s="11">
        <v>139340000</v>
      </c>
      <c r="BK11" t="s">
        <v>44</v>
      </c>
      <c r="BL11" s="18">
        <f>LN(BK2)</f>
        <v>0.64540015801054373</v>
      </c>
      <c r="BM11" s="10">
        <v>1998</v>
      </c>
      <c r="BN11" s="11">
        <v>139340000</v>
      </c>
      <c r="BO11" t="s">
        <v>44</v>
      </c>
      <c r="BP11" s="18">
        <f>LN(BO2)</f>
        <v>0.64123110589524268</v>
      </c>
      <c r="BQ11" s="10">
        <v>1998</v>
      </c>
      <c r="BR11" s="11">
        <v>139340000</v>
      </c>
      <c r="BS11" t="s">
        <v>44</v>
      </c>
      <c r="BT11" s="18">
        <f>LN(BS2)</f>
        <v>0.66592770968726922</v>
      </c>
      <c r="BU11" s="10">
        <v>1998</v>
      </c>
      <c r="BV11" s="11">
        <v>139340000</v>
      </c>
    </row>
    <row r="12" spans="2:76" x14ac:dyDescent="0.25">
      <c r="B12">
        <v>0.66700887191387459</v>
      </c>
      <c r="C12" s="17">
        <v>0.8777963241008605</v>
      </c>
      <c r="D12">
        <v>100.56283861342165</v>
      </c>
      <c r="E12" s="10">
        <v>1998</v>
      </c>
      <c r="F12" s="11">
        <v>59718000</v>
      </c>
      <c r="G12" t="s">
        <v>45</v>
      </c>
      <c r="H12" s="18">
        <f>LN(H9)</f>
        <v>0.73333266537221464</v>
      </c>
      <c r="I12" s="10">
        <v>1999</v>
      </c>
      <c r="J12" s="11">
        <v>19908000</v>
      </c>
      <c r="K12" t="s">
        <v>45</v>
      </c>
      <c r="L12" s="18">
        <f>LN(L9)</f>
        <v>0.78822960825269017</v>
      </c>
      <c r="M12" s="10">
        <v>1999</v>
      </c>
      <c r="N12" s="11">
        <v>19908000</v>
      </c>
      <c r="O12" t="s">
        <v>45</v>
      </c>
      <c r="P12" s="18">
        <f>LN(P9)</f>
        <v>0.78038921160830022</v>
      </c>
      <c r="Q12" s="10">
        <v>1999</v>
      </c>
      <c r="R12" s="11">
        <v>19908000</v>
      </c>
      <c r="S12" t="s">
        <v>45</v>
      </c>
      <c r="T12" s="18">
        <f>LN(T9)</f>
        <v>0.7308472299864387</v>
      </c>
      <c r="U12" s="10">
        <v>1999</v>
      </c>
      <c r="V12" s="11">
        <v>19908000</v>
      </c>
      <c r="W12" t="s">
        <v>45</v>
      </c>
      <c r="X12" s="18">
        <f>LN(X9)</f>
        <v>0.7308472299864387</v>
      </c>
      <c r="Y12" s="10">
        <v>1999</v>
      </c>
      <c r="Z12" s="11">
        <v>19908000</v>
      </c>
      <c r="AA12" t="s">
        <v>45</v>
      </c>
      <c r="AB12" s="18">
        <f>LN(AB9)</f>
        <v>0.72846174523875429</v>
      </c>
      <c r="AC12" s="10">
        <v>1999</v>
      </c>
      <c r="AD12" s="11">
        <v>19908000</v>
      </c>
      <c r="AE12" t="s">
        <v>45</v>
      </c>
      <c r="AF12" s="18">
        <f>LN(AF9)</f>
        <v>0.72295892412671636</v>
      </c>
      <c r="AG12" s="10">
        <v>1999</v>
      </c>
      <c r="AH12" s="11">
        <v>19908000</v>
      </c>
      <c r="AI12" t="s">
        <v>45</v>
      </c>
      <c r="AJ12" s="18">
        <f>LN(AJ9)</f>
        <v>0.73421460343579437</v>
      </c>
      <c r="AK12" s="10">
        <v>1999</v>
      </c>
      <c r="AL12" s="11">
        <v>19908000</v>
      </c>
      <c r="AM12" t="s">
        <v>45</v>
      </c>
      <c r="AN12" s="18">
        <f>LN(AN9)</f>
        <v>0.73506841652379795</v>
      </c>
      <c r="AO12" s="10">
        <v>1999</v>
      </c>
      <c r="AP12" s="11">
        <v>19908000</v>
      </c>
      <c r="AQ12" t="s">
        <v>45</v>
      </c>
      <c r="AR12" s="18">
        <f>LN(AR9)</f>
        <v>0.73411506847671171</v>
      </c>
      <c r="AS12" s="10">
        <v>1999</v>
      </c>
      <c r="AT12" s="11">
        <v>19908000</v>
      </c>
      <c r="AU12" t="s">
        <v>45</v>
      </c>
      <c r="AV12" s="18">
        <f>LN(AV9)</f>
        <v>0.73417315047914378</v>
      </c>
      <c r="AW12" s="10">
        <v>1999</v>
      </c>
      <c r="AX12" s="11">
        <v>19908000</v>
      </c>
      <c r="AY12" t="s">
        <v>45</v>
      </c>
      <c r="AZ12" s="18">
        <f>LN(AZ9)</f>
        <v>0.73927581144964327</v>
      </c>
      <c r="BA12" s="10">
        <v>1998</v>
      </c>
      <c r="BB12" s="11">
        <v>59718000</v>
      </c>
      <c r="BC12" t="s">
        <v>45</v>
      </c>
      <c r="BD12" s="18">
        <f>LN(BD9)</f>
        <v>0.74811703522037631</v>
      </c>
      <c r="BE12" s="10">
        <v>1998</v>
      </c>
      <c r="BF12" s="11">
        <v>59718000</v>
      </c>
      <c r="BG12" t="s">
        <v>45</v>
      </c>
      <c r="BH12" s="18">
        <f>LN(BH9)</f>
        <v>0.71827250449896296</v>
      </c>
      <c r="BI12" s="10">
        <v>1998</v>
      </c>
      <c r="BJ12" s="11">
        <v>59718000</v>
      </c>
      <c r="BK12" t="s">
        <v>45</v>
      </c>
      <c r="BL12" s="18">
        <f>LN(BL9)</f>
        <v>0.72025857369193846</v>
      </c>
      <c r="BM12" s="10">
        <v>1998</v>
      </c>
      <c r="BN12" s="11">
        <v>59718000</v>
      </c>
      <c r="BO12" t="s">
        <v>45</v>
      </c>
      <c r="BP12" s="18">
        <f>LN(BP9)</f>
        <v>0.71524588984653148</v>
      </c>
      <c r="BQ12" s="10">
        <v>1998</v>
      </c>
      <c r="BR12" s="11">
        <v>59718000</v>
      </c>
      <c r="BS12" t="s">
        <v>45</v>
      </c>
      <c r="BT12" s="18">
        <f>LN(BT9)</f>
        <v>0.74142311212861833</v>
      </c>
      <c r="BU12" s="10">
        <v>1998</v>
      </c>
      <c r="BV12" s="11">
        <v>59718000</v>
      </c>
    </row>
    <row r="13" spans="2:76" x14ac:dyDescent="0.25">
      <c r="B13">
        <v>0.68734968540498398</v>
      </c>
      <c r="C13" s="17">
        <v>0.91288483732653691</v>
      </c>
      <c r="D13">
        <v>146.70681119516146</v>
      </c>
      <c r="E13" s="10">
        <v>1999</v>
      </c>
      <c r="F13" s="11">
        <v>19908000</v>
      </c>
      <c r="G13" t="s">
        <v>46</v>
      </c>
      <c r="H13" s="18">
        <f>LN(H10)</f>
        <v>0.58863487469006925</v>
      </c>
      <c r="I13" s="10">
        <v>2000</v>
      </c>
      <c r="J13" s="11">
        <v>1273984000</v>
      </c>
      <c r="K13" t="s">
        <v>46</v>
      </c>
      <c r="L13" s="18">
        <f>LN(L10)</f>
        <v>0.63888350515337478</v>
      </c>
      <c r="M13" s="10">
        <v>2000</v>
      </c>
      <c r="N13" s="11">
        <v>1273984000</v>
      </c>
      <c r="O13" t="s">
        <v>46</v>
      </c>
      <c r="P13" s="18">
        <f>LN(P10)</f>
        <v>0.6369215274052944</v>
      </c>
      <c r="Q13" s="10">
        <v>2000</v>
      </c>
      <c r="R13" s="11">
        <v>1273984000</v>
      </c>
      <c r="S13" t="s">
        <v>46</v>
      </c>
      <c r="T13" s="18">
        <f>LN(T10)</f>
        <v>0.57555912057485492</v>
      </c>
      <c r="U13" s="10">
        <v>2000</v>
      </c>
      <c r="V13" s="11">
        <v>1273984000</v>
      </c>
      <c r="W13" t="s">
        <v>46</v>
      </c>
      <c r="X13" s="18">
        <f>LN(X10)</f>
        <v>0.57555912057485492</v>
      </c>
      <c r="Y13" s="10">
        <v>2000</v>
      </c>
      <c r="Z13" s="11">
        <v>1273984000</v>
      </c>
      <c r="AA13" t="s">
        <v>46</v>
      </c>
      <c r="AB13" s="18">
        <f>LN(AB10)</f>
        <v>0.57646994276460795</v>
      </c>
      <c r="AC13" s="10">
        <v>2000</v>
      </c>
      <c r="AD13" s="11">
        <v>1273984000</v>
      </c>
      <c r="AE13" t="s">
        <v>46</v>
      </c>
      <c r="AF13" s="18">
        <f>LN(AF10)</f>
        <v>0.57852481567102088</v>
      </c>
      <c r="AG13" s="10">
        <v>2000</v>
      </c>
      <c r="AH13" s="11">
        <v>1273984000</v>
      </c>
      <c r="AI13" t="s">
        <v>46</v>
      </c>
      <c r="AJ13" s="18">
        <f>LN(AJ10)</f>
        <v>0.58243349103856656</v>
      </c>
      <c r="AK13" s="10">
        <v>2000</v>
      </c>
      <c r="AL13" s="11">
        <v>1273984000</v>
      </c>
      <c r="AM13" t="s">
        <v>46</v>
      </c>
      <c r="AN13" s="18">
        <f>LN(AN10)</f>
        <v>0.58422454572215932</v>
      </c>
      <c r="AO13" s="10">
        <v>2000</v>
      </c>
      <c r="AP13" s="11">
        <v>1273984000</v>
      </c>
      <c r="AQ13" t="s">
        <v>46</v>
      </c>
      <c r="AR13" s="18">
        <f>LN(AR10)</f>
        <v>0.58730567903622144</v>
      </c>
      <c r="AS13" s="10">
        <v>2000</v>
      </c>
      <c r="AT13" s="11">
        <v>1273984000</v>
      </c>
      <c r="AU13" t="s">
        <v>46</v>
      </c>
      <c r="AV13" s="18">
        <f>LN(AV10)</f>
        <v>0.58256678543601559</v>
      </c>
      <c r="AW13" s="10">
        <v>2000</v>
      </c>
      <c r="AX13" s="11">
        <v>1273984000</v>
      </c>
      <c r="AY13" t="s">
        <v>46</v>
      </c>
      <c r="AZ13" s="18">
        <f>LN(AZ10)</f>
        <v>0.58910976054500508</v>
      </c>
      <c r="BA13" s="10">
        <v>2000</v>
      </c>
      <c r="BB13" s="11">
        <v>1273984000</v>
      </c>
      <c r="BC13" t="s">
        <v>46</v>
      </c>
      <c r="BD13" s="18">
        <f>LN(BD10)</f>
        <v>0.62264938123815039</v>
      </c>
      <c r="BE13" s="10">
        <v>1999</v>
      </c>
      <c r="BF13" s="11">
        <v>19908000</v>
      </c>
      <c r="BG13" t="s">
        <v>46</v>
      </c>
      <c r="BH13" s="18">
        <f>LN(BH10)</f>
        <v>0.56773356986996892</v>
      </c>
      <c r="BI13" s="10">
        <v>1999</v>
      </c>
      <c r="BJ13" s="11">
        <v>19908000</v>
      </c>
      <c r="BK13" t="s">
        <v>46</v>
      </c>
      <c r="BL13" s="18">
        <f>LN(BL10)</f>
        <v>0.56448122051541227</v>
      </c>
      <c r="BM13" s="10">
        <v>1999</v>
      </c>
      <c r="BN13" s="11">
        <v>19908000</v>
      </c>
      <c r="BO13" t="s">
        <v>46</v>
      </c>
      <c r="BP13" s="18">
        <f>LN(BP10)</f>
        <v>0.56129710681668488</v>
      </c>
      <c r="BQ13" s="10">
        <v>1999</v>
      </c>
      <c r="BR13" s="11">
        <v>19908000</v>
      </c>
      <c r="BS13" t="s">
        <v>46</v>
      </c>
      <c r="BT13" s="18">
        <f>LN(BT10)</f>
        <v>0.5842638966488225</v>
      </c>
      <c r="BU13" s="10">
        <v>1999</v>
      </c>
      <c r="BV13" s="11">
        <v>19908000</v>
      </c>
    </row>
    <row r="14" spans="2:76" x14ac:dyDescent="0.25">
      <c r="B14">
        <v>0.64583311275623756</v>
      </c>
      <c r="C14" s="17">
        <v>0.87485784267622779</v>
      </c>
      <c r="D14">
        <v>97.872771729343796</v>
      </c>
      <c r="E14" s="10">
        <v>2000</v>
      </c>
      <c r="F14" s="11">
        <v>1273984000</v>
      </c>
      <c r="G14" t="s">
        <v>47</v>
      </c>
      <c r="H14" s="18">
        <f>H12-H11</f>
        <v>6.9733994043316816E-2</v>
      </c>
      <c r="I14" s="10">
        <v>2001</v>
      </c>
      <c r="J14" s="11">
        <v>1910976000</v>
      </c>
      <c r="K14" t="s">
        <v>47</v>
      </c>
      <c r="L14" s="18">
        <f>L12-L11</f>
        <v>7.1887606430942719E-2</v>
      </c>
      <c r="M14" s="10">
        <v>2001</v>
      </c>
      <c r="N14" s="11">
        <v>1910976000</v>
      </c>
      <c r="O14" t="s">
        <v>47</v>
      </c>
      <c r="P14" s="18">
        <f>P12-P11</f>
        <v>6.9163173583933424E-2</v>
      </c>
      <c r="Q14" s="10">
        <v>2001</v>
      </c>
      <c r="R14" s="11">
        <v>1910976000</v>
      </c>
      <c r="S14" t="s">
        <v>47</v>
      </c>
      <c r="T14" s="18">
        <f>T12-T11</f>
        <v>7.4632778897532281E-2</v>
      </c>
      <c r="U14" s="10">
        <v>2001</v>
      </c>
      <c r="V14" s="11">
        <v>1910976000</v>
      </c>
      <c r="W14" t="s">
        <v>47</v>
      </c>
      <c r="X14" s="18">
        <f>X12-X11</f>
        <v>7.4632778897532281E-2</v>
      </c>
      <c r="Y14" s="10">
        <v>2001</v>
      </c>
      <c r="Z14" s="11">
        <v>1910976000</v>
      </c>
      <c r="AA14" t="s">
        <v>47</v>
      </c>
      <c r="AB14" s="18">
        <f>AB12-AB11</f>
        <v>7.3110988042940916E-2</v>
      </c>
      <c r="AC14" s="10">
        <v>2001</v>
      </c>
      <c r="AD14" s="11">
        <v>1910976000</v>
      </c>
      <c r="AE14" t="s">
        <v>47</v>
      </c>
      <c r="AF14" s="18">
        <f>AF12-AF11</f>
        <v>6.9611666235246727E-2</v>
      </c>
      <c r="AG14" s="10">
        <v>2001</v>
      </c>
      <c r="AH14" s="11">
        <v>1910976000</v>
      </c>
      <c r="AI14" t="s">
        <v>47</v>
      </c>
      <c r="AJ14" s="18">
        <f>AJ12-AJ11</f>
        <v>7.3013627902092981E-2</v>
      </c>
      <c r="AK14" s="10">
        <v>2001</v>
      </c>
      <c r="AL14" s="11">
        <v>1910976000</v>
      </c>
      <c r="AM14" t="s">
        <v>47</v>
      </c>
      <c r="AN14" s="18">
        <f>AN12-AN11</f>
        <v>7.2580393703598589E-2</v>
      </c>
      <c r="AO14" s="10">
        <v>2001</v>
      </c>
      <c r="AP14" s="11">
        <v>1910976000</v>
      </c>
      <c r="AQ14" t="s">
        <v>47</v>
      </c>
      <c r="AR14" s="18">
        <f>AR12-AR11</f>
        <v>7.0712986081822304E-2</v>
      </c>
      <c r="AS14" s="10">
        <v>2001</v>
      </c>
      <c r="AT14" s="11">
        <v>1910976000</v>
      </c>
      <c r="AU14" t="s">
        <v>47</v>
      </c>
      <c r="AV14" s="18">
        <f>AV12-AV11</f>
        <v>7.2932868566224274E-2</v>
      </c>
      <c r="AW14" s="10">
        <v>2001</v>
      </c>
      <c r="AX14" s="11">
        <v>1910976000</v>
      </c>
      <c r="AY14" t="s">
        <v>47</v>
      </c>
      <c r="AZ14" s="18">
        <f>AZ12-AZ11</f>
        <v>7.2266939535768682E-2</v>
      </c>
      <c r="BA14" s="10">
        <v>2001</v>
      </c>
      <c r="BB14" s="11">
        <v>1910976000</v>
      </c>
      <c r="BC14" t="s">
        <v>47</v>
      </c>
      <c r="BD14" s="18">
        <f>BD12-BD11</f>
        <v>6.0767349815392335E-2</v>
      </c>
      <c r="BE14" s="10">
        <v>2001</v>
      </c>
      <c r="BF14" s="11">
        <v>1910976000</v>
      </c>
      <c r="BG14" t="s">
        <v>47</v>
      </c>
      <c r="BH14" s="18">
        <f>BH12-BH11</f>
        <v>7.2439391742725401E-2</v>
      </c>
      <c r="BI14" s="10">
        <v>2000</v>
      </c>
      <c r="BJ14" s="11">
        <v>1273984000</v>
      </c>
      <c r="BK14" t="s">
        <v>47</v>
      </c>
      <c r="BL14" s="18">
        <f>BL12-BL11</f>
        <v>7.485841568139473E-2</v>
      </c>
      <c r="BM14" s="10">
        <v>2000</v>
      </c>
      <c r="BN14" s="11">
        <v>1273984000</v>
      </c>
      <c r="BO14" t="s">
        <v>47</v>
      </c>
      <c r="BP14" s="18">
        <f>BP12-BP11</f>
        <v>7.4014783951288798E-2</v>
      </c>
      <c r="BQ14" s="10">
        <v>2000</v>
      </c>
      <c r="BR14" s="11">
        <v>1273984000</v>
      </c>
      <c r="BS14" t="s">
        <v>47</v>
      </c>
      <c r="BT14" s="18">
        <f>BT12-BT11</f>
        <v>7.5495402441349113E-2</v>
      </c>
      <c r="BU14" s="10">
        <v>2000</v>
      </c>
      <c r="BV14" s="11">
        <v>1273984000</v>
      </c>
    </row>
    <row r="15" spans="2:76" x14ac:dyDescent="0.25">
      <c r="B15">
        <v>0.64540015801054373</v>
      </c>
      <c r="C15" s="17">
        <v>0.86714990041013229</v>
      </c>
      <c r="D15">
        <v>91.381930786808056</v>
      </c>
      <c r="E15" s="10">
        <v>2001</v>
      </c>
      <c r="F15" s="11">
        <v>1910976000</v>
      </c>
      <c r="G15" t="s">
        <v>48</v>
      </c>
      <c r="H15" s="18">
        <f>H11-H13</f>
        <v>7.4963796638828573E-2</v>
      </c>
      <c r="I15" s="10">
        <v>2001</v>
      </c>
      <c r="J15" s="11">
        <v>2388720000</v>
      </c>
      <c r="K15" t="s">
        <v>48</v>
      </c>
      <c r="L15" s="18">
        <f>L11-L13</f>
        <v>7.7458496668372678E-2</v>
      </c>
      <c r="M15" s="10">
        <v>2001</v>
      </c>
      <c r="N15" s="11">
        <v>2388720000</v>
      </c>
      <c r="O15" t="s">
        <v>48</v>
      </c>
      <c r="P15" s="18">
        <f>P11-P13</f>
        <v>7.4304510619072395E-2</v>
      </c>
      <c r="Q15" s="10">
        <v>2001</v>
      </c>
      <c r="R15" s="11">
        <v>2388720000</v>
      </c>
      <c r="S15" t="s">
        <v>48</v>
      </c>
      <c r="T15" s="18">
        <f>T11-T13</f>
        <v>8.0655330514051493E-2</v>
      </c>
      <c r="U15" s="10">
        <v>2001</v>
      </c>
      <c r="V15" s="11">
        <v>2388720000</v>
      </c>
      <c r="W15" t="s">
        <v>48</v>
      </c>
      <c r="X15" s="18">
        <f>X11-X13</f>
        <v>8.0655330514051493E-2</v>
      </c>
      <c r="Y15" s="10">
        <v>2001</v>
      </c>
      <c r="Z15" s="11">
        <v>2388720000</v>
      </c>
      <c r="AA15" t="s">
        <v>48</v>
      </c>
      <c r="AB15" s="18">
        <f>AB11-AB13</f>
        <v>7.8880814431205426E-2</v>
      </c>
      <c r="AC15" s="10">
        <v>2001</v>
      </c>
      <c r="AD15" s="11">
        <v>2388720000</v>
      </c>
      <c r="AE15" t="s">
        <v>48</v>
      </c>
      <c r="AF15" s="18">
        <f>AF11-AF13</f>
        <v>7.4822442220448759E-2</v>
      </c>
      <c r="AG15" s="10">
        <v>2001</v>
      </c>
      <c r="AH15" s="11">
        <v>2388720000</v>
      </c>
      <c r="AI15" t="s">
        <v>48</v>
      </c>
      <c r="AJ15" s="18">
        <f>AJ11-AJ13</f>
        <v>7.8767484495134821E-2</v>
      </c>
      <c r="AK15" s="10">
        <v>2001</v>
      </c>
      <c r="AL15" s="11">
        <v>2388720000</v>
      </c>
      <c r="AM15" t="s">
        <v>48</v>
      </c>
      <c r="AN15" s="18">
        <f>AN11-AN13</f>
        <v>7.8263477098040046E-2</v>
      </c>
      <c r="AO15" s="10">
        <v>2001</v>
      </c>
      <c r="AP15" s="11">
        <v>2388720000</v>
      </c>
      <c r="AQ15" t="s">
        <v>48</v>
      </c>
      <c r="AR15" s="18">
        <f>AR11-AR13</f>
        <v>7.6096403358667963E-2</v>
      </c>
      <c r="AS15" s="10">
        <v>2001</v>
      </c>
      <c r="AT15" s="11">
        <v>2388720000</v>
      </c>
      <c r="AU15" t="s">
        <v>48</v>
      </c>
      <c r="AV15" s="18">
        <f>AV11-AV13</f>
        <v>7.8673496476903915E-2</v>
      </c>
      <c r="AW15" s="10">
        <v>2001</v>
      </c>
      <c r="AX15" s="11">
        <v>2388720000</v>
      </c>
      <c r="AY15" t="s">
        <v>48</v>
      </c>
      <c r="AZ15" s="18">
        <f>AZ11-AZ13</f>
        <v>7.7899111368869511E-2</v>
      </c>
      <c r="BA15" s="10">
        <v>2001</v>
      </c>
      <c r="BB15" s="11">
        <v>2388720000</v>
      </c>
      <c r="BC15" t="s">
        <v>48</v>
      </c>
      <c r="BD15" s="18">
        <f>BD11-BD13</f>
        <v>6.4700304166833589E-2</v>
      </c>
      <c r="BE15" s="10">
        <v>2001</v>
      </c>
      <c r="BF15" s="11">
        <v>2388720000</v>
      </c>
      <c r="BG15" t="s">
        <v>48</v>
      </c>
      <c r="BH15" s="18">
        <f>BH11-BH13</f>
        <v>7.8099542886268636E-2</v>
      </c>
      <c r="BI15" s="10">
        <v>2001</v>
      </c>
      <c r="BJ15" s="11">
        <v>2388720000</v>
      </c>
      <c r="BK15" t="s">
        <v>48</v>
      </c>
      <c r="BL15" s="18">
        <f>BL11-BL13</f>
        <v>8.091893749513146E-2</v>
      </c>
      <c r="BM15" s="10">
        <v>2001</v>
      </c>
      <c r="BN15" s="11">
        <v>1910976000</v>
      </c>
      <c r="BO15" t="s">
        <v>48</v>
      </c>
      <c r="BP15" s="18">
        <f>BP11-BP13</f>
        <v>7.9933999078557805E-2</v>
      </c>
      <c r="BQ15" s="10">
        <v>2001</v>
      </c>
      <c r="BR15" s="11">
        <v>1910976000</v>
      </c>
      <c r="BS15" t="s">
        <v>48</v>
      </c>
      <c r="BT15" s="18">
        <f>BT11-BT13</f>
        <v>8.166381303844672E-2</v>
      </c>
      <c r="BU15" s="10">
        <v>2001</v>
      </c>
      <c r="BV15" s="11">
        <v>1910976000</v>
      </c>
    </row>
    <row r="16" spans="2:76" x14ac:dyDescent="0.25">
      <c r="B16">
        <v>0.64123110589524268</v>
      </c>
      <c r="C16" s="17">
        <v>0.86931194592874017</v>
      </c>
      <c r="D16">
        <v>93.12532296460904</v>
      </c>
      <c r="E16" s="10">
        <v>2001</v>
      </c>
      <c r="F16" s="11">
        <v>2388720000</v>
      </c>
      <c r="G16" t="s">
        <v>49</v>
      </c>
      <c r="H16" s="19">
        <f>AVERAGE(H14:H15)</f>
        <v>7.2348895341072694E-2</v>
      </c>
      <c r="I16" s="10">
        <v>2001</v>
      </c>
      <c r="J16" s="11">
        <v>636928000</v>
      </c>
      <c r="K16" t="s">
        <v>49</v>
      </c>
      <c r="L16" s="19">
        <f>AVERAGE(L14:L15)</f>
        <v>7.4673051549657699E-2</v>
      </c>
      <c r="M16" s="10">
        <v>2001</v>
      </c>
      <c r="N16" s="11">
        <v>636928000</v>
      </c>
      <c r="O16" t="s">
        <v>49</v>
      </c>
      <c r="P16" s="19">
        <f>AVERAGE(P14:P15)</f>
        <v>7.1733842101502909E-2</v>
      </c>
      <c r="Q16" s="10">
        <v>2001</v>
      </c>
      <c r="R16" s="11">
        <v>636928000</v>
      </c>
      <c r="S16" t="s">
        <v>49</v>
      </c>
      <c r="T16" s="19">
        <f>AVERAGE(T14:T15)</f>
        <v>7.7644054705791887E-2</v>
      </c>
      <c r="U16" s="10">
        <v>2001</v>
      </c>
      <c r="V16" s="11">
        <v>636928000</v>
      </c>
      <c r="W16" t="s">
        <v>49</v>
      </c>
      <c r="X16" s="19">
        <f>AVERAGE(X14:X15)</f>
        <v>7.7644054705791887E-2</v>
      </c>
      <c r="Y16" s="10">
        <v>2001</v>
      </c>
      <c r="Z16" s="11">
        <v>636928000</v>
      </c>
      <c r="AA16" t="s">
        <v>49</v>
      </c>
      <c r="AB16" s="19">
        <f>AVERAGE(AB14:AB15)</f>
        <v>7.5995901237073171E-2</v>
      </c>
      <c r="AC16" s="10">
        <v>2001</v>
      </c>
      <c r="AD16" s="11">
        <v>636928000</v>
      </c>
      <c r="AE16" t="s">
        <v>49</v>
      </c>
      <c r="AF16" s="19">
        <f>AVERAGE(AF14:AF15)</f>
        <v>7.2217054227847743E-2</v>
      </c>
      <c r="AG16" s="10">
        <v>2001</v>
      </c>
      <c r="AH16" s="11">
        <v>636928000</v>
      </c>
      <c r="AI16" t="s">
        <v>49</v>
      </c>
      <c r="AJ16" s="19">
        <f>AVERAGE(AJ14:AJ15)</f>
        <v>7.5890556198613901E-2</v>
      </c>
      <c r="AK16" s="10">
        <v>2001</v>
      </c>
      <c r="AL16" s="11">
        <v>636928000</v>
      </c>
      <c r="AM16" t="s">
        <v>49</v>
      </c>
      <c r="AN16" s="19">
        <f>AVERAGE(AN14:AN15)</f>
        <v>7.5421935400819318E-2</v>
      </c>
      <c r="AO16" s="10">
        <v>2001</v>
      </c>
      <c r="AP16" s="11">
        <v>636928000</v>
      </c>
      <c r="AQ16" t="s">
        <v>49</v>
      </c>
      <c r="AR16" s="19">
        <f>AVERAGE(AR14:AR15)</f>
        <v>7.3404694720245134E-2</v>
      </c>
      <c r="AS16" s="10">
        <v>2001</v>
      </c>
      <c r="AT16" s="11">
        <v>636928000</v>
      </c>
      <c r="AU16" t="s">
        <v>49</v>
      </c>
      <c r="AV16" s="19">
        <f>AVERAGE(AV14:AV15)</f>
        <v>7.5803182521564094E-2</v>
      </c>
      <c r="AW16" s="10">
        <v>2001</v>
      </c>
      <c r="AX16" s="11">
        <v>636928000</v>
      </c>
      <c r="AY16" t="s">
        <v>49</v>
      </c>
      <c r="AZ16" s="19">
        <f>AVERAGE(AZ14:AZ15)</f>
        <v>7.5083025452319097E-2</v>
      </c>
      <c r="BA16" s="10">
        <v>2001</v>
      </c>
      <c r="BB16" s="11">
        <v>636928000</v>
      </c>
      <c r="BC16" t="s">
        <v>49</v>
      </c>
      <c r="BD16" s="19">
        <f>AVERAGE(BD14:BD15)</f>
        <v>6.2733826991112962E-2</v>
      </c>
      <c r="BE16" s="10">
        <v>2001</v>
      </c>
      <c r="BF16" s="11">
        <v>636928000</v>
      </c>
      <c r="BG16" t="s">
        <v>49</v>
      </c>
      <c r="BH16" s="19">
        <f>AVERAGE(BH14:BH15)</f>
        <v>7.5269467314497018E-2</v>
      </c>
      <c r="BI16" s="10">
        <v>2001</v>
      </c>
      <c r="BJ16" s="11">
        <v>636928000</v>
      </c>
      <c r="BK16" t="s">
        <v>49</v>
      </c>
      <c r="BL16" s="19">
        <f>AVERAGE(BL14:BL15)</f>
        <v>7.7888676588263095E-2</v>
      </c>
      <c r="BM16" s="10">
        <v>2001</v>
      </c>
      <c r="BN16" s="11">
        <v>636928000</v>
      </c>
      <c r="BO16" t="s">
        <v>49</v>
      </c>
      <c r="BP16" s="19">
        <f>AVERAGE(BP14:BP15)</f>
        <v>7.6974391514923302E-2</v>
      </c>
      <c r="BQ16" s="10">
        <v>2001</v>
      </c>
      <c r="BR16" s="11">
        <v>2388720000</v>
      </c>
      <c r="BS16" t="s">
        <v>49</v>
      </c>
      <c r="BT16" s="19">
        <f>AVERAGE(BT14:BT15)</f>
        <v>7.8579607739897916E-2</v>
      </c>
      <c r="BU16" s="10">
        <v>2001</v>
      </c>
      <c r="BV16" s="11">
        <v>2388720000</v>
      </c>
    </row>
    <row r="17" spans="1:74" x14ac:dyDescent="0.25">
      <c r="B17">
        <v>0.66592770968726922</v>
      </c>
      <c r="C17" s="17">
        <v>0.86760711947093017</v>
      </c>
      <c r="D17">
        <v>91.745867482096088</v>
      </c>
      <c r="E17" s="10">
        <v>2001</v>
      </c>
      <c r="F17" s="11">
        <v>636928000</v>
      </c>
      <c r="G17" t="s">
        <v>50</v>
      </c>
      <c r="H17">
        <f>TINV(0.3173,H5)</f>
        <v>1.0344861529336604</v>
      </c>
      <c r="I17" s="10">
        <v>2002</v>
      </c>
      <c r="J17" s="11">
        <v>3184496000</v>
      </c>
      <c r="K17" t="s">
        <v>50</v>
      </c>
      <c r="L17">
        <f>TINV(0.3173,L5)</f>
        <v>1.0370358684985483</v>
      </c>
      <c r="M17" s="10">
        <v>2002</v>
      </c>
      <c r="N17" s="11">
        <v>3184496000</v>
      </c>
      <c r="O17" t="s">
        <v>50</v>
      </c>
      <c r="P17">
        <f>TINV(0.3173,P5)</f>
        <v>1.0370358684985483</v>
      </c>
      <c r="Q17" s="10">
        <v>2002</v>
      </c>
      <c r="R17" s="11">
        <v>3184496000</v>
      </c>
      <c r="S17" t="s">
        <v>50</v>
      </c>
      <c r="T17">
        <f>TINV(0.3173,T5)</f>
        <v>1.0370358684985483</v>
      </c>
      <c r="U17" s="10">
        <v>2002</v>
      </c>
      <c r="V17" s="11">
        <v>3184496000</v>
      </c>
      <c r="W17" t="s">
        <v>50</v>
      </c>
      <c r="X17">
        <f>TINV(0.3173,X5)</f>
        <v>1.0370358684985483</v>
      </c>
      <c r="Y17" s="10">
        <v>2002</v>
      </c>
      <c r="Z17" s="11">
        <v>3184496000</v>
      </c>
      <c r="AA17" t="s">
        <v>50</v>
      </c>
      <c r="AB17">
        <f>TINV(0.3173,AB5)</f>
        <v>1.0370358684985483</v>
      </c>
      <c r="AC17" s="10">
        <v>2002</v>
      </c>
      <c r="AD17" s="11">
        <v>3184496000</v>
      </c>
      <c r="AE17" t="s">
        <v>50</v>
      </c>
      <c r="AF17">
        <f>TINV(0.3173,AF5)</f>
        <v>1.0370358684985483</v>
      </c>
      <c r="AG17" s="10">
        <v>2002</v>
      </c>
      <c r="AH17" s="11">
        <v>3184496000</v>
      </c>
      <c r="AI17" t="s">
        <v>50</v>
      </c>
      <c r="AJ17">
        <f>TINV(0.3173,AJ5)</f>
        <v>1.0370358684985483</v>
      </c>
      <c r="AK17" s="10">
        <v>2002</v>
      </c>
      <c r="AL17" s="11">
        <v>3184496000</v>
      </c>
      <c r="AM17" t="s">
        <v>50</v>
      </c>
      <c r="AN17">
        <f>TINV(0.3173,AN5)</f>
        <v>1.0370358684985483</v>
      </c>
      <c r="AO17" s="10">
        <v>2002</v>
      </c>
      <c r="AP17" s="11">
        <v>3184496000</v>
      </c>
      <c r="AQ17" t="s">
        <v>50</v>
      </c>
      <c r="AR17">
        <f>TINV(0.3173,AR5)</f>
        <v>1.0370358684985483</v>
      </c>
      <c r="AS17" s="10">
        <v>2002</v>
      </c>
      <c r="AT17" s="11">
        <v>3184496000</v>
      </c>
      <c r="AU17" t="s">
        <v>50</v>
      </c>
      <c r="AV17">
        <f>TINV(0.3173,AV5)</f>
        <v>1.0370358684985483</v>
      </c>
      <c r="AW17" s="10">
        <v>2002</v>
      </c>
      <c r="AX17" s="11">
        <v>3184496000</v>
      </c>
      <c r="AY17" t="s">
        <v>50</v>
      </c>
      <c r="AZ17">
        <f>TINV(0.3173,AZ5)</f>
        <v>1.0370358684985483</v>
      </c>
      <c r="BA17" s="10">
        <v>2002</v>
      </c>
      <c r="BB17" s="11">
        <v>3184496000</v>
      </c>
      <c r="BC17" t="s">
        <v>50</v>
      </c>
      <c r="BD17">
        <f>TINV(0.3173,BD5)</f>
        <v>1.0370358684985483</v>
      </c>
      <c r="BE17" s="10">
        <v>2002</v>
      </c>
      <c r="BF17" s="11">
        <v>3184496000</v>
      </c>
      <c r="BG17" t="s">
        <v>50</v>
      </c>
      <c r="BH17">
        <f>TINV(0.3173,BH5)</f>
        <v>1.0370358684985483</v>
      </c>
      <c r="BI17" s="10">
        <v>2002</v>
      </c>
      <c r="BJ17" s="11">
        <v>3184496000</v>
      </c>
      <c r="BK17" t="s">
        <v>50</v>
      </c>
      <c r="BL17">
        <f>TINV(0.3173,BL5)</f>
        <v>1.0370358684985483</v>
      </c>
      <c r="BM17" s="10">
        <v>2002</v>
      </c>
      <c r="BN17" s="11">
        <v>3184496000</v>
      </c>
      <c r="BO17" t="s">
        <v>50</v>
      </c>
      <c r="BP17">
        <f>TINV(0.3173,BP5)</f>
        <v>1.0370358684985483</v>
      </c>
      <c r="BQ17" s="10">
        <v>2002</v>
      </c>
      <c r="BR17" s="11">
        <v>3184496000</v>
      </c>
      <c r="BS17" t="s">
        <v>50</v>
      </c>
      <c r="BT17">
        <f>TINV(0.3173,BT5)</f>
        <v>1.0370358684985483</v>
      </c>
      <c r="BU17" s="10">
        <v>2001</v>
      </c>
      <c r="BV17" s="11">
        <v>636928000</v>
      </c>
    </row>
    <row r="18" spans="1:74" x14ac:dyDescent="0.25">
      <c r="B18">
        <v>0.644360759759663</v>
      </c>
      <c r="C18" s="17">
        <v>0.85996258893116895</v>
      </c>
      <c r="D18">
        <v>85.973284946825572</v>
      </c>
      <c r="E18" s="10">
        <v>2002</v>
      </c>
      <c r="F18" s="11">
        <v>3184496000</v>
      </c>
      <c r="G18" t="s">
        <v>51</v>
      </c>
      <c r="H18">
        <f>H17*G3</f>
        <v>6.6513276797135187E-2</v>
      </c>
      <c r="K18" t="s">
        <v>51</v>
      </c>
      <c r="L18">
        <f>L17*K3</f>
        <v>7.2071362526698088E-2</v>
      </c>
      <c r="O18" t="s">
        <v>51</v>
      </c>
      <c r="P18">
        <f>P17*O3</f>
        <v>6.8891117668035615E-2</v>
      </c>
      <c r="S18" t="s">
        <v>51</v>
      </c>
      <c r="T18">
        <f>T17*S3</f>
        <v>7.0555137492484779E-2</v>
      </c>
      <c r="W18" t="s">
        <v>51</v>
      </c>
      <c r="X18">
        <f>X17*W3</f>
        <v>7.0555137492484779E-2</v>
      </c>
      <c r="AA18" t="s">
        <v>51</v>
      </c>
      <c r="AB18">
        <f>AB17*AA3</f>
        <v>6.9003650169741818E-2</v>
      </c>
      <c r="AE18" t="s">
        <v>51</v>
      </c>
      <c r="AF18">
        <f>AF17*AE3</f>
        <v>6.5453432592774724E-2</v>
      </c>
      <c r="AI18" t="s">
        <v>51</v>
      </c>
      <c r="AJ18">
        <f>AJ17*AI3</f>
        <v>6.9312674755729595E-2</v>
      </c>
      <c r="AM18" t="s">
        <v>51</v>
      </c>
      <c r="AN18">
        <f>AN17*AM3</f>
        <v>6.8975012924565121E-2</v>
      </c>
      <c r="AQ18" t="s">
        <v>51</v>
      </c>
      <c r="AR18">
        <f>AR17*AQ3</f>
        <v>6.719829823075836E-2</v>
      </c>
      <c r="AU18" t="s">
        <v>51</v>
      </c>
      <c r="AV18">
        <f>AV17*AU3</f>
        <v>6.9235900682184562E-2</v>
      </c>
      <c r="AY18" t="s">
        <v>51</v>
      </c>
      <c r="AZ18">
        <f>AZ17*AY3</f>
        <v>6.8977369217367634E-2</v>
      </c>
      <c r="BC18" t="s">
        <v>51</v>
      </c>
      <c r="BD18">
        <f>BD17*BC3</f>
        <v>5.884998782633144E-2</v>
      </c>
      <c r="BG18" t="s">
        <v>51</v>
      </c>
      <c r="BH18">
        <f>BH17*BG3</f>
        <v>6.7699138501928574E-2</v>
      </c>
      <c r="BK18" t="s">
        <v>51</v>
      </c>
      <c r="BL18">
        <f>BL17*BK3</f>
        <v>7.0015255866249487E-2</v>
      </c>
      <c r="BO18" t="s">
        <v>51</v>
      </c>
      <c r="BP18">
        <f>BP17*BO3</f>
        <v>6.8908764535480643E-2</v>
      </c>
      <c r="BS18" t="s">
        <v>51</v>
      </c>
      <c r="BT18">
        <f>BT17*BS3</f>
        <v>7.2098728980758281E-2</v>
      </c>
    </row>
    <row r="19" spans="1:74" x14ac:dyDescent="0.25">
      <c r="A19" t="s">
        <v>59</v>
      </c>
      <c r="B19" s="3">
        <f>AVERAGE(B2:B18)</f>
        <v>0.66436104254121964</v>
      </c>
      <c r="C19" s="3">
        <f>AVERAGE(C2:C18)</f>
        <v>0.87702778899663647</v>
      </c>
      <c r="D19" s="3">
        <f>AVERAGE(D2:D18)</f>
        <v>101.08476954528534</v>
      </c>
      <c r="E19" s="3">
        <f>AVERAGE(E2:E18)</f>
        <v>1996.0588235294117</v>
      </c>
      <c r="F19" s="3">
        <f>AVERAGE(F2:F18)</f>
        <v>567433647.05882359</v>
      </c>
      <c r="G19" t="s">
        <v>52</v>
      </c>
      <c r="H19">
        <f>G2+H18</f>
        <v>2.0082808361436792</v>
      </c>
      <c r="K19" t="s">
        <v>52</v>
      </c>
      <c r="L19">
        <f>K2+L18</f>
        <v>2.1190031886188576</v>
      </c>
      <c r="O19" t="s">
        <v>52</v>
      </c>
      <c r="P19">
        <f>O2+P18</f>
        <v>2.1053776562806075</v>
      </c>
      <c r="S19" t="s">
        <v>52</v>
      </c>
      <c r="T19">
        <f>S2+T18</f>
        <v>1.9980370665583806</v>
      </c>
      <c r="W19" t="s">
        <v>52</v>
      </c>
      <c r="X19">
        <f>W2+X18</f>
        <v>1.9980370665583806</v>
      </c>
      <c r="AA19" t="s">
        <v>52</v>
      </c>
      <c r="AB19">
        <f>AA2+AB18</f>
        <v>1.9948215435766175</v>
      </c>
      <c r="AE19" t="s">
        <v>52</v>
      </c>
      <c r="AF19">
        <f>AE2+AF18</f>
        <v>1.9874168137355741</v>
      </c>
      <c r="AI19" t="s">
        <v>52</v>
      </c>
      <c r="AJ19">
        <f>AI2+AJ18</f>
        <v>2.0064300432892668</v>
      </c>
      <c r="AM19" t="s">
        <v>52</v>
      </c>
      <c r="AN19">
        <f>AM2+AN18</f>
        <v>2.0085871482079094</v>
      </c>
      <c r="AQ19" t="s">
        <v>52</v>
      </c>
      <c r="AR19">
        <f>AQ2+AR18</f>
        <v>2.0085841650822078</v>
      </c>
      <c r="AU19" t="s">
        <v>52</v>
      </c>
      <c r="AV19">
        <f>AU2+AV18</f>
        <v>2.0064294117820336</v>
      </c>
      <c r="AY19" t="s">
        <v>52</v>
      </c>
      <c r="AZ19">
        <f>AY2+AZ18</f>
        <v>2.0173780491382116</v>
      </c>
      <c r="BC19" t="s">
        <v>52</v>
      </c>
      <c r="BD19">
        <f>BC2+BD18</f>
        <v>2.0472885436074062</v>
      </c>
      <c r="BG19" t="s">
        <v>52</v>
      </c>
      <c r="BH19">
        <f>BG2+BH18</f>
        <v>1.9752747315156376</v>
      </c>
      <c r="BK19" t="s">
        <v>52</v>
      </c>
      <c r="BL19">
        <f>BK2+BL18</f>
        <v>1.976765133735737</v>
      </c>
      <c r="BO19" t="s">
        <v>52</v>
      </c>
      <c r="BP19">
        <f>BO2+BP18</f>
        <v>1.9677258503949231</v>
      </c>
      <c r="BS19" t="s">
        <v>52</v>
      </c>
      <c r="BT19">
        <f>BS2+BT18</f>
        <v>2.0183940100281319</v>
      </c>
    </row>
    <row r="20" spans="1:74" x14ac:dyDescent="0.25">
      <c r="A20" t="s">
        <v>60</v>
      </c>
      <c r="B20" s="3">
        <f>STDEV(B2:B18)</f>
        <v>2.155439522758271E-2</v>
      </c>
      <c r="C20" s="3">
        <f>STDEV(C2:C18)</f>
        <v>1.1972610091341131E-2</v>
      </c>
      <c r="D20" s="3">
        <f>STDEV(D2:D18)</f>
        <v>13.681546833334306</v>
      </c>
      <c r="E20" s="3">
        <f>STDEV(E2:E18)</f>
        <v>4.3799341923608583</v>
      </c>
      <c r="F20" s="3">
        <f>STDEV(F2:F18)</f>
        <v>1002418166.6402962</v>
      </c>
      <c r="G20" t="s">
        <v>53</v>
      </c>
      <c r="H20">
        <f>G2-H18</f>
        <v>1.8752542825494087</v>
      </c>
      <c r="K20" t="s">
        <v>53</v>
      </c>
      <c r="L20">
        <f>K2-L18</f>
        <v>1.9748604635654614</v>
      </c>
      <c r="O20" t="s">
        <v>53</v>
      </c>
      <c r="P20">
        <f>O2-P18</f>
        <v>1.9675954209445363</v>
      </c>
      <c r="S20" t="s">
        <v>53</v>
      </c>
      <c r="T20">
        <f>S2-T18</f>
        <v>1.8569267915734109</v>
      </c>
      <c r="W20" t="s">
        <v>53</v>
      </c>
      <c r="X20">
        <f>W2-X18</f>
        <v>1.8569267915734109</v>
      </c>
      <c r="AA20" t="s">
        <v>53</v>
      </c>
      <c r="AB20">
        <f>AA2-AB18</f>
        <v>1.856814243237134</v>
      </c>
      <c r="AE20" t="s">
        <v>53</v>
      </c>
      <c r="AF20">
        <f>AE2-AF18</f>
        <v>1.8565099485500247</v>
      </c>
      <c r="AI20" t="s">
        <v>53</v>
      </c>
      <c r="AJ20">
        <f>AI2-AJ18</f>
        <v>1.8678046937778074</v>
      </c>
      <c r="AM20" t="s">
        <v>53</v>
      </c>
      <c r="AN20">
        <f>AM2-AN18</f>
        <v>1.870637122358779</v>
      </c>
      <c r="AQ20" t="s">
        <v>53</v>
      </c>
      <c r="AR20">
        <f>AQ2-AR18</f>
        <v>1.874187568620691</v>
      </c>
      <c r="AU20" t="s">
        <v>53</v>
      </c>
      <c r="AV20">
        <f>AU2-AV18</f>
        <v>1.8679576104176645</v>
      </c>
      <c r="AY20" t="s">
        <v>53</v>
      </c>
      <c r="AZ20">
        <f>AY2-AZ18</f>
        <v>1.8794233107034761</v>
      </c>
      <c r="BC20" t="s">
        <v>53</v>
      </c>
      <c r="BD20">
        <f>BC2-BD18</f>
        <v>1.9295885679547431</v>
      </c>
      <c r="BG20" t="s">
        <v>53</v>
      </c>
      <c r="BH20">
        <f>BG2-BH18</f>
        <v>1.8398764545117805</v>
      </c>
      <c r="BK20" t="s">
        <v>53</v>
      </c>
      <c r="BL20">
        <f>BK2-BL18</f>
        <v>1.8367346220032381</v>
      </c>
      <c r="BO20" t="s">
        <v>53</v>
      </c>
      <c r="BP20">
        <f>BO2-BP18</f>
        <v>1.8299083213239618</v>
      </c>
      <c r="BS20" t="s">
        <v>53</v>
      </c>
      <c r="BT20">
        <f>BS2-BT18</f>
        <v>1.8741965520666153</v>
      </c>
    </row>
    <row r="21" spans="1:74" x14ac:dyDescent="0.25">
      <c r="A21" t="s">
        <v>61</v>
      </c>
      <c r="B21" s="3">
        <f>MIN(B2:B18)</f>
        <v>0.64123110589524268</v>
      </c>
      <c r="C21" s="3">
        <f>MIN(C2:C18)</f>
        <v>0.85996258893116895</v>
      </c>
      <c r="D21" s="3">
        <f>MIN(D2:D18)</f>
        <v>85.973284946825572</v>
      </c>
      <c r="E21" s="3">
        <f>MIN(E2:E18)</f>
        <v>1988</v>
      </c>
      <c r="F21" s="3">
        <f>MIN(F2:F18)</f>
        <v>560000</v>
      </c>
      <c r="G21" t="s">
        <v>44</v>
      </c>
      <c r="H21" s="18">
        <f>LN(G2)</f>
        <v>0.66359867132889783</v>
      </c>
      <c r="K21" t="s">
        <v>44</v>
      </c>
      <c r="L21" s="18">
        <f>LN(K2)</f>
        <v>0.71634200182174745</v>
      </c>
      <c r="O21" t="s">
        <v>44</v>
      </c>
      <c r="P21" s="18">
        <f>LN(O2)</f>
        <v>0.71122603802436679</v>
      </c>
      <c r="S21" t="s">
        <v>44</v>
      </c>
      <c r="T21" s="18">
        <f>LN(S2)</f>
        <v>0.65621445108890641</v>
      </c>
      <c r="W21" t="s">
        <v>44</v>
      </c>
      <c r="X21" s="18">
        <f>LN(W2)</f>
        <v>0.65621445108890641</v>
      </c>
      <c r="AA21" t="s">
        <v>44</v>
      </c>
      <c r="AB21" s="18">
        <f>LN(AA2)</f>
        <v>0.65535075719581337</v>
      </c>
      <c r="AE21" t="s">
        <v>44</v>
      </c>
      <c r="AF21" s="18">
        <f>LN(AE2)</f>
        <v>0.65334725789146963</v>
      </c>
      <c r="AI21" t="s">
        <v>44</v>
      </c>
      <c r="AJ21" s="18">
        <f>LN(AI2)</f>
        <v>0.66120097553370138</v>
      </c>
      <c r="AM21" t="s">
        <v>44</v>
      </c>
      <c r="AN21" s="18">
        <f>LN(AM2)</f>
        <v>0.66248802282019936</v>
      </c>
      <c r="AQ21" t="s">
        <v>44</v>
      </c>
      <c r="AR21" s="18">
        <f>LN(AQ2)</f>
        <v>0.6634020823948894</v>
      </c>
      <c r="AU21" t="s">
        <v>44</v>
      </c>
      <c r="AV21" s="18">
        <f>LN(AU2)</f>
        <v>0.6612402819129195</v>
      </c>
      <c r="AY21" t="s">
        <v>44</v>
      </c>
      <c r="AZ21" s="18">
        <f>LN(AY2)</f>
        <v>0.66700887191387459</v>
      </c>
      <c r="BC21" t="s">
        <v>44</v>
      </c>
      <c r="BD21" s="18">
        <f>LN(BC2)</f>
        <v>0.68734968540498398</v>
      </c>
      <c r="BG21" t="s">
        <v>44</v>
      </c>
      <c r="BH21" s="18">
        <f>LN(BG2)</f>
        <v>0.64583311275623756</v>
      </c>
      <c r="BK21" t="s">
        <v>44</v>
      </c>
      <c r="BL21" s="18">
        <f>LN(BK2)</f>
        <v>0.64540015801054373</v>
      </c>
      <c r="BO21" t="s">
        <v>44</v>
      </c>
      <c r="BP21" s="18">
        <f>LN(BO2)</f>
        <v>0.64123110589524268</v>
      </c>
      <c r="BS21" t="s">
        <v>44</v>
      </c>
      <c r="BT21" s="18">
        <f>LN(BS2)</f>
        <v>0.66592770968726922</v>
      </c>
    </row>
    <row r="22" spans="1:74" x14ac:dyDescent="0.25">
      <c r="A22" t="s">
        <v>62</v>
      </c>
      <c r="B22" s="3">
        <f>MAX(B2:B18)</f>
        <v>0.71634200182174745</v>
      </c>
      <c r="C22" s="3">
        <f>MAX(C2:C18)</f>
        <v>0.91288483732653691</v>
      </c>
      <c r="D22" s="3">
        <f>MAX(D2:D18)</f>
        <v>146.70681119516146</v>
      </c>
      <c r="E22" s="3">
        <f>MAX(E2:E18)</f>
        <v>2002</v>
      </c>
      <c r="F22" s="3">
        <f>MAX(F2:F18)</f>
        <v>3184496000</v>
      </c>
      <c r="G22" t="s">
        <v>54</v>
      </c>
      <c r="H22" s="18">
        <f>LN(H19)</f>
        <v>0.69727905068746576</v>
      </c>
      <c r="K22" t="s">
        <v>54</v>
      </c>
      <c r="L22" s="18">
        <f>LN(L19)</f>
        <v>0.75094578406032841</v>
      </c>
      <c r="O22" t="s">
        <v>54</v>
      </c>
      <c r="P22" s="18">
        <f>LN(P19)</f>
        <v>0.7444948602018796</v>
      </c>
      <c r="S22" t="s">
        <v>54</v>
      </c>
      <c r="T22" s="18">
        <f>LN(T19)</f>
        <v>0.69216523188529999</v>
      </c>
      <c r="W22" t="s">
        <v>54</v>
      </c>
      <c r="X22" s="18">
        <f>LN(X19)</f>
        <v>0.69216523188529999</v>
      </c>
      <c r="AA22" t="s">
        <v>54</v>
      </c>
      <c r="AB22" s="18">
        <f>LN(AB19)</f>
        <v>0.69055459449947776</v>
      </c>
      <c r="AE22" t="s">
        <v>54</v>
      </c>
      <c r="AF22" s="18">
        <f>LN(AF19)</f>
        <v>0.6868357119461771</v>
      </c>
      <c r="AI22" t="s">
        <v>54</v>
      </c>
      <c r="AJ22" s="18">
        <f>LN(AJ19)</f>
        <v>0.69635704507306084</v>
      </c>
      <c r="AM22" t="s">
        <v>54</v>
      </c>
      <c r="AN22" s="18">
        <f>LN(AN19)</f>
        <v>0.69743156357363345</v>
      </c>
      <c r="AQ22" t="s">
        <v>54</v>
      </c>
      <c r="AR22" s="18">
        <f>LN(AR19)</f>
        <v>0.69743007838643634</v>
      </c>
      <c r="AU22" t="s">
        <v>54</v>
      </c>
      <c r="AV22" s="18">
        <f>LN(AV19)</f>
        <v>0.69635673033129619</v>
      </c>
      <c r="AY22" t="s">
        <v>54</v>
      </c>
      <c r="AZ22" s="18">
        <f>LN(AZ19)</f>
        <v>0.70179867281119124</v>
      </c>
      <c r="BC22" t="s">
        <v>54</v>
      </c>
      <c r="BD22" s="18">
        <f>LN(BD19)</f>
        <v>0.71651625600639735</v>
      </c>
      <c r="BG22" t="s">
        <v>54</v>
      </c>
      <c r="BH22" s="18">
        <f>LN(BH19)</f>
        <v>0.68070749324382218</v>
      </c>
      <c r="BK22" t="s">
        <v>54</v>
      </c>
      <c r="BL22" s="18">
        <f>LN(BL19)</f>
        <v>0.68146173780691954</v>
      </c>
      <c r="BO22" t="s">
        <v>54</v>
      </c>
      <c r="BP22" s="18">
        <f>LN(BP19)</f>
        <v>0.67687848526528915</v>
      </c>
      <c r="BS22" t="s">
        <v>54</v>
      </c>
      <c r="BT22" s="18">
        <f>LN(BT19)</f>
        <v>0.70230215065705914</v>
      </c>
    </row>
    <row r="23" spans="1:74" x14ac:dyDescent="0.25">
      <c r="A23" t="s">
        <v>63</v>
      </c>
      <c r="B23" s="3">
        <f>ABS(B22-B21)</f>
        <v>7.5110895926504773E-2</v>
      </c>
      <c r="C23" s="3">
        <f>ABS(C22-C21)</f>
        <v>5.2922248395367966E-2</v>
      </c>
      <c r="D23" s="3">
        <f>ABS(D22-D21)</f>
        <v>60.733526248335892</v>
      </c>
      <c r="E23" s="3">
        <f>ABS(E22-E21)</f>
        <v>14</v>
      </c>
      <c r="F23" s="3">
        <f>ABS(F22-F21)</f>
        <v>3183936000</v>
      </c>
      <c r="G23" t="s">
        <v>55</v>
      </c>
      <c r="H23" s="18">
        <f>LN(H20)</f>
        <v>0.62874426758685598</v>
      </c>
      <c r="K23" t="s">
        <v>55</v>
      </c>
      <c r="L23" s="18">
        <f>LN(L20)</f>
        <v>0.68049774449790035</v>
      </c>
      <c r="O23" t="s">
        <v>55</v>
      </c>
      <c r="P23" s="18">
        <f>LN(P20)</f>
        <v>0.67681219870750065</v>
      </c>
      <c r="S23" t="s">
        <v>55</v>
      </c>
      <c r="T23" s="18">
        <f>LN(T20)</f>
        <v>0.61892285863891916</v>
      </c>
      <c r="W23" t="s">
        <v>55</v>
      </c>
      <c r="X23" s="18">
        <f>LN(X20)</f>
        <v>0.61892285863891916</v>
      </c>
      <c r="AA23" t="s">
        <v>55</v>
      </c>
      <c r="AB23" s="18">
        <f>LN(AB20)</f>
        <v>0.61886224680020641</v>
      </c>
      <c r="AE23" t="s">
        <v>55</v>
      </c>
      <c r="AF23" s="18">
        <f>LN(AF20)</f>
        <v>0.61869835338714896</v>
      </c>
      <c r="AI23" t="s">
        <v>55</v>
      </c>
      <c r="AJ23" s="18">
        <f>LN(AJ20)</f>
        <v>0.62476378068839944</v>
      </c>
      <c r="AM23" t="s">
        <v>55</v>
      </c>
      <c r="AN23" s="18">
        <f>LN(AN20)</f>
        <v>0.62627907998272836</v>
      </c>
      <c r="AQ23" t="s">
        <v>55</v>
      </c>
      <c r="AR23" s="18">
        <f>LN(AR20)</f>
        <v>0.62817526878658669</v>
      </c>
      <c r="AU23" t="s">
        <v>55</v>
      </c>
      <c r="AV23" s="18">
        <f>LN(AV20)</f>
        <v>0.62484564705327539</v>
      </c>
      <c r="AY23" t="s">
        <v>55</v>
      </c>
      <c r="AZ23" s="18">
        <f>LN(AZ20)</f>
        <v>0.63096498015875735</v>
      </c>
      <c r="BC23" t="s">
        <v>55</v>
      </c>
      <c r="BD23" s="18">
        <f>LN(BD20)</f>
        <v>0.65730680296577793</v>
      </c>
      <c r="BG23" t="s">
        <v>55</v>
      </c>
      <c r="BH23" s="18">
        <f>LN(BH20)</f>
        <v>0.60969842507953986</v>
      </c>
      <c r="BK23" t="s">
        <v>55</v>
      </c>
      <c r="BL23" s="18">
        <f>LN(BL20)</f>
        <v>0.60798933308806735</v>
      </c>
      <c r="BO23" t="s">
        <v>55</v>
      </c>
      <c r="BP23" s="18">
        <f>LN(BP20)</f>
        <v>0.60426586796122161</v>
      </c>
      <c r="BS23" t="s">
        <v>55</v>
      </c>
      <c r="BT23" s="18">
        <f>LN(BT20)</f>
        <v>0.62818006202315746</v>
      </c>
    </row>
    <row r="24" spans="1:74" x14ac:dyDescent="0.25">
      <c r="A24" t="s">
        <v>64</v>
      </c>
      <c r="B24" s="3">
        <f>COUNT(B2:B18)</f>
        <v>17</v>
      </c>
      <c r="G24" t="s">
        <v>56</v>
      </c>
      <c r="H24" s="18">
        <f>H22-H21</f>
        <v>3.3680379358567936E-2</v>
      </c>
      <c r="K24" t="s">
        <v>56</v>
      </c>
      <c r="L24" s="18">
        <f>L22-L21</f>
        <v>3.460378223858096E-2</v>
      </c>
      <c r="O24" t="s">
        <v>56</v>
      </c>
      <c r="P24" s="18">
        <f>P22-P21</f>
        <v>3.3268822177512813E-2</v>
      </c>
      <c r="S24" t="s">
        <v>56</v>
      </c>
      <c r="T24" s="18">
        <f>T22-T21</f>
        <v>3.5950780796393578E-2</v>
      </c>
      <c r="W24" t="s">
        <v>56</v>
      </c>
      <c r="X24" s="18">
        <f>X22-X21</f>
        <v>3.5950780796393578E-2</v>
      </c>
      <c r="AA24" t="s">
        <v>56</v>
      </c>
      <c r="AB24" s="18">
        <f>AB22-AB21</f>
        <v>3.5203837303664387E-2</v>
      </c>
      <c r="AE24" t="s">
        <v>56</v>
      </c>
      <c r="AF24" s="18">
        <f>AF22-AF21</f>
        <v>3.3488454054707462E-2</v>
      </c>
      <c r="AI24" t="s">
        <v>56</v>
      </c>
      <c r="AJ24" s="18">
        <f>AJ22-AJ21</f>
        <v>3.5156069539359458E-2</v>
      </c>
      <c r="AM24" t="s">
        <v>56</v>
      </c>
      <c r="AN24" s="18">
        <f>AN22-AN21</f>
        <v>3.4943540753434088E-2</v>
      </c>
      <c r="AQ24" t="s">
        <v>56</v>
      </c>
      <c r="AR24" s="18">
        <f>AR22-AR21</f>
        <v>3.4027995991546933E-2</v>
      </c>
      <c r="AU24" t="s">
        <v>56</v>
      </c>
      <c r="AV24" s="18">
        <f>AV22-AV21</f>
        <v>3.5116448418376689E-2</v>
      </c>
      <c r="AY24" t="s">
        <v>56</v>
      </c>
      <c r="AZ24" s="18">
        <f>AZ22-AZ21</f>
        <v>3.4789800897316647E-2</v>
      </c>
      <c r="BC24" t="s">
        <v>56</v>
      </c>
      <c r="BD24" s="18">
        <f>BD22-BD21</f>
        <v>2.9166570601413366E-2</v>
      </c>
      <c r="BG24" t="s">
        <v>56</v>
      </c>
      <c r="BH24" s="18">
        <f>BH22-BH21</f>
        <v>3.4874380487584622E-2</v>
      </c>
      <c r="BK24" t="s">
        <v>56</v>
      </c>
      <c r="BL24" s="18">
        <f>BL22-BL21</f>
        <v>3.6061579796375809E-2</v>
      </c>
      <c r="BO24" t="s">
        <v>56</v>
      </c>
      <c r="BP24" s="18">
        <f>BP22-BP21</f>
        <v>3.5647379370046473E-2</v>
      </c>
      <c r="BS24" t="s">
        <v>56</v>
      </c>
      <c r="BT24" s="18">
        <f>BT22-BT21</f>
        <v>3.6374440969789923E-2</v>
      </c>
    </row>
    <row r="25" spans="1:74" x14ac:dyDescent="0.25">
      <c r="G25" t="s">
        <v>57</v>
      </c>
      <c r="H25" s="18">
        <f>H21-H23</f>
        <v>3.4854403742041851E-2</v>
      </c>
      <c r="K25" t="s">
        <v>57</v>
      </c>
      <c r="L25" s="18">
        <f>L21-L23</f>
        <v>3.5844257323847106E-2</v>
      </c>
      <c r="O25" t="s">
        <v>57</v>
      </c>
      <c r="P25" s="18">
        <f>P21-P23</f>
        <v>3.4413839316866146E-2</v>
      </c>
      <c r="S25" t="s">
        <v>57</v>
      </c>
      <c r="T25" s="18">
        <f>T21-T23</f>
        <v>3.7291592449987254E-2</v>
      </c>
      <c r="W25" t="s">
        <v>57</v>
      </c>
      <c r="X25" s="18">
        <f>X21-X23</f>
        <v>3.7291592449987254E-2</v>
      </c>
      <c r="AA25" t="s">
        <v>57</v>
      </c>
      <c r="AB25" s="18">
        <f>AB21-AB23</f>
        <v>3.6488510395606966E-2</v>
      </c>
      <c r="AE25" t="s">
        <v>57</v>
      </c>
      <c r="AF25" s="18">
        <f>AF21-AF23</f>
        <v>3.4648904504320677E-2</v>
      </c>
      <c r="AI25" t="s">
        <v>57</v>
      </c>
      <c r="AJ25" s="18">
        <f>AJ21-AJ23</f>
        <v>3.6437194845301946E-2</v>
      </c>
      <c r="AM25" t="s">
        <v>57</v>
      </c>
      <c r="AN25" s="18">
        <f>AN21-AN23</f>
        <v>3.6208942837471003E-2</v>
      </c>
      <c r="AQ25" t="s">
        <v>57</v>
      </c>
      <c r="AR25" s="18">
        <f>AR21-AR23</f>
        <v>3.5226813608302709E-2</v>
      </c>
      <c r="AU25" t="s">
        <v>57</v>
      </c>
      <c r="AV25" s="18">
        <f>AV21-AV23</f>
        <v>3.6394634859644115E-2</v>
      </c>
      <c r="AY25" t="s">
        <v>57</v>
      </c>
      <c r="AZ25" s="18">
        <f>AZ21-AZ23</f>
        <v>3.6043891755117241E-2</v>
      </c>
      <c r="BC25" t="s">
        <v>57</v>
      </c>
      <c r="BD25" s="18">
        <f>BD21-BD23</f>
        <v>3.0042882439206053E-2</v>
      </c>
      <c r="BG25" t="s">
        <v>57</v>
      </c>
      <c r="BH25" s="18">
        <f>BH21-BH23</f>
        <v>3.6134687676697697E-2</v>
      </c>
      <c r="BK25" t="s">
        <v>57</v>
      </c>
      <c r="BL25" s="18">
        <f>BL21-BL23</f>
        <v>3.7410824922476382E-2</v>
      </c>
      <c r="BO25" t="s">
        <v>57</v>
      </c>
      <c r="BP25" s="18">
        <f>BP21-BP23</f>
        <v>3.6965237934021067E-2</v>
      </c>
      <c r="BS25" t="s">
        <v>57</v>
      </c>
      <c r="BT25" s="18">
        <f>BT21-BT23</f>
        <v>3.7747647664111761E-2</v>
      </c>
    </row>
    <row r="26" spans="1:74" x14ac:dyDescent="0.25">
      <c r="G26" t="s">
        <v>58</v>
      </c>
      <c r="H26" s="19">
        <f>AVERAGE(H24:H25)</f>
        <v>3.4267391550304893E-2</v>
      </c>
      <c r="K26" t="s">
        <v>58</v>
      </c>
      <c r="L26" s="19">
        <f>AVERAGE(L24:L25)</f>
        <v>3.5224019781214033E-2</v>
      </c>
      <c r="O26" t="s">
        <v>58</v>
      </c>
      <c r="P26" s="19">
        <f>AVERAGE(P24:P25)</f>
        <v>3.384133074718948E-2</v>
      </c>
      <c r="S26" t="s">
        <v>58</v>
      </c>
      <c r="T26" s="19">
        <f>AVERAGE(T24:T25)</f>
        <v>3.6621186623190416E-2</v>
      </c>
      <c r="W26" t="s">
        <v>58</v>
      </c>
      <c r="X26" s="19">
        <f>AVERAGE(X24:X25)</f>
        <v>3.6621186623190416E-2</v>
      </c>
      <c r="AA26" t="s">
        <v>58</v>
      </c>
      <c r="AB26" s="19">
        <f>AVERAGE(AB24:AB25)</f>
        <v>3.5846173849635676E-2</v>
      </c>
      <c r="AE26" t="s">
        <v>58</v>
      </c>
      <c r="AF26" s="19">
        <f>AVERAGE(AF24:AF25)</f>
        <v>3.4068679279514069E-2</v>
      </c>
      <c r="AI26" t="s">
        <v>58</v>
      </c>
      <c r="AJ26" s="19">
        <f>AVERAGE(AJ24:AJ25)</f>
        <v>3.5796632192330702E-2</v>
      </c>
      <c r="AM26" t="s">
        <v>58</v>
      </c>
      <c r="AN26" s="19">
        <f>AVERAGE(AN24:AN25)</f>
        <v>3.5576241795452546E-2</v>
      </c>
      <c r="AQ26" t="s">
        <v>58</v>
      </c>
      <c r="AR26" s="19">
        <f>AVERAGE(AR24:AR25)</f>
        <v>3.4627404799924821E-2</v>
      </c>
      <c r="AU26" t="s">
        <v>58</v>
      </c>
      <c r="AV26" s="19">
        <f>AVERAGE(AV24:AV25)</f>
        <v>3.5755541639010402E-2</v>
      </c>
      <c r="AY26" t="s">
        <v>58</v>
      </c>
      <c r="AZ26" s="19">
        <f>AVERAGE(AZ24:AZ25)</f>
        <v>3.5416846326216944E-2</v>
      </c>
      <c r="BC26" t="s">
        <v>58</v>
      </c>
      <c r="BD26" s="19">
        <f>AVERAGE(BD24:BD25)</f>
        <v>2.960472652030971E-2</v>
      </c>
      <c r="BG26" t="s">
        <v>58</v>
      </c>
      <c r="BH26" s="19">
        <f>AVERAGE(BH24:BH25)</f>
        <v>3.5504534082141159E-2</v>
      </c>
      <c r="BK26" t="s">
        <v>58</v>
      </c>
      <c r="BL26" s="19">
        <f>AVERAGE(BL24:BL25)</f>
        <v>3.6736202359426096E-2</v>
      </c>
      <c r="BO26" t="s">
        <v>58</v>
      </c>
      <c r="BP26" s="19">
        <f>AVERAGE(BP24:BP25)</f>
        <v>3.630630865203377E-2</v>
      </c>
      <c r="BS26" t="s">
        <v>58</v>
      </c>
      <c r="BT26" s="19">
        <f>AVERAGE(BT24:BT25)</f>
        <v>3.7061044316950842E-2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6"/>
  <sheetViews>
    <sheetView workbookViewId="0">
      <selection activeCell="F1" sqref="F1"/>
    </sheetView>
  </sheetViews>
  <sheetFormatPr defaultColWidth="11.42578125" defaultRowHeight="15" x14ac:dyDescent="0.25"/>
  <sheetData>
    <row r="1" spans="2:76" ht="24" thickTop="1" thickBot="1" x14ac:dyDescent="0.3">
      <c r="B1" s="3" t="s">
        <v>37</v>
      </c>
      <c r="C1" s="3" t="s">
        <v>38</v>
      </c>
      <c r="D1" s="3" t="s">
        <v>39</v>
      </c>
      <c r="E1" s="20" t="s">
        <v>36</v>
      </c>
      <c r="F1" s="20" t="s">
        <v>24</v>
      </c>
      <c r="G1" s="15">
        <f>LN(G2)</f>
        <v>0.66359867132889783</v>
      </c>
      <c r="H1" s="16">
        <f>G4</f>
        <v>0.8765666511759086</v>
      </c>
      <c r="I1" s="10" t="s">
        <v>36</v>
      </c>
      <c r="J1" s="10" t="s">
        <v>24</v>
      </c>
      <c r="K1" s="15">
        <f>LN(K2)</f>
        <v>0.71634200182174745</v>
      </c>
      <c r="L1" s="16">
        <f>K4</f>
        <v>0.88356972117816601</v>
      </c>
      <c r="M1" s="10" t="s">
        <v>36</v>
      </c>
      <c r="N1" s="10" t="s">
        <v>24</v>
      </c>
      <c r="O1" s="15">
        <f>LN(O2)</f>
        <v>0.71122603802436679</v>
      </c>
      <c r="P1" s="16">
        <f>O4</f>
        <v>0.89115580176014275</v>
      </c>
      <c r="Q1" s="10" t="s">
        <v>36</v>
      </c>
      <c r="R1" s="10" t="s">
        <v>24</v>
      </c>
      <c r="S1" s="15">
        <f>LN(S2)</f>
        <v>0.65621445108890641</v>
      </c>
      <c r="T1" s="16">
        <f>S4</f>
        <v>0.86919524633437595</v>
      </c>
      <c r="U1" s="10" t="s">
        <v>36</v>
      </c>
      <c r="V1" s="10" t="s">
        <v>24</v>
      </c>
      <c r="W1" s="15">
        <f>LN(W2)</f>
        <v>0.65621445108890641</v>
      </c>
      <c r="X1" s="16">
        <f>W4</f>
        <v>0.86919524633437595</v>
      </c>
      <c r="Y1" s="10" t="s">
        <v>36</v>
      </c>
      <c r="Z1" s="10" t="s">
        <v>24</v>
      </c>
      <c r="AA1" s="15">
        <f>LN(AA2)</f>
        <v>0.65535075719581337</v>
      </c>
      <c r="AB1" s="16">
        <f>AA4</f>
        <v>0.8738787726391799</v>
      </c>
      <c r="AC1" s="10" t="s">
        <v>36</v>
      </c>
      <c r="AD1" s="10" t="s">
        <v>24</v>
      </c>
      <c r="AE1" s="15">
        <f>LN(AE2)</f>
        <v>0.65334725789146963</v>
      </c>
      <c r="AF1" s="16">
        <f>AE4</f>
        <v>0.88444516979838572</v>
      </c>
      <c r="AG1" s="10" t="s">
        <v>36</v>
      </c>
      <c r="AH1" s="10" t="s">
        <v>24</v>
      </c>
      <c r="AI1" s="15">
        <f>LN(AI2)</f>
        <v>0.66120097553370138</v>
      </c>
      <c r="AJ1" s="16">
        <f>AI4</f>
        <v>0.87484960473116524</v>
      </c>
      <c r="AK1" s="10" t="s">
        <v>36</v>
      </c>
      <c r="AL1" s="10" t="s">
        <v>24</v>
      </c>
      <c r="AM1" s="15">
        <f>LN(AM2)</f>
        <v>0.66248802282019936</v>
      </c>
      <c r="AN1" s="16">
        <f>AM4</f>
        <v>0.87633715732872497</v>
      </c>
      <c r="AO1" s="10" t="s">
        <v>36</v>
      </c>
      <c r="AP1" s="10" t="s">
        <v>24</v>
      </c>
      <c r="AQ1" s="15">
        <f>LN(AQ2)</f>
        <v>0.6634020823948894</v>
      </c>
      <c r="AR1" s="16">
        <f>AQ4</f>
        <v>0.88217005364470813</v>
      </c>
      <c r="AS1" s="10" t="s">
        <v>36</v>
      </c>
      <c r="AT1" s="10" t="s">
        <v>24</v>
      </c>
      <c r="AU1" s="15">
        <f>LN(AU2)</f>
        <v>0.6612402819129195</v>
      </c>
      <c r="AV1" s="16">
        <f>AU4</f>
        <v>0.87510508034900203</v>
      </c>
      <c r="AW1" s="10" t="s">
        <v>36</v>
      </c>
      <c r="AX1" s="10" t="s">
        <v>24</v>
      </c>
      <c r="AY1" s="15">
        <f>LN(AY2)</f>
        <v>0.66700887191387459</v>
      </c>
      <c r="AZ1" s="16">
        <f>AY4</f>
        <v>0.8777963241008605</v>
      </c>
      <c r="BA1" s="10" t="s">
        <v>36</v>
      </c>
      <c r="BB1" s="10" t="s">
        <v>24</v>
      </c>
      <c r="BC1" s="15">
        <f>LN(BC2)</f>
        <v>0.68734968540498398</v>
      </c>
      <c r="BD1" s="16">
        <f>BC4</f>
        <v>0.91288483732653691</v>
      </c>
      <c r="BE1" s="10" t="s">
        <v>36</v>
      </c>
      <c r="BF1" s="10" t="s">
        <v>24</v>
      </c>
      <c r="BG1" s="15">
        <f>LN(BG2)</f>
        <v>0.64583311275623756</v>
      </c>
      <c r="BH1" s="16">
        <f>BG4</f>
        <v>0.87485784267622779</v>
      </c>
      <c r="BI1" s="10" t="s">
        <v>36</v>
      </c>
      <c r="BJ1" s="10" t="s">
        <v>24</v>
      </c>
      <c r="BK1" s="15">
        <f>LN(BK2)</f>
        <v>0.64540015801054373</v>
      </c>
      <c r="BL1" s="16">
        <f>BK4</f>
        <v>0.86714990041013229</v>
      </c>
      <c r="BM1" s="10" t="s">
        <v>36</v>
      </c>
      <c r="BN1" s="10" t="s">
        <v>24</v>
      </c>
      <c r="BO1" s="15">
        <f>LN(BO2)</f>
        <v>0.64123110589524268</v>
      </c>
      <c r="BP1" s="16">
        <f>BO4</f>
        <v>0.86931194592874017</v>
      </c>
      <c r="BQ1" s="10" t="s">
        <v>36</v>
      </c>
      <c r="BR1" s="10" t="s">
        <v>24</v>
      </c>
      <c r="BS1" s="15">
        <f>LN(BS2)</f>
        <v>0.66592770968726922</v>
      </c>
      <c r="BT1" s="16">
        <f>BS4</f>
        <v>0.86760711947093017</v>
      </c>
      <c r="BU1" s="10" t="s">
        <v>36</v>
      </c>
      <c r="BV1" s="10" t="s">
        <v>24</v>
      </c>
      <c r="BW1" s="15">
        <f>LN(BW2)</f>
        <v>0.644360759759663</v>
      </c>
      <c r="BX1" s="16">
        <f>BW4</f>
        <v>0.85996258893116895</v>
      </c>
    </row>
    <row r="2" spans="2:76" ht="15.75" thickTop="1" x14ac:dyDescent="0.25">
      <c r="B2">
        <v>0.71634200182174745</v>
      </c>
      <c r="C2" s="17">
        <v>0.88356972117816601</v>
      </c>
      <c r="D2">
        <v>106.24363543286992</v>
      </c>
      <c r="E2" s="10">
        <v>1988</v>
      </c>
      <c r="F2" s="11">
        <v>560000</v>
      </c>
      <c r="G2">
        <f t="array" ref="G2:H6">LOGEST(F2:F18,E2:E18,TRUE, TRUE)</f>
        <v>1.941767559346544</v>
      </c>
      <c r="H2">
        <v>0</v>
      </c>
      <c r="I2" s="10">
        <v>1989</v>
      </c>
      <c r="J2" s="11">
        <v>1260000</v>
      </c>
      <c r="K2">
        <f t="array" ref="K2:L6">LOGEST(J2:J17,I2:I17,TRUE, TRUE)</f>
        <v>2.0469318260921594</v>
      </c>
      <c r="L2">
        <v>0</v>
      </c>
      <c r="M2" s="10">
        <v>1988</v>
      </c>
      <c r="N2" s="11">
        <v>560000</v>
      </c>
      <c r="O2">
        <f t="array" ref="O2:P6">LOGEST(N2:N17,M2:M17,TRUE, TRUE)</f>
        <v>2.0364865386125719</v>
      </c>
      <c r="P2">
        <v>0</v>
      </c>
      <c r="Q2" s="10">
        <v>1988</v>
      </c>
      <c r="R2" s="11">
        <v>560000</v>
      </c>
      <c r="S2">
        <f t="array" ref="S2:T6">LOGEST(R2:R17,Q2:Q17,TRUE, TRUE)</f>
        <v>1.9274819290658958</v>
      </c>
      <c r="T2">
        <v>0</v>
      </c>
      <c r="U2" s="10">
        <v>1988</v>
      </c>
      <c r="V2" s="11">
        <v>560000</v>
      </c>
      <c r="W2">
        <f t="array" ref="W2:X6">LOGEST(V2:V17,U2:U17,TRUE, TRUE)</f>
        <v>1.9274819290658958</v>
      </c>
      <c r="X2">
        <v>0</v>
      </c>
      <c r="Y2" s="10">
        <v>1988</v>
      </c>
      <c r="Z2" s="11">
        <v>560000</v>
      </c>
      <c r="AA2">
        <f t="array" ref="AA2:AB6">LOGEST(Z2:Z17,Y2:Y17,TRUE, TRUE)</f>
        <v>1.9258178934068757</v>
      </c>
      <c r="AB2">
        <v>0</v>
      </c>
      <c r="AC2" s="10">
        <v>1988</v>
      </c>
      <c r="AD2" s="11">
        <v>560000</v>
      </c>
      <c r="AE2">
        <f t="array" ref="AE2:AF6">LOGEST(AD2:AD17,AC2:AC17,TRUE, TRUE)</f>
        <v>1.9219633811427994</v>
      </c>
      <c r="AF2">
        <v>0</v>
      </c>
      <c r="AG2" s="10">
        <v>1988</v>
      </c>
      <c r="AH2" s="11">
        <v>560000</v>
      </c>
      <c r="AI2">
        <f t="array" ref="AI2:AJ6">LOGEST(AH2:AH17,AG2:AG17,TRUE, TRUE)</f>
        <v>1.937117368533537</v>
      </c>
      <c r="AJ2">
        <v>0</v>
      </c>
      <c r="AK2" s="10">
        <v>1988</v>
      </c>
      <c r="AL2" s="11">
        <v>560000</v>
      </c>
      <c r="AM2">
        <f t="array" ref="AM2:AN6">LOGEST(AL2:AL17,AK2:AK17,TRUE, TRUE)</f>
        <v>1.9396121352833442</v>
      </c>
      <c r="AN2">
        <v>0</v>
      </c>
      <c r="AO2" s="10">
        <v>1988</v>
      </c>
      <c r="AP2" s="11">
        <v>560000</v>
      </c>
      <c r="AQ2">
        <f t="array" ref="AQ2:AR6">LOGEST(AP2:AP17,AO2:AO17,TRUE, TRUE)</f>
        <v>1.9413858668514494</v>
      </c>
      <c r="AR2">
        <v>0</v>
      </c>
      <c r="AS2" s="10">
        <v>1988</v>
      </c>
      <c r="AT2" s="11">
        <v>560000</v>
      </c>
      <c r="AU2">
        <f t="array" ref="AU2:AV6">LOGEST(AT2:AT17,AS2:AS17,TRUE, TRUE)</f>
        <v>1.9371935110998491</v>
      </c>
      <c r="AV2">
        <v>0</v>
      </c>
      <c r="AW2" s="10">
        <v>1988</v>
      </c>
      <c r="AX2" s="11">
        <v>560000</v>
      </c>
      <c r="AY2">
        <f t="array" ref="AY2:AZ6">LOGEST(AX2:AX17,AW2:AW17,TRUE, TRUE)</f>
        <v>1.9484006799208438</v>
      </c>
      <c r="AZ2">
        <v>0</v>
      </c>
      <c r="BA2" s="10">
        <v>1988</v>
      </c>
      <c r="BB2" s="11">
        <v>560000</v>
      </c>
      <c r="BC2">
        <f t="array" ref="BC2:BD6">LOGEST(BB2:BB17,BA2:BA17,TRUE, TRUE)</f>
        <v>1.9884385557810746</v>
      </c>
      <c r="BD2">
        <v>0</v>
      </c>
      <c r="BE2" s="10">
        <v>1988</v>
      </c>
      <c r="BF2" s="11">
        <v>560000</v>
      </c>
      <c r="BG2">
        <f t="array" ref="BG2:BH6">LOGEST(BF2:BF17,BE2:BE17,TRUE, TRUE)</f>
        <v>1.907575593013709</v>
      </c>
      <c r="BH2">
        <v>0</v>
      </c>
      <c r="BI2" s="10">
        <v>1988</v>
      </c>
      <c r="BJ2" s="11">
        <v>560000</v>
      </c>
      <c r="BK2">
        <f t="array" ref="BK2:BL6">LOGEST(BJ2:BJ17,BI2:BI17,TRUE, TRUE)</f>
        <v>1.9067498778694876</v>
      </c>
      <c r="BL2">
        <v>0</v>
      </c>
      <c r="BM2" s="10">
        <v>1988</v>
      </c>
      <c r="BN2" s="11">
        <v>560000</v>
      </c>
      <c r="BO2">
        <f t="array" ref="BO2:BP6">LOGEST(BN2:BN17,BM2:BM17,TRUE, TRUE)</f>
        <v>1.8988170858594424</v>
      </c>
      <c r="BP2">
        <v>0</v>
      </c>
      <c r="BQ2" s="10">
        <v>1988</v>
      </c>
      <c r="BR2" s="11">
        <v>560000</v>
      </c>
      <c r="BS2">
        <f t="array" ref="BS2:BT6">LOGEST(BR2:BR17,BQ2:BQ17,TRUE, TRUE)</f>
        <v>1.9462952810473735</v>
      </c>
      <c r="BT2">
        <v>0</v>
      </c>
      <c r="BU2" s="10">
        <v>1988</v>
      </c>
      <c r="BV2" s="11">
        <v>560000</v>
      </c>
      <c r="BW2">
        <f t="array" ref="BW2:BX6">LOGEST(BV2:BV17,BU2:BU17,TRUE, TRUE)</f>
        <v>1.9047690350022022</v>
      </c>
      <c r="BX2">
        <v>0</v>
      </c>
    </row>
    <row r="3" spans="2:76" x14ac:dyDescent="0.25">
      <c r="B3">
        <v>0.71122603802436679</v>
      </c>
      <c r="C3" s="17">
        <v>0.89115580176014275</v>
      </c>
      <c r="D3">
        <v>114.62421908008855</v>
      </c>
      <c r="E3" s="10">
        <v>1989</v>
      </c>
      <c r="F3" s="11">
        <v>1260000</v>
      </c>
      <c r="G3">
        <v>6.4295956604651192E-2</v>
      </c>
      <c r="H3">
        <v>128.33880229239958</v>
      </c>
      <c r="I3" s="10">
        <v>1992</v>
      </c>
      <c r="J3" s="11">
        <v>1120000</v>
      </c>
      <c r="K3">
        <v>6.9497463603689205E-2</v>
      </c>
      <c r="L3">
        <v>138.75628849667154</v>
      </c>
      <c r="M3" s="10">
        <v>1992</v>
      </c>
      <c r="N3" s="11">
        <v>1120000</v>
      </c>
      <c r="O3">
        <v>6.6430795463013489E-2</v>
      </c>
      <c r="P3">
        <v>132.62934725105441</v>
      </c>
      <c r="Q3" s="10">
        <v>1989</v>
      </c>
      <c r="R3" s="11">
        <v>1260000</v>
      </c>
      <c r="S3">
        <v>6.8035387816080678E-2</v>
      </c>
      <c r="T3">
        <v>135.82020339497001</v>
      </c>
      <c r="U3" s="10">
        <v>1989</v>
      </c>
      <c r="V3" s="11">
        <v>1260000</v>
      </c>
      <c r="W3">
        <v>6.8035387816080678E-2</v>
      </c>
      <c r="X3">
        <v>135.82020339497001</v>
      </c>
      <c r="Y3" s="10">
        <v>1989</v>
      </c>
      <c r="Z3" s="11">
        <v>1260000</v>
      </c>
      <c r="AA3">
        <v>6.6539309069075278E-2</v>
      </c>
      <c r="AB3">
        <v>132.82940509281997</v>
      </c>
      <c r="AC3" s="10">
        <v>1989</v>
      </c>
      <c r="AD3" s="11">
        <v>1260000</v>
      </c>
      <c r="AE3">
        <v>6.3115881119464243E-2</v>
      </c>
      <c r="AF3">
        <v>125.9914317709695</v>
      </c>
      <c r="AG3" s="10">
        <v>1989</v>
      </c>
      <c r="AH3" s="11">
        <v>1260000</v>
      </c>
      <c r="AI3">
        <v>6.6837297398481085E-2</v>
      </c>
      <c r="AJ3">
        <v>133.42009404887807</v>
      </c>
      <c r="AK3" s="10">
        <v>1989</v>
      </c>
      <c r="AL3" s="11">
        <v>1260000</v>
      </c>
      <c r="AM3">
        <v>6.6511694551538714E-2</v>
      </c>
      <c r="AN3">
        <v>132.765974652371</v>
      </c>
      <c r="AO3" s="10">
        <v>1989</v>
      </c>
      <c r="AP3" s="11">
        <v>1260000</v>
      </c>
      <c r="AQ3">
        <v>6.4798432023426611E-2</v>
      </c>
      <c r="AR3">
        <v>129.3420316001139</v>
      </c>
      <c r="AS3" s="10">
        <v>1989</v>
      </c>
      <c r="AT3" s="11">
        <v>1260000</v>
      </c>
      <c r="AU3">
        <v>6.6763265172714206E-2</v>
      </c>
      <c r="AV3">
        <v>133.25562124063939</v>
      </c>
      <c r="AW3" s="10">
        <v>1989</v>
      </c>
      <c r="AX3" s="11">
        <v>1260000</v>
      </c>
      <c r="AY3">
        <v>6.6513966693587112E-2</v>
      </c>
      <c r="AZ3">
        <v>132.75803587502725</v>
      </c>
      <c r="BA3" s="10">
        <v>1989</v>
      </c>
      <c r="BB3" s="11">
        <v>1260000</v>
      </c>
      <c r="BC3">
        <v>5.6748266491048395E-2</v>
      </c>
      <c r="BD3">
        <v>113.26271094060624</v>
      </c>
      <c r="BE3" s="10">
        <v>1989</v>
      </c>
      <c r="BF3" s="11">
        <v>1260000</v>
      </c>
      <c r="BG3">
        <v>6.5281385686249624E-2</v>
      </c>
      <c r="BH3">
        <v>130.2897024437184</v>
      </c>
      <c r="BI3" s="10">
        <v>1989</v>
      </c>
      <c r="BJ3" s="11">
        <v>1260000</v>
      </c>
      <c r="BK3">
        <v>6.7514787089881165E-2</v>
      </c>
      <c r="BL3">
        <v>134.74293339767459</v>
      </c>
      <c r="BM3" s="10">
        <v>1989</v>
      </c>
      <c r="BN3" s="11">
        <v>1260000</v>
      </c>
      <c r="BO3">
        <v>6.6447812104367052E-2</v>
      </c>
      <c r="BP3">
        <v>132.61351337567677</v>
      </c>
      <c r="BQ3" s="10">
        <v>1989</v>
      </c>
      <c r="BR3" s="11">
        <v>1260000</v>
      </c>
      <c r="BS3">
        <v>6.9523852714125492E-2</v>
      </c>
      <c r="BT3">
        <v>138.7525349570889</v>
      </c>
      <c r="BU3" s="10">
        <v>1989</v>
      </c>
      <c r="BV3" s="11">
        <v>1260000</v>
      </c>
      <c r="BW3">
        <v>6.949400232050057E-2</v>
      </c>
      <c r="BX3">
        <v>138.6886049549301</v>
      </c>
    </row>
    <row r="4" spans="2:76" ht="15.75" thickBot="1" x14ac:dyDescent="0.3">
      <c r="B4">
        <v>0.65621445108890641</v>
      </c>
      <c r="C4" s="17">
        <v>0.86919524633437595</v>
      </c>
      <c r="D4">
        <v>93.02974936054828</v>
      </c>
      <c r="E4" s="10">
        <v>1992</v>
      </c>
      <c r="F4" s="11">
        <v>1120000</v>
      </c>
      <c r="G4">
        <v>0.8765666511759086</v>
      </c>
      <c r="H4">
        <v>1.1264482350530467</v>
      </c>
      <c r="I4" s="10">
        <v>1992</v>
      </c>
      <c r="J4" s="11">
        <v>1120000</v>
      </c>
      <c r="K4">
        <v>0.88356972117816601</v>
      </c>
      <c r="L4">
        <v>1.072013863659381</v>
      </c>
      <c r="M4" s="10">
        <v>1992</v>
      </c>
      <c r="N4" s="11">
        <v>1120000</v>
      </c>
      <c r="O4">
        <v>0.89115580176014275</v>
      </c>
      <c r="P4">
        <v>1.0587326616316217</v>
      </c>
      <c r="Q4" s="10">
        <v>1992</v>
      </c>
      <c r="R4" s="11">
        <v>1120000</v>
      </c>
      <c r="S4">
        <v>0.86919524633437595</v>
      </c>
      <c r="T4">
        <v>1.1574767171568319</v>
      </c>
      <c r="U4" s="10">
        <v>1992</v>
      </c>
      <c r="V4" s="11">
        <v>1120000</v>
      </c>
      <c r="W4">
        <v>0.86919524633437595</v>
      </c>
      <c r="X4">
        <v>1.1574767171568319</v>
      </c>
      <c r="Y4" s="10">
        <v>1992</v>
      </c>
      <c r="Z4" s="11">
        <v>1120000</v>
      </c>
      <c r="AA4">
        <v>0.8738787726391799</v>
      </c>
      <c r="AB4">
        <v>1.1467176882139767</v>
      </c>
      <c r="AC4" s="10">
        <v>1992</v>
      </c>
      <c r="AD4" s="11">
        <v>1120000</v>
      </c>
      <c r="AE4">
        <v>0.88444516979838572</v>
      </c>
      <c r="AF4">
        <v>1.0976312655288778</v>
      </c>
      <c r="AG4" s="10">
        <v>1992</v>
      </c>
      <c r="AH4" s="11">
        <v>1120000</v>
      </c>
      <c r="AI4">
        <v>0.87484960473116524</v>
      </c>
      <c r="AJ4">
        <v>1.1623494123319864</v>
      </c>
      <c r="AK4" s="10">
        <v>1992</v>
      </c>
      <c r="AL4" s="11">
        <v>1120000</v>
      </c>
      <c r="AM4">
        <v>0.87633715732872497</v>
      </c>
      <c r="AN4">
        <v>1.1630040994466997</v>
      </c>
      <c r="AO4" s="10">
        <v>1992</v>
      </c>
      <c r="AP4" s="11">
        <v>1120000</v>
      </c>
      <c r="AQ4">
        <v>0.88217005364470813</v>
      </c>
      <c r="AR4">
        <v>1.1352446732126562</v>
      </c>
      <c r="AS4" s="10">
        <v>1992</v>
      </c>
      <c r="AT4" s="11">
        <v>1120000</v>
      </c>
      <c r="AU4">
        <v>0.87510508034900203</v>
      </c>
      <c r="AV4">
        <v>1.1620212951308937</v>
      </c>
      <c r="AW4" s="10">
        <v>1992</v>
      </c>
      <c r="AX4" s="11">
        <v>1120000</v>
      </c>
      <c r="AY4">
        <v>0.8777963241008605</v>
      </c>
      <c r="AZ4">
        <v>1.1576822302148804</v>
      </c>
      <c r="BA4" s="10">
        <v>1992</v>
      </c>
      <c r="BB4" s="11">
        <v>1120000</v>
      </c>
      <c r="BC4">
        <v>0.91288483732653691</v>
      </c>
      <c r="BD4">
        <v>0.97921596289317125</v>
      </c>
      <c r="BE4" s="10">
        <v>1992</v>
      </c>
      <c r="BF4" s="11">
        <v>1120000</v>
      </c>
      <c r="BG4">
        <v>0.87485784267622779</v>
      </c>
      <c r="BH4">
        <v>1.1125401915954016</v>
      </c>
      <c r="BI4" s="10">
        <v>1992</v>
      </c>
      <c r="BJ4" s="11">
        <v>1120000</v>
      </c>
      <c r="BK4">
        <v>0.86714990041013229</v>
      </c>
      <c r="BL4">
        <v>1.1317540632564778</v>
      </c>
      <c r="BM4" s="10">
        <v>1992</v>
      </c>
      <c r="BN4" s="11">
        <v>1120000</v>
      </c>
      <c r="BO4">
        <v>0.86931194592874017</v>
      </c>
      <c r="BP4">
        <v>1.1138683033022765</v>
      </c>
      <c r="BQ4" s="10">
        <v>1992</v>
      </c>
      <c r="BR4" s="11">
        <v>1120000</v>
      </c>
      <c r="BS4">
        <v>0.86760711947093017</v>
      </c>
      <c r="BT4">
        <v>1.165432140039278</v>
      </c>
      <c r="BU4" s="10">
        <v>1992</v>
      </c>
      <c r="BV4" s="11">
        <v>1120000</v>
      </c>
      <c r="BW4">
        <v>0.85996258893116895</v>
      </c>
      <c r="BX4">
        <v>1.1407128780281222</v>
      </c>
    </row>
    <row r="5" spans="2:76" ht="17.25" thickTop="1" thickBot="1" x14ac:dyDescent="0.3">
      <c r="B5">
        <v>0.65621445108890641</v>
      </c>
      <c r="C5" s="17">
        <v>0.86919524633437595</v>
      </c>
      <c r="D5">
        <v>93.02974936054828</v>
      </c>
      <c r="E5" s="10">
        <v>1992</v>
      </c>
      <c r="F5" s="11">
        <v>1120000</v>
      </c>
      <c r="G5">
        <v>106.52307413596107</v>
      </c>
      <c r="H5">
        <v>15</v>
      </c>
      <c r="I5" s="10">
        <v>1993</v>
      </c>
      <c r="J5" s="11">
        <v>1680000</v>
      </c>
      <c r="K5" s="14">
        <v>106.24363543286992</v>
      </c>
      <c r="L5">
        <v>14</v>
      </c>
      <c r="M5" s="10">
        <v>1993</v>
      </c>
      <c r="N5" s="11">
        <v>1680000</v>
      </c>
      <c r="O5" s="14">
        <v>114.62421908008855</v>
      </c>
      <c r="P5">
        <v>14</v>
      </c>
      <c r="Q5" s="10">
        <v>1993</v>
      </c>
      <c r="R5" s="11">
        <v>1680000</v>
      </c>
      <c r="S5" s="14">
        <v>93.02974936054828</v>
      </c>
      <c r="T5">
        <v>14</v>
      </c>
      <c r="U5" s="10">
        <v>1993</v>
      </c>
      <c r="V5" s="11">
        <v>1680000</v>
      </c>
      <c r="W5" s="14">
        <v>93.02974936054828</v>
      </c>
      <c r="X5">
        <v>14</v>
      </c>
      <c r="Y5" s="10">
        <v>1992</v>
      </c>
      <c r="Z5" s="11">
        <v>1120000</v>
      </c>
      <c r="AA5" s="14">
        <v>97.004311430837959</v>
      </c>
      <c r="AB5">
        <v>14</v>
      </c>
      <c r="AC5" s="10">
        <v>1992</v>
      </c>
      <c r="AD5" s="11">
        <v>1120000</v>
      </c>
      <c r="AE5" s="14">
        <v>107.15460665359899</v>
      </c>
      <c r="AF5">
        <v>14</v>
      </c>
      <c r="AG5" s="10">
        <v>1992</v>
      </c>
      <c r="AH5" s="11">
        <v>1120000</v>
      </c>
      <c r="AI5" s="14">
        <v>97.865407775394431</v>
      </c>
      <c r="AJ5">
        <v>14</v>
      </c>
      <c r="AK5" s="10">
        <v>1992</v>
      </c>
      <c r="AL5" s="11">
        <v>1120000</v>
      </c>
      <c r="AM5" s="14">
        <v>99.211047858695053</v>
      </c>
      <c r="AN5">
        <v>14</v>
      </c>
      <c r="AO5" s="10">
        <v>1992</v>
      </c>
      <c r="AP5" s="11">
        <v>1120000</v>
      </c>
      <c r="AQ5" s="14">
        <v>104.81529639151236</v>
      </c>
      <c r="AR5">
        <v>14</v>
      </c>
      <c r="AS5" s="10">
        <v>1992</v>
      </c>
      <c r="AT5" s="11">
        <v>1120000</v>
      </c>
      <c r="AU5" s="14">
        <v>98.094231207491134</v>
      </c>
      <c r="AV5">
        <v>14</v>
      </c>
      <c r="AW5" s="10">
        <v>1992</v>
      </c>
      <c r="AX5" s="11">
        <v>1120000</v>
      </c>
      <c r="AY5" s="14">
        <v>100.56283861342165</v>
      </c>
      <c r="AZ5">
        <v>14</v>
      </c>
      <c r="BA5" s="10">
        <v>1992</v>
      </c>
      <c r="BB5" s="11">
        <v>1120000</v>
      </c>
      <c r="BC5" s="14">
        <v>146.70681119516146</v>
      </c>
      <c r="BD5">
        <v>14</v>
      </c>
      <c r="BE5" s="10">
        <v>1992</v>
      </c>
      <c r="BF5" s="11">
        <v>1120000</v>
      </c>
      <c r="BG5" s="14">
        <v>97.872771729343796</v>
      </c>
      <c r="BH5">
        <v>14</v>
      </c>
      <c r="BI5" s="10">
        <v>1992</v>
      </c>
      <c r="BJ5" s="11">
        <v>1120000</v>
      </c>
      <c r="BK5" s="14">
        <v>91.381930786808056</v>
      </c>
      <c r="BL5">
        <v>14</v>
      </c>
      <c r="BM5" s="10">
        <v>1992</v>
      </c>
      <c r="BN5" s="11">
        <v>1120000</v>
      </c>
      <c r="BO5" s="14">
        <v>93.12532296460904</v>
      </c>
      <c r="BP5">
        <v>14</v>
      </c>
      <c r="BQ5" s="10">
        <v>1992</v>
      </c>
      <c r="BR5" s="11">
        <v>1120000</v>
      </c>
      <c r="BS5" s="14">
        <v>91.745867482096088</v>
      </c>
      <c r="BT5">
        <v>14</v>
      </c>
      <c r="BU5" s="10">
        <v>1992</v>
      </c>
      <c r="BV5" s="11">
        <v>1120000</v>
      </c>
      <c r="BW5" s="14">
        <v>85.973284946825572</v>
      </c>
      <c r="BX5">
        <v>14</v>
      </c>
    </row>
    <row r="6" spans="2:76" ht="15.75" thickTop="1" x14ac:dyDescent="0.25">
      <c r="B6">
        <v>0.65535075719581337</v>
      </c>
      <c r="C6" s="17">
        <v>0.8738787726391799</v>
      </c>
      <c r="D6">
        <v>97.004311430837959</v>
      </c>
      <c r="E6" s="10">
        <v>1993</v>
      </c>
      <c r="F6" s="11">
        <v>1680000</v>
      </c>
      <c r="G6">
        <v>135.16559763552345</v>
      </c>
      <c r="H6">
        <v>19.033284393811861</v>
      </c>
      <c r="I6" s="10">
        <v>1994</v>
      </c>
      <c r="J6" s="11">
        <v>1680000</v>
      </c>
      <c r="K6">
        <v>122.09664391413594</v>
      </c>
      <c r="L6">
        <v>16.088992134290798</v>
      </c>
      <c r="M6" s="10">
        <v>1994</v>
      </c>
      <c r="N6" s="11">
        <v>1680000</v>
      </c>
      <c r="O6">
        <v>128.48398919961491</v>
      </c>
      <c r="P6">
        <v>15.692807883278091</v>
      </c>
      <c r="Q6" s="10">
        <v>1994</v>
      </c>
      <c r="R6" s="11">
        <v>1680000</v>
      </c>
      <c r="S6">
        <v>124.63682539642272</v>
      </c>
      <c r="T6">
        <v>18.756532910642193</v>
      </c>
      <c r="U6" s="10">
        <v>1994</v>
      </c>
      <c r="V6" s="11">
        <v>1680000</v>
      </c>
      <c r="W6">
        <v>124.63682539642272</v>
      </c>
      <c r="X6">
        <v>18.756532910642193</v>
      </c>
      <c r="Y6" s="10">
        <v>1994</v>
      </c>
      <c r="Z6" s="11">
        <v>1680000</v>
      </c>
      <c r="AA6">
        <v>127.55693064226642</v>
      </c>
      <c r="AB6">
        <v>18.4094603904793</v>
      </c>
      <c r="AC6" s="10">
        <v>1993</v>
      </c>
      <c r="AD6" s="11">
        <v>1680000</v>
      </c>
      <c r="AE6">
        <v>129.09926950181435</v>
      </c>
      <c r="AF6">
        <v>16.867121530931364</v>
      </c>
      <c r="AG6" s="10">
        <v>1993</v>
      </c>
      <c r="AH6" s="11">
        <v>1680000</v>
      </c>
      <c r="AI6">
        <v>132.2216616685044</v>
      </c>
      <c r="AJ6">
        <v>18.914786188879198</v>
      </c>
      <c r="AK6" s="10">
        <v>1993</v>
      </c>
      <c r="AL6" s="11">
        <v>1680000</v>
      </c>
      <c r="AM6">
        <v>134.19073380125133</v>
      </c>
      <c r="AN6">
        <v>18.936099494617604</v>
      </c>
      <c r="AO6" s="10">
        <v>1993</v>
      </c>
      <c r="AP6" s="11">
        <v>1680000</v>
      </c>
      <c r="AQ6">
        <v>135.08390674306096</v>
      </c>
      <c r="AR6">
        <v>18.042926552807948</v>
      </c>
      <c r="AS6" s="10">
        <v>1993</v>
      </c>
      <c r="AT6" s="11">
        <v>1680000</v>
      </c>
      <c r="AU6">
        <v>132.45600183915451</v>
      </c>
      <c r="AV6">
        <v>18.904108864727512</v>
      </c>
      <c r="AW6" s="10">
        <v>1993</v>
      </c>
      <c r="AX6" s="11">
        <v>1680000</v>
      </c>
      <c r="AY6">
        <v>134.77714676698065</v>
      </c>
      <c r="AZ6">
        <v>18.763194046174192</v>
      </c>
      <c r="BA6" s="10">
        <v>1993</v>
      </c>
      <c r="BB6" s="11">
        <v>1680000</v>
      </c>
      <c r="BC6">
        <v>140.67186543033995</v>
      </c>
      <c r="BD6">
        <v>13.424094627787209</v>
      </c>
      <c r="BE6" s="10">
        <v>1993</v>
      </c>
      <c r="BF6" s="11">
        <v>1680000</v>
      </c>
      <c r="BG6">
        <v>121.14160019356967</v>
      </c>
      <c r="BH6">
        <v>17.32843949081186</v>
      </c>
      <c r="BI6" s="10">
        <v>1993</v>
      </c>
      <c r="BJ6" s="11">
        <v>1680000</v>
      </c>
      <c r="BK6">
        <v>117.04812327276976</v>
      </c>
      <c r="BL6">
        <v>17.93214163576566</v>
      </c>
      <c r="BM6" s="10">
        <v>1993</v>
      </c>
      <c r="BN6" s="11">
        <v>1680000</v>
      </c>
      <c r="BO6">
        <v>115.54083005810567</v>
      </c>
      <c r="BP6">
        <v>17.369836359420891</v>
      </c>
      <c r="BQ6" s="10">
        <v>1993</v>
      </c>
      <c r="BR6" s="11">
        <v>1680000</v>
      </c>
      <c r="BS6">
        <v>124.61217978274225</v>
      </c>
      <c r="BT6">
        <v>19.015249022511437</v>
      </c>
      <c r="BU6" s="10">
        <v>1993</v>
      </c>
      <c r="BV6" s="11">
        <v>1680000</v>
      </c>
      <c r="BW6">
        <v>111.87066251021967</v>
      </c>
      <c r="BX6">
        <v>18.217162181388819</v>
      </c>
    </row>
    <row r="7" spans="2:76" x14ac:dyDescent="0.25">
      <c r="B7">
        <v>0.65334725789146963</v>
      </c>
      <c r="C7" s="17">
        <v>0.88444516979838572</v>
      </c>
      <c r="D7">
        <v>107.15460665359899</v>
      </c>
      <c r="E7" s="10">
        <v>1994</v>
      </c>
      <c r="F7" s="11">
        <v>1680000</v>
      </c>
      <c r="G7" t="s">
        <v>40</v>
      </c>
      <c r="H7">
        <f>TINV(0.0455,H5)</f>
        <v>2.1811656819040768</v>
      </c>
      <c r="I7" s="10">
        <v>1994</v>
      </c>
      <c r="J7" s="11">
        <v>4976000</v>
      </c>
      <c r="K7" t="s">
        <v>40</v>
      </c>
      <c r="L7">
        <f>TINV(0.0455,L5)</f>
        <v>2.1952912869767061</v>
      </c>
      <c r="M7" s="10">
        <v>1994</v>
      </c>
      <c r="N7" s="11">
        <v>4976000</v>
      </c>
      <c r="O7" t="s">
        <v>40</v>
      </c>
      <c r="P7">
        <f>TINV(0.0455,P5)</f>
        <v>2.1952912869767061</v>
      </c>
      <c r="Q7" s="10">
        <v>1994</v>
      </c>
      <c r="R7" s="11">
        <v>4976000</v>
      </c>
      <c r="S7" t="s">
        <v>40</v>
      </c>
      <c r="T7">
        <f>TINV(0.0455,T5)</f>
        <v>2.1952912869767061</v>
      </c>
      <c r="U7" s="10">
        <v>1994</v>
      </c>
      <c r="V7" s="11">
        <v>4976000</v>
      </c>
      <c r="W7" t="s">
        <v>40</v>
      </c>
      <c r="X7">
        <f>TINV(0.0455,X5)</f>
        <v>2.1952912869767061</v>
      </c>
      <c r="Y7" s="10">
        <v>1994</v>
      </c>
      <c r="Z7" s="11">
        <v>4976000</v>
      </c>
      <c r="AA7" t="s">
        <v>40</v>
      </c>
      <c r="AB7">
        <f>TINV(0.0455,AB5)</f>
        <v>2.1952912869767061</v>
      </c>
      <c r="AC7" s="10">
        <v>1994</v>
      </c>
      <c r="AD7" s="11">
        <v>4976000</v>
      </c>
      <c r="AE7" t="s">
        <v>40</v>
      </c>
      <c r="AF7">
        <f>TINV(0.0455,AF5)</f>
        <v>2.1952912869767061</v>
      </c>
      <c r="AG7" s="10">
        <v>1994</v>
      </c>
      <c r="AH7" s="11">
        <v>1680000</v>
      </c>
      <c r="AI7" t="s">
        <v>40</v>
      </c>
      <c r="AJ7">
        <f>TINV(0.0455,AJ5)</f>
        <v>2.1952912869767061</v>
      </c>
      <c r="AK7" s="10">
        <v>1994</v>
      </c>
      <c r="AL7" s="11">
        <v>1680000</v>
      </c>
      <c r="AM7" t="s">
        <v>40</v>
      </c>
      <c r="AN7">
        <f>TINV(0.0455,AN5)</f>
        <v>2.1952912869767061</v>
      </c>
      <c r="AO7" s="10">
        <v>1994</v>
      </c>
      <c r="AP7" s="11">
        <v>1680000</v>
      </c>
      <c r="AQ7" t="s">
        <v>40</v>
      </c>
      <c r="AR7">
        <f>TINV(0.0455,AR5)</f>
        <v>2.1952912869767061</v>
      </c>
      <c r="AS7" s="10">
        <v>1994</v>
      </c>
      <c r="AT7" s="11">
        <v>1680000</v>
      </c>
      <c r="AU7" t="s">
        <v>40</v>
      </c>
      <c r="AV7">
        <f>TINV(0.0455,AV5)</f>
        <v>2.1952912869767061</v>
      </c>
      <c r="AW7" s="10">
        <v>1994</v>
      </c>
      <c r="AX7" s="11">
        <v>1680000</v>
      </c>
      <c r="AY7" t="s">
        <v>40</v>
      </c>
      <c r="AZ7">
        <f>TINV(0.0455,AZ5)</f>
        <v>2.1952912869767061</v>
      </c>
      <c r="BA7" s="10">
        <v>1994</v>
      </c>
      <c r="BB7" s="11">
        <v>1680000</v>
      </c>
      <c r="BC7" t="s">
        <v>40</v>
      </c>
      <c r="BD7">
        <f>TINV(0.0455,BD5)</f>
        <v>2.1952912869767061</v>
      </c>
      <c r="BE7" s="10">
        <v>1994</v>
      </c>
      <c r="BF7" s="11">
        <v>1680000</v>
      </c>
      <c r="BG7" t="s">
        <v>40</v>
      </c>
      <c r="BH7">
        <f>TINV(0.0455,BH5)</f>
        <v>2.1952912869767061</v>
      </c>
      <c r="BI7" s="10">
        <v>1994</v>
      </c>
      <c r="BJ7" s="11">
        <v>1680000</v>
      </c>
      <c r="BK7" t="s">
        <v>40</v>
      </c>
      <c r="BL7">
        <f>TINV(0.0455,BL5)</f>
        <v>2.1952912869767061</v>
      </c>
      <c r="BM7" s="10">
        <v>1994</v>
      </c>
      <c r="BN7" s="11">
        <v>1680000</v>
      </c>
      <c r="BO7" t="s">
        <v>40</v>
      </c>
      <c r="BP7">
        <f>TINV(0.0455,BP5)</f>
        <v>2.1952912869767061</v>
      </c>
      <c r="BQ7" s="10">
        <v>1994</v>
      </c>
      <c r="BR7" s="11">
        <v>1680000</v>
      </c>
      <c r="BS7" t="s">
        <v>40</v>
      </c>
      <c r="BT7">
        <f>TINV(0.0455,BT5)</f>
        <v>2.1952912869767061</v>
      </c>
      <c r="BU7" s="10">
        <v>1994</v>
      </c>
      <c r="BV7" s="11">
        <v>1680000</v>
      </c>
    </row>
    <row r="8" spans="2:76" x14ac:dyDescent="0.25">
      <c r="B8">
        <v>0.66120097553370138</v>
      </c>
      <c r="C8" s="17">
        <v>0.87484960473116524</v>
      </c>
      <c r="D8">
        <v>97.865407775394431</v>
      </c>
      <c r="E8" s="10">
        <v>1994</v>
      </c>
      <c r="F8" s="11">
        <v>4976000</v>
      </c>
      <c r="G8" t="s">
        <v>41</v>
      </c>
      <c r="H8">
        <f>H7*G3</f>
        <v>0.14024013403125896</v>
      </c>
      <c r="I8" s="10">
        <v>1995</v>
      </c>
      <c r="J8" s="11">
        <v>9953000</v>
      </c>
      <c r="K8" t="s">
        <v>41</v>
      </c>
      <c r="L8">
        <f>L7*K3</f>
        <v>0.15256717631615965</v>
      </c>
      <c r="M8" s="10">
        <v>1995</v>
      </c>
      <c r="N8" s="11">
        <v>9953000</v>
      </c>
      <c r="O8" t="s">
        <v>41</v>
      </c>
      <c r="P8">
        <f>P7*O3</f>
        <v>0.14583494646688522</v>
      </c>
      <c r="Q8" s="10">
        <v>1995</v>
      </c>
      <c r="R8" s="11">
        <v>9953000</v>
      </c>
      <c r="S8" t="s">
        <v>41</v>
      </c>
      <c r="T8">
        <f>T7*S3</f>
        <v>0.14935749407872306</v>
      </c>
      <c r="U8" s="10">
        <v>1995</v>
      </c>
      <c r="V8" s="11">
        <v>9953000</v>
      </c>
      <c r="W8" t="s">
        <v>41</v>
      </c>
      <c r="X8">
        <f>X7*W3</f>
        <v>0.14935749407872306</v>
      </c>
      <c r="Y8" s="10">
        <v>1995</v>
      </c>
      <c r="Z8" s="11">
        <v>9953000</v>
      </c>
      <c r="AA8" t="s">
        <v>41</v>
      </c>
      <c r="AB8">
        <f>AB7*AA3</f>
        <v>0.14607316544079108</v>
      </c>
      <c r="AC8" s="10">
        <v>1995</v>
      </c>
      <c r="AD8" s="11">
        <v>9953000</v>
      </c>
      <c r="AE8" t="s">
        <v>41</v>
      </c>
      <c r="AF8">
        <f>AF7*AE3</f>
        <v>0.13855774389141745</v>
      </c>
      <c r="AG8" s="10">
        <v>1995</v>
      </c>
      <c r="AH8" s="11">
        <v>9953000</v>
      </c>
      <c r="AI8" t="s">
        <v>41</v>
      </c>
      <c r="AJ8">
        <f>AJ7*AI3</f>
        <v>0.1467273366239564</v>
      </c>
      <c r="AK8" s="10">
        <v>1994</v>
      </c>
      <c r="AL8" s="11">
        <v>4976000</v>
      </c>
      <c r="AM8" t="s">
        <v>41</v>
      </c>
      <c r="AN8">
        <f>AN7*AM3</f>
        <v>0.14601254353104898</v>
      </c>
      <c r="AO8" s="10">
        <v>1994</v>
      </c>
      <c r="AP8" s="11">
        <v>4976000</v>
      </c>
      <c r="AQ8" t="s">
        <v>41</v>
      </c>
      <c r="AR8">
        <f>AR7*AQ3</f>
        <v>0.14225143323078082</v>
      </c>
      <c r="AS8" s="10">
        <v>1994</v>
      </c>
      <c r="AT8" s="11">
        <v>4976000</v>
      </c>
      <c r="AU8" t="s">
        <v>41</v>
      </c>
      <c r="AV8">
        <f>AV7*AU3</f>
        <v>0.14656481432377486</v>
      </c>
      <c r="AW8" s="10">
        <v>1994</v>
      </c>
      <c r="AX8" s="11">
        <v>4976000</v>
      </c>
      <c r="AY8" t="s">
        <v>41</v>
      </c>
      <c r="AZ8">
        <f>AZ7*AY3</f>
        <v>0.1460175315446906</v>
      </c>
      <c r="BA8" s="10">
        <v>1994</v>
      </c>
      <c r="BB8" s="11">
        <v>4976000</v>
      </c>
      <c r="BC8" t="s">
        <v>41</v>
      </c>
      <c r="BD8">
        <f>BD7*BC3</f>
        <v>0.12457897497883072</v>
      </c>
      <c r="BE8" s="10">
        <v>1994</v>
      </c>
      <c r="BF8" s="11">
        <v>4976000</v>
      </c>
      <c r="BG8" t="s">
        <v>41</v>
      </c>
      <c r="BH8">
        <f>BH7*BG3</f>
        <v>0.14331165719878966</v>
      </c>
      <c r="BI8" s="10">
        <v>1994</v>
      </c>
      <c r="BJ8" s="11">
        <v>4976000</v>
      </c>
      <c r="BK8" t="s">
        <v>41</v>
      </c>
      <c r="BL8">
        <f>BL7*BK3</f>
        <v>0.14821462384050352</v>
      </c>
      <c r="BM8" s="10">
        <v>1994</v>
      </c>
      <c r="BN8" s="11">
        <v>4976000</v>
      </c>
      <c r="BO8" t="s">
        <v>41</v>
      </c>
      <c r="BP8">
        <f>BP7*BO3</f>
        <v>0.14587230295138229</v>
      </c>
      <c r="BQ8" s="10">
        <v>1994</v>
      </c>
      <c r="BR8" s="11">
        <v>4976000</v>
      </c>
      <c r="BS8" t="s">
        <v>41</v>
      </c>
      <c r="BT8">
        <f>BT7*BS3</f>
        <v>0.1526251081003715</v>
      </c>
      <c r="BU8" s="10">
        <v>1994</v>
      </c>
      <c r="BV8" s="11">
        <v>4976000</v>
      </c>
    </row>
    <row r="9" spans="2:76" x14ac:dyDescent="0.25">
      <c r="B9">
        <v>0.66248802282019936</v>
      </c>
      <c r="C9" s="17">
        <v>0.87633715732872497</v>
      </c>
      <c r="D9">
        <v>99.211047858695053</v>
      </c>
      <c r="E9" s="10">
        <v>1995</v>
      </c>
      <c r="F9" s="11">
        <v>9953000</v>
      </c>
      <c r="G9" t="s">
        <v>42</v>
      </c>
      <c r="H9">
        <f>G2+H8</f>
        <v>2.0820076933778031</v>
      </c>
      <c r="I9" s="10">
        <v>1996</v>
      </c>
      <c r="J9" s="11">
        <v>9953000</v>
      </c>
      <c r="K9" t="s">
        <v>42</v>
      </c>
      <c r="L9">
        <f>K2+L8</f>
        <v>2.1994990024083192</v>
      </c>
      <c r="M9" s="10">
        <v>1996</v>
      </c>
      <c r="N9" s="11">
        <v>9953000</v>
      </c>
      <c r="O9" t="s">
        <v>42</v>
      </c>
      <c r="P9">
        <f>O2+P8</f>
        <v>2.182321485079457</v>
      </c>
      <c r="Q9" s="10">
        <v>1996</v>
      </c>
      <c r="R9" s="11">
        <v>9953000</v>
      </c>
      <c r="S9" t="s">
        <v>42</v>
      </c>
      <c r="T9">
        <f>S2+T8</f>
        <v>2.076839423144619</v>
      </c>
      <c r="U9" s="10">
        <v>1996</v>
      </c>
      <c r="V9" s="11">
        <v>9953000</v>
      </c>
      <c r="W9" t="s">
        <v>42</v>
      </c>
      <c r="X9">
        <f>W2+X8</f>
        <v>2.076839423144619</v>
      </c>
      <c r="Y9" s="10">
        <v>1996</v>
      </c>
      <c r="Z9" s="11">
        <v>9953000</v>
      </c>
      <c r="AA9" t="s">
        <v>42</v>
      </c>
      <c r="AB9">
        <f>AA2+AB8</f>
        <v>2.0718910588476667</v>
      </c>
      <c r="AC9" s="10">
        <v>1996</v>
      </c>
      <c r="AD9" s="11">
        <v>9953000</v>
      </c>
      <c r="AE9" t="s">
        <v>42</v>
      </c>
      <c r="AF9">
        <f>AE2+AF8</f>
        <v>2.0605211250342168</v>
      </c>
      <c r="AG9" s="10">
        <v>1996</v>
      </c>
      <c r="AH9" s="11">
        <v>9953000</v>
      </c>
      <c r="AI9" t="s">
        <v>42</v>
      </c>
      <c r="AJ9">
        <f>AI2+AJ8</f>
        <v>2.0838447051574933</v>
      </c>
      <c r="AK9" s="10">
        <v>1996</v>
      </c>
      <c r="AL9" s="11">
        <v>9953000</v>
      </c>
      <c r="AM9" t="s">
        <v>42</v>
      </c>
      <c r="AN9">
        <f>AM2+AN8</f>
        <v>2.0856246788143933</v>
      </c>
      <c r="AO9" s="10">
        <v>1995</v>
      </c>
      <c r="AP9" s="11">
        <v>9953000</v>
      </c>
      <c r="AQ9" t="s">
        <v>42</v>
      </c>
      <c r="AR9">
        <f>AQ2+AR8</f>
        <v>2.0836373000822301</v>
      </c>
      <c r="AS9" s="10">
        <v>1995</v>
      </c>
      <c r="AT9" s="11">
        <v>9953000</v>
      </c>
      <c r="AU9" t="s">
        <v>42</v>
      </c>
      <c r="AV9">
        <f>AU2+AV8</f>
        <v>2.083758325423624</v>
      </c>
      <c r="AW9" s="10">
        <v>1995</v>
      </c>
      <c r="AX9" s="11">
        <v>9953000</v>
      </c>
      <c r="AY9" t="s">
        <v>42</v>
      </c>
      <c r="AZ9">
        <f>AY2+AZ8</f>
        <v>2.0944182114655345</v>
      </c>
      <c r="BA9" s="10">
        <v>1995</v>
      </c>
      <c r="BB9" s="11">
        <v>9953000</v>
      </c>
      <c r="BC9" t="s">
        <v>42</v>
      </c>
      <c r="BD9">
        <f>BC2+BD8</f>
        <v>2.1130175307599055</v>
      </c>
      <c r="BE9" s="10">
        <v>1995</v>
      </c>
      <c r="BF9" s="11">
        <v>9953000</v>
      </c>
      <c r="BG9" t="s">
        <v>42</v>
      </c>
      <c r="BH9">
        <f>BG2+BH8</f>
        <v>2.0508872502124986</v>
      </c>
      <c r="BI9" s="10">
        <v>1995</v>
      </c>
      <c r="BJ9" s="11">
        <v>9953000</v>
      </c>
      <c r="BK9" t="s">
        <v>42</v>
      </c>
      <c r="BL9">
        <f>BK2+BL8</f>
        <v>2.0549645017099909</v>
      </c>
      <c r="BM9" s="10">
        <v>1995</v>
      </c>
      <c r="BN9" s="11">
        <v>9953000</v>
      </c>
      <c r="BO9" t="s">
        <v>42</v>
      </c>
      <c r="BP9">
        <f>BO2+BP8</f>
        <v>2.0446893888108248</v>
      </c>
      <c r="BQ9" s="10">
        <v>1995</v>
      </c>
      <c r="BR9" s="11">
        <v>9953000</v>
      </c>
      <c r="BS9" t="s">
        <v>42</v>
      </c>
      <c r="BT9">
        <f>BS2+BT8</f>
        <v>2.0989203891477448</v>
      </c>
      <c r="BU9" s="10">
        <v>1995</v>
      </c>
      <c r="BV9" s="11">
        <v>9953000</v>
      </c>
    </row>
    <row r="10" spans="2:76" x14ac:dyDescent="0.25">
      <c r="B10">
        <v>0.6634020823948894</v>
      </c>
      <c r="C10" s="17">
        <v>0.88217005364470813</v>
      </c>
      <c r="D10">
        <v>104.81529639151236</v>
      </c>
      <c r="E10" s="10">
        <v>1996</v>
      </c>
      <c r="F10" s="11">
        <v>9953000</v>
      </c>
      <c r="G10" t="s">
        <v>43</v>
      </c>
      <c r="H10">
        <f>G2-H8</f>
        <v>1.8015274253152851</v>
      </c>
      <c r="I10" s="10">
        <v>1998</v>
      </c>
      <c r="J10" s="11">
        <v>139340000</v>
      </c>
      <c r="K10" t="s">
        <v>43</v>
      </c>
      <c r="L10">
        <f>K2-L8</f>
        <v>1.8943646497759998</v>
      </c>
      <c r="M10" s="10">
        <v>1998</v>
      </c>
      <c r="N10" s="11">
        <v>139340000</v>
      </c>
      <c r="O10" t="s">
        <v>43</v>
      </c>
      <c r="P10">
        <f>O2-P8</f>
        <v>1.8906515921456868</v>
      </c>
      <c r="Q10" s="10">
        <v>1998</v>
      </c>
      <c r="R10" s="11">
        <v>139340000</v>
      </c>
      <c r="S10" t="s">
        <v>43</v>
      </c>
      <c r="T10">
        <f>S2-T8</f>
        <v>1.7781244349871728</v>
      </c>
      <c r="U10" s="10">
        <v>1998</v>
      </c>
      <c r="V10" s="11">
        <v>139340000</v>
      </c>
      <c r="W10" t="s">
        <v>43</v>
      </c>
      <c r="X10">
        <f>W2-X8</f>
        <v>1.7781244349871728</v>
      </c>
      <c r="Y10" s="10">
        <v>1998</v>
      </c>
      <c r="Z10" s="11">
        <v>139340000</v>
      </c>
      <c r="AA10" t="s">
        <v>43</v>
      </c>
      <c r="AB10">
        <f>AA2-AB8</f>
        <v>1.7797447279660847</v>
      </c>
      <c r="AC10" s="10">
        <v>1998</v>
      </c>
      <c r="AD10" s="11">
        <v>139340000</v>
      </c>
      <c r="AE10" t="s">
        <v>43</v>
      </c>
      <c r="AF10">
        <f>AE2-AF8</f>
        <v>1.783405637251382</v>
      </c>
      <c r="AG10" s="10">
        <v>1998</v>
      </c>
      <c r="AH10" s="11">
        <v>139340000</v>
      </c>
      <c r="AI10" t="s">
        <v>43</v>
      </c>
      <c r="AJ10">
        <f>AI2-AJ8</f>
        <v>1.7903900319095807</v>
      </c>
      <c r="AK10" s="10">
        <v>1998</v>
      </c>
      <c r="AL10" s="11">
        <v>139340000</v>
      </c>
      <c r="AM10" t="s">
        <v>43</v>
      </c>
      <c r="AN10">
        <f>AM2-AN8</f>
        <v>1.7935995917522951</v>
      </c>
      <c r="AO10" s="10">
        <v>1998</v>
      </c>
      <c r="AP10" s="11">
        <v>139340000</v>
      </c>
      <c r="AQ10" t="s">
        <v>43</v>
      </c>
      <c r="AR10">
        <f>AQ2-AR8</f>
        <v>1.7991344336206687</v>
      </c>
      <c r="AS10" s="10">
        <v>1996</v>
      </c>
      <c r="AT10" s="11">
        <v>9953000</v>
      </c>
      <c r="AU10" t="s">
        <v>43</v>
      </c>
      <c r="AV10">
        <f>AU2-AV8</f>
        <v>1.7906286967760743</v>
      </c>
      <c r="AW10" s="10">
        <v>1996</v>
      </c>
      <c r="AX10" s="11">
        <v>9953000</v>
      </c>
      <c r="AY10" t="s">
        <v>43</v>
      </c>
      <c r="AZ10">
        <f>AY2-AZ8</f>
        <v>1.8023831483761532</v>
      </c>
      <c r="BA10" s="10">
        <v>1996</v>
      </c>
      <c r="BB10" s="11">
        <v>9953000</v>
      </c>
      <c r="BC10" t="s">
        <v>43</v>
      </c>
      <c r="BD10">
        <f>BC2-BD8</f>
        <v>1.863859580802244</v>
      </c>
      <c r="BE10" s="10">
        <v>1996</v>
      </c>
      <c r="BF10" s="11">
        <v>9953000</v>
      </c>
      <c r="BG10" t="s">
        <v>43</v>
      </c>
      <c r="BH10">
        <f>BG2-BH8</f>
        <v>1.7642639358149195</v>
      </c>
      <c r="BI10" s="10">
        <v>1996</v>
      </c>
      <c r="BJ10" s="11">
        <v>9953000</v>
      </c>
      <c r="BK10" t="s">
        <v>43</v>
      </c>
      <c r="BL10">
        <f>BK2-BL8</f>
        <v>1.758535254028984</v>
      </c>
      <c r="BM10" s="10">
        <v>1996</v>
      </c>
      <c r="BN10" s="11">
        <v>9953000</v>
      </c>
      <c r="BO10" t="s">
        <v>43</v>
      </c>
      <c r="BP10">
        <f>BO2-BP8</f>
        <v>1.7529447829080602</v>
      </c>
      <c r="BQ10" s="10">
        <v>1996</v>
      </c>
      <c r="BR10" s="11">
        <v>9953000</v>
      </c>
      <c r="BS10" t="s">
        <v>43</v>
      </c>
      <c r="BT10">
        <f>BS2-BT8</f>
        <v>1.7936701729470019</v>
      </c>
      <c r="BU10" s="10">
        <v>1996</v>
      </c>
      <c r="BV10" s="11">
        <v>9953000</v>
      </c>
    </row>
    <row r="11" spans="2:76" x14ac:dyDescent="0.25">
      <c r="B11">
        <v>0.6612402819129195</v>
      </c>
      <c r="C11" s="17">
        <v>0.87510508034900203</v>
      </c>
      <c r="D11">
        <v>98.094231207491134</v>
      </c>
      <c r="E11" s="10">
        <v>1998</v>
      </c>
      <c r="F11" s="11">
        <v>139340000</v>
      </c>
      <c r="G11" t="s">
        <v>44</v>
      </c>
      <c r="H11" s="18">
        <f>LN(G2)</f>
        <v>0.66359867132889783</v>
      </c>
      <c r="I11" s="10">
        <v>1998</v>
      </c>
      <c r="J11" s="11">
        <v>59718000</v>
      </c>
      <c r="K11" t="s">
        <v>44</v>
      </c>
      <c r="L11" s="18">
        <f>LN(K2)</f>
        <v>0.71634200182174745</v>
      </c>
      <c r="M11" s="10">
        <v>1998</v>
      </c>
      <c r="N11" s="11">
        <v>59718000</v>
      </c>
      <c r="O11" t="s">
        <v>44</v>
      </c>
      <c r="P11" s="18">
        <f>LN(O2)</f>
        <v>0.71122603802436679</v>
      </c>
      <c r="Q11" s="10">
        <v>1998</v>
      </c>
      <c r="R11" s="11">
        <v>59718000</v>
      </c>
      <c r="S11" t="s">
        <v>44</v>
      </c>
      <c r="T11" s="18">
        <f>LN(S2)</f>
        <v>0.65621445108890641</v>
      </c>
      <c r="U11" s="10">
        <v>1998</v>
      </c>
      <c r="V11" s="11">
        <v>59718000</v>
      </c>
      <c r="W11" t="s">
        <v>44</v>
      </c>
      <c r="X11" s="18">
        <f>LN(W2)</f>
        <v>0.65621445108890641</v>
      </c>
      <c r="Y11" s="10">
        <v>1998</v>
      </c>
      <c r="Z11" s="11">
        <v>59718000</v>
      </c>
      <c r="AA11" t="s">
        <v>44</v>
      </c>
      <c r="AB11" s="18">
        <f>LN(AA2)</f>
        <v>0.65535075719581337</v>
      </c>
      <c r="AC11" s="10">
        <v>1998</v>
      </c>
      <c r="AD11" s="11">
        <v>59718000</v>
      </c>
      <c r="AE11" t="s">
        <v>44</v>
      </c>
      <c r="AF11" s="18">
        <f>LN(AE2)</f>
        <v>0.65334725789146963</v>
      </c>
      <c r="AG11" s="10">
        <v>1998</v>
      </c>
      <c r="AH11" s="11">
        <v>59718000</v>
      </c>
      <c r="AI11" t="s">
        <v>44</v>
      </c>
      <c r="AJ11" s="18">
        <f>LN(AI2)</f>
        <v>0.66120097553370138</v>
      </c>
      <c r="AK11" s="10">
        <v>1998</v>
      </c>
      <c r="AL11" s="11">
        <v>59718000</v>
      </c>
      <c r="AM11" t="s">
        <v>44</v>
      </c>
      <c r="AN11" s="18">
        <f>LN(AM2)</f>
        <v>0.66248802282019936</v>
      </c>
      <c r="AO11" s="10">
        <v>1998</v>
      </c>
      <c r="AP11" s="11">
        <v>59718000</v>
      </c>
      <c r="AQ11" t="s">
        <v>44</v>
      </c>
      <c r="AR11" s="18">
        <f>LN(AQ2)</f>
        <v>0.6634020823948894</v>
      </c>
      <c r="AS11" s="10">
        <v>1998</v>
      </c>
      <c r="AT11" s="11">
        <v>59718000</v>
      </c>
      <c r="AU11" t="s">
        <v>44</v>
      </c>
      <c r="AV11" s="18">
        <f>LN(AU2)</f>
        <v>0.6612402819129195</v>
      </c>
      <c r="AW11" s="10">
        <v>1998</v>
      </c>
      <c r="AX11" s="11">
        <v>139340000</v>
      </c>
      <c r="AY11" t="s">
        <v>44</v>
      </c>
      <c r="AZ11" s="18">
        <f>LN(AY2)</f>
        <v>0.66700887191387459</v>
      </c>
      <c r="BA11" s="10">
        <v>1998</v>
      </c>
      <c r="BB11" s="11">
        <v>139340000</v>
      </c>
      <c r="BC11" t="s">
        <v>44</v>
      </c>
      <c r="BD11" s="18">
        <f>LN(BC2)</f>
        <v>0.68734968540498398</v>
      </c>
      <c r="BE11" s="10">
        <v>1998</v>
      </c>
      <c r="BF11" s="11">
        <v>139340000</v>
      </c>
      <c r="BG11" t="s">
        <v>44</v>
      </c>
      <c r="BH11" s="18">
        <f>LN(BG2)</f>
        <v>0.64583311275623756</v>
      </c>
      <c r="BI11" s="10">
        <v>1998</v>
      </c>
      <c r="BJ11" s="11">
        <v>139340000</v>
      </c>
      <c r="BK11" t="s">
        <v>44</v>
      </c>
      <c r="BL11" s="18">
        <f>LN(BK2)</f>
        <v>0.64540015801054373</v>
      </c>
      <c r="BM11" s="10">
        <v>1998</v>
      </c>
      <c r="BN11" s="11">
        <v>139340000</v>
      </c>
      <c r="BO11" t="s">
        <v>44</v>
      </c>
      <c r="BP11" s="18">
        <f>LN(BO2)</f>
        <v>0.64123110589524268</v>
      </c>
      <c r="BQ11" s="10">
        <v>1998</v>
      </c>
      <c r="BR11" s="11">
        <v>139340000</v>
      </c>
      <c r="BS11" t="s">
        <v>44</v>
      </c>
      <c r="BT11" s="18">
        <f>LN(BS2)</f>
        <v>0.66592770968726922</v>
      </c>
      <c r="BU11" s="10">
        <v>1998</v>
      </c>
      <c r="BV11" s="11">
        <v>139340000</v>
      </c>
    </row>
    <row r="12" spans="2:76" x14ac:dyDescent="0.25">
      <c r="B12">
        <v>0.66700887191387459</v>
      </c>
      <c r="C12" s="17">
        <v>0.8777963241008605</v>
      </c>
      <c r="D12">
        <v>100.56283861342165</v>
      </c>
      <c r="E12" s="10">
        <v>1998</v>
      </c>
      <c r="F12" s="11">
        <v>59718000</v>
      </c>
      <c r="G12" t="s">
        <v>45</v>
      </c>
      <c r="H12" s="18">
        <f>LN(H9)</f>
        <v>0.73333266537221464</v>
      </c>
      <c r="I12" s="10">
        <v>1999</v>
      </c>
      <c r="J12" s="11">
        <v>19908000</v>
      </c>
      <c r="K12" t="s">
        <v>45</v>
      </c>
      <c r="L12" s="18">
        <f>LN(L9)</f>
        <v>0.78822960825269017</v>
      </c>
      <c r="M12" s="10">
        <v>1999</v>
      </c>
      <c r="N12" s="11">
        <v>19908000</v>
      </c>
      <c r="O12" t="s">
        <v>45</v>
      </c>
      <c r="P12" s="18">
        <f>LN(P9)</f>
        <v>0.78038921160830022</v>
      </c>
      <c r="Q12" s="10">
        <v>1999</v>
      </c>
      <c r="R12" s="11">
        <v>19908000</v>
      </c>
      <c r="S12" t="s">
        <v>45</v>
      </c>
      <c r="T12" s="18">
        <f>LN(T9)</f>
        <v>0.7308472299864387</v>
      </c>
      <c r="U12" s="10">
        <v>1999</v>
      </c>
      <c r="V12" s="11">
        <v>19908000</v>
      </c>
      <c r="W12" t="s">
        <v>45</v>
      </c>
      <c r="X12" s="18">
        <f>LN(X9)</f>
        <v>0.7308472299864387</v>
      </c>
      <c r="Y12" s="10">
        <v>1999</v>
      </c>
      <c r="Z12" s="11">
        <v>19908000</v>
      </c>
      <c r="AA12" t="s">
        <v>45</v>
      </c>
      <c r="AB12" s="18">
        <f>LN(AB9)</f>
        <v>0.72846174523875429</v>
      </c>
      <c r="AC12" s="10">
        <v>1999</v>
      </c>
      <c r="AD12" s="11">
        <v>19908000</v>
      </c>
      <c r="AE12" t="s">
        <v>45</v>
      </c>
      <c r="AF12" s="18">
        <f>LN(AF9)</f>
        <v>0.72295892412671636</v>
      </c>
      <c r="AG12" s="10">
        <v>1999</v>
      </c>
      <c r="AH12" s="11">
        <v>19908000</v>
      </c>
      <c r="AI12" t="s">
        <v>45</v>
      </c>
      <c r="AJ12" s="18">
        <f>LN(AJ9)</f>
        <v>0.73421460343579437</v>
      </c>
      <c r="AK12" s="10">
        <v>1999</v>
      </c>
      <c r="AL12" s="11">
        <v>19908000</v>
      </c>
      <c r="AM12" t="s">
        <v>45</v>
      </c>
      <c r="AN12" s="18">
        <f>LN(AN9)</f>
        <v>0.73506841652379795</v>
      </c>
      <c r="AO12" s="10">
        <v>1999</v>
      </c>
      <c r="AP12" s="11">
        <v>19908000</v>
      </c>
      <c r="AQ12" t="s">
        <v>45</v>
      </c>
      <c r="AR12" s="18">
        <f>LN(AR9)</f>
        <v>0.73411506847671171</v>
      </c>
      <c r="AS12" s="10">
        <v>1999</v>
      </c>
      <c r="AT12" s="11">
        <v>19908000</v>
      </c>
      <c r="AU12" t="s">
        <v>45</v>
      </c>
      <c r="AV12" s="18">
        <f>LN(AV9)</f>
        <v>0.73417315047914378</v>
      </c>
      <c r="AW12" s="10">
        <v>1999</v>
      </c>
      <c r="AX12" s="11">
        <v>19908000</v>
      </c>
      <c r="AY12" t="s">
        <v>45</v>
      </c>
      <c r="AZ12" s="18">
        <f>LN(AZ9)</f>
        <v>0.73927581144964327</v>
      </c>
      <c r="BA12" s="10">
        <v>1998</v>
      </c>
      <c r="BB12" s="11">
        <v>59718000</v>
      </c>
      <c r="BC12" t="s">
        <v>45</v>
      </c>
      <c r="BD12" s="18">
        <f>LN(BD9)</f>
        <v>0.74811703522037631</v>
      </c>
      <c r="BE12" s="10">
        <v>1998</v>
      </c>
      <c r="BF12" s="11">
        <v>59718000</v>
      </c>
      <c r="BG12" t="s">
        <v>45</v>
      </c>
      <c r="BH12" s="18">
        <f>LN(BH9)</f>
        <v>0.71827250449896296</v>
      </c>
      <c r="BI12" s="10">
        <v>1998</v>
      </c>
      <c r="BJ12" s="11">
        <v>59718000</v>
      </c>
      <c r="BK12" t="s">
        <v>45</v>
      </c>
      <c r="BL12" s="18">
        <f>LN(BL9)</f>
        <v>0.72025857369193846</v>
      </c>
      <c r="BM12" s="10">
        <v>1998</v>
      </c>
      <c r="BN12" s="11">
        <v>59718000</v>
      </c>
      <c r="BO12" t="s">
        <v>45</v>
      </c>
      <c r="BP12" s="18">
        <f>LN(BP9)</f>
        <v>0.71524588984653148</v>
      </c>
      <c r="BQ12" s="10">
        <v>1998</v>
      </c>
      <c r="BR12" s="11">
        <v>59718000</v>
      </c>
      <c r="BS12" t="s">
        <v>45</v>
      </c>
      <c r="BT12" s="18">
        <f>LN(BT9)</f>
        <v>0.74142311212861833</v>
      </c>
      <c r="BU12" s="10">
        <v>1998</v>
      </c>
      <c r="BV12" s="11">
        <v>59718000</v>
      </c>
    </row>
    <row r="13" spans="2:76" x14ac:dyDescent="0.25">
      <c r="B13">
        <v>0.68734968540498398</v>
      </c>
      <c r="C13" s="17">
        <v>0.91288483732653691</v>
      </c>
      <c r="D13">
        <v>146.70681119516146</v>
      </c>
      <c r="E13" s="10">
        <v>1999</v>
      </c>
      <c r="F13" s="11">
        <v>19908000</v>
      </c>
      <c r="G13" t="s">
        <v>46</v>
      </c>
      <c r="H13" s="18">
        <f>LN(H10)</f>
        <v>0.58863487469006925</v>
      </c>
      <c r="I13" s="10">
        <v>2000</v>
      </c>
      <c r="J13" s="11">
        <v>1273984000</v>
      </c>
      <c r="K13" t="s">
        <v>46</v>
      </c>
      <c r="L13" s="18">
        <f>LN(L10)</f>
        <v>0.63888350515337478</v>
      </c>
      <c r="M13" s="10">
        <v>2000</v>
      </c>
      <c r="N13" s="11">
        <v>1273984000</v>
      </c>
      <c r="O13" t="s">
        <v>46</v>
      </c>
      <c r="P13" s="18">
        <f>LN(P10)</f>
        <v>0.6369215274052944</v>
      </c>
      <c r="Q13" s="10">
        <v>2000</v>
      </c>
      <c r="R13" s="11">
        <v>1273984000</v>
      </c>
      <c r="S13" t="s">
        <v>46</v>
      </c>
      <c r="T13" s="18">
        <f>LN(T10)</f>
        <v>0.57555912057485492</v>
      </c>
      <c r="U13" s="10">
        <v>2000</v>
      </c>
      <c r="V13" s="11">
        <v>1273984000</v>
      </c>
      <c r="W13" t="s">
        <v>46</v>
      </c>
      <c r="X13" s="18">
        <f>LN(X10)</f>
        <v>0.57555912057485492</v>
      </c>
      <c r="Y13" s="10">
        <v>2000</v>
      </c>
      <c r="Z13" s="11">
        <v>1273984000</v>
      </c>
      <c r="AA13" t="s">
        <v>46</v>
      </c>
      <c r="AB13" s="18">
        <f>LN(AB10)</f>
        <v>0.57646994276460795</v>
      </c>
      <c r="AC13" s="10">
        <v>2000</v>
      </c>
      <c r="AD13" s="11">
        <v>1273984000</v>
      </c>
      <c r="AE13" t="s">
        <v>46</v>
      </c>
      <c r="AF13" s="18">
        <f>LN(AF10)</f>
        <v>0.57852481567102088</v>
      </c>
      <c r="AG13" s="10">
        <v>2000</v>
      </c>
      <c r="AH13" s="11">
        <v>1273984000</v>
      </c>
      <c r="AI13" t="s">
        <v>46</v>
      </c>
      <c r="AJ13" s="18">
        <f>LN(AJ10)</f>
        <v>0.58243349103856656</v>
      </c>
      <c r="AK13" s="10">
        <v>2000</v>
      </c>
      <c r="AL13" s="11">
        <v>1273984000</v>
      </c>
      <c r="AM13" t="s">
        <v>46</v>
      </c>
      <c r="AN13" s="18">
        <f>LN(AN10)</f>
        <v>0.58422454572215932</v>
      </c>
      <c r="AO13" s="10">
        <v>2000</v>
      </c>
      <c r="AP13" s="11">
        <v>1273984000</v>
      </c>
      <c r="AQ13" t="s">
        <v>46</v>
      </c>
      <c r="AR13" s="18">
        <f>LN(AR10)</f>
        <v>0.58730567903622144</v>
      </c>
      <c r="AS13" s="10">
        <v>2000</v>
      </c>
      <c r="AT13" s="11">
        <v>1273984000</v>
      </c>
      <c r="AU13" t="s">
        <v>46</v>
      </c>
      <c r="AV13" s="18">
        <f>LN(AV10)</f>
        <v>0.58256678543601559</v>
      </c>
      <c r="AW13" s="10">
        <v>2000</v>
      </c>
      <c r="AX13" s="11">
        <v>1273984000</v>
      </c>
      <c r="AY13" t="s">
        <v>46</v>
      </c>
      <c r="AZ13" s="18">
        <f>LN(AZ10)</f>
        <v>0.58910976054500508</v>
      </c>
      <c r="BA13" s="10">
        <v>2000</v>
      </c>
      <c r="BB13" s="11">
        <v>1273984000</v>
      </c>
      <c r="BC13" t="s">
        <v>46</v>
      </c>
      <c r="BD13" s="18">
        <f>LN(BD10)</f>
        <v>0.62264938123815039</v>
      </c>
      <c r="BE13" s="10">
        <v>1999</v>
      </c>
      <c r="BF13" s="11">
        <v>19908000</v>
      </c>
      <c r="BG13" t="s">
        <v>46</v>
      </c>
      <c r="BH13" s="18">
        <f>LN(BH10)</f>
        <v>0.56773356986996892</v>
      </c>
      <c r="BI13" s="10">
        <v>1999</v>
      </c>
      <c r="BJ13" s="11">
        <v>19908000</v>
      </c>
      <c r="BK13" t="s">
        <v>46</v>
      </c>
      <c r="BL13" s="18">
        <f>LN(BL10)</f>
        <v>0.56448122051541227</v>
      </c>
      <c r="BM13" s="10">
        <v>1999</v>
      </c>
      <c r="BN13" s="11">
        <v>19908000</v>
      </c>
      <c r="BO13" t="s">
        <v>46</v>
      </c>
      <c r="BP13" s="18">
        <f>LN(BP10)</f>
        <v>0.56129710681668488</v>
      </c>
      <c r="BQ13" s="10">
        <v>1999</v>
      </c>
      <c r="BR13" s="11">
        <v>19908000</v>
      </c>
      <c r="BS13" t="s">
        <v>46</v>
      </c>
      <c r="BT13" s="18">
        <f>LN(BT10)</f>
        <v>0.5842638966488225</v>
      </c>
      <c r="BU13" s="10">
        <v>1999</v>
      </c>
      <c r="BV13" s="11">
        <v>19908000</v>
      </c>
    </row>
    <row r="14" spans="2:76" x14ac:dyDescent="0.25">
      <c r="B14">
        <v>0.64583311275623756</v>
      </c>
      <c r="C14" s="17">
        <v>0.87485784267622779</v>
      </c>
      <c r="D14">
        <v>97.872771729343796</v>
      </c>
      <c r="E14" s="10">
        <v>2000</v>
      </c>
      <c r="F14" s="11">
        <v>1273984000</v>
      </c>
      <c r="G14" t="s">
        <v>47</v>
      </c>
      <c r="H14" s="18">
        <f>H12-H11</f>
        <v>6.9733994043316816E-2</v>
      </c>
      <c r="I14" s="10">
        <v>2001</v>
      </c>
      <c r="J14" s="11">
        <v>1910976000</v>
      </c>
      <c r="K14" t="s">
        <v>47</v>
      </c>
      <c r="L14" s="18">
        <f>L12-L11</f>
        <v>7.1887606430942719E-2</v>
      </c>
      <c r="M14" s="10">
        <v>2001</v>
      </c>
      <c r="N14" s="11">
        <v>1910976000</v>
      </c>
      <c r="O14" t="s">
        <v>47</v>
      </c>
      <c r="P14" s="18">
        <f>P12-P11</f>
        <v>6.9163173583933424E-2</v>
      </c>
      <c r="Q14" s="10">
        <v>2001</v>
      </c>
      <c r="R14" s="11">
        <v>1910976000</v>
      </c>
      <c r="S14" t="s">
        <v>47</v>
      </c>
      <c r="T14" s="18">
        <f>T12-T11</f>
        <v>7.4632778897532281E-2</v>
      </c>
      <c r="U14" s="10">
        <v>2001</v>
      </c>
      <c r="V14" s="11">
        <v>1910976000</v>
      </c>
      <c r="W14" t="s">
        <v>47</v>
      </c>
      <c r="X14" s="18">
        <f>X12-X11</f>
        <v>7.4632778897532281E-2</v>
      </c>
      <c r="Y14" s="10">
        <v>2001</v>
      </c>
      <c r="Z14" s="11">
        <v>1910976000</v>
      </c>
      <c r="AA14" t="s">
        <v>47</v>
      </c>
      <c r="AB14" s="18">
        <f>AB12-AB11</f>
        <v>7.3110988042940916E-2</v>
      </c>
      <c r="AC14" s="10">
        <v>2001</v>
      </c>
      <c r="AD14" s="11">
        <v>1910976000</v>
      </c>
      <c r="AE14" t="s">
        <v>47</v>
      </c>
      <c r="AF14" s="18">
        <f>AF12-AF11</f>
        <v>6.9611666235246727E-2</v>
      </c>
      <c r="AG14" s="10">
        <v>2001</v>
      </c>
      <c r="AH14" s="11">
        <v>1910976000</v>
      </c>
      <c r="AI14" t="s">
        <v>47</v>
      </c>
      <c r="AJ14" s="18">
        <f>AJ12-AJ11</f>
        <v>7.3013627902092981E-2</v>
      </c>
      <c r="AK14" s="10">
        <v>2001</v>
      </c>
      <c r="AL14" s="11">
        <v>1910976000</v>
      </c>
      <c r="AM14" t="s">
        <v>47</v>
      </c>
      <c r="AN14" s="18">
        <f>AN12-AN11</f>
        <v>7.2580393703598589E-2</v>
      </c>
      <c r="AO14" s="10">
        <v>2001</v>
      </c>
      <c r="AP14" s="11">
        <v>1910976000</v>
      </c>
      <c r="AQ14" t="s">
        <v>47</v>
      </c>
      <c r="AR14" s="18">
        <f>AR12-AR11</f>
        <v>7.0712986081822304E-2</v>
      </c>
      <c r="AS14" s="10">
        <v>2001</v>
      </c>
      <c r="AT14" s="11">
        <v>1910976000</v>
      </c>
      <c r="AU14" t="s">
        <v>47</v>
      </c>
      <c r="AV14" s="18">
        <f>AV12-AV11</f>
        <v>7.2932868566224274E-2</v>
      </c>
      <c r="AW14" s="10">
        <v>2001</v>
      </c>
      <c r="AX14" s="11">
        <v>1910976000</v>
      </c>
      <c r="AY14" t="s">
        <v>47</v>
      </c>
      <c r="AZ14" s="18">
        <f>AZ12-AZ11</f>
        <v>7.2266939535768682E-2</v>
      </c>
      <c r="BA14" s="10">
        <v>2001</v>
      </c>
      <c r="BB14" s="11">
        <v>1910976000</v>
      </c>
      <c r="BC14" t="s">
        <v>47</v>
      </c>
      <c r="BD14" s="18">
        <f>BD12-BD11</f>
        <v>6.0767349815392335E-2</v>
      </c>
      <c r="BE14" s="10">
        <v>2001</v>
      </c>
      <c r="BF14" s="11">
        <v>1910976000</v>
      </c>
      <c r="BG14" t="s">
        <v>47</v>
      </c>
      <c r="BH14" s="18">
        <f>BH12-BH11</f>
        <v>7.2439391742725401E-2</v>
      </c>
      <c r="BI14" s="10">
        <v>2000</v>
      </c>
      <c r="BJ14" s="11">
        <v>1273984000</v>
      </c>
      <c r="BK14" t="s">
        <v>47</v>
      </c>
      <c r="BL14" s="18">
        <f>BL12-BL11</f>
        <v>7.485841568139473E-2</v>
      </c>
      <c r="BM14" s="10">
        <v>2000</v>
      </c>
      <c r="BN14" s="11">
        <v>1273984000</v>
      </c>
      <c r="BO14" t="s">
        <v>47</v>
      </c>
      <c r="BP14" s="18">
        <f>BP12-BP11</f>
        <v>7.4014783951288798E-2</v>
      </c>
      <c r="BQ14" s="10">
        <v>2000</v>
      </c>
      <c r="BR14" s="11">
        <v>1273984000</v>
      </c>
      <c r="BS14" t="s">
        <v>47</v>
      </c>
      <c r="BT14" s="18">
        <f>BT12-BT11</f>
        <v>7.5495402441349113E-2</v>
      </c>
      <c r="BU14" s="10">
        <v>2000</v>
      </c>
      <c r="BV14" s="11">
        <v>1273984000</v>
      </c>
    </row>
    <row r="15" spans="2:76" x14ac:dyDescent="0.25">
      <c r="B15">
        <v>0.64540015801054373</v>
      </c>
      <c r="C15" s="17">
        <v>0.86714990041013229</v>
      </c>
      <c r="D15">
        <v>91.381930786808056</v>
      </c>
      <c r="E15" s="10">
        <v>2001</v>
      </c>
      <c r="F15" s="11">
        <v>1910976000</v>
      </c>
      <c r="G15" t="s">
        <v>48</v>
      </c>
      <c r="H15" s="18">
        <f>H11-H13</f>
        <v>7.4963796638828573E-2</v>
      </c>
      <c r="I15" s="10">
        <v>2001</v>
      </c>
      <c r="J15" s="11">
        <v>2388720000</v>
      </c>
      <c r="K15" t="s">
        <v>48</v>
      </c>
      <c r="L15" s="18">
        <f>L11-L13</f>
        <v>7.7458496668372678E-2</v>
      </c>
      <c r="M15" s="10">
        <v>2001</v>
      </c>
      <c r="N15" s="11">
        <v>2388720000</v>
      </c>
      <c r="O15" t="s">
        <v>48</v>
      </c>
      <c r="P15" s="18">
        <f>P11-P13</f>
        <v>7.4304510619072395E-2</v>
      </c>
      <c r="Q15" s="10">
        <v>2001</v>
      </c>
      <c r="R15" s="11">
        <v>2388720000</v>
      </c>
      <c r="S15" t="s">
        <v>48</v>
      </c>
      <c r="T15" s="18">
        <f>T11-T13</f>
        <v>8.0655330514051493E-2</v>
      </c>
      <c r="U15" s="10">
        <v>2001</v>
      </c>
      <c r="V15" s="11">
        <v>2388720000</v>
      </c>
      <c r="W15" t="s">
        <v>48</v>
      </c>
      <c r="X15" s="18">
        <f>X11-X13</f>
        <v>8.0655330514051493E-2</v>
      </c>
      <c r="Y15" s="10">
        <v>2001</v>
      </c>
      <c r="Z15" s="11">
        <v>2388720000</v>
      </c>
      <c r="AA15" t="s">
        <v>48</v>
      </c>
      <c r="AB15" s="18">
        <f>AB11-AB13</f>
        <v>7.8880814431205426E-2</v>
      </c>
      <c r="AC15" s="10">
        <v>2001</v>
      </c>
      <c r="AD15" s="11">
        <v>2388720000</v>
      </c>
      <c r="AE15" t="s">
        <v>48</v>
      </c>
      <c r="AF15" s="18">
        <f>AF11-AF13</f>
        <v>7.4822442220448759E-2</v>
      </c>
      <c r="AG15" s="10">
        <v>2001</v>
      </c>
      <c r="AH15" s="11">
        <v>2388720000</v>
      </c>
      <c r="AI15" t="s">
        <v>48</v>
      </c>
      <c r="AJ15" s="18">
        <f>AJ11-AJ13</f>
        <v>7.8767484495134821E-2</v>
      </c>
      <c r="AK15" s="10">
        <v>2001</v>
      </c>
      <c r="AL15" s="11">
        <v>2388720000</v>
      </c>
      <c r="AM15" t="s">
        <v>48</v>
      </c>
      <c r="AN15" s="18">
        <f>AN11-AN13</f>
        <v>7.8263477098040046E-2</v>
      </c>
      <c r="AO15" s="10">
        <v>2001</v>
      </c>
      <c r="AP15" s="11">
        <v>2388720000</v>
      </c>
      <c r="AQ15" t="s">
        <v>48</v>
      </c>
      <c r="AR15" s="18">
        <f>AR11-AR13</f>
        <v>7.6096403358667963E-2</v>
      </c>
      <c r="AS15" s="10">
        <v>2001</v>
      </c>
      <c r="AT15" s="11">
        <v>2388720000</v>
      </c>
      <c r="AU15" t="s">
        <v>48</v>
      </c>
      <c r="AV15" s="18">
        <f>AV11-AV13</f>
        <v>7.8673496476903915E-2</v>
      </c>
      <c r="AW15" s="10">
        <v>2001</v>
      </c>
      <c r="AX15" s="11">
        <v>2388720000</v>
      </c>
      <c r="AY15" t="s">
        <v>48</v>
      </c>
      <c r="AZ15" s="18">
        <f>AZ11-AZ13</f>
        <v>7.7899111368869511E-2</v>
      </c>
      <c r="BA15" s="10">
        <v>2001</v>
      </c>
      <c r="BB15" s="11">
        <v>2388720000</v>
      </c>
      <c r="BC15" t="s">
        <v>48</v>
      </c>
      <c r="BD15" s="18">
        <f>BD11-BD13</f>
        <v>6.4700304166833589E-2</v>
      </c>
      <c r="BE15" s="10">
        <v>2001</v>
      </c>
      <c r="BF15" s="11">
        <v>2388720000</v>
      </c>
      <c r="BG15" t="s">
        <v>48</v>
      </c>
      <c r="BH15" s="18">
        <f>BH11-BH13</f>
        <v>7.8099542886268636E-2</v>
      </c>
      <c r="BI15" s="10">
        <v>2001</v>
      </c>
      <c r="BJ15" s="11">
        <v>2388720000</v>
      </c>
      <c r="BK15" t="s">
        <v>48</v>
      </c>
      <c r="BL15" s="18">
        <f>BL11-BL13</f>
        <v>8.091893749513146E-2</v>
      </c>
      <c r="BM15" s="10">
        <v>2001</v>
      </c>
      <c r="BN15" s="11">
        <v>1910976000</v>
      </c>
      <c r="BO15" t="s">
        <v>48</v>
      </c>
      <c r="BP15" s="18">
        <f>BP11-BP13</f>
        <v>7.9933999078557805E-2</v>
      </c>
      <c r="BQ15" s="10">
        <v>2001</v>
      </c>
      <c r="BR15" s="11">
        <v>1910976000</v>
      </c>
      <c r="BS15" t="s">
        <v>48</v>
      </c>
      <c r="BT15" s="18">
        <f>BT11-BT13</f>
        <v>8.166381303844672E-2</v>
      </c>
      <c r="BU15" s="10">
        <v>2001</v>
      </c>
      <c r="BV15" s="11">
        <v>1910976000</v>
      </c>
    </row>
    <row r="16" spans="2:76" x14ac:dyDescent="0.25">
      <c r="B16">
        <v>0.64123110589524268</v>
      </c>
      <c r="C16" s="17">
        <v>0.86931194592874017</v>
      </c>
      <c r="D16">
        <v>93.12532296460904</v>
      </c>
      <c r="E16" s="10">
        <v>2001</v>
      </c>
      <c r="F16" s="11">
        <v>2388720000</v>
      </c>
      <c r="G16" t="s">
        <v>49</v>
      </c>
      <c r="H16" s="19">
        <f>AVERAGE(H14:H15)</f>
        <v>7.2348895341072694E-2</v>
      </c>
      <c r="I16" s="10">
        <v>2001</v>
      </c>
      <c r="J16" s="11">
        <v>636928000</v>
      </c>
      <c r="K16" t="s">
        <v>49</v>
      </c>
      <c r="L16" s="19">
        <f>AVERAGE(L14:L15)</f>
        <v>7.4673051549657699E-2</v>
      </c>
      <c r="M16" s="10">
        <v>2001</v>
      </c>
      <c r="N16" s="11">
        <v>636928000</v>
      </c>
      <c r="O16" t="s">
        <v>49</v>
      </c>
      <c r="P16" s="19">
        <f>AVERAGE(P14:P15)</f>
        <v>7.1733842101502909E-2</v>
      </c>
      <c r="Q16" s="10">
        <v>2001</v>
      </c>
      <c r="R16" s="11">
        <v>636928000</v>
      </c>
      <c r="S16" t="s">
        <v>49</v>
      </c>
      <c r="T16" s="19">
        <f>AVERAGE(T14:T15)</f>
        <v>7.7644054705791887E-2</v>
      </c>
      <c r="U16" s="10">
        <v>2001</v>
      </c>
      <c r="V16" s="11">
        <v>636928000</v>
      </c>
      <c r="W16" t="s">
        <v>49</v>
      </c>
      <c r="X16" s="19">
        <f>AVERAGE(X14:X15)</f>
        <v>7.7644054705791887E-2</v>
      </c>
      <c r="Y16" s="10">
        <v>2001</v>
      </c>
      <c r="Z16" s="11">
        <v>636928000</v>
      </c>
      <c r="AA16" t="s">
        <v>49</v>
      </c>
      <c r="AB16" s="19">
        <f>AVERAGE(AB14:AB15)</f>
        <v>7.5995901237073171E-2</v>
      </c>
      <c r="AC16" s="10">
        <v>2001</v>
      </c>
      <c r="AD16" s="11">
        <v>636928000</v>
      </c>
      <c r="AE16" t="s">
        <v>49</v>
      </c>
      <c r="AF16" s="19">
        <f>AVERAGE(AF14:AF15)</f>
        <v>7.2217054227847743E-2</v>
      </c>
      <c r="AG16" s="10">
        <v>2001</v>
      </c>
      <c r="AH16" s="11">
        <v>636928000</v>
      </c>
      <c r="AI16" t="s">
        <v>49</v>
      </c>
      <c r="AJ16" s="19">
        <f>AVERAGE(AJ14:AJ15)</f>
        <v>7.5890556198613901E-2</v>
      </c>
      <c r="AK16" s="10">
        <v>2001</v>
      </c>
      <c r="AL16" s="11">
        <v>636928000</v>
      </c>
      <c r="AM16" t="s">
        <v>49</v>
      </c>
      <c r="AN16" s="19">
        <f>AVERAGE(AN14:AN15)</f>
        <v>7.5421935400819318E-2</v>
      </c>
      <c r="AO16" s="10">
        <v>2001</v>
      </c>
      <c r="AP16" s="11">
        <v>636928000</v>
      </c>
      <c r="AQ16" t="s">
        <v>49</v>
      </c>
      <c r="AR16" s="19">
        <f>AVERAGE(AR14:AR15)</f>
        <v>7.3404694720245134E-2</v>
      </c>
      <c r="AS16" s="10">
        <v>2001</v>
      </c>
      <c r="AT16" s="11">
        <v>636928000</v>
      </c>
      <c r="AU16" t="s">
        <v>49</v>
      </c>
      <c r="AV16" s="19">
        <f>AVERAGE(AV14:AV15)</f>
        <v>7.5803182521564094E-2</v>
      </c>
      <c r="AW16" s="10">
        <v>2001</v>
      </c>
      <c r="AX16" s="11">
        <v>636928000</v>
      </c>
      <c r="AY16" t="s">
        <v>49</v>
      </c>
      <c r="AZ16" s="19">
        <f>AVERAGE(AZ14:AZ15)</f>
        <v>7.5083025452319097E-2</v>
      </c>
      <c r="BA16" s="10">
        <v>2001</v>
      </c>
      <c r="BB16" s="11">
        <v>636928000</v>
      </c>
      <c r="BC16" t="s">
        <v>49</v>
      </c>
      <c r="BD16" s="19">
        <f>AVERAGE(BD14:BD15)</f>
        <v>6.2733826991112962E-2</v>
      </c>
      <c r="BE16" s="10">
        <v>2001</v>
      </c>
      <c r="BF16" s="11">
        <v>636928000</v>
      </c>
      <c r="BG16" t="s">
        <v>49</v>
      </c>
      <c r="BH16" s="19">
        <f>AVERAGE(BH14:BH15)</f>
        <v>7.5269467314497018E-2</v>
      </c>
      <c r="BI16" s="10">
        <v>2001</v>
      </c>
      <c r="BJ16" s="11">
        <v>636928000</v>
      </c>
      <c r="BK16" t="s">
        <v>49</v>
      </c>
      <c r="BL16" s="19">
        <f>AVERAGE(BL14:BL15)</f>
        <v>7.7888676588263095E-2</v>
      </c>
      <c r="BM16" s="10">
        <v>2001</v>
      </c>
      <c r="BN16" s="11">
        <v>636928000</v>
      </c>
      <c r="BO16" t="s">
        <v>49</v>
      </c>
      <c r="BP16" s="19">
        <f>AVERAGE(BP14:BP15)</f>
        <v>7.6974391514923302E-2</v>
      </c>
      <c r="BQ16" s="10">
        <v>2001</v>
      </c>
      <c r="BR16" s="11">
        <v>2388720000</v>
      </c>
      <c r="BS16" t="s">
        <v>49</v>
      </c>
      <c r="BT16" s="19">
        <f>AVERAGE(BT14:BT15)</f>
        <v>7.8579607739897916E-2</v>
      </c>
      <c r="BU16" s="10">
        <v>2001</v>
      </c>
      <c r="BV16" s="11">
        <v>2388720000</v>
      </c>
    </row>
    <row r="17" spans="1:74" x14ac:dyDescent="0.25">
      <c r="B17">
        <v>0.66592770968726922</v>
      </c>
      <c r="C17" s="17">
        <v>0.86760711947093017</v>
      </c>
      <c r="D17">
        <v>91.745867482096088</v>
      </c>
      <c r="E17" s="10">
        <v>2001</v>
      </c>
      <c r="F17" s="11">
        <v>636928000</v>
      </c>
      <c r="G17" t="s">
        <v>50</v>
      </c>
      <c r="H17">
        <f>TINV(0.3173,H5)</f>
        <v>1.0344861529336604</v>
      </c>
      <c r="I17" s="10">
        <v>2002</v>
      </c>
      <c r="J17" s="11">
        <v>3184496000</v>
      </c>
      <c r="K17" t="s">
        <v>50</v>
      </c>
      <c r="L17">
        <f>TINV(0.3173,L5)</f>
        <v>1.0370358684985483</v>
      </c>
      <c r="M17" s="10">
        <v>2002</v>
      </c>
      <c r="N17" s="11">
        <v>3184496000</v>
      </c>
      <c r="O17" t="s">
        <v>50</v>
      </c>
      <c r="P17">
        <f>TINV(0.3173,P5)</f>
        <v>1.0370358684985483</v>
      </c>
      <c r="Q17" s="10">
        <v>2002</v>
      </c>
      <c r="R17" s="11">
        <v>3184496000</v>
      </c>
      <c r="S17" t="s">
        <v>50</v>
      </c>
      <c r="T17">
        <f>TINV(0.3173,T5)</f>
        <v>1.0370358684985483</v>
      </c>
      <c r="U17" s="10">
        <v>2002</v>
      </c>
      <c r="V17" s="11">
        <v>3184496000</v>
      </c>
      <c r="W17" t="s">
        <v>50</v>
      </c>
      <c r="X17">
        <f>TINV(0.3173,X5)</f>
        <v>1.0370358684985483</v>
      </c>
      <c r="Y17" s="10">
        <v>2002</v>
      </c>
      <c r="Z17" s="11">
        <v>3184496000</v>
      </c>
      <c r="AA17" t="s">
        <v>50</v>
      </c>
      <c r="AB17">
        <f>TINV(0.3173,AB5)</f>
        <v>1.0370358684985483</v>
      </c>
      <c r="AC17" s="10">
        <v>2002</v>
      </c>
      <c r="AD17" s="11">
        <v>3184496000</v>
      </c>
      <c r="AE17" t="s">
        <v>50</v>
      </c>
      <c r="AF17">
        <f>TINV(0.3173,AF5)</f>
        <v>1.0370358684985483</v>
      </c>
      <c r="AG17" s="10">
        <v>2002</v>
      </c>
      <c r="AH17" s="11">
        <v>3184496000</v>
      </c>
      <c r="AI17" t="s">
        <v>50</v>
      </c>
      <c r="AJ17">
        <f>TINV(0.3173,AJ5)</f>
        <v>1.0370358684985483</v>
      </c>
      <c r="AK17" s="10">
        <v>2002</v>
      </c>
      <c r="AL17" s="11">
        <v>3184496000</v>
      </c>
      <c r="AM17" t="s">
        <v>50</v>
      </c>
      <c r="AN17">
        <f>TINV(0.3173,AN5)</f>
        <v>1.0370358684985483</v>
      </c>
      <c r="AO17" s="10">
        <v>2002</v>
      </c>
      <c r="AP17" s="11">
        <v>3184496000</v>
      </c>
      <c r="AQ17" t="s">
        <v>50</v>
      </c>
      <c r="AR17">
        <f>TINV(0.3173,AR5)</f>
        <v>1.0370358684985483</v>
      </c>
      <c r="AS17" s="10">
        <v>2002</v>
      </c>
      <c r="AT17" s="11">
        <v>3184496000</v>
      </c>
      <c r="AU17" t="s">
        <v>50</v>
      </c>
      <c r="AV17">
        <f>TINV(0.3173,AV5)</f>
        <v>1.0370358684985483</v>
      </c>
      <c r="AW17" s="10">
        <v>2002</v>
      </c>
      <c r="AX17" s="11">
        <v>3184496000</v>
      </c>
      <c r="AY17" t="s">
        <v>50</v>
      </c>
      <c r="AZ17">
        <f>TINV(0.3173,AZ5)</f>
        <v>1.0370358684985483</v>
      </c>
      <c r="BA17" s="10">
        <v>2002</v>
      </c>
      <c r="BB17" s="11">
        <v>3184496000</v>
      </c>
      <c r="BC17" t="s">
        <v>50</v>
      </c>
      <c r="BD17">
        <f>TINV(0.3173,BD5)</f>
        <v>1.0370358684985483</v>
      </c>
      <c r="BE17" s="10">
        <v>2002</v>
      </c>
      <c r="BF17" s="11">
        <v>3184496000</v>
      </c>
      <c r="BG17" t="s">
        <v>50</v>
      </c>
      <c r="BH17">
        <f>TINV(0.3173,BH5)</f>
        <v>1.0370358684985483</v>
      </c>
      <c r="BI17" s="10">
        <v>2002</v>
      </c>
      <c r="BJ17" s="11">
        <v>3184496000</v>
      </c>
      <c r="BK17" t="s">
        <v>50</v>
      </c>
      <c r="BL17">
        <f>TINV(0.3173,BL5)</f>
        <v>1.0370358684985483</v>
      </c>
      <c r="BM17" s="10">
        <v>2002</v>
      </c>
      <c r="BN17" s="11">
        <v>3184496000</v>
      </c>
      <c r="BO17" t="s">
        <v>50</v>
      </c>
      <c r="BP17">
        <f>TINV(0.3173,BP5)</f>
        <v>1.0370358684985483</v>
      </c>
      <c r="BQ17" s="10">
        <v>2002</v>
      </c>
      <c r="BR17" s="11">
        <v>3184496000</v>
      </c>
      <c r="BS17" t="s">
        <v>50</v>
      </c>
      <c r="BT17">
        <f>TINV(0.3173,BT5)</f>
        <v>1.0370358684985483</v>
      </c>
      <c r="BU17" s="10">
        <v>2001</v>
      </c>
      <c r="BV17" s="11">
        <v>636928000</v>
      </c>
    </row>
    <row r="18" spans="1:74" x14ac:dyDescent="0.25">
      <c r="B18">
        <v>0.644360759759663</v>
      </c>
      <c r="C18" s="17">
        <v>0.85996258893116895</v>
      </c>
      <c r="D18">
        <v>85.973284946825572</v>
      </c>
      <c r="E18" s="10">
        <v>2002</v>
      </c>
      <c r="F18" s="11">
        <v>3184496000</v>
      </c>
      <c r="G18" t="s">
        <v>51</v>
      </c>
      <c r="H18">
        <f>H17*G3</f>
        <v>6.6513276797135187E-2</v>
      </c>
      <c r="K18" t="s">
        <v>51</v>
      </c>
      <c r="L18">
        <f>L17*K3</f>
        <v>7.2071362526698088E-2</v>
      </c>
      <c r="O18" t="s">
        <v>51</v>
      </c>
      <c r="P18">
        <f>P17*O3</f>
        <v>6.8891117668035615E-2</v>
      </c>
      <c r="S18" t="s">
        <v>51</v>
      </c>
      <c r="T18">
        <f>T17*S3</f>
        <v>7.0555137492484779E-2</v>
      </c>
      <c r="W18" t="s">
        <v>51</v>
      </c>
      <c r="X18">
        <f>X17*W3</f>
        <v>7.0555137492484779E-2</v>
      </c>
      <c r="AA18" t="s">
        <v>51</v>
      </c>
      <c r="AB18">
        <f>AB17*AA3</f>
        <v>6.9003650169741818E-2</v>
      </c>
      <c r="AE18" t="s">
        <v>51</v>
      </c>
      <c r="AF18">
        <f>AF17*AE3</f>
        <v>6.5453432592774724E-2</v>
      </c>
      <c r="AI18" t="s">
        <v>51</v>
      </c>
      <c r="AJ18">
        <f>AJ17*AI3</f>
        <v>6.9312674755729595E-2</v>
      </c>
      <c r="AM18" t="s">
        <v>51</v>
      </c>
      <c r="AN18">
        <f>AN17*AM3</f>
        <v>6.8975012924565121E-2</v>
      </c>
      <c r="AQ18" t="s">
        <v>51</v>
      </c>
      <c r="AR18">
        <f>AR17*AQ3</f>
        <v>6.719829823075836E-2</v>
      </c>
      <c r="AU18" t="s">
        <v>51</v>
      </c>
      <c r="AV18">
        <f>AV17*AU3</f>
        <v>6.9235900682184562E-2</v>
      </c>
      <c r="AY18" t="s">
        <v>51</v>
      </c>
      <c r="AZ18">
        <f>AZ17*AY3</f>
        <v>6.8977369217367634E-2</v>
      </c>
      <c r="BC18" t="s">
        <v>51</v>
      </c>
      <c r="BD18">
        <f>BD17*BC3</f>
        <v>5.884998782633144E-2</v>
      </c>
      <c r="BG18" t="s">
        <v>51</v>
      </c>
      <c r="BH18">
        <f>BH17*BG3</f>
        <v>6.7699138501928574E-2</v>
      </c>
      <c r="BK18" t="s">
        <v>51</v>
      </c>
      <c r="BL18">
        <f>BL17*BK3</f>
        <v>7.0015255866249487E-2</v>
      </c>
      <c r="BO18" t="s">
        <v>51</v>
      </c>
      <c r="BP18">
        <f>BP17*BO3</f>
        <v>6.8908764535480643E-2</v>
      </c>
      <c r="BS18" t="s">
        <v>51</v>
      </c>
      <c r="BT18">
        <f>BT17*BS3</f>
        <v>7.2098728980758281E-2</v>
      </c>
    </row>
    <row r="19" spans="1:74" x14ac:dyDescent="0.25">
      <c r="A19" t="s">
        <v>59</v>
      </c>
      <c r="B19" s="3">
        <f>AVERAGE(B2:B18)</f>
        <v>0.66436104254121964</v>
      </c>
      <c r="C19" s="3">
        <f>AVERAGE(C2:C18)</f>
        <v>0.87702778899663647</v>
      </c>
      <c r="D19" s="3">
        <f>AVERAGE(D2:D18)</f>
        <v>101.08476954528534</v>
      </c>
      <c r="E19" s="3">
        <f>AVERAGE(E2:E18)</f>
        <v>1996.0588235294117</v>
      </c>
      <c r="F19" s="3">
        <f>AVERAGE(F2:F18)</f>
        <v>567433647.05882359</v>
      </c>
      <c r="G19" t="s">
        <v>52</v>
      </c>
      <c r="H19">
        <f>G2+H18</f>
        <v>2.0082808361436792</v>
      </c>
      <c r="K19" t="s">
        <v>52</v>
      </c>
      <c r="L19">
        <f>K2+L18</f>
        <v>2.1190031886188576</v>
      </c>
      <c r="O19" t="s">
        <v>52</v>
      </c>
      <c r="P19">
        <f>O2+P18</f>
        <v>2.1053776562806075</v>
      </c>
      <c r="S19" t="s">
        <v>52</v>
      </c>
      <c r="T19">
        <f>S2+T18</f>
        <v>1.9980370665583806</v>
      </c>
      <c r="W19" t="s">
        <v>52</v>
      </c>
      <c r="X19">
        <f>W2+X18</f>
        <v>1.9980370665583806</v>
      </c>
      <c r="AA19" t="s">
        <v>52</v>
      </c>
      <c r="AB19">
        <f>AA2+AB18</f>
        <v>1.9948215435766175</v>
      </c>
      <c r="AE19" t="s">
        <v>52</v>
      </c>
      <c r="AF19">
        <f>AE2+AF18</f>
        <v>1.9874168137355741</v>
      </c>
      <c r="AI19" t="s">
        <v>52</v>
      </c>
      <c r="AJ19">
        <f>AI2+AJ18</f>
        <v>2.0064300432892668</v>
      </c>
      <c r="AM19" t="s">
        <v>52</v>
      </c>
      <c r="AN19">
        <f>AM2+AN18</f>
        <v>2.0085871482079094</v>
      </c>
      <c r="AQ19" t="s">
        <v>52</v>
      </c>
      <c r="AR19">
        <f>AQ2+AR18</f>
        <v>2.0085841650822078</v>
      </c>
      <c r="AU19" t="s">
        <v>52</v>
      </c>
      <c r="AV19">
        <f>AU2+AV18</f>
        <v>2.0064294117820336</v>
      </c>
      <c r="AY19" t="s">
        <v>52</v>
      </c>
      <c r="AZ19">
        <f>AY2+AZ18</f>
        <v>2.0173780491382116</v>
      </c>
      <c r="BC19" t="s">
        <v>52</v>
      </c>
      <c r="BD19">
        <f>BC2+BD18</f>
        <v>2.0472885436074062</v>
      </c>
      <c r="BG19" t="s">
        <v>52</v>
      </c>
      <c r="BH19">
        <f>BG2+BH18</f>
        <v>1.9752747315156376</v>
      </c>
      <c r="BK19" t="s">
        <v>52</v>
      </c>
      <c r="BL19">
        <f>BK2+BL18</f>
        <v>1.976765133735737</v>
      </c>
      <c r="BO19" t="s">
        <v>52</v>
      </c>
      <c r="BP19">
        <f>BO2+BP18</f>
        <v>1.9677258503949231</v>
      </c>
      <c r="BS19" t="s">
        <v>52</v>
      </c>
      <c r="BT19">
        <f>BS2+BT18</f>
        <v>2.0183940100281319</v>
      </c>
    </row>
    <row r="20" spans="1:74" x14ac:dyDescent="0.25">
      <c r="A20" t="s">
        <v>60</v>
      </c>
      <c r="B20" s="3">
        <f>STDEV(B2:B18)</f>
        <v>2.155439522758271E-2</v>
      </c>
      <c r="C20" s="3">
        <f>STDEV(C2:C18)</f>
        <v>1.1972610091341131E-2</v>
      </c>
      <c r="D20" s="3">
        <f>STDEV(D2:D18)</f>
        <v>13.681546833334306</v>
      </c>
      <c r="E20" s="3">
        <f>STDEV(E2:E18)</f>
        <v>4.3799341923608583</v>
      </c>
      <c r="F20" s="3">
        <f>STDEV(F2:F18)</f>
        <v>1002418166.6402962</v>
      </c>
      <c r="G20" t="s">
        <v>53</v>
      </c>
      <c r="H20">
        <f>G2-H18</f>
        <v>1.8752542825494087</v>
      </c>
      <c r="K20" t="s">
        <v>53</v>
      </c>
      <c r="L20">
        <f>K2-L18</f>
        <v>1.9748604635654614</v>
      </c>
      <c r="O20" t="s">
        <v>53</v>
      </c>
      <c r="P20">
        <f>O2-P18</f>
        <v>1.9675954209445363</v>
      </c>
      <c r="S20" t="s">
        <v>53</v>
      </c>
      <c r="T20">
        <f>S2-T18</f>
        <v>1.8569267915734109</v>
      </c>
      <c r="W20" t="s">
        <v>53</v>
      </c>
      <c r="X20">
        <f>W2-X18</f>
        <v>1.8569267915734109</v>
      </c>
      <c r="AA20" t="s">
        <v>53</v>
      </c>
      <c r="AB20">
        <f>AA2-AB18</f>
        <v>1.856814243237134</v>
      </c>
      <c r="AE20" t="s">
        <v>53</v>
      </c>
      <c r="AF20">
        <f>AE2-AF18</f>
        <v>1.8565099485500247</v>
      </c>
      <c r="AI20" t="s">
        <v>53</v>
      </c>
      <c r="AJ20">
        <f>AI2-AJ18</f>
        <v>1.8678046937778074</v>
      </c>
      <c r="AM20" t="s">
        <v>53</v>
      </c>
      <c r="AN20">
        <f>AM2-AN18</f>
        <v>1.870637122358779</v>
      </c>
      <c r="AQ20" t="s">
        <v>53</v>
      </c>
      <c r="AR20">
        <f>AQ2-AR18</f>
        <v>1.874187568620691</v>
      </c>
      <c r="AU20" t="s">
        <v>53</v>
      </c>
      <c r="AV20">
        <f>AU2-AV18</f>
        <v>1.8679576104176645</v>
      </c>
      <c r="AY20" t="s">
        <v>53</v>
      </c>
      <c r="AZ20">
        <f>AY2-AZ18</f>
        <v>1.8794233107034761</v>
      </c>
      <c r="BC20" t="s">
        <v>53</v>
      </c>
      <c r="BD20">
        <f>BC2-BD18</f>
        <v>1.9295885679547431</v>
      </c>
      <c r="BG20" t="s">
        <v>53</v>
      </c>
      <c r="BH20">
        <f>BG2-BH18</f>
        <v>1.8398764545117805</v>
      </c>
      <c r="BK20" t="s">
        <v>53</v>
      </c>
      <c r="BL20">
        <f>BK2-BL18</f>
        <v>1.8367346220032381</v>
      </c>
      <c r="BO20" t="s">
        <v>53</v>
      </c>
      <c r="BP20">
        <f>BO2-BP18</f>
        <v>1.8299083213239618</v>
      </c>
      <c r="BS20" t="s">
        <v>53</v>
      </c>
      <c r="BT20">
        <f>BS2-BT18</f>
        <v>1.8741965520666153</v>
      </c>
    </row>
    <row r="21" spans="1:74" x14ac:dyDescent="0.25">
      <c r="A21" t="s">
        <v>61</v>
      </c>
      <c r="B21" s="3">
        <f>MIN(B2:B18)</f>
        <v>0.64123110589524268</v>
      </c>
      <c r="C21" s="3">
        <f>MIN(C2:C18)</f>
        <v>0.85996258893116895</v>
      </c>
      <c r="D21" s="3">
        <f>MIN(D2:D18)</f>
        <v>85.973284946825572</v>
      </c>
      <c r="E21" s="3">
        <f>MIN(E2:E18)</f>
        <v>1988</v>
      </c>
      <c r="F21" s="3">
        <f>MIN(F2:F18)</f>
        <v>560000</v>
      </c>
      <c r="G21" t="s">
        <v>44</v>
      </c>
      <c r="H21" s="18">
        <f>LN(G2)</f>
        <v>0.66359867132889783</v>
      </c>
      <c r="K21" t="s">
        <v>44</v>
      </c>
      <c r="L21" s="18">
        <f>LN(K2)</f>
        <v>0.71634200182174745</v>
      </c>
      <c r="O21" t="s">
        <v>44</v>
      </c>
      <c r="P21" s="18">
        <f>LN(O2)</f>
        <v>0.71122603802436679</v>
      </c>
      <c r="S21" t="s">
        <v>44</v>
      </c>
      <c r="T21" s="18">
        <f>LN(S2)</f>
        <v>0.65621445108890641</v>
      </c>
      <c r="W21" t="s">
        <v>44</v>
      </c>
      <c r="X21" s="18">
        <f>LN(W2)</f>
        <v>0.65621445108890641</v>
      </c>
      <c r="AA21" t="s">
        <v>44</v>
      </c>
      <c r="AB21" s="18">
        <f>LN(AA2)</f>
        <v>0.65535075719581337</v>
      </c>
      <c r="AE21" t="s">
        <v>44</v>
      </c>
      <c r="AF21" s="18">
        <f>LN(AE2)</f>
        <v>0.65334725789146963</v>
      </c>
      <c r="AI21" t="s">
        <v>44</v>
      </c>
      <c r="AJ21" s="18">
        <f>LN(AI2)</f>
        <v>0.66120097553370138</v>
      </c>
      <c r="AM21" t="s">
        <v>44</v>
      </c>
      <c r="AN21" s="18">
        <f>LN(AM2)</f>
        <v>0.66248802282019936</v>
      </c>
      <c r="AQ21" t="s">
        <v>44</v>
      </c>
      <c r="AR21" s="18">
        <f>LN(AQ2)</f>
        <v>0.6634020823948894</v>
      </c>
      <c r="AU21" t="s">
        <v>44</v>
      </c>
      <c r="AV21" s="18">
        <f>LN(AU2)</f>
        <v>0.6612402819129195</v>
      </c>
      <c r="AY21" t="s">
        <v>44</v>
      </c>
      <c r="AZ21" s="18">
        <f>LN(AY2)</f>
        <v>0.66700887191387459</v>
      </c>
      <c r="BC21" t="s">
        <v>44</v>
      </c>
      <c r="BD21" s="18">
        <f>LN(BC2)</f>
        <v>0.68734968540498398</v>
      </c>
      <c r="BG21" t="s">
        <v>44</v>
      </c>
      <c r="BH21" s="18">
        <f>LN(BG2)</f>
        <v>0.64583311275623756</v>
      </c>
      <c r="BK21" t="s">
        <v>44</v>
      </c>
      <c r="BL21" s="18">
        <f>LN(BK2)</f>
        <v>0.64540015801054373</v>
      </c>
      <c r="BO21" t="s">
        <v>44</v>
      </c>
      <c r="BP21" s="18">
        <f>LN(BO2)</f>
        <v>0.64123110589524268</v>
      </c>
      <c r="BS21" t="s">
        <v>44</v>
      </c>
      <c r="BT21" s="18">
        <f>LN(BS2)</f>
        <v>0.66592770968726922</v>
      </c>
    </row>
    <row r="22" spans="1:74" x14ac:dyDescent="0.25">
      <c r="A22" t="s">
        <v>62</v>
      </c>
      <c r="B22" s="3">
        <f>MAX(B2:B18)</f>
        <v>0.71634200182174745</v>
      </c>
      <c r="C22" s="3">
        <f>MAX(C2:C18)</f>
        <v>0.91288483732653691</v>
      </c>
      <c r="D22" s="3">
        <f>MAX(D2:D18)</f>
        <v>146.70681119516146</v>
      </c>
      <c r="E22" s="3">
        <f>MAX(E2:E18)</f>
        <v>2002</v>
      </c>
      <c r="F22" s="3">
        <f>MAX(F2:F18)</f>
        <v>3184496000</v>
      </c>
      <c r="G22" t="s">
        <v>54</v>
      </c>
      <c r="H22" s="18">
        <f>LN(H19)</f>
        <v>0.69727905068746576</v>
      </c>
      <c r="K22" t="s">
        <v>54</v>
      </c>
      <c r="L22" s="18">
        <f>LN(L19)</f>
        <v>0.75094578406032841</v>
      </c>
      <c r="O22" t="s">
        <v>54</v>
      </c>
      <c r="P22" s="18">
        <f>LN(P19)</f>
        <v>0.7444948602018796</v>
      </c>
      <c r="S22" t="s">
        <v>54</v>
      </c>
      <c r="T22" s="18">
        <f>LN(T19)</f>
        <v>0.69216523188529999</v>
      </c>
      <c r="W22" t="s">
        <v>54</v>
      </c>
      <c r="X22" s="18">
        <f>LN(X19)</f>
        <v>0.69216523188529999</v>
      </c>
      <c r="AA22" t="s">
        <v>54</v>
      </c>
      <c r="AB22" s="18">
        <f>LN(AB19)</f>
        <v>0.69055459449947776</v>
      </c>
      <c r="AE22" t="s">
        <v>54</v>
      </c>
      <c r="AF22" s="18">
        <f>LN(AF19)</f>
        <v>0.6868357119461771</v>
      </c>
      <c r="AI22" t="s">
        <v>54</v>
      </c>
      <c r="AJ22" s="18">
        <f>LN(AJ19)</f>
        <v>0.69635704507306084</v>
      </c>
      <c r="AM22" t="s">
        <v>54</v>
      </c>
      <c r="AN22" s="18">
        <f>LN(AN19)</f>
        <v>0.69743156357363345</v>
      </c>
      <c r="AQ22" t="s">
        <v>54</v>
      </c>
      <c r="AR22" s="18">
        <f>LN(AR19)</f>
        <v>0.69743007838643634</v>
      </c>
      <c r="AU22" t="s">
        <v>54</v>
      </c>
      <c r="AV22" s="18">
        <f>LN(AV19)</f>
        <v>0.69635673033129619</v>
      </c>
      <c r="AY22" t="s">
        <v>54</v>
      </c>
      <c r="AZ22" s="18">
        <f>LN(AZ19)</f>
        <v>0.70179867281119124</v>
      </c>
      <c r="BC22" t="s">
        <v>54</v>
      </c>
      <c r="BD22" s="18">
        <f>LN(BD19)</f>
        <v>0.71651625600639735</v>
      </c>
      <c r="BG22" t="s">
        <v>54</v>
      </c>
      <c r="BH22" s="18">
        <f>LN(BH19)</f>
        <v>0.68070749324382218</v>
      </c>
      <c r="BK22" t="s">
        <v>54</v>
      </c>
      <c r="BL22" s="18">
        <f>LN(BL19)</f>
        <v>0.68146173780691954</v>
      </c>
      <c r="BO22" t="s">
        <v>54</v>
      </c>
      <c r="BP22" s="18">
        <f>LN(BP19)</f>
        <v>0.67687848526528915</v>
      </c>
      <c r="BS22" t="s">
        <v>54</v>
      </c>
      <c r="BT22" s="18">
        <f>LN(BT19)</f>
        <v>0.70230215065705914</v>
      </c>
    </row>
    <row r="23" spans="1:74" x14ac:dyDescent="0.25">
      <c r="A23" t="s">
        <v>63</v>
      </c>
      <c r="B23" s="3">
        <f>ABS(B22-B21)</f>
        <v>7.5110895926504773E-2</v>
      </c>
      <c r="C23" s="3">
        <f>ABS(C22-C21)</f>
        <v>5.2922248395367966E-2</v>
      </c>
      <c r="D23" s="3">
        <f>ABS(D22-D21)</f>
        <v>60.733526248335892</v>
      </c>
      <c r="E23" s="3">
        <f>ABS(E22-E21)</f>
        <v>14</v>
      </c>
      <c r="F23" s="3">
        <f>ABS(F22-F21)</f>
        <v>3183936000</v>
      </c>
      <c r="G23" t="s">
        <v>55</v>
      </c>
      <c r="H23" s="18">
        <f>LN(H20)</f>
        <v>0.62874426758685598</v>
      </c>
      <c r="K23" t="s">
        <v>55</v>
      </c>
      <c r="L23" s="18">
        <f>LN(L20)</f>
        <v>0.68049774449790035</v>
      </c>
      <c r="O23" t="s">
        <v>55</v>
      </c>
      <c r="P23" s="18">
        <f>LN(P20)</f>
        <v>0.67681219870750065</v>
      </c>
      <c r="S23" t="s">
        <v>55</v>
      </c>
      <c r="T23" s="18">
        <f>LN(T20)</f>
        <v>0.61892285863891916</v>
      </c>
      <c r="W23" t="s">
        <v>55</v>
      </c>
      <c r="X23" s="18">
        <f>LN(X20)</f>
        <v>0.61892285863891916</v>
      </c>
      <c r="AA23" t="s">
        <v>55</v>
      </c>
      <c r="AB23" s="18">
        <f>LN(AB20)</f>
        <v>0.61886224680020641</v>
      </c>
      <c r="AE23" t="s">
        <v>55</v>
      </c>
      <c r="AF23" s="18">
        <f>LN(AF20)</f>
        <v>0.61869835338714896</v>
      </c>
      <c r="AI23" t="s">
        <v>55</v>
      </c>
      <c r="AJ23" s="18">
        <f>LN(AJ20)</f>
        <v>0.62476378068839944</v>
      </c>
      <c r="AM23" t="s">
        <v>55</v>
      </c>
      <c r="AN23" s="18">
        <f>LN(AN20)</f>
        <v>0.62627907998272836</v>
      </c>
      <c r="AQ23" t="s">
        <v>55</v>
      </c>
      <c r="AR23" s="18">
        <f>LN(AR20)</f>
        <v>0.62817526878658669</v>
      </c>
      <c r="AU23" t="s">
        <v>55</v>
      </c>
      <c r="AV23" s="18">
        <f>LN(AV20)</f>
        <v>0.62484564705327539</v>
      </c>
      <c r="AY23" t="s">
        <v>55</v>
      </c>
      <c r="AZ23" s="18">
        <f>LN(AZ20)</f>
        <v>0.63096498015875735</v>
      </c>
      <c r="BC23" t="s">
        <v>55</v>
      </c>
      <c r="BD23" s="18">
        <f>LN(BD20)</f>
        <v>0.65730680296577793</v>
      </c>
      <c r="BG23" t="s">
        <v>55</v>
      </c>
      <c r="BH23" s="18">
        <f>LN(BH20)</f>
        <v>0.60969842507953986</v>
      </c>
      <c r="BK23" t="s">
        <v>55</v>
      </c>
      <c r="BL23" s="18">
        <f>LN(BL20)</f>
        <v>0.60798933308806735</v>
      </c>
      <c r="BO23" t="s">
        <v>55</v>
      </c>
      <c r="BP23" s="18">
        <f>LN(BP20)</f>
        <v>0.60426586796122161</v>
      </c>
      <c r="BS23" t="s">
        <v>55</v>
      </c>
      <c r="BT23" s="18">
        <f>LN(BT20)</f>
        <v>0.62818006202315746</v>
      </c>
    </row>
    <row r="24" spans="1:74" x14ac:dyDescent="0.25">
      <c r="A24" t="s">
        <v>64</v>
      </c>
      <c r="B24" s="3">
        <f>COUNT(B2:B18)</f>
        <v>17</v>
      </c>
      <c r="G24" t="s">
        <v>56</v>
      </c>
      <c r="H24" s="18">
        <f>H22-H21</f>
        <v>3.3680379358567936E-2</v>
      </c>
      <c r="K24" t="s">
        <v>56</v>
      </c>
      <c r="L24" s="18">
        <f>L22-L21</f>
        <v>3.460378223858096E-2</v>
      </c>
      <c r="O24" t="s">
        <v>56</v>
      </c>
      <c r="P24" s="18">
        <f>P22-P21</f>
        <v>3.3268822177512813E-2</v>
      </c>
      <c r="S24" t="s">
        <v>56</v>
      </c>
      <c r="T24" s="18">
        <f>T22-T21</f>
        <v>3.5950780796393578E-2</v>
      </c>
      <c r="W24" t="s">
        <v>56</v>
      </c>
      <c r="X24" s="18">
        <f>X22-X21</f>
        <v>3.5950780796393578E-2</v>
      </c>
      <c r="AA24" t="s">
        <v>56</v>
      </c>
      <c r="AB24" s="18">
        <f>AB22-AB21</f>
        <v>3.5203837303664387E-2</v>
      </c>
      <c r="AE24" t="s">
        <v>56</v>
      </c>
      <c r="AF24" s="18">
        <f>AF22-AF21</f>
        <v>3.3488454054707462E-2</v>
      </c>
      <c r="AI24" t="s">
        <v>56</v>
      </c>
      <c r="AJ24" s="18">
        <f>AJ22-AJ21</f>
        <v>3.5156069539359458E-2</v>
      </c>
      <c r="AM24" t="s">
        <v>56</v>
      </c>
      <c r="AN24" s="18">
        <f>AN22-AN21</f>
        <v>3.4943540753434088E-2</v>
      </c>
      <c r="AQ24" t="s">
        <v>56</v>
      </c>
      <c r="AR24" s="18">
        <f>AR22-AR21</f>
        <v>3.4027995991546933E-2</v>
      </c>
      <c r="AU24" t="s">
        <v>56</v>
      </c>
      <c r="AV24" s="18">
        <f>AV22-AV21</f>
        <v>3.5116448418376689E-2</v>
      </c>
      <c r="AY24" t="s">
        <v>56</v>
      </c>
      <c r="AZ24" s="18">
        <f>AZ22-AZ21</f>
        <v>3.4789800897316647E-2</v>
      </c>
      <c r="BC24" t="s">
        <v>56</v>
      </c>
      <c r="BD24" s="18">
        <f>BD22-BD21</f>
        <v>2.9166570601413366E-2</v>
      </c>
      <c r="BG24" t="s">
        <v>56</v>
      </c>
      <c r="BH24" s="18">
        <f>BH22-BH21</f>
        <v>3.4874380487584622E-2</v>
      </c>
      <c r="BK24" t="s">
        <v>56</v>
      </c>
      <c r="BL24" s="18">
        <f>BL22-BL21</f>
        <v>3.6061579796375809E-2</v>
      </c>
      <c r="BO24" t="s">
        <v>56</v>
      </c>
      <c r="BP24" s="18">
        <f>BP22-BP21</f>
        <v>3.5647379370046473E-2</v>
      </c>
      <c r="BS24" t="s">
        <v>56</v>
      </c>
      <c r="BT24" s="18">
        <f>BT22-BT21</f>
        <v>3.6374440969789923E-2</v>
      </c>
    </row>
    <row r="25" spans="1:74" x14ac:dyDescent="0.25">
      <c r="G25" t="s">
        <v>57</v>
      </c>
      <c r="H25" s="18">
        <f>H21-H23</f>
        <v>3.4854403742041851E-2</v>
      </c>
      <c r="K25" t="s">
        <v>57</v>
      </c>
      <c r="L25" s="18">
        <f>L21-L23</f>
        <v>3.5844257323847106E-2</v>
      </c>
      <c r="O25" t="s">
        <v>57</v>
      </c>
      <c r="P25" s="18">
        <f>P21-P23</f>
        <v>3.4413839316866146E-2</v>
      </c>
      <c r="S25" t="s">
        <v>57</v>
      </c>
      <c r="T25" s="18">
        <f>T21-T23</f>
        <v>3.7291592449987254E-2</v>
      </c>
      <c r="W25" t="s">
        <v>57</v>
      </c>
      <c r="X25" s="18">
        <f>X21-X23</f>
        <v>3.7291592449987254E-2</v>
      </c>
      <c r="AA25" t="s">
        <v>57</v>
      </c>
      <c r="AB25" s="18">
        <f>AB21-AB23</f>
        <v>3.6488510395606966E-2</v>
      </c>
      <c r="AE25" t="s">
        <v>57</v>
      </c>
      <c r="AF25" s="18">
        <f>AF21-AF23</f>
        <v>3.4648904504320677E-2</v>
      </c>
      <c r="AI25" t="s">
        <v>57</v>
      </c>
      <c r="AJ25" s="18">
        <f>AJ21-AJ23</f>
        <v>3.6437194845301946E-2</v>
      </c>
      <c r="AM25" t="s">
        <v>57</v>
      </c>
      <c r="AN25" s="18">
        <f>AN21-AN23</f>
        <v>3.6208942837471003E-2</v>
      </c>
      <c r="AQ25" t="s">
        <v>57</v>
      </c>
      <c r="AR25" s="18">
        <f>AR21-AR23</f>
        <v>3.5226813608302709E-2</v>
      </c>
      <c r="AU25" t="s">
        <v>57</v>
      </c>
      <c r="AV25" s="18">
        <f>AV21-AV23</f>
        <v>3.6394634859644115E-2</v>
      </c>
      <c r="AY25" t="s">
        <v>57</v>
      </c>
      <c r="AZ25" s="18">
        <f>AZ21-AZ23</f>
        <v>3.6043891755117241E-2</v>
      </c>
      <c r="BC25" t="s">
        <v>57</v>
      </c>
      <c r="BD25" s="18">
        <f>BD21-BD23</f>
        <v>3.0042882439206053E-2</v>
      </c>
      <c r="BG25" t="s">
        <v>57</v>
      </c>
      <c r="BH25" s="18">
        <f>BH21-BH23</f>
        <v>3.6134687676697697E-2</v>
      </c>
      <c r="BK25" t="s">
        <v>57</v>
      </c>
      <c r="BL25" s="18">
        <f>BL21-BL23</f>
        <v>3.7410824922476382E-2</v>
      </c>
      <c r="BO25" t="s">
        <v>57</v>
      </c>
      <c r="BP25" s="18">
        <f>BP21-BP23</f>
        <v>3.6965237934021067E-2</v>
      </c>
      <c r="BS25" t="s">
        <v>57</v>
      </c>
      <c r="BT25" s="18">
        <f>BT21-BT23</f>
        <v>3.7747647664111761E-2</v>
      </c>
    </row>
    <row r="26" spans="1:74" x14ac:dyDescent="0.25">
      <c r="G26" t="s">
        <v>58</v>
      </c>
      <c r="H26" s="19">
        <f>AVERAGE(H24:H25)</f>
        <v>3.4267391550304893E-2</v>
      </c>
      <c r="K26" t="s">
        <v>58</v>
      </c>
      <c r="L26" s="19">
        <f>AVERAGE(L24:L25)</f>
        <v>3.5224019781214033E-2</v>
      </c>
      <c r="O26" t="s">
        <v>58</v>
      </c>
      <c r="P26" s="19">
        <f>AVERAGE(P24:P25)</f>
        <v>3.384133074718948E-2</v>
      </c>
      <c r="S26" t="s">
        <v>58</v>
      </c>
      <c r="T26" s="19">
        <f>AVERAGE(T24:T25)</f>
        <v>3.6621186623190416E-2</v>
      </c>
      <c r="W26" t="s">
        <v>58</v>
      </c>
      <c r="X26" s="19">
        <f>AVERAGE(X24:X25)</f>
        <v>3.6621186623190416E-2</v>
      </c>
      <c r="AA26" t="s">
        <v>58</v>
      </c>
      <c r="AB26" s="19">
        <f>AVERAGE(AB24:AB25)</f>
        <v>3.5846173849635676E-2</v>
      </c>
      <c r="AE26" t="s">
        <v>58</v>
      </c>
      <c r="AF26" s="19">
        <f>AVERAGE(AF24:AF25)</f>
        <v>3.4068679279514069E-2</v>
      </c>
      <c r="AI26" t="s">
        <v>58</v>
      </c>
      <c r="AJ26" s="19">
        <f>AVERAGE(AJ24:AJ25)</f>
        <v>3.5796632192330702E-2</v>
      </c>
      <c r="AM26" t="s">
        <v>58</v>
      </c>
      <c r="AN26" s="19">
        <f>AVERAGE(AN24:AN25)</f>
        <v>3.5576241795452546E-2</v>
      </c>
      <c r="AQ26" t="s">
        <v>58</v>
      </c>
      <c r="AR26" s="19">
        <f>AVERAGE(AR24:AR25)</f>
        <v>3.4627404799924821E-2</v>
      </c>
      <c r="AU26" t="s">
        <v>58</v>
      </c>
      <c r="AV26" s="19">
        <f>AVERAGE(AV24:AV25)</f>
        <v>3.5755541639010402E-2</v>
      </c>
      <c r="AY26" t="s">
        <v>58</v>
      </c>
      <c r="AZ26" s="19">
        <f>AVERAGE(AZ24:AZ25)</f>
        <v>3.5416846326216944E-2</v>
      </c>
      <c r="BC26" t="s">
        <v>58</v>
      </c>
      <c r="BD26" s="19">
        <f>AVERAGE(BD24:BD25)</f>
        <v>2.960472652030971E-2</v>
      </c>
      <c r="BG26" t="s">
        <v>58</v>
      </c>
      <c r="BH26" s="19">
        <f>AVERAGE(BH24:BH25)</f>
        <v>3.5504534082141159E-2</v>
      </c>
      <c r="BK26" t="s">
        <v>58</v>
      </c>
      <c r="BL26" s="19">
        <f>AVERAGE(BL24:BL25)</f>
        <v>3.6736202359426096E-2</v>
      </c>
      <c r="BO26" t="s">
        <v>58</v>
      </c>
      <c r="BP26" s="19">
        <f>AVERAGE(BP24:BP25)</f>
        <v>3.630630865203377E-2</v>
      </c>
      <c r="BS26" t="s">
        <v>58</v>
      </c>
      <c r="BT26" s="19">
        <f>AVERAGE(BT24:BT25)</f>
        <v>3.7061044316950842E-2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zoomScalePageLayoutView="130" workbookViewId="0">
      <selection sqref="A1:B18"/>
    </sheetView>
  </sheetViews>
  <sheetFormatPr defaultColWidth="8.85546875" defaultRowHeight="15" x14ac:dyDescent="0.25"/>
  <cols>
    <col min="1" max="2" width="8.85546875" style="9"/>
  </cols>
  <sheetData>
    <row r="1" spans="1:2" ht="33.75" customHeight="1" x14ac:dyDescent="0.25">
      <c r="A1" s="10" t="s">
        <v>36</v>
      </c>
      <c r="B1" s="10" t="s">
        <v>24</v>
      </c>
    </row>
    <row r="2" spans="1:2" ht="18" customHeight="1" x14ac:dyDescent="0.25">
      <c r="A2" s="10">
        <v>1988</v>
      </c>
      <c r="B2" s="11">
        <v>560000</v>
      </c>
    </row>
    <row r="3" spans="1:2" ht="18" customHeight="1" x14ac:dyDescent="0.25">
      <c r="A3" s="10">
        <v>1989</v>
      </c>
      <c r="B3" s="11">
        <v>1260000</v>
      </c>
    </row>
    <row r="4" spans="1:2" ht="18" customHeight="1" x14ac:dyDescent="0.25">
      <c r="A4" s="10">
        <v>1992</v>
      </c>
      <c r="B4" s="11">
        <v>1120000</v>
      </c>
    </row>
    <row r="5" spans="1:2" ht="18" customHeight="1" x14ac:dyDescent="0.25">
      <c r="A5" s="10">
        <v>1992</v>
      </c>
      <c r="B5" s="11">
        <v>1120000</v>
      </c>
    </row>
    <row r="6" spans="1:2" ht="18" customHeight="1" x14ac:dyDescent="0.25">
      <c r="A6" s="10">
        <v>1993</v>
      </c>
      <c r="B6" s="11">
        <v>1680000</v>
      </c>
    </row>
    <row r="7" spans="1:2" ht="18" customHeight="1" x14ac:dyDescent="0.25">
      <c r="A7" s="10">
        <v>1994</v>
      </c>
      <c r="B7" s="11">
        <v>1680000</v>
      </c>
    </row>
    <row r="8" spans="1:2" ht="18" customHeight="1" x14ac:dyDescent="0.25">
      <c r="A8" s="10">
        <v>1994</v>
      </c>
      <c r="B8" s="11">
        <v>4976000</v>
      </c>
    </row>
    <row r="9" spans="1:2" ht="18" customHeight="1" x14ac:dyDescent="0.25">
      <c r="A9" s="10">
        <v>1995</v>
      </c>
      <c r="B9" s="11">
        <v>9953000</v>
      </c>
    </row>
    <row r="10" spans="1:2" ht="18" customHeight="1" x14ac:dyDescent="0.25">
      <c r="A10" s="10">
        <v>1996</v>
      </c>
      <c r="B10" s="11">
        <v>9953000</v>
      </c>
    </row>
    <row r="11" spans="1:2" ht="18" customHeight="1" x14ac:dyDescent="0.25">
      <c r="A11" s="10">
        <v>1998</v>
      </c>
      <c r="B11" s="11">
        <v>139340000</v>
      </c>
    </row>
    <row r="12" spans="1:2" ht="18" customHeight="1" x14ac:dyDescent="0.25">
      <c r="A12" s="10">
        <v>1998</v>
      </c>
      <c r="B12" s="11">
        <v>59718000</v>
      </c>
    </row>
    <row r="13" spans="1:2" ht="18" customHeight="1" x14ac:dyDescent="0.25">
      <c r="A13" s="10">
        <v>1999</v>
      </c>
      <c r="B13" s="11">
        <v>19908000</v>
      </c>
    </row>
    <row r="14" spans="1:2" ht="18" customHeight="1" x14ac:dyDescent="0.25">
      <c r="A14" s="10">
        <v>2000</v>
      </c>
      <c r="B14" s="11">
        <v>1273984000</v>
      </c>
    </row>
    <row r="15" spans="1:2" ht="18" customHeight="1" x14ac:dyDescent="0.25">
      <c r="A15" s="10">
        <v>2001</v>
      </c>
      <c r="B15" s="11">
        <v>1910976000</v>
      </c>
    </row>
    <row r="16" spans="1:2" ht="18" customHeight="1" x14ac:dyDescent="0.25">
      <c r="A16" s="10">
        <v>2001</v>
      </c>
      <c r="B16" s="11">
        <v>2388720000</v>
      </c>
    </row>
    <row r="17" spans="1:2" ht="18" customHeight="1" x14ac:dyDescent="0.25">
      <c r="A17" s="10">
        <v>2001</v>
      </c>
      <c r="B17" s="11">
        <v>636928000</v>
      </c>
    </row>
    <row r="18" spans="1:2" x14ac:dyDescent="0.25">
      <c r="A18" s="10">
        <v>2002</v>
      </c>
      <c r="B18" s="11">
        <v>3184496000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C7" zoomScale="130" zoomScaleNormal="130" zoomScalePageLayoutView="130" workbookViewId="0">
      <selection activeCell="H14" sqref="H14"/>
    </sheetView>
  </sheetViews>
  <sheetFormatPr defaultColWidth="8.85546875" defaultRowHeight="15" x14ac:dyDescent="0.25"/>
  <cols>
    <col min="3" max="3" width="27.42578125" customWidth="1"/>
  </cols>
  <sheetData>
    <row r="1" spans="1:12" ht="18" customHeight="1" x14ac:dyDescent="0.25"/>
    <row r="2" spans="1:12" ht="18" customHeight="1" x14ac:dyDescent="0.25"/>
    <row r="3" spans="1:12" ht="18" customHeight="1" x14ac:dyDescent="0.25"/>
    <row r="4" spans="1:12" ht="18" customHeight="1" x14ac:dyDescent="0.25"/>
    <row r="5" spans="1:12" ht="18" customHeight="1" x14ac:dyDescent="0.25"/>
    <row r="6" spans="1:12" ht="18" customHeight="1" x14ac:dyDescent="0.25">
      <c r="A6" s="24" t="s">
        <v>0</v>
      </c>
      <c r="B6" s="1" t="s">
        <v>1</v>
      </c>
      <c r="C6" s="25" t="s">
        <v>2</v>
      </c>
      <c r="D6" s="5"/>
    </row>
    <row r="7" spans="1:12" ht="18" customHeight="1" x14ac:dyDescent="0.25">
      <c r="A7" s="24"/>
      <c r="B7" s="1" t="s">
        <v>3</v>
      </c>
      <c r="C7" s="25"/>
      <c r="D7" s="6" t="s">
        <v>21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</row>
    <row r="8" spans="1:12" ht="18" customHeight="1" x14ac:dyDescent="0.25">
      <c r="A8" s="2">
        <v>1988</v>
      </c>
      <c r="B8" s="4">
        <v>560000</v>
      </c>
      <c r="C8" s="7" t="s">
        <v>4</v>
      </c>
      <c r="D8" s="8" t="s">
        <v>22</v>
      </c>
      <c r="G8">
        <v>1</v>
      </c>
      <c r="H8" s="12" t="s">
        <v>31</v>
      </c>
      <c r="I8" t="s">
        <v>32</v>
      </c>
      <c r="J8" t="s">
        <v>33</v>
      </c>
      <c r="K8" t="s">
        <v>34</v>
      </c>
      <c r="L8" t="s">
        <v>35</v>
      </c>
    </row>
    <row r="9" spans="1:12" ht="18" customHeight="1" x14ac:dyDescent="0.25">
      <c r="A9" s="2">
        <v>1989</v>
      </c>
      <c r="B9" s="4">
        <v>1260000</v>
      </c>
      <c r="C9" s="7" t="s">
        <v>5</v>
      </c>
      <c r="D9" s="8" t="s">
        <v>22</v>
      </c>
    </row>
    <row r="10" spans="1:12" ht="18" customHeight="1" x14ac:dyDescent="0.25">
      <c r="A10" s="2">
        <v>1992</v>
      </c>
      <c r="B10" s="4">
        <v>1120000</v>
      </c>
      <c r="C10" s="7" t="s">
        <v>6</v>
      </c>
      <c r="D10" s="8" t="s">
        <v>22</v>
      </c>
    </row>
    <row r="11" spans="1:12" ht="18" customHeight="1" x14ac:dyDescent="0.25">
      <c r="A11" s="2">
        <v>1992</v>
      </c>
      <c r="B11" s="4">
        <v>1120000</v>
      </c>
      <c r="C11" s="7" t="s">
        <v>7</v>
      </c>
      <c r="D11" s="8" t="s">
        <v>22</v>
      </c>
    </row>
    <row r="12" spans="1:12" ht="18" customHeight="1" x14ac:dyDescent="0.25">
      <c r="A12" s="2">
        <v>1993</v>
      </c>
      <c r="B12" s="4">
        <v>1680000</v>
      </c>
      <c r="C12" s="7" t="s">
        <v>8</v>
      </c>
      <c r="D12" s="8" t="s">
        <v>22</v>
      </c>
    </row>
    <row r="13" spans="1:12" ht="18" customHeight="1" x14ac:dyDescent="0.25">
      <c r="A13" s="2">
        <v>1994</v>
      </c>
      <c r="B13" s="4">
        <v>1680000</v>
      </c>
      <c r="C13" s="7" t="s">
        <v>9</v>
      </c>
      <c r="D13" s="8" t="s">
        <v>22</v>
      </c>
    </row>
    <row r="14" spans="1:12" ht="18" customHeight="1" x14ac:dyDescent="0.25">
      <c r="A14" s="2">
        <v>1994</v>
      </c>
      <c r="B14" s="4">
        <v>4976000</v>
      </c>
      <c r="C14" s="7" t="s">
        <v>10</v>
      </c>
      <c r="D14" s="8" t="s">
        <v>22</v>
      </c>
    </row>
    <row r="15" spans="1:12" ht="18" customHeight="1" x14ac:dyDescent="0.25">
      <c r="A15" s="2">
        <v>1995</v>
      </c>
      <c r="B15" s="4">
        <v>9953000</v>
      </c>
      <c r="C15" s="7" t="s">
        <v>11</v>
      </c>
      <c r="D15" s="8" t="s">
        <v>22</v>
      </c>
    </row>
    <row r="16" spans="1:12" ht="18" customHeight="1" x14ac:dyDescent="0.25">
      <c r="A16" s="2">
        <v>1996</v>
      </c>
      <c r="B16" s="4">
        <v>9953000</v>
      </c>
      <c r="C16" s="7" t="s">
        <v>12</v>
      </c>
      <c r="D16" s="8" t="s">
        <v>22</v>
      </c>
    </row>
    <row r="17" spans="1:4" ht="18" customHeight="1" x14ac:dyDescent="0.25">
      <c r="A17" s="2">
        <v>1998</v>
      </c>
      <c r="B17" s="4">
        <v>139340000</v>
      </c>
      <c r="C17" s="7" t="s">
        <v>13</v>
      </c>
      <c r="D17" s="8" t="s">
        <v>22</v>
      </c>
    </row>
    <row r="18" spans="1:4" ht="18" customHeight="1" x14ac:dyDescent="0.25">
      <c r="A18" s="2">
        <v>1998</v>
      </c>
      <c r="B18" s="4">
        <v>59718000</v>
      </c>
      <c r="C18" s="7" t="s">
        <v>14</v>
      </c>
      <c r="D18" s="8" t="s">
        <v>22</v>
      </c>
    </row>
    <row r="19" spans="1:4" ht="18" customHeight="1" x14ac:dyDescent="0.25">
      <c r="A19" s="2">
        <v>1999</v>
      </c>
      <c r="B19" s="4">
        <v>19908000</v>
      </c>
      <c r="C19" s="7" t="s">
        <v>15</v>
      </c>
      <c r="D19" s="8" t="s">
        <v>22</v>
      </c>
    </row>
    <row r="20" spans="1:4" ht="18" customHeight="1" x14ac:dyDescent="0.25">
      <c r="A20" s="2">
        <v>2000</v>
      </c>
      <c r="B20" s="4">
        <v>1273984000</v>
      </c>
      <c r="C20" s="7" t="s">
        <v>16</v>
      </c>
      <c r="D20" s="8" t="s">
        <v>22</v>
      </c>
    </row>
    <row r="21" spans="1:4" ht="18" customHeight="1" x14ac:dyDescent="0.25">
      <c r="A21" s="2">
        <v>2001</v>
      </c>
      <c r="B21" s="4">
        <v>1910976000</v>
      </c>
      <c r="C21" s="7" t="s">
        <v>17</v>
      </c>
      <c r="D21" s="8" t="s">
        <v>22</v>
      </c>
    </row>
    <row r="22" spans="1:4" ht="18" customHeight="1" x14ac:dyDescent="0.25">
      <c r="A22" s="2">
        <v>2001</v>
      </c>
      <c r="B22" s="4">
        <v>2388720000</v>
      </c>
      <c r="C22" s="7" t="s">
        <v>18</v>
      </c>
      <c r="D22" s="8" t="s">
        <v>22</v>
      </c>
    </row>
    <row r="23" spans="1:4" ht="18" customHeight="1" x14ac:dyDescent="0.25">
      <c r="A23" s="2">
        <v>2001</v>
      </c>
      <c r="B23" s="4">
        <v>636928000</v>
      </c>
      <c r="C23" s="7" t="s">
        <v>19</v>
      </c>
      <c r="D23" s="8" t="s">
        <v>22</v>
      </c>
    </row>
    <row r="24" spans="1:4" x14ac:dyDescent="0.25">
      <c r="A24" s="2">
        <v>2002</v>
      </c>
      <c r="B24" s="4">
        <v>3184496000</v>
      </c>
      <c r="C24" s="2" t="s">
        <v>20</v>
      </c>
      <c r="D24" s="8" t="s">
        <v>22</v>
      </c>
    </row>
    <row r="26" spans="1:4" x14ac:dyDescent="0.25">
      <c r="A26" t="s">
        <v>23</v>
      </c>
    </row>
  </sheetData>
  <mergeCells count="2">
    <mergeCell ref="A6:A7"/>
    <mergeCell ref="C6:C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2011-11-26T00:50:44Z</dcterms:created>
  <dcterms:modified xsi:type="dcterms:W3CDTF">2014-01-06T15:39:17Z</dcterms:modified>
</cp:coreProperties>
</file>