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360" yWindow="200" windowWidth="19560" windowHeight="9600"/>
  </bookViews>
  <sheets>
    <sheet name="PRM_Summary" sheetId="11" r:id="rId1"/>
    <sheet name="PRM70ND" sheetId="7" r:id="rId2"/>
    <sheet name="PRMallND" sheetId="8" r:id="rId3"/>
    <sheet name="PRM70all" sheetId="9" r:id="rId4"/>
    <sheet name="PRMallall" sheetId="10" r:id="rId5"/>
    <sheet name="rawdata" sheetId="6" r:id="rId6"/>
    <sheet name="sourcedata" sheetId="5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1" l="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C2" i="11"/>
  <c r="B13" i="11"/>
  <c r="B12" i="11"/>
  <c r="B11" i="11"/>
  <c r="B10" i="11"/>
  <c r="B9" i="11"/>
  <c r="B8" i="11"/>
  <c r="B7" i="11"/>
  <c r="B6" i="11"/>
  <c r="B5" i="11"/>
  <c r="B4" i="11"/>
  <c r="B3" i="11"/>
  <c r="B2" i="11"/>
  <c r="B18" i="10"/>
  <c r="F16" i="10"/>
  <c r="F15" i="10"/>
  <c r="F17" i="10"/>
  <c r="F14" i="10"/>
  <c r="F13" i="10"/>
  <c r="E16" i="10"/>
  <c r="E15" i="10"/>
  <c r="E17" i="10"/>
  <c r="E14" i="10"/>
  <c r="E13" i="10"/>
  <c r="D16" i="10"/>
  <c r="D15" i="10"/>
  <c r="D17" i="10"/>
  <c r="D14" i="10"/>
  <c r="D13" i="10"/>
  <c r="C16" i="10"/>
  <c r="C15" i="10"/>
  <c r="C17" i="10"/>
  <c r="C14" i="10"/>
  <c r="C13" i="10"/>
  <c r="B17" i="10"/>
  <c r="B16" i="10"/>
  <c r="B15" i="10"/>
  <c r="B14" i="10"/>
  <c r="B13" i="10"/>
  <c r="AV26" i="10"/>
  <c r="AV25" i="10"/>
  <c r="AV24" i="10"/>
  <c r="AV23" i="10"/>
  <c r="AV22" i="10"/>
  <c r="AV21" i="10"/>
  <c r="AV20" i="10"/>
  <c r="AV19" i="10"/>
  <c r="AV18" i="10"/>
  <c r="AV17" i="10"/>
  <c r="AV16" i="10"/>
  <c r="AV15" i="10"/>
  <c r="AV14" i="10"/>
  <c r="AV13" i="10"/>
  <c r="AV12" i="10"/>
  <c r="AV11" i="10"/>
  <c r="AV10" i="10"/>
  <c r="AV9" i="10"/>
  <c r="AV8" i="10"/>
  <c r="AV7" i="10"/>
  <c r="AZ1" i="10"/>
  <c r="AY1" i="10"/>
  <c r="AY2" i="10" a="1"/>
  <c r="AY2" i="10"/>
  <c r="AZ2" i="10"/>
  <c r="AY3" i="10"/>
  <c r="AZ3" i="10"/>
  <c r="AY4" i="10"/>
  <c r="AZ4" i="10"/>
  <c r="AY5" i="10"/>
  <c r="AZ5" i="10"/>
  <c r="AY6" i="10"/>
  <c r="AZ6" i="10"/>
  <c r="AQ2" i="10" a="1"/>
  <c r="AQ2" i="10"/>
  <c r="AR5" i="10"/>
  <c r="AR17" i="10"/>
  <c r="AQ3" i="10"/>
  <c r="AR18" i="10"/>
  <c r="AR19" i="10"/>
  <c r="AR22" i="10"/>
  <c r="AR21" i="10"/>
  <c r="AR24" i="10"/>
  <c r="AR20" i="10"/>
  <c r="AR23" i="10"/>
  <c r="AR25" i="10"/>
  <c r="AR26" i="10"/>
  <c r="AR7" i="10"/>
  <c r="AR8" i="10"/>
  <c r="AR9" i="10"/>
  <c r="AR12" i="10"/>
  <c r="AR11" i="10"/>
  <c r="AR14" i="10"/>
  <c r="AR10" i="10"/>
  <c r="AR13" i="10"/>
  <c r="AR15" i="10"/>
  <c r="AR16" i="10"/>
  <c r="AU2" i="10" a="1"/>
  <c r="AU4" i="10"/>
  <c r="AV1" i="10"/>
  <c r="AU2" i="10"/>
  <c r="AU1" i="10"/>
  <c r="AV2" i="10"/>
  <c r="AU3" i="10"/>
  <c r="AV3" i="10"/>
  <c r="AV4" i="10"/>
  <c r="AU5" i="10"/>
  <c r="AV5" i="10"/>
  <c r="AU6" i="10"/>
  <c r="AV6" i="10"/>
  <c r="AM2" i="10" a="1"/>
  <c r="AM2" i="10"/>
  <c r="AN5" i="10"/>
  <c r="AN17" i="10"/>
  <c r="AM3" i="10"/>
  <c r="AN18" i="10"/>
  <c r="AN19" i="10"/>
  <c r="AN22" i="10"/>
  <c r="AN21" i="10"/>
  <c r="AN24" i="10"/>
  <c r="AN20" i="10"/>
  <c r="AN23" i="10"/>
  <c r="AN25" i="10"/>
  <c r="AN26" i="10"/>
  <c r="AN7" i="10"/>
  <c r="AN8" i="10"/>
  <c r="AN9" i="10"/>
  <c r="AN12" i="10"/>
  <c r="AN11" i="10"/>
  <c r="AN14" i="10"/>
  <c r="AN10" i="10"/>
  <c r="AN13" i="10"/>
  <c r="AN15" i="10"/>
  <c r="AN16" i="10"/>
  <c r="AQ4" i="10"/>
  <c r="AR1" i="10"/>
  <c r="AQ1" i="10"/>
  <c r="AR2" i="10"/>
  <c r="AR3" i="10"/>
  <c r="AR4" i="10"/>
  <c r="AQ5" i="10"/>
  <c r="AQ6" i="10"/>
  <c r="AR6" i="10"/>
  <c r="AI2" i="10" a="1"/>
  <c r="AI2" i="10"/>
  <c r="AJ5" i="10"/>
  <c r="AJ17" i="10"/>
  <c r="AI3" i="10"/>
  <c r="AJ18" i="10"/>
  <c r="AJ19" i="10"/>
  <c r="AJ22" i="10"/>
  <c r="AJ21" i="10"/>
  <c r="AJ24" i="10"/>
  <c r="AJ20" i="10"/>
  <c r="AJ23" i="10"/>
  <c r="AJ25" i="10"/>
  <c r="AJ26" i="10"/>
  <c r="AJ7" i="10"/>
  <c r="AJ8" i="10"/>
  <c r="AJ9" i="10"/>
  <c r="AJ12" i="10"/>
  <c r="AJ11" i="10"/>
  <c r="AJ14" i="10"/>
  <c r="AJ10" i="10"/>
  <c r="AJ13" i="10"/>
  <c r="AJ15" i="10"/>
  <c r="AJ16" i="10"/>
  <c r="AM4" i="10"/>
  <c r="AN1" i="10"/>
  <c r="AM1" i="10"/>
  <c r="AN2" i="10"/>
  <c r="AN3" i="10"/>
  <c r="AN4" i="10"/>
  <c r="AM5" i="10"/>
  <c r="AM6" i="10"/>
  <c r="AN6" i="10"/>
  <c r="AE2" i="10" a="1"/>
  <c r="AE2" i="10"/>
  <c r="AF5" i="10"/>
  <c r="AF17" i="10"/>
  <c r="AE3" i="10"/>
  <c r="AF18" i="10"/>
  <c r="AF19" i="10"/>
  <c r="AF22" i="10"/>
  <c r="AF21" i="10"/>
  <c r="AF24" i="10"/>
  <c r="AF20" i="10"/>
  <c r="AF23" i="10"/>
  <c r="AF25" i="10"/>
  <c r="AF26" i="10"/>
  <c r="AF7" i="10"/>
  <c r="AF8" i="10"/>
  <c r="AF9" i="10"/>
  <c r="AF12" i="10"/>
  <c r="AF11" i="10"/>
  <c r="AF14" i="10"/>
  <c r="AF10" i="10"/>
  <c r="AF13" i="10"/>
  <c r="AF15" i="10"/>
  <c r="AF16" i="10"/>
  <c r="AI4" i="10"/>
  <c r="AJ1" i="10"/>
  <c r="AI1" i="10"/>
  <c r="AJ2" i="10"/>
  <c r="AJ3" i="10"/>
  <c r="AJ4" i="10"/>
  <c r="AI5" i="10"/>
  <c r="AI6" i="10"/>
  <c r="AJ6" i="10"/>
  <c r="AA2" i="10" a="1"/>
  <c r="AA2" i="10"/>
  <c r="AB5" i="10"/>
  <c r="AB17" i="10"/>
  <c r="AA3" i="10"/>
  <c r="AB18" i="10"/>
  <c r="AB19" i="10"/>
  <c r="AB22" i="10"/>
  <c r="AB21" i="10"/>
  <c r="AB24" i="10"/>
  <c r="AB20" i="10"/>
  <c r="AB23" i="10"/>
  <c r="AB25" i="10"/>
  <c r="AB26" i="10"/>
  <c r="AB7" i="10"/>
  <c r="AB8" i="10"/>
  <c r="AB9" i="10"/>
  <c r="AB12" i="10"/>
  <c r="AB11" i="10"/>
  <c r="AB14" i="10"/>
  <c r="AB10" i="10"/>
  <c r="AB13" i="10"/>
  <c r="AB15" i="10"/>
  <c r="AB16" i="10"/>
  <c r="AE4" i="10"/>
  <c r="AF1" i="10"/>
  <c r="AE1" i="10"/>
  <c r="AF2" i="10"/>
  <c r="AF3" i="10"/>
  <c r="AF4" i="10"/>
  <c r="AE5" i="10"/>
  <c r="AE6" i="10"/>
  <c r="AF6" i="10"/>
  <c r="W2" i="10" a="1"/>
  <c r="W2" i="10"/>
  <c r="X5" i="10"/>
  <c r="X17" i="10"/>
  <c r="W3" i="10"/>
  <c r="X18" i="10"/>
  <c r="X19" i="10"/>
  <c r="X22" i="10"/>
  <c r="X21" i="10"/>
  <c r="X24" i="10"/>
  <c r="X20" i="10"/>
  <c r="X23" i="10"/>
  <c r="X25" i="10"/>
  <c r="X26" i="10"/>
  <c r="X7" i="10"/>
  <c r="X8" i="10"/>
  <c r="X9" i="10"/>
  <c r="X12" i="10"/>
  <c r="X11" i="10"/>
  <c r="X14" i="10"/>
  <c r="X10" i="10"/>
  <c r="X13" i="10"/>
  <c r="X15" i="10"/>
  <c r="X16" i="10"/>
  <c r="AA4" i="10"/>
  <c r="AB1" i="10"/>
  <c r="AA1" i="10"/>
  <c r="AB2" i="10"/>
  <c r="AB3" i="10"/>
  <c r="AB4" i="10"/>
  <c r="AA5" i="10"/>
  <c r="AA6" i="10"/>
  <c r="AB6" i="10"/>
  <c r="S2" i="10" a="1"/>
  <c r="S2" i="10"/>
  <c r="T5" i="10"/>
  <c r="T17" i="10"/>
  <c r="S3" i="10"/>
  <c r="T18" i="10"/>
  <c r="T19" i="10"/>
  <c r="T22" i="10"/>
  <c r="T21" i="10"/>
  <c r="T24" i="10"/>
  <c r="T20" i="10"/>
  <c r="T23" i="10"/>
  <c r="T25" i="10"/>
  <c r="T26" i="10"/>
  <c r="T7" i="10"/>
  <c r="T8" i="10"/>
  <c r="T9" i="10"/>
  <c r="T12" i="10"/>
  <c r="T11" i="10"/>
  <c r="T14" i="10"/>
  <c r="T10" i="10"/>
  <c r="T13" i="10"/>
  <c r="T15" i="10"/>
  <c r="T16" i="10"/>
  <c r="W4" i="10"/>
  <c r="X1" i="10"/>
  <c r="W1" i="10"/>
  <c r="X2" i="10"/>
  <c r="X3" i="10"/>
  <c r="X4" i="10"/>
  <c r="W5" i="10"/>
  <c r="W6" i="10"/>
  <c r="X6" i="10"/>
  <c r="O2" i="10" a="1"/>
  <c r="O2" i="10"/>
  <c r="P5" i="10"/>
  <c r="P17" i="10"/>
  <c r="O3" i="10"/>
  <c r="P18" i="10"/>
  <c r="P19" i="10"/>
  <c r="P22" i="10"/>
  <c r="P21" i="10"/>
  <c r="P24" i="10"/>
  <c r="P20" i="10"/>
  <c r="P23" i="10"/>
  <c r="P25" i="10"/>
  <c r="P26" i="10"/>
  <c r="P7" i="10"/>
  <c r="P8" i="10"/>
  <c r="P9" i="10"/>
  <c r="P12" i="10"/>
  <c r="P11" i="10"/>
  <c r="P14" i="10"/>
  <c r="P10" i="10"/>
  <c r="P13" i="10"/>
  <c r="P15" i="10"/>
  <c r="P16" i="10"/>
  <c r="S4" i="10"/>
  <c r="T1" i="10"/>
  <c r="S1" i="10"/>
  <c r="T2" i="10"/>
  <c r="T3" i="10"/>
  <c r="T4" i="10"/>
  <c r="S5" i="10"/>
  <c r="S6" i="10"/>
  <c r="T6" i="10"/>
  <c r="K2" i="10" a="1"/>
  <c r="K2" i="10"/>
  <c r="L5" i="10"/>
  <c r="L17" i="10"/>
  <c r="K3" i="10"/>
  <c r="L18" i="10"/>
  <c r="L19" i="10"/>
  <c r="L22" i="10"/>
  <c r="L21" i="10"/>
  <c r="L24" i="10"/>
  <c r="L20" i="10"/>
  <c r="L23" i="10"/>
  <c r="L25" i="10"/>
  <c r="L26" i="10"/>
  <c r="L7" i="10"/>
  <c r="L8" i="10"/>
  <c r="L9" i="10"/>
  <c r="L12" i="10"/>
  <c r="L11" i="10"/>
  <c r="L14" i="10"/>
  <c r="L10" i="10"/>
  <c r="L13" i="10"/>
  <c r="L15" i="10"/>
  <c r="L16" i="10"/>
  <c r="O4" i="10"/>
  <c r="P1" i="10"/>
  <c r="O1" i="10"/>
  <c r="P2" i="10"/>
  <c r="P3" i="10"/>
  <c r="P4" i="10"/>
  <c r="O5" i="10"/>
  <c r="O6" i="10"/>
  <c r="P6" i="10"/>
  <c r="G2" i="10" a="1"/>
  <c r="G2" i="10"/>
  <c r="H5" i="10"/>
  <c r="H17" i="10"/>
  <c r="G3" i="10"/>
  <c r="H18" i="10"/>
  <c r="H19" i="10"/>
  <c r="H22" i="10"/>
  <c r="H21" i="10"/>
  <c r="H24" i="10"/>
  <c r="H20" i="10"/>
  <c r="H23" i="10"/>
  <c r="H25" i="10"/>
  <c r="H26" i="10"/>
  <c r="H7" i="10"/>
  <c r="H8" i="10"/>
  <c r="H9" i="10"/>
  <c r="H12" i="10"/>
  <c r="H11" i="10"/>
  <c r="H14" i="10"/>
  <c r="H10" i="10"/>
  <c r="H13" i="10"/>
  <c r="H15" i="10"/>
  <c r="H16" i="10"/>
  <c r="K4" i="10"/>
  <c r="L1" i="10"/>
  <c r="K1" i="10"/>
  <c r="L2" i="10"/>
  <c r="L3" i="10"/>
  <c r="L4" i="10"/>
  <c r="K5" i="10"/>
  <c r="K6" i="10"/>
  <c r="L6" i="10"/>
  <c r="G4" i="10"/>
  <c r="H1" i="10"/>
  <c r="G1" i="10"/>
  <c r="H2" i="10"/>
  <c r="H3" i="10"/>
  <c r="H4" i="10"/>
  <c r="G5" i="10"/>
  <c r="G6" i="10"/>
  <c r="H6" i="10"/>
  <c r="B18" i="9"/>
  <c r="F16" i="9"/>
  <c r="F15" i="9"/>
  <c r="F17" i="9"/>
  <c r="F14" i="9"/>
  <c r="F13" i="9"/>
  <c r="E16" i="9"/>
  <c r="E15" i="9"/>
  <c r="E17" i="9"/>
  <c r="E14" i="9"/>
  <c r="E13" i="9"/>
  <c r="D16" i="9"/>
  <c r="D15" i="9"/>
  <c r="D17" i="9"/>
  <c r="D14" i="9"/>
  <c r="D13" i="9"/>
  <c r="C16" i="9"/>
  <c r="C15" i="9"/>
  <c r="C17" i="9"/>
  <c r="C14" i="9"/>
  <c r="C13" i="9"/>
  <c r="B17" i="9"/>
  <c r="B16" i="9"/>
  <c r="B15" i="9"/>
  <c r="B14" i="9"/>
  <c r="B13" i="9"/>
  <c r="AV26" i="9"/>
  <c r="AV25" i="9"/>
  <c r="AV24" i="9"/>
  <c r="AV23" i="9"/>
  <c r="AV22" i="9"/>
  <c r="AV21" i="9"/>
  <c r="AV20" i="9"/>
  <c r="AV19" i="9"/>
  <c r="AV18" i="9"/>
  <c r="AV17" i="9"/>
  <c r="AV16" i="9"/>
  <c r="AV15" i="9"/>
  <c r="AV14" i="9"/>
  <c r="AV13" i="9"/>
  <c r="AV12" i="9"/>
  <c r="AV11" i="9"/>
  <c r="AV10" i="9"/>
  <c r="AV9" i="9"/>
  <c r="AV8" i="9"/>
  <c r="AV7" i="9"/>
  <c r="AZ1" i="9"/>
  <c r="AY1" i="9"/>
  <c r="AY2" i="9" a="1"/>
  <c r="AY2" i="9"/>
  <c r="AZ2" i="9"/>
  <c r="AY3" i="9"/>
  <c r="AZ3" i="9"/>
  <c r="AY4" i="9"/>
  <c r="AZ4" i="9"/>
  <c r="AY5" i="9"/>
  <c r="AZ5" i="9"/>
  <c r="AY6" i="9"/>
  <c r="AZ6" i="9"/>
  <c r="AQ2" i="9" a="1"/>
  <c r="AQ2" i="9"/>
  <c r="AR5" i="9"/>
  <c r="AR17" i="9"/>
  <c r="AQ3" i="9"/>
  <c r="AR18" i="9"/>
  <c r="AR19" i="9"/>
  <c r="AR22" i="9"/>
  <c r="AR21" i="9"/>
  <c r="AR24" i="9"/>
  <c r="AR20" i="9"/>
  <c r="AR23" i="9"/>
  <c r="AR25" i="9"/>
  <c r="AR26" i="9"/>
  <c r="AR7" i="9"/>
  <c r="AR8" i="9"/>
  <c r="AR9" i="9"/>
  <c r="AR12" i="9"/>
  <c r="AR11" i="9"/>
  <c r="AR14" i="9"/>
  <c r="AR10" i="9"/>
  <c r="AR13" i="9"/>
  <c r="AR15" i="9"/>
  <c r="AR16" i="9"/>
  <c r="AU2" i="9" a="1"/>
  <c r="AU4" i="9"/>
  <c r="AV1" i="9"/>
  <c r="AU2" i="9"/>
  <c r="AU1" i="9"/>
  <c r="AV2" i="9"/>
  <c r="AU3" i="9"/>
  <c r="AV3" i="9"/>
  <c r="AV4" i="9"/>
  <c r="AU5" i="9"/>
  <c r="AV5" i="9"/>
  <c r="AU6" i="9"/>
  <c r="AV6" i="9"/>
  <c r="AM2" i="9" a="1"/>
  <c r="AM2" i="9"/>
  <c r="AN5" i="9"/>
  <c r="AN17" i="9"/>
  <c r="AM3" i="9"/>
  <c r="AN18" i="9"/>
  <c r="AN19" i="9"/>
  <c r="AN22" i="9"/>
  <c r="AN21" i="9"/>
  <c r="AN24" i="9"/>
  <c r="AN20" i="9"/>
  <c r="AN23" i="9"/>
  <c r="AN25" i="9"/>
  <c r="AN26" i="9"/>
  <c r="AN7" i="9"/>
  <c r="AN8" i="9"/>
  <c r="AN9" i="9"/>
  <c r="AN12" i="9"/>
  <c r="AN11" i="9"/>
  <c r="AN14" i="9"/>
  <c r="AN10" i="9"/>
  <c r="AN13" i="9"/>
  <c r="AN15" i="9"/>
  <c r="AN16" i="9"/>
  <c r="AQ4" i="9"/>
  <c r="AR1" i="9"/>
  <c r="AQ1" i="9"/>
  <c r="AR2" i="9"/>
  <c r="AR3" i="9"/>
  <c r="AR4" i="9"/>
  <c r="AQ5" i="9"/>
  <c r="AQ6" i="9"/>
  <c r="AR6" i="9"/>
  <c r="AI2" i="9" a="1"/>
  <c r="AI2" i="9"/>
  <c r="AJ5" i="9"/>
  <c r="AJ17" i="9"/>
  <c r="AI3" i="9"/>
  <c r="AJ18" i="9"/>
  <c r="AJ19" i="9"/>
  <c r="AJ22" i="9"/>
  <c r="AJ21" i="9"/>
  <c r="AJ24" i="9"/>
  <c r="AJ20" i="9"/>
  <c r="AJ23" i="9"/>
  <c r="AJ25" i="9"/>
  <c r="AJ26" i="9"/>
  <c r="AJ7" i="9"/>
  <c r="AJ8" i="9"/>
  <c r="AJ9" i="9"/>
  <c r="AJ12" i="9"/>
  <c r="AJ11" i="9"/>
  <c r="AJ14" i="9"/>
  <c r="AJ10" i="9"/>
  <c r="AJ13" i="9"/>
  <c r="AJ15" i="9"/>
  <c r="AJ16" i="9"/>
  <c r="AM4" i="9"/>
  <c r="AN1" i="9"/>
  <c r="AM1" i="9"/>
  <c r="AN2" i="9"/>
  <c r="AN3" i="9"/>
  <c r="AN4" i="9"/>
  <c r="AM5" i="9"/>
  <c r="AM6" i="9"/>
  <c r="AN6" i="9"/>
  <c r="AE2" i="9" a="1"/>
  <c r="AE2" i="9"/>
  <c r="AF5" i="9"/>
  <c r="AF17" i="9"/>
  <c r="AE3" i="9"/>
  <c r="AF18" i="9"/>
  <c r="AF19" i="9"/>
  <c r="AF22" i="9"/>
  <c r="AF21" i="9"/>
  <c r="AF24" i="9"/>
  <c r="AF20" i="9"/>
  <c r="AF23" i="9"/>
  <c r="AF25" i="9"/>
  <c r="AF26" i="9"/>
  <c r="AF7" i="9"/>
  <c r="AF8" i="9"/>
  <c r="AF9" i="9"/>
  <c r="AF12" i="9"/>
  <c r="AF11" i="9"/>
  <c r="AF14" i="9"/>
  <c r="AF10" i="9"/>
  <c r="AF13" i="9"/>
  <c r="AF15" i="9"/>
  <c r="AF16" i="9"/>
  <c r="AI4" i="9"/>
  <c r="AJ1" i="9"/>
  <c r="AI1" i="9"/>
  <c r="AJ2" i="9"/>
  <c r="AJ3" i="9"/>
  <c r="AJ4" i="9"/>
  <c r="AI5" i="9"/>
  <c r="AI6" i="9"/>
  <c r="AJ6" i="9"/>
  <c r="AA2" i="9" a="1"/>
  <c r="AA2" i="9"/>
  <c r="AB5" i="9"/>
  <c r="AB17" i="9"/>
  <c r="AA3" i="9"/>
  <c r="AB18" i="9"/>
  <c r="AB19" i="9"/>
  <c r="AB22" i="9"/>
  <c r="AB21" i="9"/>
  <c r="AB24" i="9"/>
  <c r="AB20" i="9"/>
  <c r="AB23" i="9"/>
  <c r="AB25" i="9"/>
  <c r="AB26" i="9"/>
  <c r="AB7" i="9"/>
  <c r="AB8" i="9"/>
  <c r="AB9" i="9"/>
  <c r="AB12" i="9"/>
  <c r="AB11" i="9"/>
  <c r="AB14" i="9"/>
  <c r="AB10" i="9"/>
  <c r="AB13" i="9"/>
  <c r="AB15" i="9"/>
  <c r="AB16" i="9"/>
  <c r="AE4" i="9"/>
  <c r="AF1" i="9"/>
  <c r="AE1" i="9"/>
  <c r="AF2" i="9"/>
  <c r="AF3" i="9"/>
  <c r="AF4" i="9"/>
  <c r="AE5" i="9"/>
  <c r="AE6" i="9"/>
  <c r="AF6" i="9"/>
  <c r="W2" i="9" a="1"/>
  <c r="W2" i="9"/>
  <c r="X5" i="9"/>
  <c r="X17" i="9"/>
  <c r="W3" i="9"/>
  <c r="X18" i="9"/>
  <c r="X19" i="9"/>
  <c r="X22" i="9"/>
  <c r="X21" i="9"/>
  <c r="X24" i="9"/>
  <c r="X20" i="9"/>
  <c r="X23" i="9"/>
  <c r="X25" i="9"/>
  <c r="X26" i="9"/>
  <c r="X7" i="9"/>
  <c r="X8" i="9"/>
  <c r="X9" i="9"/>
  <c r="X12" i="9"/>
  <c r="X11" i="9"/>
  <c r="X14" i="9"/>
  <c r="X10" i="9"/>
  <c r="X13" i="9"/>
  <c r="X15" i="9"/>
  <c r="X16" i="9"/>
  <c r="AA4" i="9"/>
  <c r="AB1" i="9"/>
  <c r="AA1" i="9"/>
  <c r="AB2" i="9"/>
  <c r="AB3" i="9"/>
  <c r="AB4" i="9"/>
  <c r="AA5" i="9"/>
  <c r="AA6" i="9"/>
  <c r="AB6" i="9"/>
  <c r="S2" i="9" a="1"/>
  <c r="S2" i="9"/>
  <c r="T5" i="9"/>
  <c r="T17" i="9"/>
  <c r="S3" i="9"/>
  <c r="T18" i="9"/>
  <c r="T19" i="9"/>
  <c r="T22" i="9"/>
  <c r="T21" i="9"/>
  <c r="T24" i="9"/>
  <c r="T20" i="9"/>
  <c r="T23" i="9"/>
  <c r="T25" i="9"/>
  <c r="T26" i="9"/>
  <c r="T7" i="9"/>
  <c r="T8" i="9"/>
  <c r="T9" i="9"/>
  <c r="T12" i="9"/>
  <c r="T11" i="9"/>
  <c r="T14" i="9"/>
  <c r="T10" i="9"/>
  <c r="T13" i="9"/>
  <c r="T15" i="9"/>
  <c r="T16" i="9"/>
  <c r="W4" i="9"/>
  <c r="X1" i="9"/>
  <c r="W1" i="9"/>
  <c r="X2" i="9"/>
  <c r="X3" i="9"/>
  <c r="X4" i="9"/>
  <c r="W5" i="9"/>
  <c r="W6" i="9"/>
  <c r="X6" i="9"/>
  <c r="O2" i="9" a="1"/>
  <c r="O2" i="9"/>
  <c r="P5" i="9"/>
  <c r="P17" i="9"/>
  <c r="O3" i="9"/>
  <c r="P18" i="9"/>
  <c r="P19" i="9"/>
  <c r="P22" i="9"/>
  <c r="P21" i="9"/>
  <c r="P24" i="9"/>
  <c r="P20" i="9"/>
  <c r="P23" i="9"/>
  <c r="P25" i="9"/>
  <c r="P26" i="9"/>
  <c r="P7" i="9"/>
  <c r="P8" i="9"/>
  <c r="P9" i="9"/>
  <c r="P12" i="9"/>
  <c r="P11" i="9"/>
  <c r="P14" i="9"/>
  <c r="P10" i="9"/>
  <c r="P13" i="9"/>
  <c r="P15" i="9"/>
  <c r="P16" i="9"/>
  <c r="S4" i="9"/>
  <c r="T1" i="9"/>
  <c r="S1" i="9"/>
  <c r="T2" i="9"/>
  <c r="T3" i="9"/>
  <c r="T4" i="9"/>
  <c r="S5" i="9"/>
  <c r="S6" i="9"/>
  <c r="T6" i="9"/>
  <c r="K2" i="9" a="1"/>
  <c r="K2" i="9"/>
  <c r="L5" i="9"/>
  <c r="L17" i="9"/>
  <c r="K3" i="9"/>
  <c r="L18" i="9"/>
  <c r="L19" i="9"/>
  <c r="L22" i="9"/>
  <c r="L21" i="9"/>
  <c r="L24" i="9"/>
  <c r="L20" i="9"/>
  <c r="L23" i="9"/>
  <c r="L25" i="9"/>
  <c r="L26" i="9"/>
  <c r="L7" i="9"/>
  <c r="L8" i="9"/>
  <c r="L9" i="9"/>
  <c r="L12" i="9"/>
  <c r="L11" i="9"/>
  <c r="L14" i="9"/>
  <c r="L10" i="9"/>
  <c r="L13" i="9"/>
  <c r="L15" i="9"/>
  <c r="L16" i="9"/>
  <c r="O4" i="9"/>
  <c r="P1" i="9"/>
  <c r="O1" i="9"/>
  <c r="P2" i="9"/>
  <c r="P3" i="9"/>
  <c r="P4" i="9"/>
  <c r="O5" i="9"/>
  <c r="O6" i="9"/>
  <c r="P6" i="9"/>
  <c r="G2" i="9" a="1"/>
  <c r="G2" i="9"/>
  <c r="H5" i="9"/>
  <c r="H17" i="9"/>
  <c r="G3" i="9"/>
  <c r="H18" i="9"/>
  <c r="H19" i="9"/>
  <c r="H22" i="9"/>
  <c r="H21" i="9"/>
  <c r="H24" i="9"/>
  <c r="H20" i="9"/>
  <c r="H23" i="9"/>
  <c r="H25" i="9"/>
  <c r="H26" i="9"/>
  <c r="H7" i="9"/>
  <c r="H8" i="9"/>
  <c r="H9" i="9"/>
  <c r="H12" i="9"/>
  <c r="H11" i="9"/>
  <c r="H14" i="9"/>
  <c r="H10" i="9"/>
  <c r="H13" i="9"/>
  <c r="H15" i="9"/>
  <c r="H16" i="9"/>
  <c r="K4" i="9"/>
  <c r="L1" i="9"/>
  <c r="K1" i="9"/>
  <c r="L2" i="9"/>
  <c r="L3" i="9"/>
  <c r="L4" i="9"/>
  <c r="K5" i="9"/>
  <c r="K6" i="9"/>
  <c r="L6" i="9"/>
  <c r="G4" i="9"/>
  <c r="H1" i="9"/>
  <c r="G1" i="9"/>
  <c r="H2" i="9"/>
  <c r="H3" i="9"/>
  <c r="H4" i="9"/>
  <c r="G5" i="9"/>
  <c r="G6" i="9"/>
  <c r="H6" i="9"/>
  <c r="B18" i="8"/>
  <c r="F16" i="8"/>
  <c r="F15" i="8"/>
  <c r="F17" i="8"/>
  <c r="F14" i="8"/>
  <c r="F13" i="8"/>
  <c r="E16" i="8"/>
  <c r="E15" i="8"/>
  <c r="E17" i="8"/>
  <c r="E14" i="8"/>
  <c r="E13" i="8"/>
  <c r="D16" i="8"/>
  <c r="D15" i="8"/>
  <c r="D17" i="8"/>
  <c r="D14" i="8"/>
  <c r="D13" i="8"/>
  <c r="C16" i="8"/>
  <c r="C15" i="8"/>
  <c r="C17" i="8"/>
  <c r="C14" i="8"/>
  <c r="C13" i="8"/>
  <c r="B17" i="8"/>
  <c r="B16" i="8"/>
  <c r="B15" i="8"/>
  <c r="B14" i="8"/>
  <c r="B13" i="8"/>
  <c r="AV26" i="8"/>
  <c r="AV25" i="8"/>
  <c r="AV24" i="8"/>
  <c r="AV23" i="8"/>
  <c r="AV22" i="8"/>
  <c r="AV21" i="8"/>
  <c r="AV20" i="8"/>
  <c r="AV19" i="8"/>
  <c r="AV18" i="8"/>
  <c r="AV17" i="8"/>
  <c r="AV16" i="8"/>
  <c r="AV15" i="8"/>
  <c r="AV14" i="8"/>
  <c r="AV13" i="8"/>
  <c r="AV12" i="8"/>
  <c r="AV11" i="8"/>
  <c r="AV10" i="8"/>
  <c r="AV9" i="8"/>
  <c r="AV8" i="8"/>
  <c r="AV7" i="8"/>
  <c r="AZ1" i="8"/>
  <c r="AY1" i="8"/>
  <c r="AY2" i="8" a="1"/>
  <c r="AY2" i="8"/>
  <c r="AZ2" i="8"/>
  <c r="AY3" i="8"/>
  <c r="AZ3" i="8"/>
  <c r="AY4" i="8"/>
  <c r="AZ4" i="8"/>
  <c r="AY5" i="8"/>
  <c r="AZ5" i="8"/>
  <c r="AY6" i="8"/>
  <c r="AZ6" i="8"/>
  <c r="AQ2" i="8" a="1"/>
  <c r="AQ2" i="8"/>
  <c r="AR5" i="8"/>
  <c r="AR17" i="8"/>
  <c r="AQ3" i="8"/>
  <c r="AR18" i="8"/>
  <c r="AR19" i="8"/>
  <c r="AR22" i="8"/>
  <c r="AR21" i="8"/>
  <c r="AR24" i="8"/>
  <c r="AR20" i="8"/>
  <c r="AR23" i="8"/>
  <c r="AR25" i="8"/>
  <c r="AR26" i="8"/>
  <c r="AR7" i="8"/>
  <c r="AR8" i="8"/>
  <c r="AR9" i="8"/>
  <c r="AR12" i="8"/>
  <c r="AR11" i="8"/>
  <c r="AR14" i="8"/>
  <c r="AR10" i="8"/>
  <c r="AR13" i="8"/>
  <c r="AR15" i="8"/>
  <c r="AR16" i="8"/>
  <c r="AU2" i="8" a="1"/>
  <c r="AU4" i="8"/>
  <c r="AV1" i="8"/>
  <c r="AU2" i="8"/>
  <c r="AU1" i="8"/>
  <c r="AV2" i="8"/>
  <c r="AU3" i="8"/>
  <c r="AV3" i="8"/>
  <c r="AV4" i="8"/>
  <c r="AU5" i="8"/>
  <c r="AV5" i="8"/>
  <c r="AU6" i="8"/>
  <c r="AV6" i="8"/>
  <c r="AM2" i="8" a="1"/>
  <c r="AM2" i="8"/>
  <c r="AN5" i="8"/>
  <c r="AN17" i="8"/>
  <c r="AM3" i="8"/>
  <c r="AN18" i="8"/>
  <c r="AN19" i="8"/>
  <c r="AN22" i="8"/>
  <c r="AN21" i="8"/>
  <c r="AN24" i="8"/>
  <c r="AN20" i="8"/>
  <c r="AN23" i="8"/>
  <c r="AN25" i="8"/>
  <c r="AN26" i="8"/>
  <c r="AN7" i="8"/>
  <c r="AN8" i="8"/>
  <c r="AN9" i="8"/>
  <c r="AN12" i="8"/>
  <c r="AN11" i="8"/>
  <c r="AN14" i="8"/>
  <c r="AN10" i="8"/>
  <c r="AN13" i="8"/>
  <c r="AN15" i="8"/>
  <c r="AN16" i="8"/>
  <c r="AQ4" i="8"/>
  <c r="AR1" i="8"/>
  <c r="AQ1" i="8"/>
  <c r="AR2" i="8"/>
  <c r="AR3" i="8"/>
  <c r="AR4" i="8"/>
  <c r="AQ5" i="8"/>
  <c r="AQ6" i="8"/>
  <c r="AR6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4" i="8"/>
  <c r="AN1" i="8"/>
  <c r="AM1" i="8"/>
  <c r="AN2" i="8"/>
  <c r="AN3" i="8"/>
  <c r="AN4" i="8"/>
  <c r="AM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G2" i="8" a="1"/>
  <c r="G2" i="8"/>
  <c r="H5" i="8"/>
  <c r="H17" i="8"/>
  <c r="G3" i="8"/>
  <c r="H18" i="8"/>
  <c r="H19" i="8"/>
  <c r="H22" i="8"/>
  <c r="H21" i="8"/>
  <c r="H24" i="8"/>
  <c r="H20" i="8"/>
  <c r="H23" i="8"/>
  <c r="H25" i="8"/>
  <c r="H26" i="8"/>
  <c r="H7" i="8"/>
  <c r="H8" i="8"/>
  <c r="H9" i="8"/>
  <c r="H12" i="8"/>
  <c r="H11" i="8"/>
  <c r="H14" i="8"/>
  <c r="H10" i="8"/>
  <c r="H13" i="8"/>
  <c r="H15" i="8"/>
  <c r="H16" i="8"/>
  <c r="K4" i="8"/>
  <c r="L1" i="8"/>
  <c r="K1" i="8"/>
  <c r="L2" i="8"/>
  <c r="L3" i="8"/>
  <c r="L4" i="8"/>
  <c r="K5" i="8"/>
  <c r="K6" i="8"/>
  <c r="L6" i="8"/>
  <c r="G4" i="8"/>
  <c r="H1" i="8"/>
  <c r="G1" i="8"/>
  <c r="H2" i="8"/>
  <c r="H3" i="8"/>
  <c r="H4" i="8"/>
  <c r="G5" i="8"/>
  <c r="G6" i="8"/>
  <c r="H6" i="8"/>
  <c r="B18" i="7"/>
  <c r="F16" i="7"/>
  <c r="F15" i="7"/>
  <c r="F17" i="7"/>
  <c r="F14" i="7"/>
  <c r="F13" i="7"/>
  <c r="E16" i="7"/>
  <c r="E15" i="7"/>
  <c r="E17" i="7"/>
  <c r="E14" i="7"/>
  <c r="E13" i="7"/>
  <c r="D16" i="7"/>
  <c r="D15" i="7"/>
  <c r="D17" i="7"/>
  <c r="D14" i="7"/>
  <c r="D13" i="7"/>
  <c r="C16" i="7"/>
  <c r="C15" i="7"/>
  <c r="C17" i="7"/>
  <c r="C14" i="7"/>
  <c r="C13" i="7"/>
  <c r="B17" i="7"/>
  <c r="B16" i="7"/>
  <c r="B15" i="7"/>
  <c r="B14" i="7"/>
  <c r="B13" i="7"/>
  <c r="AV26" i="7"/>
  <c r="AV25" i="7"/>
  <c r="AV24" i="7"/>
  <c r="AV23" i="7"/>
  <c r="AV22" i="7"/>
  <c r="AV21" i="7"/>
  <c r="AV20" i="7"/>
  <c r="AV19" i="7"/>
  <c r="AV18" i="7"/>
  <c r="AV17" i="7"/>
  <c r="AV16" i="7"/>
  <c r="AV15" i="7"/>
  <c r="AV14" i="7"/>
  <c r="AV13" i="7"/>
  <c r="AV12" i="7"/>
  <c r="AV11" i="7"/>
  <c r="AV10" i="7"/>
  <c r="AV9" i="7"/>
  <c r="AV8" i="7"/>
  <c r="AV7" i="7"/>
  <c r="AZ1" i="7"/>
  <c r="AY1" i="7"/>
  <c r="AY2" i="7" a="1"/>
  <c r="AY2" i="7"/>
  <c r="AZ2" i="7"/>
  <c r="AY3" i="7"/>
  <c r="AZ3" i="7"/>
  <c r="AY4" i="7"/>
  <c r="AZ4" i="7"/>
  <c r="AY5" i="7"/>
  <c r="AZ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2" i="7" a="1"/>
  <c r="AU4" i="7"/>
  <c r="AV1" i="7"/>
  <c r="AU2" i="7"/>
  <c r="AU1" i="7"/>
  <c r="AV2" i="7"/>
  <c r="AU3" i="7"/>
  <c r="AV3" i="7"/>
  <c r="AV4" i="7"/>
  <c r="AU5" i="7"/>
  <c r="AV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G2" i="7" a="1"/>
  <c r="G2" i="7"/>
  <c r="H5" i="7"/>
  <c r="H17" i="7"/>
  <c r="G3" i="7"/>
  <c r="H18" i="7"/>
  <c r="H19" i="7"/>
  <c r="H22" i="7"/>
  <c r="H21" i="7"/>
  <c r="H24" i="7"/>
  <c r="H20" i="7"/>
  <c r="H23" i="7"/>
  <c r="H25" i="7"/>
  <c r="H26" i="7"/>
  <c r="H7" i="7"/>
  <c r="H8" i="7"/>
  <c r="H9" i="7"/>
  <c r="H12" i="7"/>
  <c r="H11" i="7"/>
  <c r="H14" i="7"/>
  <c r="H10" i="7"/>
  <c r="H13" i="7"/>
  <c r="H15" i="7"/>
  <c r="H16" i="7"/>
  <c r="K4" i="7"/>
  <c r="L1" i="7"/>
  <c r="K1" i="7"/>
  <c r="L2" i="7"/>
  <c r="L3" i="7"/>
  <c r="L4" i="7"/>
  <c r="K5" i="7"/>
  <c r="K6" i="7"/>
  <c r="L6" i="7"/>
  <c r="G4" i="7"/>
  <c r="H1" i="7"/>
  <c r="G1" i="7"/>
  <c r="H2" i="7"/>
  <c r="H3" i="7"/>
  <c r="H4" i="7"/>
  <c r="G5" i="7"/>
  <c r="G6" i="7"/>
  <c r="H6" i="7"/>
</calcChain>
</file>

<file path=xl/sharedStrings.xml><?xml version="1.0" encoding="utf-8"?>
<sst xmlns="http://schemas.openxmlformats.org/spreadsheetml/2006/main" count="1048" uniqueCount="61">
  <si>
    <r>
      <t>Camera Sensitivity: mV/</t>
    </r>
    <r>
      <rPr>
        <b/>
        <sz val="11"/>
        <color theme="1"/>
        <rFont val="Calibri"/>
        <family val="2"/>
      </rPr>
      <t>µm^2</t>
    </r>
  </si>
  <si>
    <t>Published on 2010</t>
  </si>
  <si>
    <t>Yr</t>
  </si>
  <si>
    <r>
      <t>mv/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m^2</t>
    </r>
  </si>
  <si>
    <t>source: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</si>
  <si>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</si>
  <si>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</si>
  <si>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</si>
  <si>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</si>
  <si>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</si>
  <si>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</si>
  <si>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</si>
  <si>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</si>
  <si>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</si>
  <si>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1. optical disk memory</t>
  </si>
  <si>
    <t xml:space="preserve">1.  T. Suzuki, Sony, Plenary presentation ISSC, 2010; from Sony's website also; originally sent by Jeff Funk
http://isscc.org/videos/2010_plenary.html
sony website: http://www.sony.net/Products/SC-HP/cx_news/vol60/pdf/sideview60.pdf
</t>
  </si>
  <si>
    <r>
      <t>mv/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m^2</t>
    </r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</si>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</sst>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E+00"/>
    <numFmt numFmtId="165" formatCode="0.0"/>
    <numFmt numFmtId="166" formatCode="0.0%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94">
    <xf numFmtId="0" fontId="0" fillId="0" borderId="0"/>
    <xf numFmtId="9" fontId="5" fillId="0" borderId="0" applyFont="0" applyFill="0" applyBorder="0" applyAlignment="0" applyProtection="0"/>
    <xf numFmtId="0" fontId="7" fillId="2" borderId="2" applyNumberFormat="0" applyAlignment="0" applyProtection="0"/>
    <xf numFmtId="0" fontId="8" fillId="3" borderId="3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vertical="top"/>
    </xf>
    <xf numFmtId="164" fontId="0" fillId="0" borderId="0" xfId="0" applyNumberFormat="1" applyBorder="1" applyAlignment="1">
      <alignment horizontal="left" vertical="top"/>
    </xf>
    <xf numFmtId="0" fontId="2" fillId="0" borderId="0" xfId="0" applyFont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7" fillId="2" borderId="2" xfId="2"/>
    <xf numFmtId="0" fontId="8" fillId="3" borderId="3" xfId="3"/>
    <xf numFmtId="166" fontId="7" fillId="2" borderId="2" xfId="2" applyNumberFormat="1"/>
    <xf numFmtId="2" fontId="8" fillId="3" borderId="3" xfId="3" applyNumberFormat="1"/>
    <xf numFmtId="10" fontId="0" fillId="0" borderId="0" xfId="0" applyNumberFormat="1"/>
    <xf numFmtId="166" fontId="0" fillId="0" borderId="0" xfId="1" applyNumberFormat="1" applyFont="1"/>
    <xf numFmtId="166" fontId="2" fillId="0" borderId="0" xfId="1" applyNumberFormat="1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394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4" x14ac:dyDescent="0"/>
  <sheetData>
    <row r="1" spans="1:5">
      <c r="B1" t="s">
        <v>45</v>
      </c>
      <c r="C1" t="s">
        <v>46</v>
      </c>
      <c r="D1" t="s">
        <v>47</v>
      </c>
      <c r="E1" t="s">
        <v>48</v>
      </c>
    </row>
    <row r="2" spans="1:5">
      <c r="A2" t="s">
        <v>49</v>
      </c>
      <c r="B2" s="30">
        <f>PRMallall!G1</f>
        <v>0.15562951210502979</v>
      </c>
      <c r="C2" s="30">
        <f>PRMallND!G1</f>
        <v>0.15562951210502979</v>
      </c>
      <c r="D2" s="30">
        <f>PRM70all!G1</f>
        <v>0.15562951210502979</v>
      </c>
      <c r="E2" s="30">
        <f>PRM70ND!G1</f>
        <v>0.15562951210502979</v>
      </c>
    </row>
    <row r="3" spans="1:5">
      <c r="A3" t="s">
        <v>44</v>
      </c>
      <c r="B3">
        <f>PRMallall!B18</f>
        <v>11</v>
      </c>
      <c r="C3">
        <f>PRMallND!B18</f>
        <v>11</v>
      </c>
      <c r="D3">
        <f>PRM70all!B18</f>
        <v>11</v>
      </c>
      <c r="E3">
        <f>PRM70ND!B18</f>
        <v>11</v>
      </c>
    </row>
    <row r="4" spans="1:5">
      <c r="A4" t="s">
        <v>18</v>
      </c>
      <c r="B4" s="29">
        <f>PRMallall!H1</f>
        <v>0.99044965187914469</v>
      </c>
      <c r="C4" s="29">
        <f>PRMallND!H1</f>
        <v>0.99044965187914469</v>
      </c>
      <c r="D4" s="29">
        <f>PRM70all!H1</f>
        <v>0.99044965187914469</v>
      </c>
      <c r="E4" s="29">
        <f>PRM70ND!H1</f>
        <v>0.99044965187914469</v>
      </c>
    </row>
    <row r="5" spans="1:5">
      <c r="A5" t="s">
        <v>50</v>
      </c>
      <c r="B5" s="30">
        <f>PRMallall!H16</f>
        <v>1.0114447935930873E-2</v>
      </c>
      <c r="C5" s="30">
        <f>PRMallND!H16</f>
        <v>1.0114447935930873E-2</v>
      </c>
      <c r="D5" s="30">
        <f>PRM70all!H16</f>
        <v>1.0114447935930873E-2</v>
      </c>
      <c r="E5" s="30">
        <f>PRM70ND!H16</f>
        <v>1.0114447935930873E-2</v>
      </c>
    </row>
    <row r="6" spans="1:5">
      <c r="A6" t="s">
        <v>51</v>
      </c>
      <c r="B6" s="30">
        <f>PRMallall!H26</f>
        <v>4.6160701187080849E-3</v>
      </c>
      <c r="C6" s="30">
        <f>PRMallND!H26</f>
        <v>4.6160701187080849E-3</v>
      </c>
      <c r="D6" s="30">
        <f>PRM70all!H26</f>
        <v>4.6160701187080849E-3</v>
      </c>
      <c r="E6" s="30">
        <f>PRM70ND!H26</f>
        <v>4.6160701187080849E-3</v>
      </c>
    </row>
    <row r="7" spans="1:5">
      <c r="A7" t="s">
        <v>52</v>
      </c>
      <c r="B7" s="30">
        <f>SUM(B5:B6)/3</f>
        <v>4.910172684879653E-3</v>
      </c>
      <c r="C7" s="30">
        <f>SUM(C5:C6)/3</f>
        <v>4.910172684879653E-3</v>
      </c>
      <c r="D7" s="30">
        <f>SUM(D5:D6)/3</f>
        <v>4.910172684879653E-3</v>
      </c>
      <c r="E7" s="30">
        <f>SUM(E5:E6)/3</f>
        <v>4.910172684879653E-3</v>
      </c>
    </row>
    <row r="8" spans="1:5">
      <c r="A8" t="s">
        <v>53</v>
      </c>
      <c r="B8" s="31">
        <f>B7/B2</f>
        <v>3.1550395670237159E-2</v>
      </c>
      <c r="C8" s="31">
        <f>C7/C2</f>
        <v>3.1550395670237159E-2</v>
      </c>
      <c r="D8" s="31">
        <f>D7/D2</f>
        <v>3.1550395670237159E-2</v>
      </c>
      <c r="E8" s="31">
        <f>E7/E2</f>
        <v>3.1550395670237159E-2</v>
      </c>
    </row>
    <row r="9" spans="1:5">
      <c r="A9" t="s">
        <v>54</v>
      </c>
      <c r="B9" s="30">
        <f>PRMallall!B13</f>
        <v>0.15552372808795381</v>
      </c>
      <c r="C9" s="30">
        <f>PRMallND!B13</f>
        <v>0.15552372808795381</v>
      </c>
      <c r="D9" s="30">
        <f>PRM70all!B13</f>
        <v>0.15552372808795381</v>
      </c>
      <c r="E9" s="30">
        <f>PRM70ND!B13</f>
        <v>0.15552372808795381</v>
      </c>
    </row>
    <row r="10" spans="1:5">
      <c r="A10" t="s">
        <v>55</v>
      </c>
      <c r="B10" s="30">
        <f>PRMallall!B14</f>
        <v>2.3220412785665391E-3</v>
      </c>
      <c r="C10" s="30">
        <f>PRMallND!B14</f>
        <v>2.3220412785665391E-3</v>
      </c>
      <c r="D10" s="30">
        <f>PRM70all!B14</f>
        <v>2.3220412785665391E-3</v>
      </c>
      <c r="E10" s="30">
        <f>PRM70ND!B14</f>
        <v>2.3220412785665391E-3</v>
      </c>
    </row>
    <row r="11" spans="1:5">
      <c r="A11" t="s">
        <v>57</v>
      </c>
      <c r="B11" s="30">
        <f>PRMallall!B16</f>
        <v>0.159272954505047</v>
      </c>
      <c r="C11" s="30">
        <f>PRMallND!B16</f>
        <v>0.159272954505047</v>
      </c>
      <c r="D11" s="30">
        <f>PRM70all!B16</f>
        <v>0.159272954505047</v>
      </c>
      <c r="E11" s="30">
        <f>PRM70ND!B16</f>
        <v>0.159272954505047</v>
      </c>
    </row>
    <row r="12" spans="1:5">
      <c r="A12" t="s">
        <v>56</v>
      </c>
      <c r="B12" s="30">
        <f>PRMallall!B15</f>
        <v>0.15159427927377794</v>
      </c>
      <c r="C12" s="30">
        <f>PRMallND!B15</f>
        <v>0.15159427927377794</v>
      </c>
      <c r="D12" s="30">
        <f>PRM70all!B15</f>
        <v>0.15159427927377794</v>
      </c>
      <c r="E12" s="30">
        <f>PRM70ND!B15</f>
        <v>0.15159427927377794</v>
      </c>
    </row>
    <row r="13" spans="1:5">
      <c r="A13" t="s">
        <v>58</v>
      </c>
      <c r="B13">
        <f>PRMallall!E17</f>
        <v>21</v>
      </c>
      <c r="C13">
        <f>PRMallND!E17</f>
        <v>21</v>
      </c>
      <c r="D13">
        <f>PRM70all!E17</f>
        <v>21</v>
      </c>
      <c r="E13">
        <f>PRM70ND!E17</f>
        <v>21</v>
      </c>
    </row>
    <row r="14" spans="1:5">
      <c r="A14" t="s">
        <v>59</v>
      </c>
    </row>
    <row r="15" spans="1:5">
      <c r="A15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>
      <selection activeCell="F1" sqref="F1"/>
    </sheetView>
  </sheetViews>
  <sheetFormatPr baseColWidth="10" defaultRowHeight="14" x14ac:dyDescent="0"/>
  <sheetData>
    <row r="1" spans="1:52" ht="17" thickTop="1" thickBot="1">
      <c r="B1" s="12" t="s">
        <v>17</v>
      </c>
      <c r="C1" s="12" t="s">
        <v>18</v>
      </c>
      <c r="D1" s="12" t="s">
        <v>19</v>
      </c>
      <c r="E1" s="27" t="s">
        <v>2</v>
      </c>
      <c r="F1" s="28" t="s">
        <v>3</v>
      </c>
      <c r="G1" s="20">
        <f>LN(G2)</f>
        <v>0.15562951210502979</v>
      </c>
      <c r="H1" s="21">
        <f>G4</f>
        <v>0.99044965187914469</v>
      </c>
      <c r="I1" s="18" t="s">
        <v>2</v>
      </c>
      <c r="J1" s="19" t="s">
        <v>16</v>
      </c>
      <c r="K1" s="22">
        <f>LN(K2)</f>
        <v>0.15176410680810146</v>
      </c>
      <c r="L1" s="23">
        <f>K4</f>
        <v>0.98791383166479141</v>
      </c>
      <c r="M1" s="18" t="s">
        <v>2</v>
      </c>
      <c r="N1" s="19" t="s">
        <v>16</v>
      </c>
      <c r="O1" s="22">
        <f>LN(O2)</f>
        <v>0.15159427927377794</v>
      </c>
      <c r="P1" s="23">
        <f>O4</f>
        <v>0.99076432506154499</v>
      </c>
      <c r="Q1" s="18" t="s">
        <v>2</v>
      </c>
      <c r="R1" s="19" t="s">
        <v>16</v>
      </c>
      <c r="S1" s="22">
        <f>LN(S2)</f>
        <v>0.159272954505047</v>
      </c>
      <c r="T1" s="23">
        <f>S4</f>
        <v>0.99510562683470649</v>
      </c>
      <c r="U1" s="18" t="s">
        <v>2</v>
      </c>
      <c r="V1" s="19" t="s">
        <v>16</v>
      </c>
      <c r="W1" s="22">
        <f>LN(W2)</f>
        <v>0.1566042246341362</v>
      </c>
      <c r="X1" s="23">
        <f>W4</f>
        <v>0.99149615431423976</v>
      </c>
      <c r="Y1" s="18" t="s">
        <v>2</v>
      </c>
      <c r="Z1" s="19" t="s">
        <v>16</v>
      </c>
      <c r="AA1" s="22">
        <f>LN(AA2)</f>
        <v>0.15560512247974401</v>
      </c>
      <c r="AB1" s="23">
        <f>AA4</f>
        <v>0.99045014870104908</v>
      </c>
      <c r="AC1" s="18" t="s">
        <v>2</v>
      </c>
      <c r="AD1" s="19" t="s">
        <v>16</v>
      </c>
      <c r="AE1" s="22">
        <f>LN(AE2)</f>
        <v>0.15555039838981696</v>
      </c>
      <c r="AF1" s="23">
        <f>AE4</f>
        <v>0.99049734068039674</v>
      </c>
      <c r="AG1" s="18" t="s">
        <v>2</v>
      </c>
      <c r="AH1" s="19" t="s">
        <v>16</v>
      </c>
      <c r="AI1" s="22">
        <f>LN(AI2)</f>
        <v>0.15590653919778688</v>
      </c>
      <c r="AJ1" s="23">
        <f>AI4</f>
        <v>0.9902028537003279</v>
      </c>
      <c r="AK1" s="18" t="s">
        <v>2</v>
      </c>
      <c r="AL1" s="19" t="s">
        <v>16</v>
      </c>
      <c r="AM1" s="22">
        <f>LN(AM2)</f>
        <v>0.15599729833450665</v>
      </c>
      <c r="AN1" s="23">
        <f>AM4</f>
        <v>0.99002024662040733</v>
      </c>
      <c r="AO1" s="18" t="s">
        <v>2</v>
      </c>
      <c r="AP1" s="19" t="s">
        <v>16</v>
      </c>
      <c r="AQ1" s="22">
        <f>LN(AQ2)</f>
        <v>0.15471172942149616</v>
      </c>
      <c r="AR1" s="23">
        <f>AQ4</f>
        <v>0.9899164815484055</v>
      </c>
      <c r="AS1" s="18" t="s">
        <v>2</v>
      </c>
      <c r="AT1" s="19" t="s">
        <v>16</v>
      </c>
      <c r="AU1" s="22">
        <f>LN(AU2)</f>
        <v>0.15539088712553417</v>
      </c>
      <c r="AV1" s="23">
        <f>AU4</f>
        <v>0.98927508829706889</v>
      </c>
      <c r="AW1" s="18" t="s">
        <v>2</v>
      </c>
      <c r="AX1" s="19" t="s">
        <v>16</v>
      </c>
      <c r="AY1" s="22">
        <f>LN(AY2)</f>
        <v>0.15836346879754462</v>
      </c>
      <c r="AZ1" s="23">
        <f>AY4</f>
        <v>0.99041157468356911</v>
      </c>
    </row>
    <row r="2" spans="1:52" ht="15" thickTop="1">
      <c r="B2">
        <v>0.15176410680810146</v>
      </c>
      <c r="C2" s="24">
        <v>0.98791383166479141</v>
      </c>
      <c r="D2">
        <v>653.91366677352448</v>
      </c>
      <c r="E2" s="6">
        <v>1987</v>
      </c>
      <c r="F2" s="6">
        <v>2.2999999999999998</v>
      </c>
      <c r="G2">
        <f t="array" ref="G2:H6">LOGEST(F2:F12,E2:E12,TRUE, TRUE)</f>
        <v>1.1683932473376852</v>
      </c>
      <c r="H2">
        <v>1.2862131772356474E-134</v>
      </c>
      <c r="I2" s="6">
        <v>1989</v>
      </c>
      <c r="J2" s="6">
        <v>3</v>
      </c>
      <c r="K2">
        <f t="array" ref="K2:L6">LOGEST(J2:J11,I2:I11,TRUE, TRUE)</f>
        <v>1.1638856513457085</v>
      </c>
      <c r="L2">
        <v>2.9611592478789796E-131</v>
      </c>
      <c r="M2" s="6">
        <v>1987</v>
      </c>
      <c r="N2" s="6">
        <v>2.2999999999999998</v>
      </c>
      <c r="O2">
        <f t="array" ref="O2:P6">LOGEST(N2:N11,M2:M11,TRUE, TRUE)</f>
        <v>1.1636880082983967</v>
      </c>
      <c r="P2">
        <v>4.1744576154299399E-131</v>
      </c>
      <c r="Q2" s="6">
        <v>1987</v>
      </c>
      <c r="R2" s="6">
        <v>2.2999999999999998</v>
      </c>
      <c r="S2">
        <f t="array" ref="S2:T6">LOGEST(R2:R11,Q2:Q11,TRUE, TRUE)</f>
        <v>1.1726579852807035</v>
      </c>
      <c r="T2">
        <v>8.6220033181418809E-138</v>
      </c>
      <c r="U2" s="6">
        <v>1987</v>
      </c>
      <c r="V2" s="6">
        <v>2.2999999999999998</v>
      </c>
      <c r="W2">
        <f t="array" ref="W2:X6">LOGEST(V2:V11,U2:U11,TRUE, TRUE)</f>
        <v>1.1695326500796439</v>
      </c>
      <c r="X2">
        <v>1.8112212329023194E-135</v>
      </c>
      <c r="Y2" s="6">
        <v>1987</v>
      </c>
      <c r="Z2" s="6">
        <v>2.2999999999999998</v>
      </c>
      <c r="AA2">
        <f t="array" ref="AA2:AB6">LOGEST(Z2:Z11,Y2:Y11,TRUE, TRUE)</f>
        <v>1.168364751011705</v>
      </c>
      <c r="AB2">
        <v>1.3523659028664374E-134</v>
      </c>
      <c r="AC2" s="6">
        <v>1987</v>
      </c>
      <c r="AD2" s="6">
        <v>2.2999999999999998</v>
      </c>
      <c r="AE2">
        <f t="array" ref="AE2:AF6">LOGEST(AD2:AD11,AC2:AC11,TRUE, TRUE)</f>
        <v>1.1683008150634373</v>
      </c>
      <c r="AF2">
        <v>1.501832678285081E-134</v>
      </c>
      <c r="AG2" s="6">
        <v>1987</v>
      </c>
      <c r="AH2" s="6">
        <v>2.2999999999999998</v>
      </c>
      <c r="AI2">
        <f t="array" ref="AI2:AJ6">LOGEST(AH2:AH11,AG2:AG11,TRUE, TRUE)</f>
        <v>1.1687169687599241</v>
      </c>
      <c r="AJ2">
        <v>7.4162835239082648E-135</v>
      </c>
      <c r="AK2" s="6">
        <v>1987</v>
      </c>
      <c r="AL2" s="6">
        <v>2.2999999999999998</v>
      </c>
      <c r="AM2">
        <f t="array" ref="AM2:AN6">LOGEST(AL2:AL11,AK2:AK11,TRUE, TRUE)</f>
        <v>1.1688230453167141</v>
      </c>
      <c r="AN2">
        <v>6.1872434347371683E-135</v>
      </c>
      <c r="AO2" s="6">
        <v>1987</v>
      </c>
      <c r="AP2" s="6">
        <v>2.2999999999999998</v>
      </c>
      <c r="AQ2">
        <f t="array" ref="AQ2:AR6">LOGEST(AP2:AP11,AO2:AO11,TRUE, TRUE)</f>
        <v>1.1673214081806664</v>
      </c>
      <c r="AR2">
        <v>7.9980411698616595E-134</v>
      </c>
      <c r="AS2" s="6">
        <v>1987</v>
      </c>
      <c r="AT2" s="6">
        <v>2.2999999999999998</v>
      </c>
      <c r="AU2">
        <f t="array" ref="AU2:AV6">LOGEST(AT2:AT11,AS2:AS11,TRUE, TRUE)</f>
        <v>1.1681144727856052</v>
      </c>
      <c r="AV2">
        <v>2.069085600656674E-134</v>
      </c>
      <c r="AW2" s="6">
        <v>1987</v>
      </c>
      <c r="AX2" s="6">
        <v>2.2999999999999998</v>
      </c>
      <c r="AY2">
        <f t="array" ref="AY2:AZ6">LOGEST(AX2:AX11,AW2:AW11,TRUE, TRUE)</f>
        <v>1.1715919544466877</v>
      </c>
      <c r="AZ2">
        <v>5.5222597365762346E-137</v>
      </c>
    </row>
    <row r="3" spans="1:52">
      <c r="B3">
        <v>0.15159427927377794</v>
      </c>
      <c r="C3" s="24">
        <v>0.99076432506154499</v>
      </c>
      <c r="D3">
        <v>858.20631987490935</v>
      </c>
      <c r="E3" s="6">
        <v>1989</v>
      </c>
      <c r="F3" s="6">
        <v>3</v>
      </c>
      <c r="G3">
        <v>5.0940605233992025E-3</v>
      </c>
      <c r="H3">
        <v>10.182160757595039</v>
      </c>
      <c r="I3" s="6">
        <v>1992</v>
      </c>
      <c r="J3" s="6">
        <v>7</v>
      </c>
      <c r="K3">
        <v>5.93483792345022E-3</v>
      </c>
      <c r="L3">
        <v>11.86972985380268</v>
      </c>
      <c r="M3" s="6">
        <v>1992</v>
      </c>
      <c r="N3" s="6">
        <v>7</v>
      </c>
      <c r="O3">
        <v>5.1747212269783755E-3</v>
      </c>
      <c r="P3">
        <v>10.34846076278108</v>
      </c>
      <c r="Q3" s="6">
        <v>1989</v>
      </c>
      <c r="R3" s="6">
        <v>3</v>
      </c>
      <c r="S3">
        <v>3.9492169383393717E-3</v>
      </c>
      <c r="T3">
        <v>7.8965053373350456</v>
      </c>
      <c r="U3" s="6">
        <v>1989</v>
      </c>
      <c r="V3" s="6">
        <v>3</v>
      </c>
      <c r="W3">
        <v>5.127676857539047E-3</v>
      </c>
      <c r="X3">
        <v>10.251315900188752</v>
      </c>
      <c r="Y3" s="6">
        <v>1989</v>
      </c>
      <c r="Z3" s="6">
        <v>3</v>
      </c>
      <c r="AA3">
        <v>5.4020784909914518E-3</v>
      </c>
      <c r="AB3">
        <v>10.798284542191942</v>
      </c>
      <c r="AC3" s="6">
        <v>1989</v>
      </c>
      <c r="AD3" s="6">
        <v>3</v>
      </c>
      <c r="AE3">
        <v>5.3866909201678477E-3</v>
      </c>
      <c r="AF3">
        <v>10.766448688899994</v>
      </c>
      <c r="AG3" s="6">
        <v>1989</v>
      </c>
      <c r="AH3" s="6">
        <v>3</v>
      </c>
      <c r="AI3">
        <v>5.4828586226204441E-3</v>
      </c>
      <c r="AJ3">
        <v>10.957013042346711</v>
      </c>
      <c r="AK3" s="6">
        <v>1989</v>
      </c>
      <c r="AL3" s="6">
        <v>3</v>
      </c>
      <c r="AM3">
        <v>5.5374516842575279E-3</v>
      </c>
      <c r="AN3">
        <v>11.065557328683338</v>
      </c>
      <c r="AO3" s="6">
        <v>1989</v>
      </c>
      <c r="AP3" s="6">
        <v>3</v>
      </c>
      <c r="AQ3">
        <v>5.5205839502929198E-3</v>
      </c>
      <c r="AR3">
        <v>11.031296548151825</v>
      </c>
      <c r="AS3" s="6">
        <v>1989</v>
      </c>
      <c r="AT3" s="6">
        <v>3</v>
      </c>
      <c r="AU3">
        <v>5.7203009606708859E-3</v>
      </c>
      <c r="AV3">
        <v>11.429799324170009</v>
      </c>
      <c r="AW3" s="6">
        <v>1989</v>
      </c>
      <c r="AX3" s="6">
        <v>3</v>
      </c>
      <c r="AY3">
        <v>5.5090384541643771E-3</v>
      </c>
      <c r="AZ3">
        <v>11.006566508690428</v>
      </c>
    </row>
    <row r="4" spans="1:52" ht="15" thickBot="1">
      <c r="B4">
        <v>0.159272954505047</v>
      </c>
      <c r="C4" s="24">
        <v>0.99510562683470649</v>
      </c>
      <c r="D4">
        <v>1626.5300470198681</v>
      </c>
      <c r="E4" s="6">
        <v>1992</v>
      </c>
      <c r="F4" s="6">
        <v>7</v>
      </c>
      <c r="G4">
        <v>0.99044965187914469</v>
      </c>
      <c r="H4">
        <v>0.11589814619107759</v>
      </c>
      <c r="I4" s="6">
        <v>1995</v>
      </c>
      <c r="J4" s="6">
        <v>10</v>
      </c>
      <c r="K4">
        <v>0.98791383166479141</v>
      </c>
      <c r="L4">
        <v>0.11322949098470214</v>
      </c>
      <c r="M4" s="6">
        <v>1995</v>
      </c>
      <c r="N4" s="6">
        <v>10</v>
      </c>
      <c r="O4">
        <v>0.99076432506154499</v>
      </c>
      <c r="P4">
        <v>0.10498436879930623</v>
      </c>
      <c r="Q4" s="6">
        <v>1995</v>
      </c>
      <c r="R4" s="6">
        <v>10</v>
      </c>
      <c r="S4">
        <v>0.99510562683470649</v>
      </c>
      <c r="T4">
        <v>8.5297600668248999E-2</v>
      </c>
      <c r="U4" s="6">
        <v>1992</v>
      </c>
      <c r="V4" s="6">
        <v>7</v>
      </c>
      <c r="W4">
        <v>0.99149615431423976</v>
      </c>
      <c r="X4">
        <v>0.11484164701709615</v>
      </c>
      <c r="Y4" s="6">
        <v>1992</v>
      </c>
      <c r="Z4" s="6">
        <v>7</v>
      </c>
      <c r="AA4">
        <v>0.99045014870104908</v>
      </c>
      <c r="AB4">
        <v>0.12281860384568009</v>
      </c>
      <c r="AC4" s="6">
        <v>1992</v>
      </c>
      <c r="AD4" s="6">
        <v>7</v>
      </c>
      <c r="AE4">
        <v>0.99049734068039674</v>
      </c>
      <c r="AF4">
        <v>0.12237395230900656</v>
      </c>
      <c r="AG4" s="6">
        <v>1992</v>
      </c>
      <c r="AH4" s="6">
        <v>7</v>
      </c>
      <c r="AI4">
        <v>0.9902028537003279</v>
      </c>
      <c r="AJ4">
        <v>0.12240412801838281</v>
      </c>
      <c r="AK4" s="6">
        <v>1992</v>
      </c>
      <c r="AL4" s="6">
        <v>7</v>
      </c>
      <c r="AM4">
        <v>0.99002024662040733</v>
      </c>
      <c r="AN4">
        <v>0.12233883872668148</v>
      </c>
      <c r="AO4" s="6">
        <v>1992</v>
      </c>
      <c r="AP4" s="6">
        <v>7</v>
      </c>
      <c r="AQ4">
        <v>0.9899164815484055</v>
      </c>
      <c r="AR4">
        <v>0.12039430429053292</v>
      </c>
      <c r="AS4" s="6">
        <v>1992</v>
      </c>
      <c r="AT4" s="6">
        <v>7</v>
      </c>
      <c r="AU4">
        <v>0.98927508829706889</v>
      </c>
      <c r="AV4">
        <v>0.12280674849483081</v>
      </c>
      <c r="AW4" s="6">
        <v>1992</v>
      </c>
      <c r="AX4" s="6">
        <v>7</v>
      </c>
      <c r="AY4">
        <v>0.99041157468356911</v>
      </c>
      <c r="AZ4">
        <v>0.11355837504364145</v>
      </c>
    </row>
    <row r="5" spans="1:52" ht="17" thickTop="1" thickBot="1">
      <c r="B5">
        <v>0.1566042246341362</v>
      </c>
      <c r="C5" s="24">
        <v>0.99149615431423976</v>
      </c>
      <c r="D5">
        <v>932.750843279778</v>
      </c>
      <c r="E5" s="6">
        <v>1995</v>
      </c>
      <c r="F5" s="6">
        <v>10</v>
      </c>
      <c r="G5">
        <v>933.37402512548954</v>
      </c>
      <c r="H5">
        <v>9</v>
      </c>
      <c r="I5" s="6">
        <v>1998</v>
      </c>
      <c r="J5" s="6">
        <v>14</v>
      </c>
      <c r="K5" s="21">
        <v>653.91366677352448</v>
      </c>
      <c r="L5">
        <v>8</v>
      </c>
      <c r="M5" s="6">
        <v>1998</v>
      </c>
      <c r="N5" s="6">
        <v>14</v>
      </c>
      <c r="O5" s="21">
        <v>858.20631987490935</v>
      </c>
      <c r="P5">
        <v>8</v>
      </c>
      <c r="Q5" s="6">
        <v>1998</v>
      </c>
      <c r="R5" s="6">
        <v>14</v>
      </c>
      <c r="S5" s="21">
        <v>1626.5300470198681</v>
      </c>
      <c r="T5">
        <v>8</v>
      </c>
      <c r="U5" s="6">
        <v>1998</v>
      </c>
      <c r="V5" s="6">
        <v>14</v>
      </c>
      <c r="W5" s="21">
        <v>932.750843279778</v>
      </c>
      <c r="X5">
        <v>8</v>
      </c>
      <c r="Y5" s="6">
        <v>1995</v>
      </c>
      <c r="Z5" s="6">
        <v>10</v>
      </c>
      <c r="AA5" s="21">
        <v>829.70937887576451</v>
      </c>
      <c r="AB5">
        <v>8</v>
      </c>
      <c r="AC5" s="6">
        <v>1995</v>
      </c>
      <c r="AD5" s="6">
        <v>10</v>
      </c>
      <c r="AE5" s="21">
        <v>833.86959996519897</v>
      </c>
      <c r="AF5">
        <v>8</v>
      </c>
      <c r="AG5" s="6">
        <v>1995</v>
      </c>
      <c r="AH5" s="6">
        <v>10</v>
      </c>
      <c r="AI5" s="21">
        <v>808.56430916702072</v>
      </c>
      <c r="AJ5">
        <v>8</v>
      </c>
      <c r="AK5" s="6">
        <v>1995</v>
      </c>
      <c r="AL5" s="6">
        <v>10</v>
      </c>
      <c r="AM5" s="21">
        <v>793.62301569084991</v>
      </c>
      <c r="AN5">
        <v>8</v>
      </c>
      <c r="AO5" s="6">
        <v>1995</v>
      </c>
      <c r="AP5" s="6">
        <v>10</v>
      </c>
      <c r="AQ5" s="21">
        <v>785.37386433154825</v>
      </c>
      <c r="AR5">
        <v>8</v>
      </c>
      <c r="AS5" s="6">
        <v>1995</v>
      </c>
      <c r="AT5" s="6">
        <v>10</v>
      </c>
      <c r="AU5" s="21">
        <v>737.92688700771112</v>
      </c>
      <c r="AV5">
        <v>8</v>
      </c>
      <c r="AW5" s="6">
        <v>1995</v>
      </c>
      <c r="AX5" s="6">
        <v>10</v>
      </c>
      <c r="AY5" s="21">
        <v>826.33929305274535</v>
      </c>
      <c r="AZ5">
        <v>8</v>
      </c>
    </row>
    <row r="6" spans="1:52" ht="15" thickTop="1">
      <c r="B6">
        <v>0.15560512247974401</v>
      </c>
      <c r="C6" s="24">
        <v>0.99045014870104908</v>
      </c>
      <c r="D6">
        <v>829.70937887576451</v>
      </c>
      <c r="E6" s="6">
        <v>1998</v>
      </c>
      <c r="F6" s="6">
        <v>14</v>
      </c>
      <c r="G6">
        <v>12.53743485878678</v>
      </c>
      <c r="H6">
        <v>0.12089142261475554</v>
      </c>
      <c r="I6" s="6">
        <v>2000</v>
      </c>
      <c r="J6" s="6">
        <v>20</v>
      </c>
      <c r="K6">
        <v>8.3837732579549442</v>
      </c>
      <c r="L6">
        <v>0.10256734102923795</v>
      </c>
      <c r="M6" s="6">
        <v>2000</v>
      </c>
      <c r="N6" s="6">
        <v>20</v>
      </c>
      <c r="O6">
        <v>9.4589077793134813</v>
      </c>
      <c r="P6">
        <v>8.8173741537509953E-2</v>
      </c>
      <c r="Q6" s="6">
        <v>2000</v>
      </c>
      <c r="R6" s="6">
        <v>20</v>
      </c>
      <c r="S6">
        <v>11.834113238151696</v>
      </c>
      <c r="T6">
        <v>5.8205445438080573E-2</v>
      </c>
      <c r="U6" s="6">
        <v>2000</v>
      </c>
      <c r="V6" s="6">
        <v>20</v>
      </c>
      <c r="W6">
        <v>12.301681399706716</v>
      </c>
      <c r="X6">
        <v>0.10550883111679447</v>
      </c>
      <c r="Y6" s="6">
        <v>2000</v>
      </c>
      <c r="Z6" s="6">
        <v>20</v>
      </c>
      <c r="AA6">
        <v>12.515675995966784</v>
      </c>
      <c r="AB6">
        <v>0.12067527560481683</v>
      </c>
      <c r="AC6" s="6">
        <v>1998</v>
      </c>
      <c r="AD6" s="6">
        <v>14</v>
      </c>
      <c r="AE6">
        <v>12.487517635287004</v>
      </c>
      <c r="AF6">
        <v>0.1198030736298161</v>
      </c>
      <c r="AG6" s="6">
        <v>1998</v>
      </c>
      <c r="AH6" s="6">
        <v>14</v>
      </c>
      <c r="AI6">
        <v>12.114533523972128</v>
      </c>
      <c r="AJ6">
        <v>0.11986216444752518</v>
      </c>
      <c r="AK6" s="6">
        <v>1998</v>
      </c>
      <c r="AL6" s="6">
        <v>14</v>
      </c>
      <c r="AM6">
        <v>11.877990174489311</v>
      </c>
      <c r="AN6">
        <v>0.11973433168794384</v>
      </c>
      <c r="AO6" s="6">
        <v>1998</v>
      </c>
      <c r="AP6" s="6">
        <v>14</v>
      </c>
      <c r="AQ6">
        <v>11.383828061312705</v>
      </c>
      <c r="AR6">
        <v>0.11595830804481147</v>
      </c>
      <c r="AS6" s="6">
        <v>1998</v>
      </c>
      <c r="AT6" s="6">
        <v>14</v>
      </c>
      <c r="AU6">
        <v>11.129042483785343</v>
      </c>
      <c r="AV6">
        <v>0.12065197980698103</v>
      </c>
      <c r="AW6" s="6">
        <v>1998</v>
      </c>
      <c r="AX6" s="6">
        <v>14</v>
      </c>
      <c r="AY6">
        <v>10.656062107251159</v>
      </c>
      <c r="AZ6">
        <v>0.10316403634041865</v>
      </c>
    </row>
    <row r="7" spans="1:52">
      <c r="B7">
        <v>0.15555039838981696</v>
      </c>
      <c r="C7" s="24">
        <v>0.99049734068039674</v>
      </c>
      <c r="D7">
        <v>833.86959996519897</v>
      </c>
      <c r="E7" s="6">
        <v>2000</v>
      </c>
      <c r="F7" s="6">
        <v>20</v>
      </c>
      <c r="G7" t="s">
        <v>20</v>
      </c>
      <c r="H7">
        <f>TINV(0.0455,H5)</f>
        <v>2.3198094410224317</v>
      </c>
      <c r="I7" s="6">
        <v>2003</v>
      </c>
      <c r="J7" s="6">
        <v>30</v>
      </c>
      <c r="K7" t="s">
        <v>20</v>
      </c>
      <c r="L7">
        <f>TINV(0.0455,L5)</f>
        <v>2.3664194997430683</v>
      </c>
      <c r="M7" s="6">
        <v>2003</v>
      </c>
      <c r="N7" s="6">
        <v>30</v>
      </c>
      <c r="O7" t="s">
        <v>20</v>
      </c>
      <c r="P7">
        <f>TINV(0.0455,P5)</f>
        <v>2.3664194997430683</v>
      </c>
      <c r="Q7" s="6">
        <v>2003</v>
      </c>
      <c r="R7" s="6">
        <v>30</v>
      </c>
      <c r="S7" t="s">
        <v>20</v>
      </c>
      <c r="T7">
        <f>TINV(0.0455,T5)</f>
        <v>2.3664194997430683</v>
      </c>
      <c r="U7" s="6">
        <v>2003</v>
      </c>
      <c r="V7" s="6">
        <v>30</v>
      </c>
      <c r="W7" t="s">
        <v>20</v>
      </c>
      <c r="X7">
        <f>TINV(0.0455,X5)</f>
        <v>2.3664194997430683</v>
      </c>
      <c r="Y7" s="6">
        <v>2003</v>
      </c>
      <c r="Z7" s="6">
        <v>30</v>
      </c>
      <c r="AA7" t="s">
        <v>20</v>
      </c>
      <c r="AB7">
        <f>TINV(0.0455,AB5)</f>
        <v>2.3664194997430683</v>
      </c>
      <c r="AC7" s="6">
        <v>2003</v>
      </c>
      <c r="AD7" s="6">
        <v>30</v>
      </c>
      <c r="AE7" t="s">
        <v>20</v>
      </c>
      <c r="AF7">
        <f>TINV(0.0455,AF5)</f>
        <v>2.3664194997430683</v>
      </c>
      <c r="AG7" s="6">
        <v>2000</v>
      </c>
      <c r="AH7" s="6">
        <v>20</v>
      </c>
      <c r="AI7" t="s">
        <v>20</v>
      </c>
      <c r="AJ7">
        <f>TINV(0.0455,AJ5)</f>
        <v>2.3664194997430683</v>
      </c>
      <c r="AK7" s="6">
        <v>2000</v>
      </c>
      <c r="AL7" s="6">
        <v>20</v>
      </c>
      <c r="AM7" t="s">
        <v>20</v>
      </c>
      <c r="AN7">
        <f>TINV(0.0455,AN5)</f>
        <v>2.3664194997430683</v>
      </c>
      <c r="AO7" s="6">
        <v>2000</v>
      </c>
      <c r="AP7" s="6">
        <v>20</v>
      </c>
      <c r="AQ7" t="s">
        <v>20</v>
      </c>
      <c r="AR7">
        <f>TINV(0.0455,AR5)</f>
        <v>2.3664194997430683</v>
      </c>
      <c r="AS7" s="6">
        <v>2000</v>
      </c>
      <c r="AT7" s="6">
        <v>20</v>
      </c>
      <c r="AU7" t="s">
        <v>20</v>
      </c>
      <c r="AV7">
        <f>TINV(0.0455,AV5)</f>
        <v>2.3664194997430683</v>
      </c>
      <c r="AW7" s="6">
        <v>2000</v>
      </c>
      <c r="AX7" s="6">
        <v>20</v>
      </c>
    </row>
    <row r="8" spans="1:52">
      <c r="B8">
        <v>0.15590653919778688</v>
      </c>
      <c r="C8" s="24">
        <v>0.9902028537003279</v>
      </c>
      <c r="D8">
        <v>808.56430916702072</v>
      </c>
      <c r="E8" s="6">
        <v>2003</v>
      </c>
      <c r="F8" s="6">
        <v>30</v>
      </c>
      <c r="G8" t="s">
        <v>21</v>
      </c>
      <c r="H8">
        <f>H7*G3</f>
        <v>1.1817249695321139E-2</v>
      </c>
      <c r="I8" s="6">
        <v>2004</v>
      </c>
      <c r="J8" s="6">
        <v>35</v>
      </c>
      <c r="K8" t="s">
        <v>21</v>
      </c>
      <c r="L8">
        <f>L7*K3</f>
        <v>1.404431618986726E-2</v>
      </c>
      <c r="M8" s="6">
        <v>2004</v>
      </c>
      <c r="N8" s="6">
        <v>35</v>
      </c>
      <c r="O8" t="s">
        <v>21</v>
      </c>
      <c r="P8">
        <f>P7*O3</f>
        <v>1.2245561217256003E-2</v>
      </c>
      <c r="Q8" s="6">
        <v>2004</v>
      </c>
      <c r="R8" s="6">
        <v>35</v>
      </c>
      <c r="S8" t="s">
        <v>21</v>
      </c>
      <c r="T8">
        <f>T7*S3</f>
        <v>9.3455039716019081E-3</v>
      </c>
      <c r="U8" s="6">
        <v>2004</v>
      </c>
      <c r="V8" s="6">
        <v>35</v>
      </c>
      <c r="W8" t="s">
        <v>21</v>
      </c>
      <c r="X8">
        <f>X7*W3</f>
        <v>1.2134234504061659E-2</v>
      </c>
      <c r="Y8" s="6">
        <v>2004</v>
      </c>
      <c r="Z8" s="6">
        <v>35</v>
      </c>
      <c r="AA8" t="s">
        <v>21</v>
      </c>
      <c r="AB8">
        <f>AB7*AA3</f>
        <v>1.2783583880224781E-2</v>
      </c>
      <c r="AC8" s="6">
        <v>2004</v>
      </c>
      <c r="AD8" s="6">
        <v>35</v>
      </c>
      <c r="AE8" t="s">
        <v>21</v>
      </c>
      <c r="AF8">
        <f>AF7*AE3</f>
        <v>1.2747170432574126E-2</v>
      </c>
      <c r="AG8" s="6">
        <v>2004</v>
      </c>
      <c r="AH8" s="6">
        <v>35</v>
      </c>
      <c r="AI8" t="s">
        <v>21</v>
      </c>
      <c r="AJ8">
        <f>AJ7*AI3</f>
        <v>1.297474355890344E-2</v>
      </c>
      <c r="AK8" s="6">
        <v>2003</v>
      </c>
      <c r="AL8" s="6">
        <v>30</v>
      </c>
      <c r="AM8" t="s">
        <v>21</v>
      </c>
      <c r="AN8">
        <f>AN7*AM3</f>
        <v>1.310393364451211E-2</v>
      </c>
      <c r="AO8" s="6">
        <v>2003</v>
      </c>
      <c r="AP8" s="6">
        <v>30</v>
      </c>
      <c r="AQ8" t="s">
        <v>21</v>
      </c>
      <c r="AR8">
        <f>AR7*AQ3</f>
        <v>1.3064017509941784E-2</v>
      </c>
      <c r="AS8" s="6">
        <v>2003</v>
      </c>
      <c r="AT8" s="6">
        <v>30</v>
      </c>
      <c r="AU8" t="s">
        <v>21</v>
      </c>
      <c r="AV8">
        <f>AV7*AU3</f>
        <v>1.3536631737730591E-2</v>
      </c>
      <c r="AW8" s="6">
        <v>2003</v>
      </c>
      <c r="AX8" s="6">
        <v>30</v>
      </c>
    </row>
    <row r="9" spans="1:52">
      <c r="B9">
        <v>0.15599729833450665</v>
      </c>
      <c r="C9" s="24">
        <v>0.99002024662040733</v>
      </c>
      <c r="D9">
        <v>793.62301569084991</v>
      </c>
      <c r="E9" s="6">
        <v>2004</v>
      </c>
      <c r="F9" s="6">
        <v>35</v>
      </c>
      <c r="G9" t="s">
        <v>22</v>
      </c>
      <c r="H9">
        <f>G2+H8</f>
        <v>1.1802104970330063</v>
      </c>
      <c r="I9" s="6">
        <v>2005</v>
      </c>
      <c r="J9" s="6">
        <v>45</v>
      </c>
      <c r="K9" t="s">
        <v>22</v>
      </c>
      <c r="L9">
        <f>K2+L8</f>
        <v>1.1779299675355759</v>
      </c>
      <c r="M9" s="6">
        <v>2005</v>
      </c>
      <c r="N9" s="6">
        <v>45</v>
      </c>
      <c r="O9" t="s">
        <v>22</v>
      </c>
      <c r="P9">
        <f>O2+P8</f>
        <v>1.1759335695156528</v>
      </c>
      <c r="Q9" s="6">
        <v>2005</v>
      </c>
      <c r="R9" s="6">
        <v>45</v>
      </c>
      <c r="S9" t="s">
        <v>22</v>
      </c>
      <c r="T9">
        <f>S2+T8</f>
        <v>1.1820034892523055</v>
      </c>
      <c r="U9" s="6">
        <v>2005</v>
      </c>
      <c r="V9" s="6">
        <v>45</v>
      </c>
      <c r="W9" t="s">
        <v>22</v>
      </c>
      <c r="X9">
        <f>W2+X8</f>
        <v>1.1816668845837055</v>
      </c>
      <c r="Y9" s="6">
        <v>2005</v>
      </c>
      <c r="Z9" s="6">
        <v>45</v>
      </c>
      <c r="AA9" t="s">
        <v>22</v>
      </c>
      <c r="AB9">
        <f>AA2+AB8</f>
        <v>1.1811483348919298</v>
      </c>
      <c r="AC9" s="6">
        <v>2005</v>
      </c>
      <c r="AD9" s="6">
        <v>45</v>
      </c>
      <c r="AE9" t="s">
        <v>22</v>
      </c>
      <c r="AF9">
        <f>AE2+AF8</f>
        <v>1.1810479854960114</v>
      </c>
      <c r="AG9" s="6">
        <v>2005</v>
      </c>
      <c r="AH9" s="6">
        <v>45</v>
      </c>
      <c r="AI9" t="s">
        <v>22</v>
      </c>
      <c r="AJ9">
        <f>AI2+AJ8</f>
        <v>1.1816917123188275</v>
      </c>
      <c r="AK9" s="6">
        <v>2005</v>
      </c>
      <c r="AL9" s="6">
        <v>45</v>
      </c>
      <c r="AM9" t="s">
        <v>22</v>
      </c>
      <c r="AN9">
        <f>AM2+AN8</f>
        <v>1.1819269789612261</v>
      </c>
      <c r="AO9" s="6">
        <v>2004</v>
      </c>
      <c r="AP9" s="6">
        <v>35</v>
      </c>
      <c r="AQ9" t="s">
        <v>22</v>
      </c>
      <c r="AR9">
        <f>AQ2+AR8</f>
        <v>1.1803854256906081</v>
      </c>
      <c r="AS9" s="6">
        <v>2004</v>
      </c>
      <c r="AT9" s="6">
        <v>35</v>
      </c>
      <c r="AU9" t="s">
        <v>22</v>
      </c>
      <c r="AV9">
        <f>AU2+AV8</f>
        <v>1.1816511045233358</v>
      </c>
      <c r="AW9" s="6">
        <v>2004</v>
      </c>
      <c r="AX9" s="6">
        <v>35</v>
      </c>
    </row>
    <row r="10" spans="1:52">
      <c r="B10">
        <v>0.15471172942149616</v>
      </c>
      <c r="C10" s="24">
        <v>0.9899164815484055</v>
      </c>
      <c r="D10">
        <v>785.37386433154825</v>
      </c>
      <c r="E10" s="6">
        <v>2005</v>
      </c>
      <c r="F10" s="6">
        <v>45</v>
      </c>
      <c r="G10" t="s">
        <v>23</v>
      </c>
      <c r="H10">
        <f>G2-H8</f>
        <v>1.1565759976423642</v>
      </c>
      <c r="I10" s="6">
        <v>2006</v>
      </c>
      <c r="J10" s="6">
        <v>50</v>
      </c>
      <c r="K10" t="s">
        <v>23</v>
      </c>
      <c r="L10">
        <f>K2-L8</f>
        <v>1.1498413351558412</v>
      </c>
      <c r="M10" s="6">
        <v>2006</v>
      </c>
      <c r="N10" s="6">
        <v>50</v>
      </c>
      <c r="O10" t="s">
        <v>23</v>
      </c>
      <c r="P10">
        <f>O2-P8</f>
        <v>1.1514424470811406</v>
      </c>
      <c r="Q10" s="6">
        <v>2006</v>
      </c>
      <c r="R10" s="6">
        <v>50</v>
      </c>
      <c r="S10" t="s">
        <v>23</v>
      </c>
      <c r="T10">
        <f>S2-T8</f>
        <v>1.1633124813091016</v>
      </c>
      <c r="U10" s="6">
        <v>2006</v>
      </c>
      <c r="V10" s="6">
        <v>50</v>
      </c>
      <c r="W10" t="s">
        <v>23</v>
      </c>
      <c r="X10">
        <f>W2-X8</f>
        <v>1.1573984155755823</v>
      </c>
      <c r="Y10" s="6">
        <v>2006</v>
      </c>
      <c r="Z10" s="6">
        <v>50</v>
      </c>
      <c r="AA10" t="s">
        <v>23</v>
      </c>
      <c r="AB10">
        <f>AA2-AB8</f>
        <v>1.1555811671314802</v>
      </c>
      <c r="AC10" s="6">
        <v>2006</v>
      </c>
      <c r="AD10" s="6">
        <v>50</v>
      </c>
      <c r="AE10" t="s">
        <v>23</v>
      </c>
      <c r="AF10">
        <f>AE2-AF8</f>
        <v>1.1555536446308632</v>
      </c>
      <c r="AG10" s="6">
        <v>2006</v>
      </c>
      <c r="AH10" s="6">
        <v>50</v>
      </c>
      <c r="AI10" t="s">
        <v>23</v>
      </c>
      <c r="AJ10">
        <f>AI2-AJ8</f>
        <v>1.1557422252010208</v>
      </c>
      <c r="AK10" s="6">
        <v>2006</v>
      </c>
      <c r="AL10" s="6">
        <v>50</v>
      </c>
      <c r="AM10" t="s">
        <v>23</v>
      </c>
      <c r="AN10">
        <f>AM2-AN8</f>
        <v>1.1557191116722021</v>
      </c>
      <c r="AO10" s="6">
        <v>2006</v>
      </c>
      <c r="AP10" s="6">
        <v>50</v>
      </c>
      <c r="AQ10" t="s">
        <v>23</v>
      </c>
      <c r="AR10">
        <f>AQ2-AR8</f>
        <v>1.1542573906707247</v>
      </c>
      <c r="AS10" s="6">
        <v>2005</v>
      </c>
      <c r="AT10" s="6">
        <v>45</v>
      </c>
      <c r="AU10" t="s">
        <v>23</v>
      </c>
      <c r="AV10">
        <f>AU2-AV8</f>
        <v>1.1545778410478746</v>
      </c>
      <c r="AW10" s="6">
        <v>2005</v>
      </c>
      <c r="AX10" s="6">
        <v>45</v>
      </c>
    </row>
    <row r="11" spans="1:52">
      <c r="B11">
        <v>0.15539088712553417</v>
      </c>
      <c r="C11" s="24">
        <v>0.98927508829706889</v>
      </c>
      <c r="D11">
        <v>737.92688700771112</v>
      </c>
      <c r="E11" s="6">
        <v>2006</v>
      </c>
      <c r="F11" s="6">
        <v>50</v>
      </c>
      <c r="G11" t="s">
        <v>24</v>
      </c>
      <c r="H11" s="25">
        <f>LN(G2)</f>
        <v>0.15562951210502979</v>
      </c>
      <c r="I11" s="6">
        <v>2008</v>
      </c>
      <c r="J11" s="6">
        <v>60</v>
      </c>
      <c r="K11" t="s">
        <v>24</v>
      </c>
      <c r="L11" s="25">
        <f>LN(K2)</f>
        <v>0.15176410680810146</v>
      </c>
      <c r="M11" s="6">
        <v>2008</v>
      </c>
      <c r="N11" s="6">
        <v>60</v>
      </c>
      <c r="O11" t="s">
        <v>24</v>
      </c>
      <c r="P11" s="25">
        <f>LN(O2)</f>
        <v>0.15159427927377794</v>
      </c>
      <c r="Q11" s="6">
        <v>2008</v>
      </c>
      <c r="R11" s="6">
        <v>60</v>
      </c>
      <c r="S11" t="s">
        <v>24</v>
      </c>
      <c r="T11" s="25">
        <f>LN(S2)</f>
        <v>0.159272954505047</v>
      </c>
      <c r="U11" s="6">
        <v>2008</v>
      </c>
      <c r="V11" s="6">
        <v>60</v>
      </c>
      <c r="W11" t="s">
        <v>24</v>
      </c>
      <c r="X11" s="25">
        <f>LN(W2)</f>
        <v>0.1566042246341362</v>
      </c>
      <c r="Y11" s="6">
        <v>2008</v>
      </c>
      <c r="Z11" s="6">
        <v>60</v>
      </c>
      <c r="AA11" t="s">
        <v>24</v>
      </c>
      <c r="AB11" s="25">
        <f>LN(AA2)</f>
        <v>0.15560512247974401</v>
      </c>
      <c r="AC11" s="6">
        <v>2008</v>
      </c>
      <c r="AD11" s="6">
        <v>60</v>
      </c>
      <c r="AE11" t="s">
        <v>24</v>
      </c>
      <c r="AF11" s="25">
        <f>LN(AE2)</f>
        <v>0.15555039838981696</v>
      </c>
      <c r="AG11" s="6">
        <v>2008</v>
      </c>
      <c r="AH11" s="6">
        <v>60</v>
      </c>
      <c r="AI11" t="s">
        <v>24</v>
      </c>
      <c r="AJ11" s="25">
        <f>LN(AI2)</f>
        <v>0.15590653919778688</v>
      </c>
      <c r="AK11" s="6">
        <v>2008</v>
      </c>
      <c r="AL11" s="6">
        <v>60</v>
      </c>
      <c r="AM11" t="s">
        <v>24</v>
      </c>
      <c r="AN11" s="25">
        <f>LN(AM2)</f>
        <v>0.15599729833450665</v>
      </c>
      <c r="AO11" s="6">
        <v>2008</v>
      </c>
      <c r="AP11" s="6">
        <v>60</v>
      </c>
      <c r="AQ11" t="s">
        <v>24</v>
      </c>
      <c r="AR11" s="25">
        <f>LN(AQ2)</f>
        <v>0.15471172942149616</v>
      </c>
      <c r="AS11" s="6">
        <v>2008</v>
      </c>
      <c r="AT11" s="6">
        <v>60</v>
      </c>
      <c r="AU11" t="s">
        <v>24</v>
      </c>
      <c r="AV11" s="25">
        <f>LN(AU2)</f>
        <v>0.15539088712553417</v>
      </c>
      <c r="AW11" s="6">
        <v>2006</v>
      </c>
      <c r="AX11" s="6">
        <v>50</v>
      </c>
    </row>
    <row r="12" spans="1:52">
      <c r="B12">
        <v>0.15836346879754462</v>
      </c>
      <c r="C12" s="24">
        <v>0.99041157468356911</v>
      </c>
      <c r="D12">
        <v>826.33929305274535</v>
      </c>
      <c r="E12" s="6">
        <v>2008</v>
      </c>
      <c r="F12" s="6">
        <v>60</v>
      </c>
      <c r="G12" t="s">
        <v>25</v>
      </c>
      <c r="H12" s="25">
        <f>LN(H9)</f>
        <v>0.16569280988455509</v>
      </c>
      <c r="K12" t="s">
        <v>25</v>
      </c>
      <c r="L12" s="25">
        <f>LN(L9)</f>
        <v>0.16375863315279696</v>
      </c>
      <c r="O12" t="s">
        <v>25</v>
      </c>
      <c r="P12" s="25">
        <f>LN(P9)</f>
        <v>0.16206235937380137</v>
      </c>
      <c r="S12" t="s">
        <v>25</v>
      </c>
      <c r="T12" s="25">
        <f>LN(T9)</f>
        <v>0.16721087096965551</v>
      </c>
      <c r="W12" t="s">
        <v>25</v>
      </c>
      <c r="X12" s="25">
        <f>LN(X9)</f>
        <v>0.16692605573094763</v>
      </c>
      <c r="AA12" t="s">
        <v>25</v>
      </c>
      <c r="AB12" s="25">
        <f>LN(AB9)</f>
        <v>0.166487130421997</v>
      </c>
      <c r="AE12" t="s">
        <v>25</v>
      </c>
      <c r="AF12" s="25">
        <f>LN(AF9)</f>
        <v>0.16640216763112931</v>
      </c>
      <c r="AI12" t="s">
        <v>25</v>
      </c>
      <c r="AJ12" s="25">
        <f>LN(AJ9)</f>
        <v>0.1669470662836039</v>
      </c>
      <c r="AM12" t="s">
        <v>25</v>
      </c>
      <c r="AN12" s="25">
        <f>LN(AN9)</f>
        <v>0.16714613954702284</v>
      </c>
      <c r="AQ12" t="s">
        <v>25</v>
      </c>
      <c r="AR12" s="25">
        <f>LN(AR9)</f>
        <v>0.1658410170861673</v>
      </c>
      <c r="AU12" t="s">
        <v>25</v>
      </c>
      <c r="AV12" s="25">
        <f>LN(AV9)</f>
        <v>0.16691270157340921</v>
      </c>
    </row>
    <row r="13" spans="1:52">
      <c r="A13" t="s">
        <v>39</v>
      </c>
      <c r="B13" s="12">
        <f>AVERAGE(B2:B12)</f>
        <v>0.15552372808795381</v>
      </c>
      <c r="C13" s="12">
        <f>AVERAGE(C2:C12)</f>
        <v>0.99055033382786428</v>
      </c>
      <c r="D13" s="12">
        <f>AVERAGE(D2:D12)</f>
        <v>880.61883863990181</v>
      </c>
      <c r="E13" s="12">
        <f>AVERAGE(E2:E12)</f>
        <v>1998.8181818181818</v>
      </c>
      <c r="F13" s="12">
        <f>AVERAGE(F2:F12)</f>
        <v>25.118181818181821</v>
      </c>
      <c r="G13" t="s">
        <v>26</v>
      </c>
      <c r="H13" s="25">
        <f>LN(H10)</f>
        <v>0.14546391401269335</v>
      </c>
      <c r="K13" t="s">
        <v>26</v>
      </c>
      <c r="L13" s="25">
        <f>LN(L10)</f>
        <v>0.13962396342679809</v>
      </c>
      <c r="O13" t="s">
        <v>26</v>
      </c>
      <c r="P13" s="25">
        <f>LN(P10)</f>
        <v>0.14101545820549954</v>
      </c>
      <c r="S13" t="s">
        <v>26</v>
      </c>
      <c r="T13" s="25">
        <f>LN(T10)</f>
        <v>0.15127152300945212</v>
      </c>
      <c r="W13" t="s">
        <v>26</v>
      </c>
      <c r="X13" s="25">
        <f>LN(X10)</f>
        <v>0.14617474120520615</v>
      </c>
      <c r="AA13" t="s">
        <v>26</v>
      </c>
      <c r="AB13" s="25">
        <f>LN(AB10)</f>
        <v>0.14460339242927372</v>
      </c>
      <c r="AE13" t="s">
        <v>26</v>
      </c>
      <c r="AF13" s="25">
        <f>LN(AF10)</f>
        <v>0.14457957512491032</v>
      </c>
      <c r="AI13" t="s">
        <v>26</v>
      </c>
      <c r="AJ13" s="25">
        <f>LN(AJ10)</f>
        <v>0.14474275680410378</v>
      </c>
      <c r="AM13" t="s">
        <v>26</v>
      </c>
      <c r="AN13" s="25">
        <f>LN(AN10)</f>
        <v>0.14472275774251386</v>
      </c>
      <c r="AQ13" t="s">
        <v>26</v>
      </c>
      <c r="AR13" s="25">
        <f>LN(AR10)</f>
        <v>0.14345718539137112</v>
      </c>
      <c r="AU13" t="s">
        <v>26</v>
      </c>
      <c r="AV13" s="25">
        <f>LN(AV10)</f>
        <v>0.1437347715740534</v>
      </c>
    </row>
    <row r="14" spans="1:52">
      <c r="A14" t="s">
        <v>40</v>
      </c>
      <c r="B14" s="12">
        <f>STDEV(B2:B12)</f>
        <v>2.3220412785665391E-3</v>
      </c>
      <c r="C14" s="12">
        <f>STDEV(C2:C12)</f>
        <v>1.7636343405191212E-3</v>
      </c>
      <c r="D14" s="12">
        <f>STDEV(D2:D12)</f>
        <v>257.08268956544316</v>
      </c>
      <c r="E14" s="12">
        <f>STDEV(E2:E12)</f>
        <v>7.1946950153315292</v>
      </c>
      <c r="F14" s="12">
        <f>STDEV(F2:F12)</f>
        <v>20.17210044501158</v>
      </c>
      <c r="G14" t="s">
        <v>27</v>
      </c>
      <c r="H14" s="25">
        <f>H12-H11</f>
        <v>1.0063297779525304E-2</v>
      </c>
      <c r="K14" t="s">
        <v>27</v>
      </c>
      <c r="L14" s="25">
        <f>L12-L11</f>
        <v>1.19945263446955E-2</v>
      </c>
      <c r="O14" t="s">
        <v>27</v>
      </c>
      <c r="P14" s="25">
        <f>P12-P11</f>
        <v>1.0468080100023425E-2</v>
      </c>
      <c r="S14" t="s">
        <v>27</v>
      </c>
      <c r="T14" s="25">
        <f>T12-T11</f>
        <v>7.9379164646085076E-3</v>
      </c>
      <c r="W14" t="s">
        <v>27</v>
      </c>
      <c r="X14" s="25">
        <f>X12-X11</f>
        <v>1.0321831096811424E-2</v>
      </c>
      <c r="AA14" t="s">
        <v>27</v>
      </c>
      <c r="AB14" s="25">
        <f>AB12-AB11</f>
        <v>1.0882007942252997E-2</v>
      </c>
      <c r="AE14" t="s">
        <v>27</v>
      </c>
      <c r="AF14" s="25">
        <f>AF12-AF11</f>
        <v>1.0851769241312342E-2</v>
      </c>
      <c r="AI14" t="s">
        <v>27</v>
      </c>
      <c r="AJ14" s="25">
        <f>AJ12-AJ11</f>
        <v>1.1040527085817015E-2</v>
      </c>
      <c r="AM14" t="s">
        <v>27</v>
      </c>
      <c r="AN14" s="25">
        <f>AN12-AN11</f>
        <v>1.1148841212516192E-2</v>
      </c>
      <c r="AQ14" t="s">
        <v>27</v>
      </c>
      <c r="AR14" s="25">
        <f>AR12-AR11</f>
        <v>1.1129287664671139E-2</v>
      </c>
      <c r="AU14" t="s">
        <v>27</v>
      </c>
      <c r="AV14" s="25">
        <f>AV12-AV11</f>
        <v>1.1521814447875034E-2</v>
      </c>
    </row>
    <row r="15" spans="1:52">
      <c r="A15" t="s">
        <v>41</v>
      </c>
      <c r="B15" s="12">
        <f>MIN(B2:B12)</f>
        <v>0.15159427927377794</v>
      </c>
      <c r="C15" s="12">
        <f>MIN(C2:C12)</f>
        <v>0.98791383166479141</v>
      </c>
      <c r="D15" s="12">
        <f>MIN(D2:D12)</f>
        <v>653.91366677352448</v>
      </c>
      <c r="E15" s="12">
        <f>MIN(E2:E12)</f>
        <v>1987</v>
      </c>
      <c r="F15" s="12">
        <f>MIN(F2:F12)</f>
        <v>2.2999999999999998</v>
      </c>
      <c r="G15" t="s">
        <v>28</v>
      </c>
      <c r="H15" s="25">
        <f>H11-H13</f>
        <v>1.0165598092336442E-2</v>
      </c>
      <c r="K15" t="s">
        <v>28</v>
      </c>
      <c r="L15" s="25">
        <f>L11-L13</f>
        <v>1.214014338130337E-2</v>
      </c>
      <c r="O15" t="s">
        <v>28</v>
      </c>
      <c r="P15" s="25">
        <f>P11-P13</f>
        <v>1.0578821068278399E-2</v>
      </c>
      <c r="S15" t="s">
        <v>28</v>
      </c>
      <c r="T15" s="25">
        <f>T11-T13</f>
        <v>8.001431495594874E-3</v>
      </c>
      <c r="W15" t="s">
        <v>28</v>
      </c>
      <c r="X15" s="25">
        <f>X11-X13</f>
        <v>1.0429483428930048E-2</v>
      </c>
      <c r="AA15" t="s">
        <v>28</v>
      </c>
      <c r="AB15" s="25">
        <f>AB11-AB13</f>
        <v>1.1001730050470282E-2</v>
      </c>
      <c r="AE15" t="s">
        <v>28</v>
      </c>
      <c r="AF15" s="25">
        <f>AF11-AF13</f>
        <v>1.0970823264906643E-2</v>
      </c>
      <c r="AI15" t="s">
        <v>28</v>
      </c>
      <c r="AJ15" s="25">
        <f>AJ11-AJ13</f>
        <v>1.1163782393683097E-2</v>
      </c>
      <c r="AM15" t="s">
        <v>28</v>
      </c>
      <c r="AN15" s="25">
        <f>AN11-AN13</f>
        <v>1.1274540591992788E-2</v>
      </c>
      <c r="AQ15" t="s">
        <v>28</v>
      </c>
      <c r="AR15" s="25">
        <f>AR11-AR13</f>
        <v>1.1254544030125047E-2</v>
      </c>
      <c r="AU15" t="s">
        <v>28</v>
      </c>
      <c r="AV15" s="25">
        <f>AV11-AV13</f>
        <v>1.1656115551480772E-2</v>
      </c>
    </row>
    <row r="16" spans="1:52">
      <c r="A16" t="s">
        <v>42</v>
      </c>
      <c r="B16" s="12">
        <f>MAX(B2:B12)</f>
        <v>0.159272954505047</v>
      </c>
      <c r="C16" s="12">
        <f>MAX(C2:C12)</f>
        <v>0.99510562683470649</v>
      </c>
      <c r="D16" s="12">
        <f>MAX(D2:D12)</f>
        <v>1626.5300470198681</v>
      </c>
      <c r="E16" s="12">
        <f>MAX(E2:E12)</f>
        <v>2008</v>
      </c>
      <c r="F16" s="12">
        <f>MAX(F2:F12)</f>
        <v>60</v>
      </c>
      <c r="G16" t="s">
        <v>29</v>
      </c>
      <c r="H16" s="26">
        <f>AVERAGE(H14:H15)</f>
        <v>1.0114447935930873E-2</v>
      </c>
      <c r="K16" t="s">
        <v>29</v>
      </c>
      <c r="L16" s="26">
        <f>AVERAGE(L14:L15)</f>
        <v>1.2067334862999435E-2</v>
      </c>
      <c r="O16" t="s">
        <v>29</v>
      </c>
      <c r="P16" s="26">
        <f>AVERAGE(P14:P15)</f>
        <v>1.0523450584150912E-2</v>
      </c>
      <c r="S16" t="s">
        <v>29</v>
      </c>
      <c r="T16" s="26">
        <f>AVERAGE(T14:T15)</f>
        <v>7.9696739801016908E-3</v>
      </c>
      <c r="W16" t="s">
        <v>29</v>
      </c>
      <c r="X16" s="26">
        <f>AVERAGE(X14:X15)</f>
        <v>1.0375657262870736E-2</v>
      </c>
      <c r="AA16" t="s">
        <v>29</v>
      </c>
      <c r="AB16" s="26">
        <f>AVERAGE(AB14:AB15)</f>
        <v>1.0941868996361639E-2</v>
      </c>
      <c r="AE16" t="s">
        <v>29</v>
      </c>
      <c r="AF16" s="26">
        <f>AVERAGE(AF14:AF15)</f>
        <v>1.0911296253109493E-2</v>
      </c>
      <c r="AI16" t="s">
        <v>29</v>
      </c>
      <c r="AJ16" s="26">
        <f>AVERAGE(AJ14:AJ15)</f>
        <v>1.1102154739750056E-2</v>
      </c>
      <c r="AM16" t="s">
        <v>29</v>
      </c>
      <c r="AN16" s="26">
        <f>AVERAGE(AN14:AN15)</f>
        <v>1.121169090225449E-2</v>
      </c>
      <c r="AQ16" t="s">
        <v>29</v>
      </c>
      <c r="AR16" s="26">
        <f>AVERAGE(AR14:AR15)</f>
        <v>1.1191915847398093E-2</v>
      </c>
      <c r="AU16" t="s">
        <v>29</v>
      </c>
      <c r="AV16" s="26">
        <f>AVERAGE(AV14:AV15)</f>
        <v>1.1588964999677903E-2</v>
      </c>
    </row>
    <row r="17" spans="1:48">
      <c r="A17" t="s">
        <v>43</v>
      </c>
      <c r="B17" s="12">
        <f>ABS(B16-B15)</f>
        <v>7.6786752312690554E-3</v>
      </c>
      <c r="C17" s="12">
        <f>ABS(C16-C15)</f>
        <v>7.1917951699150828E-3</v>
      </c>
      <c r="D17" s="12">
        <f>ABS(D16-D15)</f>
        <v>972.61638024634362</v>
      </c>
      <c r="E17" s="12">
        <f>ABS(E16-E15)</f>
        <v>21</v>
      </c>
      <c r="F17" s="12">
        <f>ABS(F16-F15)</f>
        <v>57.7</v>
      </c>
      <c r="G17" t="s">
        <v>30</v>
      </c>
      <c r="H17">
        <f>TINV(0.3173,H5)</f>
        <v>1.0587520159773673</v>
      </c>
      <c r="K17" t="s">
        <v>30</v>
      </c>
      <c r="L17">
        <f>TINV(0.3173,L5)</f>
        <v>1.0665531354182853</v>
      </c>
      <c r="O17" t="s">
        <v>30</v>
      </c>
      <c r="P17">
        <f>TINV(0.3173,P5)</f>
        <v>1.0665531354182853</v>
      </c>
      <c r="S17" t="s">
        <v>30</v>
      </c>
      <c r="T17">
        <f>TINV(0.3173,T5)</f>
        <v>1.0665531354182853</v>
      </c>
      <c r="W17" t="s">
        <v>30</v>
      </c>
      <c r="X17">
        <f>TINV(0.3173,X5)</f>
        <v>1.0665531354182853</v>
      </c>
      <c r="AA17" t="s">
        <v>30</v>
      </c>
      <c r="AB17">
        <f>TINV(0.3173,AB5)</f>
        <v>1.0665531354182853</v>
      </c>
      <c r="AE17" t="s">
        <v>30</v>
      </c>
      <c r="AF17">
        <f>TINV(0.3173,AF5)</f>
        <v>1.0665531354182853</v>
      </c>
      <c r="AI17" t="s">
        <v>30</v>
      </c>
      <c r="AJ17">
        <f>TINV(0.3173,AJ5)</f>
        <v>1.0665531354182853</v>
      </c>
      <c r="AM17" t="s">
        <v>30</v>
      </c>
      <c r="AN17">
        <f>TINV(0.3173,AN5)</f>
        <v>1.0665531354182853</v>
      </c>
      <c r="AQ17" t="s">
        <v>30</v>
      </c>
      <c r="AR17">
        <f>TINV(0.3173,AR5)</f>
        <v>1.0665531354182853</v>
      </c>
      <c r="AU17" t="s">
        <v>30</v>
      </c>
      <c r="AV17">
        <f>TINV(0.3173,AV5)</f>
        <v>1.0665531354182853</v>
      </c>
    </row>
    <row r="18" spans="1:48">
      <c r="A18" t="s">
        <v>44</v>
      </c>
      <c r="B18" s="12">
        <f>COUNT(B2:B12)</f>
        <v>11</v>
      </c>
      <c r="G18" t="s">
        <v>31</v>
      </c>
      <c r="H18">
        <f>H17*G3</f>
        <v>5.3933468486596289E-3</v>
      </c>
      <c r="K18" t="s">
        <v>31</v>
      </c>
      <c r="L18">
        <f>L17*K3</f>
        <v>6.3298199954551779E-3</v>
      </c>
      <c r="O18" t="s">
        <v>31</v>
      </c>
      <c r="P18">
        <f>P17*O3</f>
        <v>5.5191151495493432E-3</v>
      </c>
      <c r="S18" t="s">
        <v>31</v>
      </c>
      <c r="T18">
        <f>T17*S3</f>
        <v>4.2120497080328579E-3</v>
      </c>
      <c r="W18" t="s">
        <v>31</v>
      </c>
      <c r="X18">
        <f>X17*W3</f>
        <v>5.4689398298200511E-3</v>
      </c>
      <c r="AA18" t="s">
        <v>31</v>
      </c>
      <c r="AB18">
        <f>AB17*AA3</f>
        <v>5.7616037523426124E-3</v>
      </c>
      <c r="AE18" t="s">
        <v>31</v>
      </c>
      <c r="AF18">
        <f>AF17*AE3</f>
        <v>5.7451920904342266E-3</v>
      </c>
      <c r="AI18" t="s">
        <v>31</v>
      </c>
      <c r="AJ18">
        <f>AJ17*AI3</f>
        <v>5.8477600550110162E-3</v>
      </c>
      <c r="AM18" t="s">
        <v>31</v>
      </c>
      <c r="AN18">
        <f>AN17*AM3</f>
        <v>5.9059864560721317E-3</v>
      </c>
      <c r="AQ18" t="s">
        <v>31</v>
      </c>
      <c r="AR18">
        <f>AR17*AQ3</f>
        <v>5.8879961215247767E-3</v>
      </c>
      <c r="AU18" t="s">
        <v>31</v>
      </c>
      <c r="AV18">
        <f>AV17*AU3</f>
        <v>6.1010049251397627E-3</v>
      </c>
    </row>
    <row r="19" spans="1:48">
      <c r="G19" t="s">
        <v>32</v>
      </c>
      <c r="H19">
        <f>G2+H18</f>
        <v>1.1737865941863448</v>
      </c>
      <c r="K19" t="s">
        <v>32</v>
      </c>
      <c r="L19">
        <f>K2+L18</f>
        <v>1.1702154713411637</v>
      </c>
      <c r="O19" t="s">
        <v>32</v>
      </c>
      <c r="P19">
        <f>O2+P18</f>
        <v>1.169207123447946</v>
      </c>
      <c r="S19" t="s">
        <v>32</v>
      </c>
      <c r="T19">
        <f>S2+T18</f>
        <v>1.1768700349887364</v>
      </c>
      <c r="W19" t="s">
        <v>32</v>
      </c>
      <c r="X19">
        <f>W2+X18</f>
        <v>1.1750015899094639</v>
      </c>
      <c r="AA19" t="s">
        <v>32</v>
      </c>
      <c r="AB19">
        <f>AA2+AB18</f>
        <v>1.1741263547640477</v>
      </c>
      <c r="AE19" t="s">
        <v>32</v>
      </c>
      <c r="AF19">
        <f>AE2+AF18</f>
        <v>1.1740460071538716</v>
      </c>
      <c r="AI19" t="s">
        <v>32</v>
      </c>
      <c r="AJ19">
        <f>AI2+AJ18</f>
        <v>1.1745647288149352</v>
      </c>
      <c r="AM19" t="s">
        <v>32</v>
      </c>
      <c r="AN19">
        <f>AM2+AN18</f>
        <v>1.1747290317727863</v>
      </c>
      <c r="AQ19" t="s">
        <v>32</v>
      </c>
      <c r="AR19">
        <f>AQ2+AR18</f>
        <v>1.1732094043021912</v>
      </c>
      <c r="AU19" t="s">
        <v>32</v>
      </c>
      <c r="AV19">
        <f>AU2+AV18</f>
        <v>1.174215477710745</v>
      </c>
    </row>
    <row r="20" spans="1:48">
      <c r="G20" t="s">
        <v>33</v>
      </c>
      <c r="H20">
        <f>G2-H18</f>
        <v>1.1629999004890257</v>
      </c>
      <c r="K20" t="s">
        <v>33</v>
      </c>
      <c r="L20">
        <f>K2-L18</f>
        <v>1.1575558313502534</v>
      </c>
      <c r="O20" t="s">
        <v>33</v>
      </c>
      <c r="P20">
        <f>O2-P18</f>
        <v>1.1581688931488474</v>
      </c>
      <c r="S20" t="s">
        <v>33</v>
      </c>
      <c r="T20">
        <f>S2-T18</f>
        <v>1.1684459355726706</v>
      </c>
      <c r="W20" t="s">
        <v>33</v>
      </c>
      <c r="X20">
        <f>W2-X18</f>
        <v>1.1640637102498239</v>
      </c>
      <c r="AA20" t="s">
        <v>33</v>
      </c>
      <c r="AB20">
        <f>AA2-AB18</f>
        <v>1.1626031472593623</v>
      </c>
      <c r="AE20" t="s">
        <v>33</v>
      </c>
      <c r="AF20">
        <f>AE2-AF18</f>
        <v>1.162555622973003</v>
      </c>
      <c r="AI20" t="s">
        <v>33</v>
      </c>
      <c r="AJ20">
        <f>AI2-AJ18</f>
        <v>1.1628692087049131</v>
      </c>
      <c r="AM20" t="s">
        <v>33</v>
      </c>
      <c r="AN20">
        <f>AM2-AN18</f>
        <v>1.1629170588606419</v>
      </c>
      <c r="AQ20" t="s">
        <v>33</v>
      </c>
      <c r="AR20">
        <f>AQ2-AR18</f>
        <v>1.1614334120591416</v>
      </c>
      <c r="AU20" t="s">
        <v>33</v>
      </c>
      <c r="AV20">
        <f>AU2-AV18</f>
        <v>1.1620134678604654</v>
      </c>
    </row>
    <row r="21" spans="1:48">
      <c r="G21" t="s">
        <v>24</v>
      </c>
      <c r="H21" s="25">
        <f>LN(G2)</f>
        <v>0.15562951210502979</v>
      </c>
      <c r="K21" t="s">
        <v>24</v>
      </c>
      <c r="L21" s="25">
        <f>LN(K2)</f>
        <v>0.15176410680810146</v>
      </c>
      <c r="O21" t="s">
        <v>24</v>
      </c>
      <c r="P21" s="25">
        <f>LN(O2)</f>
        <v>0.15159427927377794</v>
      </c>
      <c r="S21" t="s">
        <v>24</v>
      </c>
      <c r="T21" s="25">
        <f>LN(S2)</f>
        <v>0.159272954505047</v>
      </c>
      <c r="W21" t="s">
        <v>24</v>
      </c>
      <c r="X21" s="25">
        <f>LN(W2)</f>
        <v>0.1566042246341362</v>
      </c>
      <c r="AA21" t="s">
        <v>24</v>
      </c>
      <c r="AB21" s="25">
        <f>LN(AA2)</f>
        <v>0.15560512247974401</v>
      </c>
      <c r="AE21" t="s">
        <v>24</v>
      </c>
      <c r="AF21" s="25">
        <f>LN(AE2)</f>
        <v>0.15555039838981696</v>
      </c>
      <c r="AI21" t="s">
        <v>24</v>
      </c>
      <c r="AJ21" s="25">
        <f>LN(AI2)</f>
        <v>0.15590653919778688</v>
      </c>
      <c r="AM21" t="s">
        <v>24</v>
      </c>
      <c r="AN21" s="25">
        <f>LN(AM2)</f>
        <v>0.15599729833450665</v>
      </c>
      <c r="AQ21" t="s">
        <v>24</v>
      </c>
      <c r="AR21" s="25">
        <f>LN(AQ2)</f>
        <v>0.15471172942149616</v>
      </c>
      <c r="AU21" t="s">
        <v>24</v>
      </c>
      <c r="AV21" s="25">
        <f>LN(AU2)</f>
        <v>0.15539088712553417</v>
      </c>
    </row>
    <row r="22" spans="1:48">
      <c r="G22" t="s">
        <v>34</v>
      </c>
      <c r="H22" s="25">
        <f>LN(H19)</f>
        <v>0.16023492820990351</v>
      </c>
      <c r="K22" t="s">
        <v>34</v>
      </c>
      <c r="L22" s="25">
        <f>LN(L19)</f>
        <v>0.15718789539309799</v>
      </c>
      <c r="O22" t="s">
        <v>34</v>
      </c>
      <c r="P22" s="25">
        <f>LN(P19)</f>
        <v>0.15632584681931061</v>
      </c>
      <c r="S22" t="s">
        <v>34</v>
      </c>
      <c r="T22" s="25">
        <f>LN(T19)</f>
        <v>0.1628584016110223</v>
      </c>
      <c r="W22" t="s">
        <v>34</v>
      </c>
      <c r="X22" s="25">
        <f>LN(X19)</f>
        <v>0.16126950070964419</v>
      </c>
      <c r="AA22" t="s">
        <v>34</v>
      </c>
      <c r="AB22" s="25">
        <f>LN(AB19)</f>
        <v>0.16052434318180556</v>
      </c>
      <c r="AE22" t="s">
        <v>34</v>
      </c>
      <c r="AF22" s="25">
        <f>LN(AF19)</f>
        <v>0.16045590901444165</v>
      </c>
      <c r="AI22" t="s">
        <v>34</v>
      </c>
      <c r="AJ22" s="25">
        <f>LN(AJ19)</f>
        <v>0.16089763540319899</v>
      </c>
      <c r="AM22" t="s">
        <v>34</v>
      </c>
      <c r="AN22" s="25">
        <f>LN(AN19)</f>
        <v>0.16103750974405437</v>
      </c>
      <c r="AQ22" t="s">
        <v>34</v>
      </c>
      <c r="AR22" s="25">
        <f>LN(AR19)</f>
        <v>0.15974307403021046</v>
      </c>
      <c r="AU22" t="s">
        <v>34</v>
      </c>
      <c r="AV22" s="25">
        <f>LN(AV19)</f>
        <v>0.16060024605549081</v>
      </c>
    </row>
    <row r="23" spans="1:48">
      <c r="G23" t="s">
        <v>35</v>
      </c>
      <c r="H23" s="25">
        <f>LN(H20)</f>
        <v>0.15100278797248734</v>
      </c>
      <c r="K23" t="s">
        <v>35</v>
      </c>
      <c r="L23" s="25">
        <f>LN(L20)</f>
        <v>0.14631074024287419</v>
      </c>
      <c r="O23" t="s">
        <v>35</v>
      </c>
      <c r="P23" s="25">
        <f>LN(P20)</f>
        <v>0.14684021752178442</v>
      </c>
      <c r="S23" t="s">
        <v>35</v>
      </c>
      <c r="T23" s="25">
        <f>LN(T20)</f>
        <v>0.15567460569587646</v>
      </c>
      <c r="W23" t="s">
        <v>35</v>
      </c>
      <c r="X23" s="25">
        <f>LN(X20)</f>
        <v>0.15191708170300258</v>
      </c>
      <c r="AA23" t="s">
        <v>35</v>
      </c>
      <c r="AB23" s="25">
        <f>LN(AB20)</f>
        <v>0.15066158336846286</v>
      </c>
      <c r="AE23" t="s">
        <v>35</v>
      </c>
      <c r="AF23" s="25">
        <f>LN(AF20)</f>
        <v>0.15062070505342098</v>
      </c>
      <c r="AI23" t="s">
        <v>35</v>
      </c>
      <c r="AJ23" s="25">
        <f>LN(AJ20)</f>
        <v>0.15089040694147096</v>
      </c>
      <c r="AM23" t="s">
        <v>35</v>
      </c>
      <c r="AN23" s="25">
        <f>LN(AN20)</f>
        <v>0.15093155445051157</v>
      </c>
      <c r="AQ23" t="s">
        <v>35</v>
      </c>
      <c r="AR23" s="25">
        <f>LN(AR20)</f>
        <v>0.14965494232031976</v>
      </c>
      <c r="AU23" t="s">
        <v>35</v>
      </c>
      <c r="AV23" s="25">
        <f>LN(AV20)</f>
        <v>0.15015424860391757</v>
      </c>
    </row>
    <row r="24" spans="1:48">
      <c r="G24" t="s">
        <v>36</v>
      </c>
      <c r="H24" s="25">
        <f>H22-H21</f>
        <v>4.6054161048737219E-3</v>
      </c>
      <c r="K24" t="s">
        <v>36</v>
      </c>
      <c r="L24" s="25">
        <f>L22-L21</f>
        <v>5.4237885849965362E-3</v>
      </c>
      <c r="O24" t="s">
        <v>36</v>
      </c>
      <c r="P24" s="25">
        <f>P22-P21</f>
        <v>4.7315675455326667E-3</v>
      </c>
      <c r="S24" t="s">
        <v>36</v>
      </c>
      <c r="T24" s="25">
        <f>T22-T21</f>
        <v>3.5854471059753035E-3</v>
      </c>
      <c r="W24" t="s">
        <v>36</v>
      </c>
      <c r="X24" s="25">
        <f>X22-X21</f>
        <v>4.6652760755079847E-3</v>
      </c>
      <c r="AA24" t="s">
        <v>36</v>
      </c>
      <c r="AB24" s="25">
        <f>AB22-AB21</f>
        <v>4.9192207020615497E-3</v>
      </c>
      <c r="AE24" t="s">
        <v>36</v>
      </c>
      <c r="AF24" s="25">
        <f>AF22-AF21</f>
        <v>4.9055106246246871E-3</v>
      </c>
      <c r="AI24" t="s">
        <v>36</v>
      </c>
      <c r="AJ24" s="25">
        <f>AJ22-AJ21</f>
        <v>4.9910962054121044E-3</v>
      </c>
      <c r="AM24" t="s">
        <v>36</v>
      </c>
      <c r="AN24" s="25">
        <f>AN22-AN21</f>
        <v>5.040211409547718E-3</v>
      </c>
      <c r="AQ24" t="s">
        <v>36</v>
      </c>
      <c r="AR24" s="25">
        <f>AR22-AR21</f>
        <v>5.0313446087142943E-3</v>
      </c>
      <c r="AU24" t="s">
        <v>36</v>
      </c>
      <c r="AV24" s="25">
        <f>AV22-AV21</f>
        <v>5.2093589299566367E-3</v>
      </c>
    </row>
    <row r="25" spans="1:48">
      <c r="G25" t="s">
        <v>37</v>
      </c>
      <c r="H25" s="25">
        <f>H21-H23</f>
        <v>4.626724132542448E-3</v>
      </c>
      <c r="K25" t="s">
        <v>37</v>
      </c>
      <c r="L25" s="25">
        <f>L21-L23</f>
        <v>5.4533665652272689E-3</v>
      </c>
      <c r="O25" t="s">
        <v>37</v>
      </c>
      <c r="P25" s="25">
        <f>P21-P23</f>
        <v>4.7540617519935269E-3</v>
      </c>
      <c r="S25" t="s">
        <v>37</v>
      </c>
      <c r="T25" s="25">
        <f>T21-T23</f>
        <v>3.5983488091705373E-3</v>
      </c>
      <c r="W25" t="s">
        <v>37</v>
      </c>
      <c r="X25" s="25">
        <f>X21-X23</f>
        <v>4.6871429311336199E-3</v>
      </c>
      <c r="AA25" t="s">
        <v>37</v>
      </c>
      <c r="AB25" s="25">
        <f>AB21-AB23</f>
        <v>4.9435391112811478E-3</v>
      </c>
      <c r="AE25" t="s">
        <v>37</v>
      </c>
      <c r="AF25" s="25">
        <f>AF21-AF23</f>
        <v>4.9296933363959794E-3</v>
      </c>
      <c r="AI25" t="s">
        <v>37</v>
      </c>
      <c r="AJ25" s="25">
        <f>AJ21-AJ23</f>
        <v>5.0161322563159194E-3</v>
      </c>
      <c r="AM25" t="s">
        <v>37</v>
      </c>
      <c r="AN25" s="25">
        <f>AN21-AN23</f>
        <v>5.065743883995083E-3</v>
      </c>
      <c r="AQ25" t="s">
        <v>37</v>
      </c>
      <c r="AR25" s="25">
        <f>AR21-AR23</f>
        <v>5.0567871011764076E-3</v>
      </c>
      <c r="AU25" t="s">
        <v>37</v>
      </c>
      <c r="AV25" s="25">
        <f>AV21-AV23</f>
        <v>5.2366385216165989E-3</v>
      </c>
    </row>
    <row r="26" spans="1:48">
      <c r="G26" t="s">
        <v>38</v>
      </c>
      <c r="H26" s="26">
        <f>AVERAGE(H24:H25)</f>
        <v>4.6160701187080849E-3</v>
      </c>
      <c r="K26" t="s">
        <v>38</v>
      </c>
      <c r="L26" s="26">
        <f>AVERAGE(L24:L25)</f>
        <v>5.4385775751119025E-3</v>
      </c>
      <c r="O26" t="s">
        <v>38</v>
      </c>
      <c r="P26" s="26">
        <f>AVERAGE(P24:P25)</f>
        <v>4.7428146487630968E-3</v>
      </c>
      <c r="S26" t="s">
        <v>38</v>
      </c>
      <c r="T26" s="26">
        <f>AVERAGE(T24:T25)</f>
        <v>3.5918979575729204E-3</v>
      </c>
      <c r="W26" t="s">
        <v>38</v>
      </c>
      <c r="X26" s="26">
        <f>AVERAGE(X24:X25)</f>
        <v>4.6762095033208023E-3</v>
      </c>
      <c r="AA26" t="s">
        <v>38</v>
      </c>
      <c r="AB26" s="26">
        <f>AVERAGE(AB24:AB25)</f>
        <v>4.9313799066713487E-3</v>
      </c>
      <c r="AE26" t="s">
        <v>38</v>
      </c>
      <c r="AF26" s="26">
        <f>AVERAGE(AF24:AF25)</f>
        <v>4.9176019805103333E-3</v>
      </c>
      <c r="AI26" t="s">
        <v>38</v>
      </c>
      <c r="AJ26" s="26">
        <f>AVERAGE(AJ24:AJ25)</f>
        <v>5.0036142308640119E-3</v>
      </c>
      <c r="AM26" t="s">
        <v>38</v>
      </c>
      <c r="AN26" s="26">
        <f>AVERAGE(AN24:AN25)</f>
        <v>5.0529776467714005E-3</v>
      </c>
      <c r="AQ26" t="s">
        <v>38</v>
      </c>
      <c r="AR26" s="26">
        <f>AVERAGE(AR24:AR25)</f>
        <v>5.044065854945351E-3</v>
      </c>
      <c r="AU26" t="s">
        <v>38</v>
      </c>
      <c r="AV26" s="26">
        <f>AVERAGE(AV24:AV25)</f>
        <v>5.2229987257866178E-3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>
      <selection activeCell="F1" sqref="F1"/>
    </sheetView>
  </sheetViews>
  <sheetFormatPr baseColWidth="10" defaultRowHeight="14" x14ac:dyDescent="0"/>
  <sheetData>
    <row r="1" spans="1:52" ht="17" thickTop="1" thickBot="1">
      <c r="B1" s="12" t="s">
        <v>17</v>
      </c>
      <c r="C1" s="12" t="s">
        <v>18</v>
      </c>
      <c r="D1" s="12" t="s">
        <v>19</v>
      </c>
      <c r="E1" s="27" t="s">
        <v>2</v>
      </c>
      <c r="F1" s="28" t="s">
        <v>3</v>
      </c>
      <c r="G1" s="20">
        <f>LN(G2)</f>
        <v>0.15562951210502979</v>
      </c>
      <c r="H1" s="21">
        <f>G4</f>
        <v>0.99044965187914469</v>
      </c>
      <c r="I1" s="18" t="s">
        <v>2</v>
      </c>
      <c r="J1" s="19" t="s">
        <v>16</v>
      </c>
      <c r="K1" s="22">
        <f>LN(K2)</f>
        <v>0.15176410680810146</v>
      </c>
      <c r="L1" s="23">
        <f>K4</f>
        <v>0.98791383166479141</v>
      </c>
      <c r="M1" s="18" t="s">
        <v>2</v>
      </c>
      <c r="N1" s="19" t="s">
        <v>16</v>
      </c>
      <c r="O1" s="22">
        <f>LN(O2)</f>
        <v>0.15159427927377794</v>
      </c>
      <c r="P1" s="23">
        <f>O4</f>
        <v>0.99076432506154499</v>
      </c>
      <c r="Q1" s="18" t="s">
        <v>2</v>
      </c>
      <c r="R1" s="19" t="s">
        <v>16</v>
      </c>
      <c r="S1" s="22">
        <f>LN(S2)</f>
        <v>0.159272954505047</v>
      </c>
      <c r="T1" s="23">
        <f>S4</f>
        <v>0.99510562683470649</v>
      </c>
      <c r="U1" s="18" t="s">
        <v>2</v>
      </c>
      <c r="V1" s="19" t="s">
        <v>16</v>
      </c>
      <c r="W1" s="22">
        <f>LN(W2)</f>
        <v>0.1566042246341362</v>
      </c>
      <c r="X1" s="23">
        <f>W4</f>
        <v>0.99149615431423976</v>
      </c>
      <c r="Y1" s="18" t="s">
        <v>2</v>
      </c>
      <c r="Z1" s="19" t="s">
        <v>16</v>
      </c>
      <c r="AA1" s="22">
        <f>LN(AA2)</f>
        <v>0.15560512247974401</v>
      </c>
      <c r="AB1" s="23">
        <f>AA4</f>
        <v>0.99045014870104908</v>
      </c>
      <c r="AC1" s="18" t="s">
        <v>2</v>
      </c>
      <c r="AD1" s="19" t="s">
        <v>16</v>
      </c>
      <c r="AE1" s="22">
        <f>LN(AE2)</f>
        <v>0.15555039838981696</v>
      </c>
      <c r="AF1" s="23">
        <f>AE4</f>
        <v>0.99049734068039674</v>
      </c>
      <c r="AG1" s="18" t="s">
        <v>2</v>
      </c>
      <c r="AH1" s="19" t="s">
        <v>16</v>
      </c>
      <c r="AI1" s="22">
        <f>LN(AI2)</f>
        <v>0.15590653919778688</v>
      </c>
      <c r="AJ1" s="23">
        <f>AI4</f>
        <v>0.9902028537003279</v>
      </c>
      <c r="AK1" s="18" t="s">
        <v>2</v>
      </c>
      <c r="AL1" s="19" t="s">
        <v>16</v>
      </c>
      <c r="AM1" s="22">
        <f>LN(AM2)</f>
        <v>0.15599729833450665</v>
      </c>
      <c r="AN1" s="23">
        <f>AM4</f>
        <v>0.99002024662040733</v>
      </c>
      <c r="AO1" s="18" t="s">
        <v>2</v>
      </c>
      <c r="AP1" s="19" t="s">
        <v>16</v>
      </c>
      <c r="AQ1" s="22">
        <f>LN(AQ2)</f>
        <v>0.15471172942149616</v>
      </c>
      <c r="AR1" s="23">
        <f>AQ4</f>
        <v>0.9899164815484055</v>
      </c>
      <c r="AS1" s="18" t="s">
        <v>2</v>
      </c>
      <c r="AT1" s="19" t="s">
        <v>16</v>
      </c>
      <c r="AU1" s="22">
        <f>LN(AU2)</f>
        <v>0.15539088712553417</v>
      </c>
      <c r="AV1" s="23">
        <f>AU4</f>
        <v>0.98927508829706889</v>
      </c>
      <c r="AW1" s="18" t="s">
        <v>2</v>
      </c>
      <c r="AX1" s="19" t="s">
        <v>16</v>
      </c>
      <c r="AY1" s="22">
        <f>LN(AY2)</f>
        <v>0.15836346879754462</v>
      </c>
      <c r="AZ1" s="23">
        <f>AY4</f>
        <v>0.99041157468356911</v>
      </c>
    </row>
    <row r="2" spans="1:52" ht="15" thickTop="1">
      <c r="B2">
        <v>0.15176410680810146</v>
      </c>
      <c r="C2" s="24">
        <v>0.98791383166479141</v>
      </c>
      <c r="D2">
        <v>653.91366677352448</v>
      </c>
      <c r="E2" s="6">
        <v>1987</v>
      </c>
      <c r="F2" s="6">
        <v>2.2999999999999998</v>
      </c>
      <c r="G2">
        <f t="array" ref="G2:H6">LOGEST(F2:F12,E2:E12,TRUE, TRUE)</f>
        <v>1.1683932473376852</v>
      </c>
      <c r="H2">
        <v>1.2862131772356474E-134</v>
      </c>
      <c r="I2" s="6">
        <v>1989</v>
      </c>
      <c r="J2" s="6">
        <v>3</v>
      </c>
      <c r="K2">
        <f t="array" ref="K2:L6">LOGEST(J2:J11,I2:I11,TRUE, TRUE)</f>
        <v>1.1638856513457085</v>
      </c>
      <c r="L2">
        <v>2.9611592478789796E-131</v>
      </c>
      <c r="M2" s="6">
        <v>1987</v>
      </c>
      <c r="N2" s="6">
        <v>2.2999999999999998</v>
      </c>
      <c r="O2">
        <f t="array" ref="O2:P6">LOGEST(N2:N11,M2:M11,TRUE, TRUE)</f>
        <v>1.1636880082983967</v>
      </c>
      <c r="P2">
        <v>4.1744576154299399E-131</v>
      </c>
      <c r="Q2" s="6">
        <v>1987</v>
      </c>
      <c r="R2" s="6">
        <v>2.2999999999999998</v>
      </c>
      <c r="S2">
        <f t="array" ref="S2:T6">LOGEST(R2:R11,Q2:Q11,TRUE, TRUE)</f>
        <v>1.1726579852807035</v>
      </c>
      <c r="T2">
        <v>8.6220033181418809E-138</v>
      </c>
      <c r="U2" s="6">
        <v>1987</v>
      </c>
      <c r="V2" s="6">
        <v>2.2999999999999998</v>
      </c>
      <c r="W2">
        <f t="array" ref="W2:X6">LOGEST(V2:V11,U2:U11,TRUE, TRUE)</f>
        <v>1.1695326500796439</v>
      </c>
      <c r="X2">
        <v>1.8112212329023194E-135</v>
      </c>
      <c r="Y2" s="6">
        <v>1987</v>
      </c>
      <c r="Z2" s="6">
        <v>2.2999999999999998</v>
      </c>
      <c r="AA2">
        <f t="array" ref="AA2:AB6">LOGEST(Z2:Z11,Y2:Y11,TRUE, TRUE)</f>
        <v>1.168364751011705</v>
      </c>
      <c r="AB2">
        <v>1.3523659028664374E-134</v>
      </c>
      <c r="AC2" s="6">
        <v>1987</v>
      </c>
      <c r="AD2" s="6">
        <v>2.2999999999999998</v>
      </c>
      <c r="AE2">
        <f t="array" ref="AE2:AF6">LOGEST(AD2:AD11,AC2:AC11,TRUE, TRUE)</f>
        <v>1.1683008150634373</v>
      </c>
      <c r="AF2">
        <v>1.501832678285081E-134</v>
      </c>
      <c r="AG2" s="6">
        <v>1987</v>
      </c>
      <c r="AH2" s="6">
        <v>2.2999999999999998</v>
      </c>
      <c r="AI2">
        <f t="array" ref="AI2:AJ6">LOGEST(AH2:AH11,AG2:AG11,TRUE, TRUE)</f>
        <v>1.1687169687599241</v>
      </c>
      <c r="AJ2">
        <v>7.4162835239082648E-135</v>
      </c>
      <c r="AK2" s="6">
        <v>1987</v>
      </c>
      <c r="AL2" s="6">
        <v>2.2999999999999998</v>
      </c>
      <c r="AM2">
        <f t="array" ref="AM2:AN6">LOGEST(AL2:AL11,AK2:AK11,TRUE, TRUE)</f>
        <v>1.1688230453167141</v>
      </c>
      <c r="AN2">
        <v>6.1872434347371683E-135</v>
      </c>
      <c r="AO2" s="6">
        <v>1987</v>
      </c>
      <c r="AP2" s="6">
        <v>2.2999999999999998</v>
      </c>
      <c r="AQ2">
        <f t="array" ref="AQ2:AR6">LOGEST(AP2:AP11,AO2:AO11,TRUE, TRUE)</f>
        <v>1.1673214081806664</v>
      </c>
      <c r="AR2">
        <v>7.9980411698616595E-134</v>
      </c>
      <c r="AS2" s="6">
        <v>1987</v>
      </c>
      <c r="AT2" s="6">
        <v>2.2999999999999998</v>
      </c>
      <c r="AU2">
        <f t="array" ref="AU2:AV6">LOGEST(AT2:AT11,AS2:AS11,TRUE, TRUE)</f>
        <v>1.1681144727856052</v>
      </c>
      <c r="AV2">
        <v>2.069085600656674E-134</v>
      </c>
      <c r="AW2" s="6">
        <v>1987</v>
      </c>
      <c r="AX2" s="6">
        <v>2.2999999999999998</v>
      </c>
      <c r="AY2">
        <f t="array" ref="AY2:AZ6">LOGEST(AX2:AX11,AW2:AW11,TRUE, TRUE)</f>
        <v>1.1715919544466877</v>
      </c>
      <c r="AZ2">
        <v>5.5222597365762346E-137</v>
      </c>
    </row>
    <row r="3" spans="1:52">
      <c r="B3">
        <v>0.15159427927377794</v>
      </c>
      <c r="C3" s="24">
        <v>0.99076432506154499</v>
      </c>
      <c r="D3">
        <v>858.20631987490935</v>
      </c>
      <c r="E3" s="6">
        <v>1989</v>
      </c>
      <c r="F3" s="6">
        <v>3</v>
      </c>
      <c r="G3">
        <v>5.0940605233992025E-3</v>
      </c>
      <c r="H3">
        <v>10.182160757595039</v>
      </c>
      <c r="I3" s="6">
        <v>1992</v>
      </c>
      <c r="J3" s="6">
        <v>7</v>
      </c>
      <c r="K3">
        <v>5.93483792345022E-3</v>
      </c>
      <c r="L3">
        <v>11.86972985380268</v>
      </c>
      <c r="M3" s="6">
        <v>1992</v>
      </c>
      <c r="N3" s="6">
        <v>7</v>
      </c>
      <c r="O3">
        <v>5.1747212269783755E-3</v>
      </c>
      <c r="P3">
        <v>10.34846076278108</v>
      </c>
      <c r="Q3" s="6">
        <v>1989</v>
      </c>
      <c r="R3" s="6">
        <v>3</v>
      </c>
      <c r="S3">
        <v>3.9492169383393717E-3</v>
      </c>
      <c r="T3">
        <v>7.8965053373350456</v>
      </c>
      <c r="U3" s="6">
        <v>1989</v>
      </c>
      <c r="V3" s="6">
        <v>3</v>
      </c>
      <c r="W3">
        <v>5.127676857539047E-3</v>
      </c>
      <c r="X3">
        <v>10.251315900188752</v>
      </c>
      <c r="Y3" s="6">
        <v>1989</v>
      </c>
      <c r="Z3" s="6">
        <v>3</v>
      </c>
      <c r="AA3">
        <v>5.4020784909914518E-3</v>
      </c>
      <c r="AB3">
        <v>10.798284542191942</v>
      </c>
      <c r="AC3" s="6">
        <v>1989</v>
      </c>
      <c r="AD3" s="6">
        <v>3</v>
      </c>
      <c r="AE3">
        <v>5.3866909201678477E-3</v>
      </c>
      <c r="AF3">
        <v>10.766448688899994</v>
      </c>
      <c r="AG3" s="6">
        <v>1989</v>
      </c>
      <c r="AH3" s="6">
        <v>3</v>
      </c>
      <c r="AI3">
        <v>5.4828586226204441E-3</v>
      </c>
      <c r="AJ3">
        <v>10.957013042346711</v>
      </c>
      <c r="AK3" s="6">
        <v>1989</v>
      </c>
      <c r="AL3" s="6">
        <v>3</v>
      </c>
      <c r="AM3">
        <v>5.5374516842575279E-3</v>
      </c>
      <c r="AN3">
        <v>11.065557328683338</v>
      </c>
      <c r="AO3" s="6">
        <v>1989</v>
      </c>
      <c r="AP3" s="6">
        <v>3</v>
      </c>
      <c r="AQ3">
        <v>5.5205839502929198E-3</v>
      </c>
      <c r="AR3">
        <v>11.031296548151825</v>
      </c>
      <c r="AS3" s="6">
        <v>1989</v>
      </c>
      <c r="AT3" s="6">
        <v>3</v>
      </c>
      <c r="AU3">
        <v>5.7203009606708859E-3</v>
      </c>
      <c r="AV3">
        <v>11.429799324170009</v>
      </c>
      <c r="AW3" s="6">
        <v>1989</v>
      </c>
      <c r="AX3" s="6">
        <v>3</v>
      </c>
      <c r="AY3">
        <v>5.5090384541643771E-3</v>
      </c>
      <c r="AZ3">
        <v>11.006566508690428</v>
      </c>
    </row>
    <row r="4" spans="1:52" ht="15" thickBot="1">
      <c r="B4">
        <v>0.159272954505047</v>
      </c>
      <c r="C4" s="24">
        <v>0.99510562683470649</v>
      </c>
      <c r="D4">
        <v>1626.5300470198681</v>
      </c>
      <c r="E4" s="6">
        <v>1992</v>
      </c>
      <c r="F4" s="6">
        <v>7</v>
      </c>
      <c r="G4">
        <v>0.99044965187914469</v>
      </c>
      <c r="H4">
        <v>0.11589814619107759</v>
      </c>
      <c r="I4" s="6">
        <v>1995</v>
      </c>
      <c r="J4" s="6">
        <v>10</v>
      </c>
      <c r="K4">
        <v>0.98791383166479141</v>
      </c>
      <c r="L4">
        <v>0.11322949098470214</v>
      </c>
      <c r="M4" s="6">
        <v>1995</v>
      </c>
      <c r="N4" s="6">
        <v>10</v>
      </c>
      <c r="O4">
        <v>0.99076432506154499</v>
      </c>
      <c r="P4">
        <v>0.10498436879930623</v>
      </c>
      <c r="Q4" s="6">
        <v>1995</v>
      </c>
      <c r="R4" s="6">
        <v>10</v>
      </c>
      <c r="S4">
        <v>0.99510562683470649</v>
      </c>
      <c r="T4">
        <v>8.5297600668248999E-2</v>
      </c>
      <c r="U4" s="6">
        <v>1992</v>
      </c>
      <c r="V4" s="6">
        <v>7</v>
      </c>
      <c r="W4">
        <v>0.99149615431423976</v>
      </c>
      <c r="X4">
        <v>0.11484164701709615</v>
      </c>
      <c r="Y4" s="6">
        <v>1992</v>
      </c>
      <c r="Z4" s="6">
        <v>7</v>
      </c>
      <c r="AA4">
        <v>0.99045014870104908</v>
      </c>
      <c r="AB4">
        <v>0.12281860384568009</v>
      </c>
      <c r="AC4" s="6">
        <v>1992</v>
      </c>
      <c r="AD4" s="6">
        <v>7</v>
      </c>
      <c r="AE4">
        <v>0.99049734068039674</v>
      </c>
      <c r="AF4">
        <v>0.12237395230900656</v>
      </c>
      <c r="AG4" s="6">
        <v>1992</v>
      </c>
      <c r="AH4" s="6">
        <v>7</v>
      </c>
      <c r="AI4">
        <v>0.9902028537003279</v>
      </c>
      <c r="AJ4">
        <v>0.12240412801838281</v>
      </c>
      <c r="AK4" s="6">
        <v>1992</v>
      </c>
      <c r="AL4" s="6">
        <v>7</v>
      </c>
      <c r="AM4">
        <v>0.99002024662040733</v>
      </c>
      <c r="AN4">
        <v>0.12233883872668148</v>
      </c>
      <c r="AO4" s="6">
        <v>1992</v>
      </c>
      <c r="AP4" s="6">
        <v>7</v>
      </c>
      <c r="AQ4">
        <v>0.9899164815484055</v>
      </c>
      <c r="AR4">
        <v>0.12039430429053292</v>
      </c>
      <c r="AS4" s="6">
        <v>1992</v>
      </c>
      <c r="AT4" s="6">
        <v>7</v>
      </c>
      <c r="AU4">
        <v>0.98927508829706889</v>
      </c>
      <c r="AV4">
        <v>0.12280674849483081</v>
      </c>
      <c r="AW4" s="6">
        <v>1992</v>
      </c>
      <c r="AX4" s="6">
        <v>7</v>
      </c>
      <c r="AY4">
        <v>0.99041157468356911</v>
      </c>
      <c r="AZ4">
        <v>0.11355837504364145</v>
      </c>
    </row>
    <row r="5" spans="1:52" ht="17" thickTop="1" thickBot="1">
      <c r="B5">
        <v>0.1566042246341362</v>
      </c>
      <c r="C5" s="24">
        <v>0.99149615431423976</v>
      </c>
      <c r="D5">
        <v>932.750843279778</v>
      </c>
      <c r="E5" s="6">
        <v>1995</v>
      </c>
      <c r="F5" s="6">
        <v>10</v>
      </c>
      <c r="G5">
        <v>933.37402512548954</v>
      </c>
      <c r="H5">
        <v>9</v>
      </c>
      <c r="I5" s="6">
        <v>1998</v>
      </c>
      <c r="J5" s="6">
        <v>14</v>
      </c>
      <c r="K5" s="21">
        <v>653.91366677352448</v>
      </c>
      <c r="L5">
        <v>8</v>
      </c>
      <c r="M5" s="6">
        <v>1998</v>
      </c>
      <c r="N5" s="6">
        <v>14</v>
      </c>
      <c r="O5" s="21">
        <v>858.20631987490935</v>
      </c>
      <c r="P5">
        <v>8</v>
      </c>
      <c r="Q5" s="6">
        <v>1998</v>
      </c>
      <c r="R5" s="6">
        <v>14</v>
      </c>
      <c r="S5" s="21">
        <v>1626.5300470198681</v>
      </c>
      <c r="T5">
        <v>8</v>
      </c>
      <c r="U5" s="6">
        <v>1998</v>
      </c>
      <c r="V5" s="6">
        <v>14</v>
      </c>
      <c r="W5" s="21">
        <v>932.750843279778</v>
      </c>
      <c r="X5">
        <v>8</v>
      </c>
      <c r="Y5" s="6">
        <v>1995</v>
      </c>
      <c r="Z5" s="6">
        <v>10</v>
      </c>
      <c r="AA5" s="21">
        <v>829.70937887576451</v>
      </c>
      <c r="AB5">
        <v>8</v>
      </c>
      <c r="AC5" s="6">
        <v>1995</v>
      </c>
      <c r="AD5" s="6">
        <v>10</v>
      </c>
      <c r="AE5" s="21">
        <v>833.86959996519897</v>
      </c>
      <c r="AF5">
        <v>8</v>
      </c>
      <c r="AG5" s="6">
        <v>1995</v>
      </c>
      <c r="AH5" s="6">
        <v>10</v>
      </c>
      <c r="AI5" s="21">
        <v>808.56430916702072</v>
      </c>
      <c r="AJ5">
        <v>8</v>
      </c>
      <c r="AK5" s="6">
        <v>1995</v>
      </c>
      <c r="AL5" s="6">
        <v>10</v>
      </c>
      <c r="AM5" s="21">
        <v>793.62301569084991</v>
      </c>
      <c r="AN5">
        <v>8</v>
      </c>
      <c r="AO5" s="6">
        <v>1995</v>
      </c>
      <c r="AP5" s="6">
        <v>10</v>
      </c>
      <c r="AQ5" s="21">
        <v>785.37386433154825</v>
      </c>
      <c r="AR5">
        <v>8</v>
      </c>
      <c r="AS5" s="6">
        <v>1995</v>
      </c>
      <c r="AT5" s="6">
        <v>10</v>
      </c>
      <c r="AU5" s="21">
        <v>737.92688700771112</v>
      </c>
      <c r="AV5">
        <v>8</v>
      </c>
      <c r="AW5" s="6">
        <v>1995</v>
      </c>
      <c r="AX5" s="6">
        <v>10</v>
      </c>
      <c r="AY5" s="21">
        <v>826.33929305274535</v>
      </c>
      <c r="AZ5">
        <v>8</v>
      </c>
    </row>
    <row r="6" spans="1:52" ht="15" thickTop="1">
      <c r="B6">
        <v>0.15560512247974401</v>
      </c>
      <c r="C6" s="24">
        <v>0.99045014870104908</v>
      </c>
      <c r="D6">
        <v>829.70937887576451</v>
      </c>
      <c r="E6" s="6">
        <v>1998</v>
      </c>
      <c r="F6" s="6">
        <v>14</v>
      </c>
      <c r="G6">
        <v>12.53743485878678</v>
      </c>
      <c r="H6">
        <v>0.12089142261475554</v>
      </c>
      <c r="I6" s="6">
        <v>2000</v>
      </c>
      <c r="J6" s="6">
        <v>20</v>
      </c>
      <c r="K6">
        <v>8.3837732579549442</v>
      </c>
      <c r="L6">
        <v>0.10256734102923795</v>
      </c>
      <c r="M6" s="6">
        <v>2000</v>
      </c>
      <c r="N6" s="6">
        <v>20</v>
      </c>
      <c r="O6">
        <v>9.4589077793134813</v>
      </c>
      <c r="P6">
        <v>8.8173741537509953E-2</v>
      </c>
      <c r="Q6" s="6">
        <v>2000</v>
      </c>
      <c r="R6" s="6">
        <v>20</v>
      </c>
      <c r="S6">
        <v>11.834113238151696</v>
      </c>
      <c r="T6">
        <v>5.8205445438080573E-2</v>
      </c>
      <c r="U6" s="6">
        <v>2000</v>
      </c>
      <c r="V6" s="6">
        <v>20</v>
      </c>
      <c r="W6">
        <v>12.301681399706716</v>
      </c>
      <c r="X6">
        <v>0.10550883111679447</v>
      </c>
      <c r="Y6" s="6">
        <v>2000</v>
      </c>
      <c r="Z6" s="6">
        <v>20</v>
      </c>
      <c r="AA6">
        <v>12.515675995966784</v>
      </c>
      <c r="AB6">
        <v>0.12067527560481683</v>
      </c>
      <c r="AC6" s="6">
        <v>1998</v>
      </c>
      <c r="AD6" s="6">
        <v>14</v>
      </c>
      <c r="AE6">
        <v>12.487517635287004</v>
      </c>
      <c r="AF6">
        <v>0.1198030736298161</v>
      </c>
      <c r="AG6" s="6">
        <v>1998</v>
      </c>
      <c r="AH6" s="6">
        <v>14</v>
      </c>
      <c r="AI6">
        <v>12.114533523972128</v>
      </c>
      <c r="AJ6">
        <v>0.11986216444752518</v>
      </c>
      <c r="AK6" s="6">
        <v>1998</v>
      </c>
      <c r="AL6" s="6">
        <v>14</v>
      </c>
      <c r="AM6">
        <v>11.877990174489311</v>
      </c>
      <c r="AN6">
        <v>0.11973433168794384</v>
      </c>
      <c r="AO6" s="6">
        <v>1998</v>
      </c>
      <c r="AP6" s="6">
        <v>14</v>
      </c>
      <c r="AQ6">
        <v>11.383828061312705</v>
      </c>
      <c r="AR6">
        <v>0.11595830804481147</v>
      </c>
      <c r="AS6" s="6">
        <v>1998</v>
      </c>
      <c r="AT6" s="6">
        <v>14</v>
      </c>
      <c r="AU6">
        <v>11.129042483785343</v>
      </c>
      <c r="AV6">
        <v>0.12065197980698103</v>
      </c>
      <c r="AW6" s="6">
        <v>1998</v>
      </c>
      <c r="AX6" s="6">
        <v>14</v>
      </c>
      <c r="AY6">
        <v>10.656062107251159</v>
      </c>
      <c r="AZ6">
        <v>0.10316403634041865</v>
      </c>
    </row>
    <row r="7" spans="1:52">
      <c r="B7">
        <v>0.15555039838981696</v>
      </c>
      <c r="C7" s="24">
        <v>0.99049734068039674</v>
      </c>
      <c r="D7">
        <v>833.86959996519897</v>
      </c>
      <c r="E7" s="6">
        <v>2000</v>
      </c>
      <c r="F7" s="6">
        <v>20</v>
      </c>
      <c r="G7" t="s">
        <v>20</v>
      </c>
      <c r="H7">
        <f>TINV(0.0455,H5)</f>
        <v>2.3198094410224317</v>
      </c>
      <c r="I7" s="6">
        <v>2003</v>
      </c>
      <c r="J7" s="6">
        <v>30</v>
      </c>
      <c r="K7" t="s">
        <v>20</v>
      </c>
      <c r="L7">
        <f>TINV(0.0455,L5)</f>
        <v>2.3664194997430683</v>
      </c>
      <c r="M7" s="6">
        <v>2003</v>
      </c>
      <c r="N7" s="6">
        <v>30</v>
      </c>
      <c r="O7" t="s">
        <v>20</v>
      </c>
      <c r="P7">
        <f>TINV(0.0455,P5)</f>
        <v>2.3664194997430683</v>
      </c>
      <c r="Q7" s="6">
        <v>2003</v>
      </c>
      <c r="R7" s="6">
        <v>30</v>
      </c>
      <c r="S7" t="s">
        <v>20</v>
      </c>
      <c r="T7">
        <f>TINV(0.0455,T5)</f>
        <v>2.3664194997430683</v>
      </c>
      <c r="U7" s="6">
        <v>2003</v>
      </c>
      <c r="V7" s="6">
        <v>30</v>
      </c>
      <c r="W7" t="s">
        <v>20</v>
      </c>
      <c r="X7">
        <f>TINV(0.0455,X5)</f>
        <v>2.3664194997430683</v>
      </c>
      <c r="Y7" s="6">
        <v>2003</v>
      </c>
      <c r="Z7" s="6">
        <v>30</v>
      </c>
      <c r="AA7" t="s">
        <v>20</v>
      </c>
      <c r="AB7">
        <f>TINV(0.0455,AB5)</f>
        <v>2.3664194997430683</v>
      </c>
      <c r="AC7" s="6">
        <v>2003</v>
      </c>
      <c r="AD7" s="6">
        <v>30</v>
      </c>
      <c r="AE7" t="s">
        <v>20</v>
      </c>
      <c r="AF7">
        <f>TINV(0.0455,AF5)</f>
        <v>2.3664194997430683</v>
      </c>
      <c r="AG7" s="6">
        <v>2000</v>
      </c>
      <c r="AH7" s="6">
        <v>20</v>
      </c>
      <c r="AI7" t="s">
        <v>20</v>
      </c>
      <c r="AJ7">
        <f>TINV(0.0455,AJ5)</f>
        <v>2.3664194997430683</v>
      </c>
      <c r="AK7" s="6">
        <v>2000</v>
      </c>
      <c r="AL7" s="6">
        <v>20</v>
      </c>
      <c r="AM7" t="s">
        <v>20</v>
      </c>
      <c r="AN7">
        <f>TINV(0.0455,AN5)</f>
        <v>2.3664194997430683</v>
      </c>
      <c r="AO7" s="6">
        <v>2000</v>
      </c>
      <c r="AP7" s="6">
        <v>20</v>
      </c>
      <c r="AQ7" t="s">
        <v>20</v>
      </c>
      <c r="AR7">
        <f>TINV(0.0455,AR5)</f>
        <v>2.3664194997430683</v>
      </c>
      <c r="AS7" s="6">
        <v>2000</v>
      </c>
      <c r="AT7" s="6">
        <v>20</v>
      </c>
      <c r="AU7" t="s">
        <v>20</v>
      </c>
      <c r="AV7">
        <f>TINV(0.0455,AV5)</f>
        <v>2.3664194997430683</v>
      </c>
      <c r="AW7" s="6">
        <v>2000</v>
      </c>
      <c r="AX7" s="6">
        <v>20</v>
      </c>
    </row>
    <row r="8" spans="1:52">
      <c r="B8">
        <v>0.15590653919778688</v>
      </c>
      <c r="C8" s="24">
        <v>0.9902028537003279</v>
      </c>
      <c r="D8">
        <v>808.56430916702072</v>
      </c>
      <c r="E8" s="6">
        <v>2003</v>
      </c>
      <c r="F8" s="6">
        <v>30</v>
      </c>
      <c r="G8" t="s">
        <v>21</v>
      </c>
      <c r="H8">
        <f>H7*G3</f>
        <v>1.1817249695321139E-2</v>
      </c>
      <c r="I8" s="6">
        <v>2004</v>
      </c>
      <c r="J8" s="6">
        <v>35</v>
      </c>
      <c r="K8" t="s">
        <v>21</v>
      </c>
      <c r="L8">
        <f>L7*K3</f>
        <v>1.404431618986726E-2</v>
      </c>
      <c r="M8" s="6">
        <v>2004</v>
      </c>
      <c r="N8" s="6">
        <v>35</v>
      </c>
      <c r="O8" t="s">
        <v>21</v>
      </c>
      <c r="P8">
        <f>P7*O3</f>
        <v>1.2245561217256003E-2</v>
      </c>
      <c r="Q8" s="6">
        <v>2004</v>
      </c>
      <c r="R8" s="6">
        <v>35</v>
      </c>
      <c r="S8" t="s">
        <v>21</v>
      </c>
      <c r="T8">
        <f>T7*S3</f>
        <v>9.3455039716019081E-3</v>
      </c>
      <c r="U8" s="6">
        <v>2004</v>
      </c>
      <c r="V8" s="6">
        <v>35</v>
      </c>
      <c r="W8" t="s">
        <v>21</v>
      </c>
      <c r="X8">
        <f>X7*W3</f>
        <v>1.2134234504061659E-2</v>
      </c>
      <c r="Y8" s="6">
        <v>2004</v>
      </c>
      <c r="Z8" s="6">
        <v>35</v>
      </c>
      <c r="AA8" t="s">
        <v>21</v>
      </c>
      <c r="AB8">
        <f>AB7*AA3</f>
        <v>1.2783583880224781E-2</v>
      </c>
      <c r="AC8" s="6">
        <v>2004</v>
      </c>
      <c r="AD8" s="6">
        <v>35</v>
      </c>
      <c r="AE8" t="s">
        <v>21</v>
      </c>
      <c r="AF8">
        <f>AF7*AE3</f>
        <v>1.2747170432574126E-2</v>
      </c>
      <c r="AG8" s="6">
        <v>2004</v>
      </c>
      <c r="AH8" s="6">
        <v>35</v>
      </c>
      <c r="AI8" t="s">
        <v>21</v>
      </c>
      <c r="AJ8">
        <f>AJ7*AI3</f>
        <v>1.297474355890344E-2</v>
      </c>
      <c r="AK8" s="6">
        <v>2003</v>
      </c>
      <c r="AL8" s="6">
        <v>30</v>
      </c>
      <c r="AM8" t="s">
        <v>21</v>
      </c>
      <c r="AN8">
        <f>AN7*AM3</f>
        <v>1.310393364451211E-2</v>
      </c>
      <c r="AO8" s="6">
        <v>2003</v>
      </c>
      <c r="AP8" s="6">
        <v>30</v>
      </c>
      <c r="AQ8" t="s">
        <v>21</v>
      </c>
      <c r="AR8">
        <f>AR7*AQ3</f>
        <v>1.3064017509941784E-2</v>
      </c>
      <c r="AS8" s="6">
        <v>2003</v>
      </c>
      <c r="AT8" s="6">
        <v>30</v>
      </c>
      <c r="AU8" t="s">
        <v>21</v>
      </c>
      <c r="AV8">
        <f>AV7*AU3</f>
        <v>1.3536631737730591E-2</v>
      </c>
      <c r="AW8" s="6">
        <v>2003</v>
      </c>
      <c r="AX8" s="6">
        <v>30</v>
      </c>
    </row>
    <row r="9" spans="1:52">
      <c r="B9">
        <v>0.15599729833450665</v>
      </c>
      <c r="C9" s="24">
        <v>0.99002024662040733</v>
      </c>
      <c r="D9">
        <v>793.62301569084991</v>
      </c>
      <c r="E9" s="6">
        <v>2004</v>
      </c>
      <c r="F9" s="6">
        <v>35</v>
      </c>
      <c r="G9" t="s">
        <v>22</v>
      </c>
      <c r="H9">
        <f>G2+H8</f>
        <v>1.1802104970330063</v>
      </c>
      <c r="I9" s="6">
        <v>2005</v>
      </c>
      <c r="J9" s="6">
        <v>45</v>
      </c>
      <c r="K9" t="s">
        <v>22</v>
      </c>
      <c r="L9">
        <f>K2+L8</f>
        <v>1.1779299675355759</v>
      </c>
      <c r="M9" s="6">
        <v>2005</v>
      </c>
      <c r="N9" s="6">
        <v>45</v>
      </c>
      <c r="O9" t="s">
        <v>22</v>
      </c>
      <c r="P9">
        <f>O2+P8</f>
        <v>1.1759335695156528</v>
      </c>
      <c r="Q9" s="6">
        <v>2005</v>
      </c>
      <c r="R9" s="6">
        <v>45</v>
      </c>
      <c r="S9" t="s">
        <v>22</v>
      </c>
      <c r="T9">
        <f>S2+T8</f>
        <v>1.1820034892523055</v>
      </c>
      <c r="U9" s="6">
        <v>2005</v>
      </c>
      <c r="V9" s="6">
        <v>45</v>
      </c>
      <c r="W9" t="s">
        <v>22</v>
      </c>
      <c r="X9">
        <f>W2+X8</f>
        <v>1.1816668845837055</v>
      </c>
      <c r="Y9" s="6">
        <v>2005</v>
      </c>
      <c r="Z9" s="6">
        <v>45</v>
      </c>
      <c r="AA9" t="s">
        <v>22</v>
      </c>
      <c r="AB9">
        <f>AA2+AB8</f>
        <v>1.1811483348919298</v>
      </c>
      <c r="AC9" s="6">
        <v>2005</v>
      </c>
      <c r="AD9" s="6">
        <v>45</v>
      </c>
      <c r="AE9" t="s">
        <v>22</v>
      </c>
      <c r="AF9">
        <f>AE2+AF8</f>
        <v>1.1810479854960114</v>
      </c>
      <c r="AG9" s="6">
        <v>2005</v>
      </c>
      <c r="AH9" s="6">
        <v>45</v>
      </c>
      <c r="AI9" t="s">
        <v>22</v>
      </c>
      <c r="AJ9">
        <f>AI2+AJ8</f>
        <v>1.1816917123188275</v>
      </c>
      <c r="AK9" s="6">
        <v>2005</v>
      </c>
      <c r="AL9" s="6">
        <v>45</v>
      </c>
      <c r="AM9" t="s">
        <v>22</v>
      </c>
      <c r="AN9">
        <f>AM2+AN8</f>
        <v>1.1819269789612261</v>
      </c>
      <c r="AO9" s="6">
        <v>2004</v>
      </c>
      <c r="AP9" s="6">
        <v>35</v>
      </c>
      <c r="AQ9" t="s">
        <v>22</v>
      </c>
      <c r="AR9">
        <f>AQ2+AR8</f>
        <v>1.1803854256906081</v>
      </c>
      <c r="AS9" s="6">
        <v>2004</v>
      </c>
      <c r="AT9" s="6">
        <v>35</v>
      </c>
      <c r="AU9" t="s">
        <v>22</v>
      </c>
      <c r="AV9">
        <f>AU2+AV8</f>
        <v>1.1816511045233358</v>
      </c>
      <c r="AW9" s="6">
        <v>2004</v>
      </c>
      <c r="AX9" s="6">
        <v>35</v>
      </c>
    </row>
    <row r="10" spans="1:52">
      <c r="B10">
        <v>0.15471172942149616</v>
      </c>
      <c r="C10" s="24">
        <v>0.9899164815484055</v>
      </c>
      <c r="D10">
        <v>785.37386433154825</v>
      </c>
      <c r="E10" s="6">
        <v>2005</v>
      </c>
      <c r="F10" s="6">
        <v>45</v>
      </c>
      <c r="G10" t="s">
        <v>23</v>
      </c>
      <c r="H10">
        <f>G2-H8</f>
        <v>1.1565759976423642</v>
      </c>
      <c r="I10" s="6">
        <v>2006</v>
      </c>
      <c r="J10" s="6">
        <v>50</v>
      </c>
      <c r="K10" t="s">
        <v>23</v>
      </c>
      <c r="L10">
        <f>K2-L8</f>
        <v>1.1498413351558412</v>
      </c>
      <c r="M10" s="6">
        <v>2006</v>
      </c>
      <c r="N10" s="6">
        <v>50</v>
      </c>
      <c r="O10" t="s">
        <v>23</v>
      </c>
      <c r="P10">
        <f>O2-P8</f>
        <v>1.1514424470811406</v>
      </c>
      <c r="Q10" s="6">
        <v>2006</v>
      </c>
      <c r="R10" s="6">
        <v>50</v>
      </c>
      <c r="S10" t="s">
        <v>23</v>
      </c>
      <c r="T10">
        <f>S2-T8</f>
        <v>1.1633124813091016</v>
      </c>
      <c r="U10" s="6">
        <v>2006</v>
      </c>
      <c r="V10" s="6">
        <v>50</v>
      </c>
      <c r="W10" t="s">
        <v>23</v>
      </c>
      <c r="X10">
        <f>W2-X8</f>
        <v>1.1573984155755823</v>
      </c>
      <c r="Y10" s="6">
        <v>2006</v>
      </c>
      <c r="Z10" s="6">
        <v>50</v>
      </c>
      <c r="AA10" t="s">
        <v>23</v>
      </c>
      <c r="AB10">
        <f>AA2-AB8</f>
        <v>1.1555811671314802</v>
      </c>
      <c r="AC10" s="6">
        <v>2006</v>
      </c>
      <c r="AD10" s="6">
        <v>50</v>
      </c>
      <c r="AE10" t="s">
        <v>23</v>
      </c>
      <c r="AF10">
        <f>AE2-AF8</f>
        <v>1.1555536446308632</v>
      </c>
      <c r="AG10" s="6">
        <v>2006</v>
      </c>
      <c r="AH10" s="6">
        <v>50</v>
      </c>
      <c r="AI10" t="s">
        <v>23</v>
      </c>
      <c r="AJ10">
        <f>AI2-AJ8</f>
        <v>1.1557422252010208</v>
      </c>
      <c r="AK10" s="6">
        <v>2006</v>
      </c>
      <c r="AL10" s="6">
        <v>50</v>
      </c>
      <c r="AM10" t="s">
        <v>23</v>
      </c>
      <c r="AN10">
        <f>AM2-AN8</f>
        <v>1.1557191116722021</v>
      </c>
      <c r="AO10" s="6">
        <v>2006</v>
      </c>
      <c r="AP10" s="6">
        <v>50</v>
      </c>
      <c r="AQ10" t="s">
        <v>23</v>
      </c>
      <c r="AR10">
        <f>AQ2-AR8</f>
        <v>1.1542573906707247</v>
      </c>
      <c r="AS10" s="6">
        <v>2005</v>
      </c>
      <c r="AT10" s="6">
        <v>45</v>
      </c>
      <c r="AU10" t="s">
        <v>23</v>
      </c>
      <c r="AV10">
        <f>AU2-AV8</f>
        <v>1.1545778410478746</v>
      </c>
      <c r="AW10" s="6">
        <v>2005</v>
      </c>
      <c r="AX10" s="6">
        <v>45</v>
      </c>
    </row>
    <row r="11" spans="1:52">
      <c r="B11">
        <v>0.15539088712553417</v>
      </c>
      <c r="C11" s="24">
        <v>0.98927508829706889</v>
      </c>
      <c r="D11">
        <v>737.92688700771112</v>
      </c>
      <c r="E11" s="6">
        <v>2006</v>
      </c>
      <c r="F11" s="6">
        <v>50</v>
      </c>
      <c r="G11" t="s">
        <v>24</v>
      </c>
      <c r="H11" s="25">
        <f>LN(G2)</f>
        <v>0.15562951210502979</v>
      </c>
      <c r="I11" s="6">
        <v>2008</v>
      </c>
      <c r="J11" s="6">
        <v>60</v>
      </c>
      <c r="K11" t="s">
        <v>24</v>
      </c>
      <c r="L11" s="25">
        <f>LN(K2)</f>
        <v>0.15176410680810146</v>
      </c>
      <c r="M11" s="6">
        <v>2008</v>
      </c>
      <c r="N11" s="6">
        <v>60</v>
      </c>
      <c r="O11" t="s">
        <v>24</v>
      </c>
      <c r="P11" s="25">
        <f>LN(O2)</f>
        <v>0.15159427927377794</v>
      </c>
      <c r="Q11" s="6">
        <v>2008</v>
      </c>
      <c r="R11" s="6">
        <v>60</v>
      </c>
      <c r="S11" t="s">
        <v>24</v>
      </c>
      <c r="T11" s="25">
        <f>LN(S2)</f>
        <v>0.159272954505047</v>
      </c>
      <c r="U11" s="6">
        <v>2008</v>
      </c>
      <c r="V11" s="6">
        <v>60</v>
      </c>
      <c r="W11" t="s">
        <v>24</v>
      </c>
      <c r="X11" s="25">
        <f>LN(W2)</f>
        <v>0.1566042246341362</v>
      </c>
      <c r="Y11" s="6">
        <v>2008</v>
      </c>
      <c r="Z11" s="6">
        <v>60</v>
      </c>
      <c r="AA11" t="s">
        <v>24</v>
      </c>
      <c r="AB11" s="25">
        <f>LN(AA2)</f>
        <v>0.15560512247974401</v>
      </c>
      <c r="AC11" s="6">
        <v>2008</v>
      </c>
      <c r="AD11" s="6">
        <v>60</v>
      </c>
      <c r="AE11" t="s">
        <v>24</v>
      </c>
      <c r="AF11" s="25">
        <f>LN(AE2)</f>
        <v>0.15555039838981696</v>
      </c>
      <c r="AG11" s="6">
        <v>2008</v>
      </c>
      <c r="AH11" s="6">
        <v>60</v>
      </c>
      <c r="AI11" t="s">
        <v>24</v>
      </c>
      <c r="AJ11" s="25">
        <f>LN(AI2)</f>
        <v>0.15590653919778688</v>
      </c>
      <c r="AK11" s="6">
        <v>2008</v>
      </c>
      <c r="AL11" s="6">
        <v>60</v>
      </c>
      <c r="AM11" t="s">
        <v>24</v>
      </c>
      <c r="AN11" s="25">
        <f>LN(AM2)</f>
        <v>0.15599729833450665</v>
      </c>
      <c r="AO11" s="6">
        <v>2008</v>
      </c>
      <c r="AP11" s="6">
        <v>60</v>
      </c>
      <c r="AQ11" t="s">
        <v>24</v>
      </c>
      <c r="AR11" s="25">
        <f>LN(AQ2)</f>
        <v>0.15471172942149616</v>
      </c>
      <c r="AS11" s="6">
        <v>2008</v>
      </c>
      <c r="AT11" s="6">
        <v>60</v>
      </c>
      <c r="AU11" t="s">
        <v>24</v>
      </c>
      <c r="AV11" s="25">
        <f>LN(AU2)</f>
        <v>0.15539088712553417</v>
      </c>
      <c r="AW11" s="6">
        <v>2006</v>
      </c>
      <c r="AX11" s="6">
        <v>50</v>
      </c>
    </row>
    <row r="12" spans="1:52">
      <c r="B12">
        <v>0.15836346879754462</v>
      </c>
      <c r="C12" s="24">
        <v>0.99041157468356911</v>
      </c>
      <c r="D12">
        <v>826.33929305274535</v>
      </c>
      <c r="E12" s="6">
        <v>2008</v>
      </c>
      <c r="F12" s="6">
        <v>60</v>
      </c>
      <c r="G12" t="s">
        <v>25</v>
      </c>
      <c r="H12" s="25">
        <f>LN(H9)</f>
        <v>0.16569280988455509</v>
      </c>
      <c r="K12" t="s">
        <v>25</v>
      </c>
      <c r="L12" s="25">
        <f>LN(L9)</f>
        <v>0.16375863315279696</v>
      </c>
      <c r="O12" t="s">
        <v>25</v>
      </c>
      <c r="P12" s="25">
        <f>LN(P9)</f>
        <v>0.16206235937380137</v>
      </c>
      <c r="S12" t="s">
        <v>25</v>
      </c>
      <c r="T12" s="25">
        <f>LN(T9)</f>
        <v>0.16721087096965551</v>
      </c>
      <c r="W12" t="s">
        <v>25</v>
      </c>
      <c r="X12" s="25">
        <f>LN(X9)</f>
        <v>0.16692605573094763</v>
      </c>
      <c r="AA12" t="s">
        <v>25</v>
      </c>
      <c r="AB12" s="25">
        <f>LN(AB9)</f>
        <v>0.166487130421997</v>
      </c>
      <c r="AE12" t="s">
        <v>25</v>
      </c>
      <c r="AF12" s="25">
        <f>LN(AF9)</f>
        <v>0.16640216763112931</v>
      </c>
      <c r="AI12" t="s">
        <v>25</v>
      </c>
      <c r="AJ12" s="25">
        <f>LN(AJ9)</f>
        <v>0.1669470662836039</v>
      </c>
      <c r="AM12" t="s">
        <v>25</v>
      </c>
      <c r="AN12" s="25">
        <f>LN(AN9)</f>
        <v>0.16714613954702284</v>
      </c>
      <c r="AQ12" t="s">
        <v>25</v>
      </c>
      <c r="AR12" s="25">
        <f>LN(AR9)</f>
        <v>0.1658410170861673</v>
      </c>
      <c r="AU12" t="s">
        <v>25</v>
      </c>
      <c r="AV12" s="25">
        <f>LN(AV9)</f>
        <v>0.16691270157340921</v>
      </c>
    </row>
    <row r="13" spans="1:52">
      <c r="A13" t="s">
        <v>39</v>
      </c>
      <c r="B13" s="12">
        <f>AVERAGE(B2:B12)</f>
        <v>0.15552372808795381</v>
      </c>
      <c r="C13" s="12">
        <f>AVERAGE(C2:C12)</f>
        <v>0.99055033382786428</v>
      </c>
      <c r="D13" s="12">
        <f>AVERAGE(D2:D12)</f>
        <v>880.61883863990181</v>
      </c>
      <c r="E13" s="12">
        <f>AVERAGE(E2:E12)</f>
        <v>1998.8181818181818</v>
      </c>
      <c r="F13" s="12">
        <f>AVERAGE(F2:F12)</f>
        <v>25.118181818181821</v>
      </c>
      <c r="G13" t="s">
        <v>26</v>
      </c>
      <c r="H13" s="25">
        <f>LN(H10)</f>
        <v>0.14546391401269335</v>
      </c>
      <c r="K13" t="s">
        <v>26</v>
      </c>
      <c r="L13" s="25">
        <f>LN(L10)</f>
        <v>0.13962396342679809</v>
      </c>
      <c r="O13" t="s">
        <v>26</v>
      </c>
      <c r="P13" s="25">
        <f>LN(P10)</f>
        <v>0.14101545820549954</v>
      </c>
      <c r="S13" t="s">
        <v>26</v>
      </c>
      <c r="T13" s="25">
        <f>LN(T10)</f>
        <v>0.15127152300945212</v>
      </c>
      <c r="W13" t="s">
        <v>26</v>
      </c>
      <c r="X13" s="25">
        <f>LN(X10)</f>
        <v>0.14617474120520615</v>
      </c>
      <c r="AA13" t="s">
        <v>26</v>
      </c>
      <c r="AB13" s="25">
        <f>LN(AB10)</f>
        <v>0.14460339242927372</v>
      </c>
      <c r="AE13" t="s">
        <v>26</v>
      </c>
      <c r="AF13" s="25">
        <f>LN(AF10)</f>
        <v>0.14457957512491032</v>
      </c>
      <c r="AI13" t="s">
        <v>26</v>
      </c>
      <c r="AJ13" s="25">
        <f>LN(AJ10)</f>
        <v>0.14474275680410378</v>
      </c>
      <c r="AM13" t="s">
        <v>26</v>
      </c>
      <c r="AN13" s="25">
        <f>LN(AN10)</f>
        <v>0.14472275774251386</v>
      </c>
      <c r="AQ13" t="s">
        <v>26</v>
      </c>
      <c r="AR13" s="25">
        <f>LN(AR10)</f>
        <v>0.14345718539137112</v>
      </c>
      <c r="AU13" t="s">
        <v>26</v>
      </c>
      <c r="AV13" s="25">
        <f>LN(AV10)</f>
        <v>0.1437347715740534</v>
      </c>
    </row>
    <row r="14" spans="1:52">
      <c r="A14" t="s">
        <v>40</v>
      </c>
      <c r="B14" s="12">
        <f>STDEV(B2:B12)</f>
        <v>2.3220412785665391E-3</v>
      </c>
      <c r="C14" s="12">
        <f>STDEV(C2:C12)</f>
        <v>1.7636343405191212E-3</v>
      </c>
      <c r="D14" s="12">
        <f>STDEV(D2:D12)</f>
        <v>257.08268956544316</v>
      </c>
      <c r="E14" s="12">
        <f>STDEV(E2:E12)</f>
        <v>7.1946950153315292</v>
      </c>
      <c r="F14" s="12">
        <f>STDEV(F2:F12)</f>
        <v>20.17210044501158</v>
      </c>
      <c r="G14" t="s">
        <v>27</v>
      </c>
      <c r="H14" s="25">
        <f>H12-H11</f>
        <v>1.0063297779525304E-2</v>
      </c>
      <c r="K14" t="s">
        <v>27</v>
      </c>
      <c r="L14" s="25">
        <f>L12-L11</f>
        <v>1.19945263446955E-2</v>
      </c>
      <c r="O14" t="s">
        <v>27</v>
      </c>
      <c r="P14" s="25">
        <f>P12-P11</f>
        <v>1.0468080100023425E-2</v>
      </c>
      <c r="S14" t="s">
        <v>27</v>
      </c>
      <c r="T14" s="25">
        <f>T12-T11</f>
        <v>7.9379164646085076E-3</v>
      </c>
      <c r="W14" t="s">
        <v>27</v>
      </c>
      <c r="X14" s="25">
        <f>X12-X11</f>
        <v>1.0321831096811424E-2</v>
      </c>
      <c r="AA14" t="s">
        <v>27</v>
      </c>
      <c r="AB14" s="25">
        <f>AB12-AB11</f>
        <v>1.0882007942252997E-2</v>
      </c>
      <c r="AE14" t="s">
        <v>27</v>
      </c>
      <c r="AF14" s="25">
        <f>AF12-AF11</f>
        <v>1.0851769241312342E-2</v>
      </c>
      <c r="AI14" t="s">
        <v>27</v>
      </c>
      <c r="AJ14" s="25">
        <f>AJ12-AJ11</f>
        <v>1.1040527085817015E-2</v>
      </c>
      <c r="AM14" t="s">
        <v>27</v>
      </c>
      <c r="AN14" s="25">
        <f>AN12-AN11</f>
        <v>1.1148841212516192E-2</v>
      </c>
      <c r="AQ14" t="s">
        <v>27</v>
      </c>
      <c r="AR14" s="25">
        <f>AR12-AR11</f>
        <v>1.1129287664671139E-2</v>
      </c>
      <c r="AU14" t="s">
        <v>27</v>
      </c>
      <c r="AV14" s="25">
        <f>AV12-AV11</f>
        <v>1.1521814447875034E-2</v>
      </c>
    </row>
    <row r="15" spans="1:52">
      <c r="A15" t="s">
        <v>41</v>
      </c>
      <c r="B15" s="12">
        <f>MIN(B2:B12)</f>
        <v>0.15159427927377794</v>
      </c>
      <c r="C15" s="12">
        <f>MIN(C2:C12)</f>
        <v>0.98791383166479141</v>
      </c>
      <c r="D15" s="12">
        <f>MIN(D2:D12)</f>
        <v>653.91366677352448</v>
      </c>
      <c r="E15" s="12">
        <f>MIN(E2:E12)</f>
        <v>1987</v>
      </c>
      <c r="F15" s="12">
        <f>MIN(F2:F12)</f>
        <v>2.2999999999999998</v>
      </c>
      <c r="G15" t="s">
        <v>28</v>
      </c>
      <c r="H15" s="25">
        <f>H11-H13</f>
        <v>1.0165598092336442E-2</v>
      </c>
      <c r="K15" t="s">
        <v>28</v>
      </c>
      <c r="L15" s="25">
        <f>L11-L13</f>
        <v>1.214014338130337E-2</v>
      </c>
      <c r="O15" t="s">
        <v>28</v>
      </c>
      <c r="P15" s="25">
        <f>P11-P13</f>
        <v>1.0578821068278399E-2</v>
      </c>
      <c r="S15" t="s">
        <v>28</v>
      </c>
      <c r="T15" s="25">
        <f>T11-T13</f>
        <v>8.001431495594874E-3</v>
      </c>
      <c r="W15" t="s">
        <v>28</v>
      </c>
      <c r="X15" s="25">
        <f>X11-X13</f>
        <v>1.0429483428930048E-2</v>
      </c>
      <c r="AA15" t="s">
        <v>28</v>
      </c>
      <c r="AB15" s="25">
        <f>AB11-AB13</f>
        <v>1.1001730050470282E-2</v>
      </c>
      <c r="AE15" t="s">
        <v>28</v>
      </c>
      <c r="AF15" s="25">
        <f>AF11-AF13</f>
        <v>1.0970823264906643E-2</v>
      </c>
      <c r="AI15" t="s">
        <v>28</v>
      </c>
      <c r="AJ15" s="25">
        <f>AJ11-AJ13</f>
        <v>1.1163782393683097E-2</v>
      </c>
      <c r="AM15" t="s">
        <v>28</v>
      </c>
      <c r="AN15" s="25">
        <f>AN11-AN13</f>
        <v>1.1274540591992788E-2</v>
      </c>
      <c r="AQ15" t="s">
        <v>28</v>
      </c>
      <c r="AR15" s="25">
        <f>AR11-AR13</f>
        <v>1.1254544030125047E-2</v>
      </c>
      <c r="AU15" t="s">
        <v>28</v>
      </c>
      <c r="AV15" s="25">
        <f>AV11-AV13</f>
        <v>1.1656115551480772E-2</v>
      </c>
    </row>
    <row r="16" spans="1:52">
      <c r="A16" t="s">
        <v>42</v>
      </c>
      <c r="B16" s="12">
        <f>MAX(B2:B12)</f>
        <v>0.159272954505047</v>
      </c>
      <c r="C16" s="12">
        <f>MAX(C2:C12)</f>
        <v>0.99510562683470649</v>
      </c>
      <c r="D16" s="12">
        <f>MAX(D2:D12)</f>
        <v>1626.5300470198681</v>
      </c>
      <c r="E16" s="12">
        <f>MAX(E2:E12)</f>
        <v>2008</v>
      </c>
      <c r="F16" s="12">
        <f>MAX(F2:F12)</f>
        <v>60</v>
      </c>
      <c r="G16" t="s">
        <v>29</v>
      </c>
      <c r="H16" s="26">
        <f>AVERAGE(H14:H15)</f>
        <v>1.0114447935930873E-2</v>
      </c>
      <c r="K16" t="s">
        <v>29</v>
      </c>
      <c r="L16" s="26">
        <f>AVERAGE(L14:L15)</f>
        <v>1.2067334862999435E-2</v>
      </c>
      <c r="O16" t="s">
        <v>29</v>
      </c>
      <c r="P16" s="26">
        <f>AVERAGE(P14:P15)</f>
        <v>1.0523450584150912E-2</v>
      </c>
      <c r="S16" t="s">
        <v>29</v>
      </c>
      <c r="T16" s="26">
        <f>AVERAGE(T14:T15)</f>
        <v>7.9696739801016908E-3</v>
      </c>
      <c r="W16" t="s">
        <v>29</v>
      </c>
      <c r="X16" s="26">
        <f>AVERAGE(X14:X15)</f>
        <v>1.0375657262870736E-2</v>
      </c>
      <c r="AA16" t="s">
        <v>29</v>
      </c>
      <c r="AB16" s="26">
        <f>AVERAGE(AB14:AB15)</f>
        <v>1.0941868996361639E-2</v>
      </c>
      <c r="AE16" t="s">
        <v>29</v>
      </c>
      <c r="AF16" s="26">
        <f>AVERAGE(AF14:AF15)</f>
        <v>1.0911296253109493E-2</v>
      </c>
      <c r="AI16" t="s">
        <v>29</v>
      </c>
      <c r="AJ16" s="26">
        <f>AVERAGE(AJ14:AJ15)</f>
        <v>1.1102154739750056E-2</v>
      </c>
      <c r="AM16" t="s">
        <v>29</v>
      </c>
      <c r="AN16" s="26">
        <f>AVERAGE(AN14:AN15)</f>
        <v>1.121169090225449E-2</v>
      </c>
      <c r="AQ16" t="s">
        <v>29</v>
      </c>
      <c r="AR16" s="26">
        <f>AVERAGE(AR14:AR15)</f>
        <v>1.1191915847398093E-2</v>
      </c>
      <c r="AU16" t="s">
        <v>29</v>
      </c>
      <c r="AV16" s="26">
        <f>AVERAGE(AV14:AV15)</f>
        <v>1.1588964999677903E-2</v>
      </c>
    </row>
    <row r="17" spans="1:48">
      <c r="A17" t="s">
        <v>43</v>
      </c>
      <c r="B17" s="12">
        <f>ABS(B16-B15)</f>
        <v>7.6786752312690554E-3</v>
      </c>
      <c r="C17" s="12">
        <f>ABS(C16-C15)</f>
        <v>7.1917951699150828E-3</v>
      </c>
      <c r="D17" s="12">
        <f>ABS(D16-D15)</f>
        <v>972.61638024634362</v>
      </c>
      <c r="E17" s="12">
        <f>ABS(E16-E15)</f>
        <v>21</v>
      </c>
      <c r="F17" s="12">
        <f>ABS(F16-F15)</f>
        <v>57.7</v>
      </c>
      <c r="G17" t="s">
        <v>30</v>
      </c>
      <c r="H17">
        <f>TINV(0.3173,H5)</f>
        <v>1.0587520159773673</v>
      </c>
      <c r="K17" t="s">
        <v>30</v>
      </c>
      <c r="L17">
        <f>TINV(0.3173,L5)</f>
        <v>1.0665531354182853</v>
      </c>
      <c r="O17" t="s">
        <v>30</v>
      </c>
      <c r="P17">
        <f>TINV(0.3173,P5)</f>
        <v>1.0665531354182853</v>
      </c>
      <c r="S17" t="s">
        <v>30</v>
      </c>
      <c r="T17">
        <f>TINV(0.3173,T5)</f>
        <v>1.0665531354182853</v>
      </c>
      <c r="W17" t="s">
        <v>30</v>
      </c>
      <c r="X17">
        <f>TINV(0.3173,X5)</f>
        <v>1.0665531354182853</v>
      </c>
      <c r="AA17" t="s">
        <v>30</v>
      </c>
      <c r="AB17">
        <f>TINV(0.3173,AB5)</f>
        <v>1.0665531354182853</v>
      </c>
      <c r="AE17" t="s">
        <v>30</v>
      </c>
      <c r="AF17">
        <f>TINV(0.3173,AF5)</f>
        <v>1.0665531354182853</v>
      </c>
      <c r="AI17" t="s">
        <v>30</v>
      </c>
      <c r="AJ17">
        <f>TINV(0.3173,AJ5)</f>
        <v>1.0665531354182853</v>
      </c>
      <c r="AM17" t="s">
        <v>30</v>
      </c>
      <c r="AN17">
        <f>TINV(0.3173,AN5)</f>
        <v>1.0665531354182853</v>
      </c>
      <c r="AQ17" t="s">
        <v>30</v>
      </c>
      <c r="AR17">
        <f>TINV(0.3173,AR5)</f>
        <v>1.0665531354182853</v>
      </c>
      <c r="AU17" t="s">
        <v>30</v>
      </c>
      <c r="AV17">
        <f>TINV(0.3173,AV5)</f>
        <v>1.0665531354182853</v>
      </c>
    </row>
    <row r="18" spans="1:48">
      <c r="A18" t="s">
        <v>44</v>
      </c>
      <c r="B18" s="12">
        <f>COUNT(B2:B12)</f>
        <v>11</v>
      </c>
      <c r="G18" t="s">
        <v>31</v>
      </c>
      <c r="H18">
        <f>H17*G3</f>
        <v>5.3933468486596289E-3</v>
      </c>
      <c r="K18" t="s">
        <v>31</v>
      </c>
      <c r="L18">
        <f>L17*K3</f>
        <v>6.3298199954551779E-3</v>
      </c>
      <c r="O18" t="s">
        <v>31</v>
      </c>
      <c r="P18">
        <f>P17*O3</f>
        <v>5.5191151495493432E-3</v>
      </c>
      <c r="S18" t="s">
        <v>31</v>
      </c>
      <c r="T18">
        <f>T17*S3</f>
        <v>4.2120497080328579E-3</v>
      </c>
      <c r="W18" t="s">
        <v>31</v>
      </c>
      <c r="X18">
        <f>X17*W3</f>
        <v>5.4689398298200511E-3</v>
      </c>
      <c r="AA18" t="s">
        <v>31</v>
      </c>
      <c r="AB18">
        <f>AB17*AA3</f>
        <v>5.7616037523426124E-3</v>
      </c>
      <c r="AE18" t="s">
        <v>31</v>
      </c>
      <c r="AF18">
        <f>AF17*AE3</f>
        <v>5.7451920904342266E-3</v>
      </c>
      <c r="AI18" t="s">
        <v>31</v>
      </c>
      <c r="AJ18">
        <f>AJ17*AI3</f>
        <v>5.8477600550110162E-3</v>
      </c>
      <c r="AM18" t="s">
        <v>31</v>
      </c>
      <c r="AN18">
        <f>AN17*AM3</f>
        <v>5.9059864560721317E-3</v>
      </c>
      <c r="AQ18" t="s">
        <v>31</v>
      </c>
      <c r="AR18">
        <f>AR17*AQ3</f>
        <v>5.8879961215247767E-3</v>
      </c>
      <c r="AU18" t="s">
        <v>31</v>
      </c>
      <c r="AV18">
        <f>AV17*AU3</f>
        <v>6.1010049251397627E-3</v>
      </c>
    </row>
    <row r="19" spans="1:48">
      <c r="G19" t="s">
        <v>32</v>
      </c>
      <c r="H19">
        <f>G2+H18</f>
        <v>1.1737865941863448</v>
      </c>
      <c r="K19" t="s">
        <v>32</v>
      </c>
      <c r="L19">
        <f>K2+L18</f>
        <v>1.1702154713411637</v>
      </c>
      <c r="O19" t="s">
        <v>32</v>
      </c>
      <c r="P19">
        <f>O2+P18</f>
        <v>1.169207123447946</v>
      </c>
      <c r="S19" t="s">
        <v>32</v>
      </c>
      <c r="T19">
        <f>S2+T18</f>
        <v>1.1768700349887364</v>
      </c>
      <c r="W19" t="s">
        <v>32</v>
      </c>
      <c r="X19">
        <f>W2+X18</f>
        <v>1.1750015899094639</v>
      </c>
      <c r="AA19" t="s">
        <v>32</v>
      </c>
      <c r="AB19">
        <f>AA2+AB18</f>
        <v>1.1741263547640477</v>
      </c>
      <c r="AE19" t="s">
        <v>32</v>
      </c>
      <c r="AF19">
        <f>AE2+AF18</f>
        <v>1.1740460071538716</v>
      </c>
      <c r="AI19" t="s">
        <v>32</v>
      </c>
      <c r="AJ19">
        <f>AI2+AJ18</f>
        <v>1.1745647288149352</v>
      </c>
      <c r="AM19" t="s">
        <v>32</v>
      </c>
      <c r="AN19">
        <f>AM2+AN18</f>
        <v>1.1747290317727863</v>
      </c>
      <c r="AQ19" t="s">
        <v>32</v>
      </c>
      <c r="AR19">
        <f>AQ2+AR18</f>
        <v>1.1732094043021912</v>
      </c>
      <c r="AU19" t="s">
        <v>32</v>
      </c>
      <c r="AV19">
        <f>AU2+AV18</f>
        <v>1.174215477710745</v>
      </c>
    </row>
    <row r="20" spans="1:48">
      <c r="G20" t="s">
        <v>33</v>
      </c>
      <c r="H20">
        <f>G2-H18</f>
        <v>1.1629999004890257</v>
      </c>
      <c r="K20" t="s">
        <v>33</v>
      </c>
      <c r="L20">
        <f>K2-L18</f>
        <v>1.1575558313502534</v>
      </c>
      <c r="O20" t="s">
        <v>33</v>
      </c>
      <c r="P20">
        <f>O2-P18</f>
        <v>1.1581688931488474</v>
      </c>
      <c r="S20" t="s">
        <v>33</v>
      </c>
      <c r="T20">
        <f>S2-T18</f>
        <v>1.1684459355726706</v>
      </c>
      <c r="W20" t="s">
        <v>33</v>
      </c>
      <c r="X20">
        <f>W2-X18</f>
        <v>1.1640637102498239</v>
      </c>
      <c r="AA20" t="s">
        <v>33</v>
      </c>
      <c r="AB20">
        <f>AA2-AB18</f>
        <v>1.1626031472593623</v>
      </c>
      <c r="AE20" t="s">
        <v>33</v>
      </c>
      <c r="AF20">
        <f>AE2-AF18</f>
        <v>1.162555622973003</v>
      </c>
      <c r="AI20" t="s">
        <v>33</v>
      </c>
      <c r="AJ20">
        <f>AI2-AJ18</f>
        <v>1.1628692087049131</v>
      </c>
      <c r="AM20" t="s">
        <v>33</v>
      </c>
      <c r="AN20">
        <f>AM2-AN18</f>
        <v>1.1629170588606419</v>
      </c>
      <c r="AQ20" t="s">
        <v>33</v>
      </c>
      <c r="AR20">
        <f>AQ2-AR18</f>
        <v>1.1614334120591416</v>
      </c>
      <c r="AU20" t="s">
        <v>33</v>
      </c>
      <c r="AV20">
        <f>AU2-AV18</f>
        <v>1.1620134678604654</v>
      </c>
    </row>
    <row r="21" spans="1:48">
      <c r="G21" t="s">
        <v>24</v>
      </c>
      <c r="H21" s="25">
        <f>LN(G2)</f>
        <v>0.15562951210502979</v>
      </c>
      <c r="K21" t="s">
        <v>24</v>
      </c>
      <c r="L21" s="25">
        <f>LN(K2)</f>
        <v>0.15176410680810146</v>
      </c>
      <c r="O21" t="s">
        <v>24</v>
      </c>
      <c r="P21" s="25">
        <f>LN(O2)</f>
        <v>0.15159427927377794</v>
      </c>
      <c r="S21" t="s">
        <v>24</v>
      </c>
      <c r="T21" s="25">
        <f>LN(S2)</f>
        <v>0.159272954505047</v>
      </c>
      <c r="W21" t="s">
        <v>24</v>
      </c>
      <c r="X21" s="25">
        <f>LN(W2)</f>
        <v>0.1566042246341362</v>
      </c>
      <c r="AA21" t="s">
        <v>24</v>
      </c>
      <c r="AB21" s="25">
        <f>LN(AA2)</f>
        <v>0.15560512247974401</v>
      </c>
      <c r="AE21" t="s">
        <v>24</v>
      </c>
      <c r="AF21" s="25">
        <f>LN(AE2)</f>
        <v>0.15555039838981696</v>
      </c>
      <c r="AI21" t="s">
        <v>24</v>
      </c>
      <c r="AJ21" s="25">
        <f>LN(AI2)</f>
        <v>0.15590653919778688</v>
      </c>
      <c r="AM21" t="s">
        <v>24</v>
      </c>
      <c r="AN21" s="25">
        <f>LN(AM2)</f>
        <v>0.15599729833450665</v>
      </c>
      <c r="AQ21" t="s">
        <v>24</v>
      </c>
      <c r="AR21" s="25">
        <f>LN(AQ2)</f>
        <v>0.15471172942149616</v>
      </c>
      <c r="AU21" t="s">
        <v>24</v>
      </c>
      <c r="AV21" s="25">
        <f>LN(AU2)</f>
        <v>0.15539088712553417</v>
      </c>
    </row>
    <row r="22" spans="1:48">
      <c r="G22" t="s">
        <v>34</v>
      </c>
      <c r="H22" s="25">
        <f>LN(H19)</f>
        <v>0.16023492820990351</v>
      </c>
      <c r="K22" t="s">
        <v>34</v>
      </c>
      <c r="L22" s="25">
        <f>LN(L19)</f>
        <v>0.15718789539309799</v>
      </c>
      <c r="O22" t="s">
        <v>34</v>
      </c>
      <c r="P22" s="25">
        <f>LN(P19)</f>
        <v>0.15632584681931061</v>
      </c>
      <c r="S22" t="s">
        <v>34</v>
      </c>
      <c r="T22" s="25">
        <f>LN(T19)</f>
        <v>0.1628584016110223</v>
      </c>
      <c r="W22" t="s">
        <v>34</v>
      </c>
      <c r="X22" s="25">
        <f>LN(X19)</f>
        <v>0.16126950070964419</v>
      </c>
      <c r="AA22" t="s">
        <v>34</v>
      </c>
      <c r="AB22" s="25">
        <f>LN(AB19)</f>
        <v>0.16052434318180556</v>
      </c>
      <c r="AE22" t="s">
        <v>34</v>
      </c>
      <c r="AF22" s="25">
        <f>LN(AF19)</f>
        <v>0.16045590901444165</v>
      </c>
      <c r="AI22" t="s">
        <v>34</v>
      </c>
      <c r="AJ22" s="25">
        <f>LN(AJ19)</f>
        <v>0.16089763540319899</v>
      </c>
      <c r="AM22" t="s">
        <v>34</v>
      </c>
      <c r="AN22" s="25">
        <f>LN(AN19)</f>
        <v>0.16103750974405437</v>
      </c>
      <c r="AQ22" t="s">
        <v>34</v>
      </c>
      <c r="AR22" s="25">
        <f>LN(AR19)</f>
        <v>0.15974307403021046</v>
      </c>
      <c r="AU22" t="s">
        <v>34</v>
      </c>
      <c r="AV22" s="25">
        <f>LN(AV19)</f>
        <v>0.16060024605549081</v>
      </c>
    </row>
    <row r="23" spans="1:48">
      <c r="G23" t="s">
        <v>35</v>
      </c>
      <c r="H23" s="25">
        <f>LN(H20)</f>
        <v>0.15100278797248734</v>
      </c>
      <c r="K23" t="s">
        <v>35</v>
      </c>
      <c r="L23" s="25">
        <f>LN(L20)</f>
        <v>0.14631074024287419</v>
      </c>
      <c r="O23" t="s">
        <v>35</v>
      </c>
      <c r="P23" s="25">
        <f>LN(P20)</f>
        <v>0.14684021752178442</v>
      </c>
      <c r="S23" t="s">
        <v>35</v>
      </c>
      <c r="T23" s="25">
        <f>LN(T20)</f>
        <v>0.15567460569587646</v>
      </c>
      <c r="W23" t="s">
        <v>35</v>
      </c>
      <c r="X23" s="25">
        <f>LN(X20)</f>
        <v>0.15191708170300258</v>
      </c>
      <c r="AA23" t="s">
        <v>35</v>
      </c>
      <c r="AB23" s="25">
        <f>LN(AB20)</f>
        <v>0.15066158336846286</v>
      </c>
      <c r="AE23" t="s">
        <v>35</v>
      </c>
      <c r="AF23" s="25">
        <f>LN(AF20)</f>
        <v>0.15062070505342098</v>
      </c>
      <c r="AI23" t="s">
        <v>35</v>
      </c>
      <c r="AJ23" s="25">
        <f>LN(AJ20)</f>
        <v>0.15089040694147096</v>
      </c>
      <c r="AM23" t="s">
        <v>35</v>
      </c>
      <c r="AN23" s="25">
        <f>LN(AN20)</f>
        <v>0.15093155445051157</v>
      </c>
      <c r="AQ23" t="s">
        <v>35</v>
      </c>
      <c r="AR23" s="25">
        <f>LN(AR20)</f>
        <v>0.14965494232031976</v>
      </c>
      <c r="AU23" t="s">
        <v>35</v>
      </c>
      <c r="AV23" s="25">
        <f>LN(AV20)</f>
        <v>0.15015424860391757</v>
      </c>
    </row>
    <row r="24" spans="1:48">
      <c r="G24" t="s">
        <v>36</v>
      </c>
      <c r="H24" s="25">
        <f>H22-H21</f>
        <v>4.6054161048737219E-3</v>
      </c>
      <c r="K24" t="s">
        <v>36</v>
      </c>
      <c r="L24" s="25">
        <f>L22-L21</f>
        <v>5.4237885849965362E-3</v>
      </c>
      <c r="O24" t="s">
        <v>36</v>
      </c>
      <c r="P24" s="25">
        <f>P22-P21</f>
        <v>4.7315675455326667E-3</v>
      </c>
      <c r="S24" t="s">
        <v>36</v>
      </c>
      <c r="T24" s="25">
        <f>T22-T21</f>
        <v>3.5854471059753035E-3</v>
      </c>
      <c r="W24" t="s">
        <v>36</v>
      </c>
      <c r="X24" s="25">
        <f>X22-X21</f>
        <v>4.6652760755079847E-3</v>
      </c>
      <c r="AA24" t="s">
        <v>36</v>
      </c>
      <c r="AB24" s="25">
        <f>AB22-AB21</f>
        <v>4.9192207020615497E-3</v>
      </c>
      <c r="AE24" t="s">
        <v>36</v>
      </c>
      <c r="AF24" s="25">
        <f>AF22-AF21</f>
        <v>4.9055106246246871E-3</v>
      </c>
      <c r="AI24" t="s">
        <v>36</v>
      </c>
      <c r="AJ24" s="25">
        <f>AJ22-AJ21</f>
        <v>4.9910962054121044E-3</v>
      </c>
      <c r="AM24" t="s">
        <v>36</v>
      </c>
      <c r="AN24" s="25">
        <f>AN22-AN21</f>
        <v>5.040211409547718E-3</v>
      </c>
      <c r="AQ24" t="s">
        <v>36</v>
      </c>
      <c r="AR24" s="25">
        <f>AR22-AR21</f>
        <v>5.0313446087142943E-3</v>
      </c>
      <c r="AU24" t="s">
        <v>36</v>
      </c>
      <c r="AV24" s="25">
        <f>AV22-AV21</f>
        <v>5.2093589299566367E-3</v>
      </c>
    </row>
    <row r="25" spans="1:48">
      <c r="G25" t="s">
        <v>37</v>
      </c>
      <c r="H25" s="25">
        <f>H21-H23</f>
        <v>4.626724132542448E-3</v>
      </c>
      <c r="K25" t="s">
        <v>37</v>
      </c>
      <c r="L25" s="25">
        <f>L21-L23</f>
        <v>5.4533665652272689E-3</v>
      </c>
      <c r="O25" t="s">
        <v>37</v>
      </c>
      <c r="P25" s="25">
        <f>P21-P23</f>
        <v>4.7540617519935269E-3</v>
      </c>
      <c r="S25" t="s">
        <v>37</v>
      </c>
      <c r="T25" s="25">
        <f>T21-T23</f>
        <v>3.5983488091705373E-3</v>
      </c>
      <c r="W25" t="s">
        <v>37</v>
      </c>
      <c r="X25" s="25">
        <f>X21-X23</f>
        <v>4.6871429311336199E-3</v>
      </c>
      <c r="AA25" t="s">
        <v>37</v>
      </c>
      <c r="AB25" s="25">
        <f>AB21-AB23</f>
        <v>4.9435391112811478E-3</v>
      </c>
      <c r="AE25" t="s">
        <v>37</v>
      </c>
      <c r="AF25" s="25">
        <f>AF21-AF23</f>
        <v>4.9296933363959794E-3</v>
      </c>
      <c r="AI25" t="s">
        <v>37</v>
      </c>
      <c r="AJ25" s="25">
        <f>AJ21-AJ23</f>
        <v>5.0161322563159194E-3</v>
      </c>
      <c r="AM25" t="s">
        <v>37</v>
      </c>
      <c r="AN25" s="25">
        <f>AN21-AN23</f>
        <v>5.065743883995083E-3</v>
      </c>
      <c r="AQ25" t="s">
        <v>37</v>
      </c>
      <c r="AR25" s="25">
        <f>AR21-AR23</f>
        <v>5.0567871011764076E-3</v>
      </c>
      <c r="AU25" t="s">
        <v>37</v>
      </c>
      <c r="AV25" s="25">
        <f>AV21-AV23</f>
        <v>5.2366385216165989E-3</v>
      </c>
    </row>
    <row r="26" spans="1:48">
      <c r="G26" t="s">
        <v>38</v>
      </c>
      <c r="H26" s="26">
        <f>AVERAGE(H24:H25)</f>
        <v>4.6160701187080849E-3</v>
      </c>
      <c r="K26" t="s">
        <v>38</v>
      </c>
      <c r="L26" s="26">
        <f>AVERAGE(L24:L25)</f>
        <v>5.4385775751119025E-3</v>
      </c>
      <c r="O26" t="s">
        <v>38</v>
      </c>
      <c r="P26" s="26">
        <f>AVERAGE(P24:P25)</f>
        <v>4.7428146487630968E-3</v>
      </c>
      <c r="S26" t="s">
        <v>38</v>
      </c>
      <c r="T26" s="26">
        <f>AVERAGE(T24:T25)</f>
        <v>3.5918979575729204E-3</v>
      </c>
      <c r="W26" t="s">
        <v>38</v>
      </c>
      <c r="X26" s="26">
        <f>AVERAGE(X24:X25)</f>
        <v>4.6762095033208023E-3</v>
      </c>
      <c r="AA26" t="s">
        <v>38</v>
      </c>
      <c r="AB26" s="26">
        <f>AVERAGE(AB24:AB25)</f>
        <v>4.9313799066713487E-3</v>
      </c>
      <c r="AE26" t="s">
        <v>38</v>
      </c>
      <c r="AF26" s="26">
        <f>AVERAGE(AF24:AF25)</f>
        <v>4.9176019805103333E-3</v>
      </c>
      <c r="AI26" t="s">
        <v>38</v>
      </c>
      <c r="AJ26" s="26">
        <f>AVERAGE(AJ24:AJ25)</f>
        <v>5.0036142308640119E-3</v>
      </c>
      <c r="AM26" t="s">
        <v>38</v>
      </c>
      <c r="AN26" s="26">
        <f>AVERAGE(AN24:AN25)</f>
        <v>5.0529776467714005E-3</v>
      </c>
      <c r="AQ26" t="s">
        <v>38</v>
      </c>
      <c r="AR26" s="26">
        <f>AVERAGE(AR24:AR25)</f>
        <v>5.044065854945351E-3</v>
      </c>
      <c r="AU26" t="s">
        <v>38</v>
      </c>
      <c r="AV26" s="26">
        <f>AVERAGE(AV24:AV25)</f>
        <v>5.2229987257866178E-3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>
      <selection activeCell="F1" sqref="F1"/>
    </sheetView>
  </sheetViews>
  <sheetFormatPr baseColWidth="10" defaultRowHeight="14" x14ac:dyDescent="0"/>
  <sheetData>
    <row r="1" spans="1:52" ht="17" thickTop="1" thickBot="1">
      <c r="B1" s="12" t="s">
        <v>17</v>
      </c>
      <c r="C1" s="12" t="s">
        <v>18</v>
      </c>
      <c r="D1" s="12" t="s">
        <v>19</v>
      </c>
      <c r="E1" s="27" t="s">
        <v>2</v>
      </c>
      <c r="F1" s="28" t="s">
        <v>3</v>
      </c>
      <c r="G1" s="20">
        <f>LN(G2)</f>
        <v>0.15562951210502979</v>
      </c>
      <c r="H1" s="21">
        <f>G4</f>
        <v>0.99044965187914469</v>
      </c>
      <c r="I1" s="18" t="s">
        <v>2</v>
      </c>
      <c r="J1" s="19" t="s">
        <v>16</v>
      </c>
      <c r="K1" s="22">
        <f>LN(K2)</f>
        <v>0.15176410680810146</v>
      </c>
      <c r="L1" s="23">
        <f>K4</f>
        <v>0.98791383166479141</v>
      </c>
      <c r="M1" s="18" t="s">
        <v>2</v>
      </c>
      <c r="N1" s="19" t="s">
        <v>16</v>
      </c>
      <c r="O1" s="22">
        <f>LN(O2)</f>
        <v>0.15159427927377794</v>
      </c>
      <c r="P1" s="23">
        <f>O4</f>
        <v>0.99076432506154499</v>
      </c>
      <c r="Q1" s="18" t="s">
        <v>2</v>
      </c>
      <c r="R1" s="19" t="s">
        <v>16</v>
      </c>
      <c r="S1" s="22">
        <f>LN(S2)</f>
        <v>0.159272954505047</v>
      </c>
      <c r="T1" s="23">
        <f>S4</f>
        <v>0.99510562683470649</v>
      </c>
      <c r="U1" s="18" t="s">
        <v>2</v>
      </c>
      <c r="V1" s="19" t="s">
        <v>16</v>
      </c>
      <c r="W1" s="22">
        <f>LN(W2)</f>
        <v>0.1566042246341362</v>
      </c>
      <c r="X1" s="23">
        <f>W4</f>
        <v>0.99149615431423976</v>
      </c>
      <c r="Y1" s="18" t="s">
        <v>2</v>
      </c>
      <c r="Z1" s="19" t="s">
        <v>16</v>
      </c>
      <c r="AA1" s="22">
        <f>LN(AA2)</f>
        <v>0.15560512247974401</v>
      </c>
      <c r="AB1" s="23">
        <f>AA4</f>
        <v>0.99045014870104908</v>
      </c>
      <c r="AC1" s="18" t="s">
        <v>2</v>
      </c>
      <c r="AD1" s="19" t="s">
        <v>16</v>
      </c>
      <c r="AE1" s="22">
        <f>LN(AE2)</f>
        <v>0.15555039838981696</v>
      </c>
      <c r="AF1" s="23">
        <f>AE4</f>
        <v>0.99049734068039674</v>
      </c>
      <c r="AG1" s="18" t="s">
        <v>2</v>
      </c>
      <c r="AH1" s="19" t="s">
        <v>16</v>
      </c>
      <c r="AI1" s="22">
        <f>LN(AI2)</f>
        <v>0.15590653919778688</v>
      </c>
      <c r="AJ1" s="23">
        <f>AI4</f>
        <v>0.9902028537003279</v>
      </c>
      <c r="AK1" s="18" t="s">
        <v>2</v>
      </c>
      <c r="AL1" s="19" t="s">
        <v>16</v>
      </c>
      <c r="AM1" s="22">
        <f>LN(AM2)</f>
        <v>0.15599729833450665</v>
      </c>
      <c r="AN1" s="23">
        <f>AM4</f>
        <v>0.99002024662040733</v>
      </c>
      <c r="AO1" s="18" t="s">
        <v>2</v>
      </c>
      <c r="AP1" s="19" t="s">
        <v>16</v>
      </c>
      <c r="AQ1" s="22">
        <f>LN(AQ2)</f>
        <v>0.15471172942149616</v>
      </c>
      <c r="AR1" s="23">
        <f>AQ4</f>
        <v>0.9899164815484055</v>
      </c>
      <c r="AS1" s="18" t="s">
        <v>2</v>
      </c>
      <c r="AT1" s="19" t="s">
        <v>16</v>
      </c>
      <c r="AU1" s="22">
        <f>LN(AU2)</f>
        <v>0.15539088712553417</v>
      </c>
      <c r="AV1" s="23">
        <f>AU4</f>
        <v>0.98927508829706889</v>
      </c>
      <c r="AW1" s="18" t="s">
        <v>2</v>
      </c>
      <c r="AX1" s="19" t="s">
        <v>16</v>
      </c>
      <c r="AY1" s="22">
        <f>LN(AY2)</f>
        <v>0.15836346879754462</v>
      </c>
      <c r="AZ1" s="23">
        <f>AY4</f>
        <v>0.99041157468356911</v>
      </c>
    </row>
    <row r="2" spans="1:52" ht="15" thickTop="1">
      <c r="B2">
        <v>0.15176410680810146</v>
      </c>
      <c r="C2" s="24">
        <v>0.98791383166479141</v>
      </c>
      <c r="D2">
        <v>653.91366677352448</v>
      </c>
      <c r="E2" s="6">
        <v>1987</v>
      </c>
      <c r="F2" s="6">
        <v>2.2999999999999998</v>
      </c>
      <c r="G2">
        <f t="array" ref="G2:H6">LOGEST(F2:F12,E2:E12,TRUE, TRUE)</f>
        <v>1.1683932473376852</v>
      </c>
      <c r="H2">
        <v>1.2862131772356474E-134</v>
      </c>
      <c r="I2" s="6">
        <v>1989</v>
      </c>
      <c r="J2" s="6">
        <v>3</v>
      </c>
      <c r="K2">
        <f t="array" ref="K2:L6">LOGEST(J2:J11,I2:I11,TRUE, TRUE)</f>
        <v>1.1638856513457085</v>
      </c>
      <c r="L2">
        <v>2.9611592478789796E-131</v>
      </c>
      <c r="M2" s="6">
        <v>1987</v>
      </c>
      <c r="N2" s="6">
        <v>2.2999999999999998</v>
      </c>
      <c r="O2">
        <f t="array" ref="O2:P6">LOGEST(N2:N11,M2:M11,TRUE, TRUE)</f>
        <v>1.1636880082983967</v>
      </c>
      <c r="P2">
        <v>4.1744576154299399E-131</v>
      </c>
      <c r="Q2" s="6">
        <v>1987</v>
      </c>
      <c r="R2" s="6">
        <v>2.2999999999999998</v>
      </c>
      <c r="S2">
        <f t="array" ref="S2:T6">LOGEST(R2:R11,Q2:Q11,TRUE, TRUE)</f>
        <v>1.1726579852807035</v>
      </c>
      <c r="T2">
        <v>8.6220033181418809E-138</v>
      </c>
      <c r="U2" s="6">
        <v>1987</v>
      </c>
      <c r="V2" s="6">
        <v>2.2999999999999998</v>
      </c>
      <c r="W2">
        <f t="array" ref="W2:X6">LOGEST(V2:V11,U2:U11,TRUE, TRUE)</f>
        <v>1.1695326500796439</v>
      </c>
      <c r="X2">
        <v>1.8112212329023194E-135</v>
      </c>
      <c r="Y2" s="6">
        <v>1987</v>
      </c>
      <c r="Z2" s="6">
        <v>2.2999999999999998</v>
      </c>
      <c r="AA2">
        <f t="array" ref="AA2:AB6">LOGEST(Z2:Z11,Y2:Y11,TRUE, TRUE)</f>
        <v>1.168364751011705</v>
      </c>
      <c r="AB2">
        <v>1.3523659028664374E-134</v>
      </c>
      <c r="AC2" s="6">
        <v>1987</v>
      </c>
      <c r="AD2" s="6">
        <v>2.2999999999999998</v>
      </c>
      <c r="AE2">
        <f t="array" ref="AE2:AF6">LOGEST(AD2:AD11,AC2:AC11,TRUE, TRUE)</f>
        <v>1.1683008150634373</v>
      </c>
      <c r="AF2">
        <v>1.501832678285081E-134</v>
      </c>
      <c r="AG2" s="6">
        <v>1987</v>
      </c>
      <c r="AH2" s="6">
        <v>2.2999999999999998</v>
      </c>
      <c r="AI2">
        <f t="array" ref="AI2:AJ6">LOGEST(AH2:AH11,AG2:AG11,TRUE, TRUE)</f>
        <v>1.1687169687599241</v>
      </c>
      <c r="AJ2">
        <v>7.4162835239082648E-135</v>
      </c>
      <c r="AK2" s="6">
        <v>1987</v>
      </c>
      <c r="AL2" s="6">
        <v>2.2999999999999998</v>
      </c>
      <c r="AM2">
        <f t="array" ref="AM2:AN6">LOGEST(AL2:AL11,AK2:AK11,TRUE, TRUE)</f>
        <v>1.1688230453167141</v>
      </c>
      <c r="AN2">
        <v>6.1872434347371683E-135</v>
      </c>
      <c r="AO2" s="6">
        <v>1987</v>
      </c>
      <c r="AP2" s="6">
        <v>2.2999999999999998</v>
      </c>
      <c r="AQ2">
        <f t="array" ref="AQ2:AR6">LOGEST(AP2:AP11,AO2:AO11,TRUE, TRUE)</f>
        <v>1.1673214081806664</v>
      </c>
      <c r="AR2">
        <v>7.9980411698616595E-134</v>
      </c>
      <c r="AS2" s="6">
        <v>1987</v>
      </c>
      <c r="AT2" s="6">
        <v>2.2999999999999998</v>
      </c>
      <c r="AU2">
        <f t="array" ref="AU2:AV6">LOGEST(AT2:AT11,AS2:AS11,TRUE, TRUE)</f>
        <v>1.1681144727856052</v>
      </c>
      <c r="AV2">
        <v>2.069085600656674E-134</v>
      </c>
      <c r="AW2" s="6">
        <v>1987</v>
      </c>
      <c r="AX2" s="6">
        <v>2.2999999999999998</v>
      </c>
      <c r="AY2">
        <f t="array" ref="AY2:AZ6">LOGEST(AX2:AX11,AW2:AW11,TRUE, TRUE)</f>
        <v>1.1715919544466877</v>
      </c>
      <c r="AZ2">
        <v>5.5222597365762346E-137</v>
      </c>
    </row>
    <row r="3" spans="1:52">
      <c r="B3">
        <v>0.15159427927377794</v>
      </c>
      <c r="C3" s="24">
        <v>0.99076432506154499</v>
      </c>
      <c r="D3">
        <v>858.20631987490935</v>
      </c>
      <c r="E3" s="6">
        <v>1989</v>
      </c>
      <c r="F3" s="6">
        <v>3</v>
      </c>
      <c r="G3">
        <v>5.0940605233992025E-3</v>
      </c>
      <c r="H3">
        <v>10.182160757595039</v>
      </c>
      <c r="I3" s="6">
        <v>1992</v>
      </c>
      <c r="J3" s="6">
        <v>7</v>
      </c>
      <c r="K3">
        <v>5.93483792345022E-3</v>
      </c>
      <c r="L3">
        <v>11.86972985380268</v>
      </c>
      <c r="M3" s="6">
        <v>1992</v>
      </c>
      <c r="N3" s="6">
        <v>7</v>
      </c>
      <c r="O3">
        <v>5.1747212269783755E-3</v>
      </c>
      <c r="P3">
        <v>10.34846076278108</v>
      </c>
      <c r="Q3" s="6">
        <v>1989</v>
      </c>
      <c r="R3" s="6">
        <v>3</v>
      </c>
      <c r="S3">
        <v>3.9492169383393717E-3</v>
      </c>
      <c r="T3">
        <v>7.8965053373350456</v>
      </c>
      <c r="U3" s="6">
        <v>1989</v>
      </c>
      <c r="V3" s="6">
        <v>3</v>
      </c>
      <c r="W3">
        <v>5.127676857539047E-3</v>
      </c>
      <c r="X3">
        <v>10.251315900188752</v>
      </c>
      <c r="Y3" s="6">
        <v>1989</v>
      </c>
      <c r="Z3" s="6">
        <v>3</v>
      </c>
      <c r="AA3">
        <v>5.4020784909914518E-3</v>
      </c>
      <c r="AB3">
        <v>10.798284542191942</v>
      </c>
      <c r="AC3" s="6">
        <v>1989</v>
      </c>
      <c r="AD3" s="6">
        <v>3</v>
      </c>
      <c r="AE3">
        <v>5.3866909201678477E-3</v>
      </c>
      <c r="AF3">
        <v>10.766448688899994</v>
      </c>
      <c r="AG3" s="6">
        <v>1989</v>
      </c>
      <c r="AH3" s="6">
        <v>3</v>
      </c>
      <c r="AI3">
        <v>5.4828586226204441E-3</v>
      </c>
      <c r="AJ3">
        <v>10.957013042346711</v>
      </c>
      <c r="AK3" s="6">
        <v>1989</v>
      </c>
      <c r="AL3" s="6">
        <v>3</v>
      </c>
      <c r="AM3">
        <v>5.5374516842575279E-3</v>
      </c>
      <c r="AN3">
        <v>11.065557328683338</v>
      </c>
      <c r="AO3" s="6">
        <v>1989</v>
      </c>
      <c r="AP3" s="6">
        <v>3</v>
      </c>
      <c r="AQ3">
        <v>5.5205839502929198E-3</v>
      </c>
      <c r="AR3">
        <v>11.031296548151825</v>
      </c>
      <c r="AS3" s="6">
        <v>1989</v>
      </c>
      <c r="AT3" s="6">
        <v>3</v>
      </c>
      <c r="AU3">
        <v>5.7203009606708859E-3</v>
      </c>
      <c r="AV3">
        <v>11.429799324170009</v>
      </c>
      <c r="AW3" s="6">
        <v>1989</v>
      </c>
      <c r="AX3" s="6">
        <v>3</v>
      </c>
      <c r="AY3">
        <v>5.5090384541643771E-3</v>
      </c>
      <c r="AZ3">
        <v>11.006566508690428</v>
      </c>
    </row>
    <row r="4" spans="1:52" ht="15" thickBot="1">
      <c r="B4">
        <v>0.159272954505047</v>
      </c>
      <c r="C4" s="24">
        <v>0.99510562683470649</v>
      </c>
      <c r="D4">
        <v>1626.5300470198681</v>
      </c>
      <c r="E4" s="6">
        <v>1992</v>
      </c>
      <c r="F4" s="6">
        <v>7</v>
      </c>
      <c r="G4">
        <v>0.99044965187914469</v>
      </c>
      <c r="H4">
        <v>0.11589814619107759</v>
      </c>
      <c r="I4" s="6">
        <v>1995</v>
      </c>
      <c r="J4" s="6">
        <v>10</v>
      </c>
      <c r="K4">
        <v>0.98791383166479141</v>
      </c>
      <c r="L4">
        <v>0.11322949098470214</v>
      </c>
      <c r="M4" s="6">
        <v>1995</v>
      </c>
      <c r="N4" s="6">
        <v>10</v>
      </c>
      <c r="O4">
        <v>0.99076432506154499</v>
      </c>
      <c r="P4">
        <v>0.10498436879930623</v>
      </c>
      <c r="Q4" s="6">
        <v>1995</v>
      </c>
      <c r="R4" s="6">
        <v>10</v>
      </c>
      <c r="S4">
        <v>0.99510562683470649</v>
      </c>
      <c r="T4">
        <v>8.5297600668248999E-2</v>
      </c>
      <c r="U4" s="6">
        <v>1992</v>
      </c>
      <c r="V4" s="6">
        <v>7</v>
      </c>
      <c r="W4">
        <v>0.99149615431423976</v>
      </c>
      <c r="X4">
        <v>0.11484164701709615</v>
      </c>
      <c r="Y4" s="6">
        <v>1992</v>
      </c>
      <c r="Z4" s="6">
        <v>7</v>
      </c>
      <c r="AA4">
        <v>0.99045014870104908</v>
      </c>
      <c r="AB4">
        <v>0.12281860384568009</v>
      </c>
      <c r="AC4" s="6">
        <v>1992</v>
      </c>
      <c r="AD4" s="6">
        <v>7</v>
      </c>
      <c r="AE4">
        <v>0.99049734068039674</v>
      </c>
      <c r="AF4">
        <v>0.12237395230900656</v>
      </c>
      <c r="AG4" s="6">
        <v>1992</v>
      </c>
      <c r="AH4" s="6">
        <v>7</v>
      </c>
      <c r="AI4">
        <v>0.9902028537003279</v>
      </c>
      <c r="AJ4">
        <v>0.12240412801838281</v>
      </c>
      <c r="AK4" s="6">
        <v>1992</v>
      </c>
      <c r="AL4" s="6">
        <v>7</v>
      </c>
      <c r="AM4">
        <v>0.99002024662040733</v>
      </c>
      <c r="AN4">
        <v>0.12233883872668148</v>
      </c>
      <c r="AO4" s="6">
        <v>1992</v>
      </c>
      <c r="AP4" s="6">
        <v>7</v>
      </c>
      <c r="AQ4">
        <v>0.9899164815484055</v>
      </c>
      <c r="AR4">
        <v>0.12039430429053292</v>
      </c>
      <c r="AS4" s="6">
        <v>1992</v>
      </c>
      <c r="AT4" s="6">
        <v>7</v>
      </c>
      <c r="AU4">
        <v>0.98927508829706889</v>
      </c>
      <c r="AV4">
        <v>0.12280674849483081</v>
      </c>
      <c r="AW4" s="6">
        <v>1992</v>
      </c>
      <c r="AX4" s="6">
        <v>7</v>
      </c>
      <c r="AY4">
        <v>0.99041157468356911</v>
      </c>
      <c r="AZ4">
        <v>0.11355837504364145</v>
      </c>
    </row>
    <row r="5" spans="1:52" ht="17" thickTop="1" thickBot="1">
      <c r="B5">
        <v>0.1566042246341362</v>
      </c>
      <c r="C5" s="24">
        <v>0.99149615431423976</v>
      </c>
      <c r="D5">
        <v>932.750843279778</v>
      </c>
      <c r="E5" s="6">
        <v>1995</v>
      </c>
      <c r="F5" s="6">
        <v>10</v>
      </c>
      <c r="G5">
        <v>933.37402512548954</v>
      </c>
      <c r="H5">
        <v>9</v>
      </c>
      <c r="I5" s="6">
        <v>1998</v>
      </c>
      <c r="J5" s="6">
        <v>14</v>
      </c>
      <c r="K5" s="21">
        <v>653.91366677352448</v>
      </c>
      <c r="L5">
        <v>8</v>
      </c>
      <c r="M5" s="6">
        <v>1998</v>
      </c>
      <c r="N5" s="6">
        <v>14</v>
      </c>
      <c r="O5" s="21">
        <v>858.20631987490935</v>
      </c>
      <c r="P5">
        <v>8</v>
      </c>
      <c r="Q5" s="6">
        <v>1998</v>
      </c>
      <c r="R5" s="6">
        <v>14</v>
      </c>
      <c r="S5" s="21">
        <v>1626.5300470198681</v>
      </c>
      <c r="T5">
        <v>8</v>
      </c>
      <c r="U5" s="6">
        <v>1998</v>
      </c>
      <c r="V5" s="6">
        <v>14</v>
      </c>
      <c r="W5" s="21">
        <v>932.750843279778</v>
      </c>
      <c r="X5">
        <v>8</v>
      </c>
      <c r="Y5" s="6">
        <v>1995</v>
      </c>
      <c r="Z5" s="6">
        <v>10</v>
      </c>
      <c r="AA5" s="21">
        <v>829.70937887576451</v>
      </c>
      <c r="AB5">
        <v>8</v>
      </c>
      <c r="AC5" s="6">
        <v>1995</v>
      </c>
      <c r="AD5" s="6">
        <v>10</v>
      </c>
      <c r="AE5" s="21">
        <v>833.86959996519897</v>
      </c>
      <c r="AF5">
        <v>8</v>
      </c>
      <c r="AG5" s="6">
        <v>1995</v>
      </c>
      <c r="AH5" s="6">
        <v>10</v>
      </c>
      <c r="AI5" s="21">
        <v>808.56430916702072</v>
      </c>
      <c r="AJ5">
        <v>8</v>
      </c>
      <c r="AK5" s="6">
        <v>1995</v>
      </c>
      <c r="AL5" s="6">
        <v>10</v>
      </c>
      <c r="AM5" s="21">
        <v>793.62301569084991</v>
      </c>
      <c r="AN5">
        <v>8</v>
      </c>
      <c r="AO5" s="6">
        <v>1995</v>
      </c>
      <c r="AP5" s="6">
        <v>10</v>
      </c>
      <c r="AQ5" s="21">
        <v>785.37386433154825</v>
      </c>
      <c r="AR5">
        <v>8</v>
      </c>
      <c r="AS5" s="6">
        <v>1995</v>
      </c>
      <c r="AT5" s="6">
        <v>10</v>
      </c>
      <c r="AU5" s="21">
        <v>737.92688700771112</v>
      </c>
      <c r="AV5">
        <v>8</v>
      </c>
      <c r="AW5" s="6">
        <v>1995</v>
      </c>
      <c r="AX5" s="6">
        <v>10</v>
      </c>
      <c r="AY5" s="21">
        <v>826.33929305274535</v>
      </c>
      <c r="AZ5">
        <v>8</v>
      </c>
    </row>
    <row r="6" spans="1:52" ht="15" thickTop="1">
      <c r="B6">
        <v>0.15560512247974401</v>
      </c>
      <c r="C6" s="24">
        <v>0.99045014870104908</v>
      </c>
      <c r="D6">
        <v>829.70937887576451</v>
      </c>
      <c r="E6" s="6">
        <v>1998</v>
      </c>
      <c r="F6" s="6">
        <v>14</v>
      </c>
      <c r="G6">
        <v>12.53743485878678</v>
      </c>
      <c r="H6">
        <v>0.12089142261475554</v>
      </c>
      <c r="I6" s="6">
        <v>2000</v>
      </c>
      <c r="J6" s="6">
        <v>20</v>
      </c>
      <c r="K6">
        <v>8.3837732579549442</v>
      </c>
      <c r="L6">
        <v>0.10256734102923795</v>
      </c>
      <c r="M6" s="6">
        <v>2000</v>
      </c>
      <c r="N6" s="6">
        <v>20</v>
      </c>
      <c r="O6">
        <v>9.4589077793134813</v>
      </c>
      <c r="P6">
        <v>8.8173741537509953E-2</v>
      </c>
      <c r="Q6" s="6">
        <v>2000</v>
      </c>
      <c r="R6" s="6">
        <v>20</v>
      </c>
      <c r="S6">
        <v>11.834113238151696</v>
      </c>
      <c r="T6">
        <v>5.8205445438080573E-2</v>
      </c>
      <c r="U6" s="6">
        <v>2000</v>
      </c>
      <c r="V6" s="6">
        <v>20</v>
      </c>
      <c r="W6">
        <v>12.301681399706716</v>
      </c>
      <c r="X6">
        <v>0.10550883111679447</v>
      </c>
      <c r="Y6" s="6">
        <v>2000</v>
      </c>
      <c r="Z6" s="6">
        <v>20</v>
      </c>
      <c r="AA6">
        <v>12.515675995966784</v>
      </c>
      <c r="AB6">
        <v>0.12067527560481683</v>
      </c>
      <c r="AC6" s="6">
        <v>1998</v>
      </c>
      <c r="AD6" s="6">
        <v>14</v>
      </c>
      <c r="AE6">
        <v>12.487517635287004</v>
      </c>
      <c r="AF6">
        <v>0.1198030736298161</v>
      </c>
      <c r="AG6" s="6">
        <v>1998</v>
      </c>
      <c r="AH6" s="6">
        <v>14</v>
      </c>
      <c r="AI6">
        <v>12.114533523972128</v>
      </c>
      <c r="AJ6">
        <v>0.11986216444752518</v>
      </c>
      <c r="AK6" s="6">
        <v>1998</v>
      </c>
      <c r="AL6" s="6">
        <v>14</v>
      </c>
      <c r="AM6">
        <v>11.877990174489311</v>
      </c>
      <c r="AN6">
        <v>0.11973433168794384</v>
      </c>
      <c r="AO6" s="6">
        <v>1998</v>
      </c>
      <c r="AP6" s="6">
        <v>14</v>
      </c>
      <c r="AQ6">
        <v>11.383828061312705</v>
      </c>
      <c r="AR6">
        <v>0.11595830804481147</v>
      </c>
      <c r="AS6" s="6">
        <v>1998</v>
      </c>
      <c r="AT6" s="6">
        <v>14</v>
      </c>
      <c r="AU6">
        <v>11.129042483785343</v>
      </c>
      <c r="AV6">
        <v>0.12065197980698103</v>
      </c>
      <c r="AW6" s="6">
        <v>1998</v>
      </c>
      <c r="AX6" s="6">
        <v>14</v>
      </c>
      <c r="AY6">
        <v>10.656062107251159</v>
      </c>
      <c r="AZ6">
        <v>0.10316403634041865</v>
      </c>
    </row>
    <row r="7" spans="1:52">
      <c r="B7">
        <v>0.15555039838981696</v>
      </c>
      <c r="C7" s="24">
        <v>0.99049734068039674</v>
      </c>
      <c r="D7">
        <v>833.86959996519897</v>
      </c>
      <c r="E7" s="6">
        <v>2000</v>
      </c>
      <c r="F7" s="6">
        <v>20</v>
      </c>
      <c r="G7" t="s">
        <v>20</v>
      </c>
      <c r="H7">
        <f>TINV(0.0455,H5)</f>
        <v>2.3198094410224317</v>
      </c>
      <c r="I7" s="6">
        <v>2003</v>
      </c>
      <c r="J7" s="6">
        <v>30</v>
      </c>
      <c r="K7" t="s">
        <v>20</v>
      </c>
      <c r="L7">
        <f>TINV(0.0455,L5)</f>
        <v>2.3664194997430683</v>
      </c>
      <c r="M7" s="6">
        <v>2003</v>
      </c>
      <c r="N7" s="6">
        <v>30</v>
      </c>
      <c r="O7" t="s">
        <v>20</v>
      </c>
      <c r="P7">
        <f>TINV(0.0455,P5)</f>
        <v>2.3664194997430683</v>
      </c>
      <c r="Q7" s="6">
        <v>2003</v>
      </c>
      <c r="R7" s="6">
        <v>30</v>
      </c>
      <c r="S7" t="s">
        <v>20</v>
      </c>
      <c r="T7">
        <f>TINV(0.0455,T5)</f>
        <v>2.3664194997430683</v>
      </c>
      <c r="U7" s="6">
        <v>2003</v>
      </c>
      <c r="V7" s="6">
        <v>30</v>
      </c>
      <c r="W7" t="s">
        <v>20</v>
      </c>
      <c r="X7">
        <f>TINV(0.0455,X5)</f>
        <v>2.3664194997430683</v>
      </c>
      <c r="Y7" s="6">
        <v>2003</v>
      </c>
      <c r="Z7" s="6">
        <v>30</v>
      </c>
      <c r="AA7" t="s">
        <v>20</v>
      </c>
      <c r="AB7">
        <f>TINV(0.0455,AB5)</f>
        <v>2.3664194997430683</v>
      </c>
      <c r="AC7" s="6">
        <v>2003</v>
      </c>
      <c r="AD7" s="6">
        <v>30</v>
      </c>
      <c r="AE7" t="s">
        <v>20</v>
      </c>
      <c r="AF7">
        <f>TINV(0.0455,AF5)</f>
        <v>2.3664194997430683</v>
      </c>
      <c r="AG7" s="6">
        <v>2000</v>
      </c>
      <c r="AH7" s="6">
        <v>20</v>
      </c>
      <c r="AI7" t="s">
        <v>20</v>
      </c>
      <c r="AJ7">
        <f>TINV(0.0455,AJ5)</f>
        <v>2.3664194997430683</v>
      </c>
      <c r="AK7" s="6">
        <v>2000</v>
      </c>
      <c r="AL7" s="6">
        <v>20</v>
      </c>
      <c r="AM7" t="s">
        <v>20</v>
      </c>
      <c r="AN7">
        <f>TINV(0.0455,AN5)</f>
        <v>2.3664194997430683</v>
      </c>
      <c r="AO7" s="6">
        <v>2000</v>
      </c>
      <c r="AP7" s="6">
        <v>20</v>
      </c>
      <c r="AQ7" t="s">
        <v>20</v>
      </c>
      <c r="AR7">
        <f>TINV(0.0455,AR5)</f>
        <v>2.3664194997430683</v>
      </c>
      <c r="AS7" s="6">
        <v>2000</v>
      </c>
      <c r="AT7" s="6">
        <v>20</v>
      </c>
      <c r="AU7" t="s">
        <v>20</v>
      </c>
      <c r="AV7">
        <f>TINV(0.0455,AV5)</f>
        <v>2.3664194997430683</v>
      </c>
      <c r="AW7" s="6">
        <v>2000</v>
      </c>
      <c r="AX7" s="6">
        <v>20</v>
      </c>
    </row>
    <row r="8" spans="1:52">
      <c r="B8">
        <v>0.15590653919778688</v>
      </c>
      <c r="C8" s="24">
        <v>0.9902028537003279</v>
      </c>
      <c r="D8">
        <v>808.56430916702072</v>
      </c>
      <c r="E8" s="6">
        <v>2003</v>
      </c>
      <c r="F8" s="6">
        <v>30</v>
      </c>
      <c r="G8" t="s">
        <v>21</v>
      </c>
      <c r="H8">
        <f>H7*G3</f>
        <v>1.1817249695321139E-2</v>
      </c>
      <c r="I8" s="6">
        <v>2004</v>
      </c>
      <c r="J8" s="6">
        <v>35</v>
      </c>
      <c r="K8" t="s">
        <v>21</v>
      </c>
      <c r="L8">
        <f>L7*K3</f>
        <v>1.404431618986726E-2</v>
      </c>
      <c r="M8" s="6">
        <v>2004</v>
      </c>
      <c r="N8" s="6">
        <v>35</v>
      </c>
      <c r="O8" t="s">
        <v>21</v>
      </c>
      <c r="P8">
        <f>P7*O3</f>
        <v>1.2245561217256003E-2</v>
      </c>
      <c r="Q8" s="6">
        <v>2004</v>
      </c>
      <c r="R8" s="6">
        <v>35</v>
      </c>
      <c r="S8" t="s">
        <v>21</v>
      </c>
      <c r="T8">
        <f>T7*S3</f>
        <v>9.3455039716019081E-3</v>
      </c>
      <c r="U8" s="6">
        <v>2004</v>
      </c>
      <c r="V8" s="6">
        <v>35</v>
      </c>
      <c r="W8" t="s">
        <v>21</v>
      </c>
      <c r="X8">
        <f>X7*W3</f>
        <v>1.2134234504061659E-2</v>
      </c>
      <c r="Y8" s="6">
        <v>2004</v>
      </c>
      <c r="Z8" s="6">
        <v>35</v>
      </c>
      <c r="AA8" t="s">
        <v>21</v>
      </c>
      <c r="AB8">
        <f>AB7*AA3</f>
        <v>1.2783583880224781E-2</v>
      </c>
      <c r="AC8" s="6">
        <v>2004</v>
      </c>
      <c r="AD8" s="6">
        <v>35</v>
      </c>
      <c r="AE8" t="s">
        <v>21</v>
      </c>
      <c r="AF8">
        <f>AF7*AE3</f>
        <v>1.2747170432574126E-2</v>
      </c>
      <c r="AG8" s="6">
        <v>2004</v>
      </c>
      <c r="AH8" s="6">
        <v>35</v>
      </c>
      <c r="AI8" t="s">
        <v>21</v>
      </c>
      <c r="AJ8">
        <f>AJ7*AI3</f>
        <v>1.297474355890344E-2</v>
      </c>
      <c r="AK8" s="6">
        <v>2003</v>
      </c>
      <c r="AL8" s="6">
        <v>30</v>
      </c>
      <c r="AM8" t="s">
        <v>21</v>
      </c>
      <c r="AN8">
        <f>AN7*AM3</f>
        <v>1.310393364451211E-2</v>
      </c>
      <c r="AO8" s="6">
        <v>2003</v>
      </c>
      <c r="AP8" s="6">
        <v>30</v>
      </c>
      <c r="AQ8" t="s">
        <v>21</v>
      </c>
      <c r="AR8">
        <f>AR7*AQ3</f>
        <v>1.3064017509941784E-2</v>
      </c>
      <c r="AS8" s="6">
        <v>2003</v>
      </c>
      <c r="AT8" s="6">
        <v>30</v>
      </c>
      <c r="AU8" t="s">
        <v>21</v>
      </c>
      <c r="AV8">
        <f>AV7*AU3</f>
        <v>1.3536631737730591E-2</v>
      </c>
      <c r="AW8" s="6">
        <v>2003</v>
      </c>
      <c r="AX8" s="6">
        <v>30</v>
      </c>
    </row>
    <row r="9" spans="1:52">
      <c r="B9">
        <v>0.15599729833450665</v>
      </c>
      <c r="C9" s="24">
        <v>0.99002024662040733</v>
      </c>
      <c r="D9">
        <v>793.62301569084991</v>
      </c>
      <c r="E9" s="6">
        <v>2004</v>
      </c>
      <c r="F9" s="6">
        <v>35</v>
      </c>
      <c r="G9" t="s">
        <v>22</v>
      </c>
      <c r="H9">
        <f>G2+H8</f>
        <v>1.1802104970330063</v>
      </c>
      <c r="I9" s="6">
        <v>2005</v>
      </c>
      <c r="J9" s="6">
        <v>45</v>
      </c>
      <c r="K9" t="s">
        <v>22</v>
      </c>
      <c r="L9">
        <f>K2+L8</f>
        <v>1.1779299675355759</v>
      </c>
      <c r="M9" s="6">
        <v>2005</v>
      </c>
      <c r="N9" s="6">
        <v>45</v>
      </c>
      <c r="O9" t="s">
        <v>22</v>
      </c>
      <c r="P9">
        <f>O2+P8</f>
        <v>1.1759335695156528</v>
      </c>
      <c r="Q9" s="6">
        <v>2005</v>
      </c>
      <c r="R9" s="6">
        <v>45</v>
      </c>
      <c r="S9" t="s">
        <v>22</v>
      </c>
      <c r="T9">
        <f>S2+T8</f>
        <v>1.1820034892523055</v>
      </c>
      <c r="U9" s="6">
        <v>2005</v>
      </c>
      <c r="V9" s="6">
        <v>45</v>
      </c>
      <c r="W9" t="s">
        <v>22</v>
      </c>
      <c r="X9">
        <f>W2+X8</f>
        <v>1.1816668845837055</v>
      </c>
      <c r="Y9" s="6">
        <v>2005</v>
      </c>
      <c r="Z9" s="6">
        <v>45</v>
      </c>
      <c r="AA9" t="s">
        <v>22</v>
      </c>
      <c r="AB9">
        <f>AA2+AB8</f>
        <v>1.1811483348919298</v>
      </c>
      <c r="AC9" s="6">
        <v>2005</v>
      </c>
      <c r="AD9" s="6">
        <v>45</v>
      </c>
      <c r="AE9" t="s">
        <v>22</v>
      </c>
      <c r="AF9">
        <f>AE2+AF8</f>
        <v>1.1810479854960114</v>
      </c>
      <c r="AG9" s="6">
        <v>2005</v>
      </c>
      <c r="AH9" s="6">
        <v>45</v>
      </c>
      <c r="AI9" t="s">
        <v>22</v>
      </c>
      <c r="AJ9">
        <f>AI2+AJ8</f>
        <v>1.1816917123188275</v>
      </c>
      <c r="AK9" s="6">
        <v>2005</v>
      </c>
      <c r="AL9" s="6">
        <v>45</v>
      </c>
      <c r="AM9" t="s">
        <v>22</v>
      </c>
      <c r="AN9">
        <f>AM2+AN8</f>
        <v>1.1819269789612261</v>
      </c>
      <c r="AO9" s="6">
        <v>2004</v>
      </c>
      <c r="AP9" s="6">
        <v>35</v>
      </c>
      <c r="AQ9" t="s">
        <v>22</v>
      </c>
      <c r="AR9">
        <f>AQ2+AR8</f>
        <v>1.1803854256906081</v>
      </c>
      <c r="AS9" s="6">
        <v>2004</v>
      </c>
      <c r="AT9" s="6">
        <v>35</v>
      </c>
      <c r="AU9" t="s">
        <v>22</v>
      </c>
      <c r="AV9">
        <f>AU2+AV8</f>
        <v>1.1816511045233358</v>
      </c>
      <c r="AW9" s="6">
        <v>2004</v>
      </c>
      <c r="AX9" s="6">
        <v>35</v>
      </c>
    </row>
    <row r="10" spans="1:52">
      <c r="B10">
        <v>0.15471172942149616</v>
      </c>
      <c r="C10" s="24">
        <v>0.9899164815484055</v>
      </c>
      <c r="D10">
        <v>785.37386433154825</v>
      </c>
      <c r="E10" s="6">
        <v>2005</v>
      </c>
      <c r="F10" s="6">
        <v>45</v>
      </c>
      <c r="G10" t="s">
        <v>23</v>
      </c>
      <c r="H10">
        <f>G2-H8</f>
        <v>1.1565759976423642</v>
      </c>
      <c r="I10" s="6">
        <v>2006</v>
      </c>
      <c r="J10" s="6">
        <v>50</v>
      </c>
      <c r="K10" t="s">
        <v>23</v>
      </c>
      <c r="L10">
        <f>K2-L8</f>
        <v>1.1498413351558412</v>
      </c>
      <c r="M10" s="6">
        <v>2006</v>
      </c>
      <c r="N10" s="6">
        <v>50</v>
      </c>
      <c r="O10" t="s">
        <v>23</v>
      </c>
      <c r="P10">
        <f>O2-P8</f>
        <v>1.1514424470811406</v>
      </c>
      <c r="Q10" s="6">
        <v>2006</v>
      </c>
      <c r="R10" s="6">
        <v>50</v>
      </c>
      <c r="S10" t="s">
        <v>23</v>
      </c>
      <c r="T10">
        <f>S2-T8</f>
        <v>1.1633124813091016</v>
      </c>
      <c r="U10" s="6">
        <v>2006</v>
      </c>
      <c r="V10" s="6">
        <v>50</v>
      </c>
      <c r="W10" t="s">
        <v>23</v>
      </c>
      <c r="X10">
        <f>W2-X8</f>
        <v>1.1573984155755823</v>
      </c>
      <c r="Y10" s="6">
        <v>2006</v>
      </c>
      <c r="Z10" s="6">
        <v>50</v>
      </c>
      <c r="AA10" t="s">
        <v>23</v>
      </c>
      <c r="AB10">
        <f>AA2-AB8</f>
        <v>1.1555811671314802</v>
      </c>
      <c r="AC10" s="6">
        <v>2006</v>
      </c>
      <c r="AD10" s="6">
        <v>50</v>
      </c>
      <c r="AE10" t="s">
        <v>23</v>
      </c>
      <c r="AF10">
        <f>AE2-AF8</f>
        <v>1.1555536446308632</v>
      </c>
      <c r="AG10" s="6">
        <v>2006</v>
      </c>
      <c r="AH10" s="6">
        <v>50</v>
      </c>
      <c r="AI10" t="s">
        <v>23</v>
      </c>
      <c r="AJ10">
        <f>AI2-AJ8</f>
        <v>1.1557422252010208</v>
      </c>
      <c r="AK10" s="6">
        <v>2006</v>
      </c>
      <c r="AL10" s="6">
        <v>50</v>
      </c>
      <c r="AM10" t="s">
        <v>23</v>
      </c>
      <c r="AN10">
        <f>AM2-AN8</f>
        <v>1.1557191116722021</v>
      </c>
      <c r="AO10" s="6">
        <v>2006</v>
      </c>
      <c r="AP10" s="6">
        <v>50</v>
      </c>
      <c r="AQ10" t="s">
        <v>23</v>
      </c>
      <c r="AR10">
        <f>AQ2-AR8</f>
        <v>1.1542573906707247</v>
      </c>
      <c r="AS10" s="6">
        <v>2005</v>
      </c>
      <c r="AT10" s="6">
        <v>45</v>
      </c>
      <c r="AU10" t="s">
        <v>23</v>
      </c>
      <c r="AV10">
        <f>AU2-AV8</f>
        <v>1.1545778410478746</v>
      </c>
      <c r="AW10" s="6">
        <v>2005</v>
      </c>
      <c r="AX10" s="6">
        <v>45</v>
      </c>
    </row>
    <row r="11" spans="1:52">
      <c r="B11">
        <v>0.15539088712553417</v>
      </c>
      <c r="C11" s="24">
        <v>0.98927508829706889</v>
      </c>
      <c r="D11">
        <v>737.92688700771112</v>
      </c>
      <c r="E11" s="6">
        <v>2006</v>
      </c>
      <c r="F11" s="6">
        <v>50</v>
      </c>
      <c r="G11" t="s">
        <v>24</v>
      </c>
      <c r="H11" s="25">
        <f>LN(G2)</f>
        <v>0.15562951210502979</v>
      </c>
      <c r="I11" s="6">
        <v>2008</v>
      </c>
      <c r="J11" s="6">
        <v>60</v>
      </c>
      <c r="K11" t="s">
        <v>24</v>
      </c>
      <c r="L11" s="25">
        <f>LN(K2)</f>
        <v>0.15176410680810146</v>
      </c>
      <c r="M11" s="6">
        <v>2008</v>
      </c>
      <c r="N11" s="6">
        <v>60</v>
      </c>
      <c r="O11" t="s">
        <v>24</v>
      </c>
      <c r="P11" s="25">
        <f>LN(O2)</f>
        <v>0.15159427927377794</v>
      </c>
      <c r="Q11" s="6">
        <v>2008</v>
      </c>
      <c r="R11" s="6">
        <v>60</v>
      </c>
      <c r="S11" t="s">
        <v>24</v>
      </c>
      <c r="T11" s="25">
        <f>LN(S2)</f>
        <v>0.159272954505047</v>
      </c>
      <c r="U11" s="6">
        <v>2008</v>
      </c>
      <c r="V11" s="6">
        <v>60</v>
      </c>
      <c r="W11" t="s">
        <v>24</v>
      </c>
      <c r="X11" s="25">
        <f>LN(W2)</f>
        <v>0.1566042246341362</v>
      </c>
      <c r="Y11" s="6">
        <v>2008</v>
      </c>
      <c r="Z11" s="6">
        <v>60</v>
      </c>
      <c r="AA11" t="s">
        <v>24</v>
      </c>
      <c r="AB11" s="25">
        <f>LN(AA2)</f>
        <v>0.15560512247974401</v>
      </c>
      <c r="AC11" s="6">
        <v>2008</v>
      </c>
      <c r="AD11" s="6">
        <v>60</v>
      </c>
      <c r="AE11" t="s">
        <v>24</v>
      </c>
      <c r="AF11" s="25">
        <f>LN(AE2)</f>
        <v>0.15555039838981696</v>
      </c>
      <c r="AG11" s="6">
        <v>2008</v>
      </c>
      <c r="AH11" s="6">
        <v>60</v>
      </c>
      <c r="AI11" t="s">
        <v>24</v>
      </c>
      <c r="AJ11" s="25">
        <f>LN(AI2)</f>
        <v>0.15590653919778688</v>
      </c>
      <c r="AK11" s="6">
        <v>2008</v>
      </c>
      <c r="AL11" s="6">
        <v>60</v>
      </c>
      <c r="AM11" t="s">
        <v>24</v>
      </c>
      <c r="AN11" s="25">
        <f>LN(AM2)</f>
        <v>0.15599729833450665</v>
      </c>
      <c r="AO11" s="6">
        <v>2008</v>
      </c>
      <c r="AP11" s="6">
        <v>60</v>
      </c>
      <c r="AQ11" t="s">
        <v>24</v>
      </c>
      <c r="AR11" s="25">
        <f>LN(AQ2)</f>
        <v>0.15471172942149616</v>
      </c>
      <c r="AS11" s="6">
        <v>2008</v>
      </c>
      <c r="AT11" s="6">
        <v>60</v>
      </c>
      <c r="AU11" t="s">
        <v>24</v>
      </c>
      <c r="AV11" s="25">
        <f>LN(AU2)</f>
        <v>0.15539088712553417</v>
      </c>
      <c r="AW11" s="6">
        <v>2006</v>
      </c>
      <c r="AX11" s="6">
        <v>50</v>
      </c>
    </row>
    <row r="12" spans="1:52">
      <c r="B12">
        <v>0.15836346879754462</v>
      </c>
      <c r="C12" s="24">
        <v>0.99041157468356911</v>
      </c>
      <c r="D12">
        <v>826.33929305274535</v>
      </c>
      <c r="E12" s="6">
        <v>2008</v>
      </c>
      <c r="F12" s="6">
        <v>60</v>
      </c>
      <c r="G12" t="s">
        <v>25</v>
      </c>
      <c r="H12" s="25">
        <f>LN(H9)</f>
        <v>0.16569280988455509</v>
      </c>
      <c r="K12" t="s">
        <v>25</v>
      </c>
      <c r="L12" s="25">
        <f>LN(L9)</f>
        <v>0.16375863315279696</v>
      </c>
      <c r="O12" t="s">
        <v>25</v>
      </c>
      <c r="P12" s="25">
        <f>LN(P9)</f>
        <v>0.16206235937380137</v>
      </c>
      <c r="S12" t="s">
        <v>25</v>
      </c>
      <c r="T12" s="25">
        <f>LN(T9)</f>
        <v>0.16721087096965551</v>
      </c>
      <c r="W12" t="s">
        <v>25</v>
      </c>
      <c r="X12" s="25">
        <f>LN(X9)</f>
        <v>0.16692605573094763</v>
      </c>
      <c r="AA12" t="s">
        <v>25</v>
      </c>
      <c r="AB12" s="25">
        <f>LN(AB9)</f>
        <v>0.166487130421997</v>
      </c>
      <c r="AE12" t="s">
        <v>25</v>
      </c>
      <c r="AF12" s="25">
        <f>LN(AF9)</f>
        <v>0.16640216763112931</v>
      </c>
      <c r="AI12" t="s">
        <v>25</v>
      </c>
      <c r="AJ12" s="25">
        <f>LN(AJ9)</f>
        <v>0.1669470662836039</v>
      </c>
      <c r="AM12" t="s">
        <v>25</v>
      </c>
      <c r="AN12" s="25">
        <f>LN(AN9)</f>
        <v>0.16714613954702284</v>
      </c>
      <c r="AQ12" t="s">
        <v>25</v>
      </c>
      <c r="AR12" s="25">
        <f>LN(AR9)</f>
        <v>0.1658410170861673</v>
      </c>
      <c r="AU12" t="s">
        <v>25</v>
      </c>
      <c r="AV12" s="25">
        <f>LN(AV9)</f>
        <v>0.16691270157340921</v>
      </c>
    </row>
    <row r="13" spans="1:52">
      <c r="A13" t="s">
        <v>39</v>
      </c>
      <c r="B13" s="12">
        <f>AVERAGE(B2:B12)</f>
        <v>0.15552372808795381</v>
      </c>
      <c r="C13" s="12">
        <f>AVERAGE(C2:C12)</f>
        <v>0.99055033382786428</v>
      </c>
      <c r="D13" s="12">
        <f>AVERAGE(D2:D12)</f>
        <v>880.61883863990181</v>
      </c>
      <c r="E13" s="12">
        <f>AVERAGE(E2:E12)</f>
        <v>1998.8181818181818</v>
      </c>
      <c r="F13" s="12">
        <f>AVERAGE(F2:F12)</f>
        <v>25.118181818181821</v>
      </c>
      <c r="G13" t="s">
        <v>26</v>
      </c>
      <c r="H13" s="25">
        <f>LN(H10)</f>
        <v>0.14546391401269335</v>
      </c>
      <c r="K13" t="s">
        <v>26</v>
      </c>
      <c r="L13" s="25">
        <f>LN(L10)</f>
        <v>0.13962396342679809</v>
      </c>
      <c r="O13" t="s">
        <v>26</v>
      </c>
      <c r="P13" s="25">
        <f>LN(P10)</f>
        <v>0.14101545820549954</v>
      </c>
      <c r="S13" t="s">
        <v>26</v>
      </c>
      <c r="T13" s="25">
        <f>LN(T10)</f>
        <v>0.15127152300945212</v>
      </c>
      <c r="W13" t="s">
        <v>26</v>
      </c>
      <c r="X13" s="25">
        <f>LN(X10)</f>
        <v>0.14617474120520615</v>
      </c>
      <c r="AA13" t="s">
        <v>26</v>
      </c>
      <c r="AB13" s="25">
        <f>LN(AB10)</f>
        <v>0.14460339242927372</v>
      </c>
      <c r="AE13" t="s">
        <v>26</v>
      </c>
      <c r="AF13" s="25">
        <f>LN(AF10)</f>
        <v>0.14457957512491032</v>
      </c>
      <c r="AI13" t="s">
        <v>26</v>
      </c>
      <c r="AJ13" s="25">
        <f>LN(AJ10)</f>
        <v>0.14474275680410378</v>
      </c>
      <c r="AM13" t="s">
        <v>26</v>
      </c>
      <c r="AN13" s="25">
        <f>LN(AN10)</f>
        <v>0.14472275774251386</v>
      </c>
      <c r="AQ13" t="s">
        <v>26</v>
      </c>
      <c r="AR13" s="25">
        <f>LN(AR10)</f>
        <v>0.14345718539137112</v>
      </c>
      <c r="AU13" t="s">
        <v>26</v>
      </c>
      <c r="AV13" s="25">
        <f>LN(AV10)</f>
        <v>0.1437347715740534</v>
      </c>
    </row>
    <row r="14" spans="1:52">
      <c r="A14" t="s">
        <v>40</v>
      </c>
      <c r="B14" s="12">
        <f>STDEV(B2:B12)</f>
        <v>2.3220412785665391E-3</v>
      </c>
      <c r="C14" s="12">
        <f>STDEV(C2:C12)</f>
        <v>1.7636343405191212E-3</v>
      </c>
      <c r="D14" s="12">
        <f>STDEV(D2:D12)</f>
        <v>257.08268956544316</v>
      </c>
      <c r="E14" s="12">
        <f>STDEV(E2:E12)</f>
        <v>7.1946950153315292</v>
      </c>
      <c r="F14" s="12">
        <f>STDEV(F2:F12)</f>
        <v>20.17210044501158</v>
      </c>
      <c r="G14" t="s">
        <v>27</v>
      </c>
      <c r="H14" s="25">
        <f>H12-H11</f>
        <v>1.0063297779525304E-2</v>
      </c>
      <c r="K14" t="s">
        <v>27</v>
      </c>
      <c r="L14" s="25">
        <f>L12-L11</f>
        <v>1.19945263446955E-2</v>
      </c>
      <c r="O14" t="s">
        <v>27</v>
      </c>
      <c r="P14" s="25">
        <f>P12-P11</f>
        <v>1.0468080100023425E-2</v>
      </c>
      <c r="S14" t="s">
        <v>27</v>
      </c>
      <c r="T14" s="25">
        <f>T12-T11</f>
        <v>7.9379164646085076E-3</v>
      </c>
      <c r="W14" t="s">
        <v>27</v>
      </c>
      <c r="X14" s="25">
        <f>X12-X11</f>
        <v>1.0321831096811424E-2</v>
      </c>
      <c r="AA14" t="s">
        <v>27</v>
      </c>
      <c r="AB14" s="25">
        <f>AB12-AB11</f>
        <v>1.0882007942252997E-2</v>
      </c>
      <c r="AE14" t="s">
        <v>27</v>
      </c>
      <c r="AF14" s="25">
        <f>AF12-AF11</f>
        <v>1.0851769241312342E-2</v>
      </c>
      <c r="AI14" t="s">
        <v>27</v>
      </c>
      <c r="AJ14" s="25">
        <f>AJ12-AJ11</f>
        <v>1.1040527085817015E-2</v>
      </c>
      <c r="AM14" t="s">
        <v>27</v>
      </c>
      <c r="AN14" s="25">
        <f>AN12-AN11</f>
        <v>1.1148841212516192E-2</v>
      </c>
      <c r="AQ14" t="s">
        <v>27</v>
      </c>
      <c r="AR14" s="25">
        <f>AR12-AR11</f>
        <v>1.1129287664671139E-2</v>
      </c>
      <c r="AU14" t="s">
        <v>27</v>
      </c>
      <c r="AV14" s="25">
        <f>AV12-AV11</f>
        <v>1.1521814447875034E-2</v>
      </c>
    </row>
    <row r="15" spans="1:52">
      <c r="A15" t="s">
        <v>41</v>
      </c>
      <c r="B15" s="12">
        <f>MIN(B2:B12)</f>
        <v>0.15159427927377794</v>
      </c>
      <c r="C15" s="12">
        <f>MIN(C2:C12)</f>
        <v>0.98791383166479141</v>
      </c>
      <c r="D15" s="12">
        <f>MIN(D2:D12)</f>
        <v>653.91366677352448</v>
      </c>
      <c r="E15" s="12">
        <f>MIN(E2:E12)</f>
        <v>1987</v>
      </c>
      <c r="F15" s="12">
        <f>MIN(F2:F12)</f>
        <v>2.2999999999999998</v>
      </c>
      <c r="G15" t="s">
        <v>28</v>
      </c>
      <c r="H15" s="25">
        <f>H11-H13</f>
        <v>1.0165598092336442E-2</v>
      </c>
      <c r="K15" t="s">
        <v>28</v>
      </c>
      <c r="L15" s="25">
        <f>L11-L13</f>
        <v>1.214014338130337E-2</v>
      </c>
      <c r="O15" t="s">
        <v>28</v>
      </c>
      <c r="P15" s="25">
        <f>P11-P13</f>
        <v>1.0578821068278399E-2</v>
      </c>
      <c r="S15" t="s">
        <v>28</v>
      </c>
      <c r="T15" s="25">
        <f>T11-T13</f>
        <v>8.001431495594874E-3</v>
      </c>
      <c r="W15" t="s">
        <v>28</v>
      </c>
      <c r="X15" s="25">
        <f>X11-X13</f>
        <v>1.0429483428930048E-2</v>
      </c>
      <c r="AA15" t="s">
        <v>28</v>
      </c>
      <c r="AB15" s="25">
        <f>AB11-AB13</f>
        <v>1.1001730050470282E-2</v>
      </c>
      <c r="AE15" t="s">
        <v>28</v>
      </c>
      <c r="AF15" s="25">
        <f>AF11-AF13</f>
        <v>1.0970823264906643E-2</v>
      </c>
      <c r="AI15" t="s">
        <v>28</v>
      </c>
      <c r="AJ15" s="25">
        <f>AJ11-AJ13</f>
        <v>1.1163782393683097E-2</v>
      </c>
      <c r="AM15" t="s">
        <v>28</v>
      </c>
      <c r="AN15" s="25">
        <f>AN11-AN13</f>
        <v>1.1274540591992788E-2</v>
      </c>
      <c r="AQ15" t="s">
        <v>28</v>
      </c>
      <c r="AR15" s="25">
        <f>AR11-AR13</f>
        <v>1.1254544030125047E-2</v>
      </c>
      <c r="AU15" t="s">
        <v>28</v>
      </c>
      <c r="AV15" s="25">
        <f>AV11-AV13</f>
        <v>1.1656115551480772E-2</v>
      </c>
    </row>
    <row r="16" spans="1:52">
      <c r="A16" t="s">
        <v>42</v>
      </c>
      <c r="B16" s="12">
        <f>MAX(B2:B12)</f>
        <v>0.159272954505047</v>
      </c>
      <c r="C16" s="12">
        <f>MAX(C2:C12)</f>
        <v>0.99510562683470649</v>
      </c>
      <c r="D16" s="12">
        <f>MAX(D2:D12)</f>
        <v>1626.5300470198681</v>
      </c>
      <c r="E16" s="12">
        <f>MAX(E2:E12)</f>
        <v>2008</v>
      </c>
      <c r="F16" s="12">
        <f>MAX(F2:F12)</f>
        <v>60</v>
      </c>
      <c r="G16" t="s">
        <v>29</v>
      </c>
      <c r="H16" s="26">
        <f>AVERAGE(H14:H15)</f>
        <v>1.0114447935930873E-2</v>
      </c>
      <c r="K16" t="s">
        <v>29</v>
      </c>
      <c r="L16" s="26">
        <f>AVERAGE(L14:L15)</f>
        <v>1.2067334862999435E-2</v>
      </c>
      <c r="O16" t="s">
        <v>29</v>
      </c>
      <c r="P16" s="26">
        <f>AVERAGE(P14:P15)</f>
        <v>1.0523450584150912E-2</v>
      </c>
      <c r="S16" t="s">
        <v>29</v>
      </c>
      <c r="T16" s="26">
        <f>AVERAGE(T14:T15)</f>
        <v>7.9696739801016908E-3</v>
      </c>
      <c r="W16" t="s">
        <v>29</v>
      </c>
      <c r="X16" s="26">
        <f>AVERAGE(X14:X15)</f>
        <v>1.0375657262870736E-2</v>
      </c>
      <c r="AA16" t="s">
        <v>29</v>
      </c>
      <c r="AB16" s="26">
        <f>AVERAGE(AB14:AB15)</f>
        <v>1.0941868996361639E-2</v>
      </c>
      <c r="AE16" t="s">
        <v>29</v>
      </c>
      <c r="AF16" s="26">
        <f>AVERAGE(AF14:AF15)</f>
        <v>1.0911296253109493E-2</v>
      </c>
      <c r="AI16" t="s">
        <v>29</v>
      </c>
      <c r="AJ16" s="26">
        <f>AVERAGE(AJ14:AJ15)</f>
        <v>1.1102154739750056E-2</v>
      </c>
      <c r="AM16" t="s">
        <v>29</v>
      </c>
      <c r="AN16" s="26">
        <f>AVERAGE(AN14:AN15)</f>
        <v>1.121169090225449E-2</v>
      </c>
      <c r="AQ16" t="s">
        <v>29</v>
      </c>
      <c r="AR16" s="26">
        <f>AVERAGE(AR14:AR15)</f>
        <v>1.1191915847398093E-2</v>
      </c>
      <c r="AU16" t="s">
        <v>29</v>
      </c>
      <c r="AV16" s="26">
        <f>AVERAGE(AV14:AV15)</f>
        <v>1.1588964999677903E-2</v>
      </c>
    </row>
    <row r="17" spans="1:48">
      <c r="A17" t="s">
        <v>43</v>
      </c>
      <c r="B17" s="12">
        <f>ABS(B16-B15)</f>
        <v>7.6786752312690554E-3</v>
      </c>
      <c r="C17" s="12">
        <f>ABS(C16-C15)</f>
        <v>7.1917951699150828E-3</v>
      </c>
      <c r="D17" s="12">
        <f>ABS(D16-D15)</f>
        <v>972.61638024634362</v>
      </c>
      <c r="E17" s="12">
        <f>ABS(E16-E15)</f>
        <v>21</v>
      </c>
      <c r="F17" s="12">
        <f>ABS(F16-F15)</f>
        <v>57.7</v>
      </c>
      <c r="G17" t="s">
        <v>30</v>
      </c>
      <c r="H17">
        <f>TINV(0.3173,H5)</f>
        <v>1.0587520159773673</v>
      </c>
      <c r="K17" t="s">
        <v>30</v>
      </c>
      <c r="L17">
        <f>TINV(0.3173,L5)</f>
        <v>1.0665531354182853</v>
      </c>
      <c r="O17" t="s">
        <v>30</v>
      </c>
      <c r="P17">
        <f>TINV(0.3173,P5)</f>
        <v>1.0665531354182853</v>
      </c>
      <c r="S17" t="s">
        <v>30</v>
      </c>
      <c r="T17">
        <f>TINV(0.3173,T5)</f>
        <v>1.0665531354182853</v>
      </c>
      <c r="W17" t="s">
        <v>30</v>
      </c>
      <c r="X17">
        <f>TINV(0.3173,X5)</f>
        <v>1.0665531354182853</v>
      </c>
      <c r="AA17" t="s">
        <v>30</v>
      </c>
      <c r="AB17">
        <f>TINV(0.3173,AB5)</f>
        <v>1.0665531354182853</v>
      </c>
      <c r="AE17" t="s">
        <v>30</v>
      </c>
      <c r="AF17">
        <f>TINV(0.3173,AF5)</f>
        <v>1.0665531354182853</v>
      </c>
      <c r="AI17" t="s">
        <v>30</v>
      </c>
      <c r="AJ17">
        <f>TINV(0.3173,AJ5)</f>
        <v>1.0665531354182853</v>
      </c>
      <c r="AM17" t="s">
        <v>30</v>
      </c>
      <c r="AN17">
        <f>TINV(0.3173,AN5)</f>
        <v>1.0665531354182853</v>
      </c>
      <c r="AQ17" t="s">
        <v>30</v>
      </c>
      <c r="AR17">
        <f>TINV(0.3173,AR5)</f>
        <v>1.0665531354182853</v>
      </c>
      <c r="AU17" t="s">
        <v>30</v>
      </c>
      <c r="AV17">
        <f>TINV(0.3173,AV5)</f>
        <v>1.0665531354182853</v>
      </c>
    </row>
    <row r="18" spans="1:48">
      <c r="A18" t="s">
        <v>44</v>
      </c>
      <c r="B18" s="12">
        <f>COUNT(B2:B12)</f>
        <v>11</v>
      </c>
      <c r="G18" t="s">
        <v>31</v>
      </c>
      <c r="H18">
        <f>H17*G3</f>
        <v>5.3933468486596289E-3</v>
      </c>
      <c r="K18" t="s">
        <v>31</v>
      </c>
      <c r="L18">
        <f>L17*K3</f>
        <v>6.3298199954551779E-3</v>
      </c>
      <c r="O18" t="s">
        <v>31</v>
      </c>
      <c r="P18">
        <f>P17*O3</f>
        <v>5.5191151495493432E-3</v>
      </c>
      <c r="S18" t="s">
        <v>31</v>
      </c>
      <c r="T18">
        <f>T17*S3</f>
        <v>4.2120497080328579E-3</v>
      </c>
      <c r="W18" t="s">
        <v>31</v>
      </c>
      <c r="X18">
        <f>X17*W3</f>
        <v>5.4689398298200511E-3</v>
      </c>
      <c r="AA18" t="s">
        <v>31</v>
      </c>
      <c r="AB18">
        <f>AB17*AA3</f>
        <v>5.7616037523426124E-3</v>
      </c>
      <c r="AE18" t="s">
        <v>31</v>
      </c>
      <c r="AF18">
        <f>AF17*AE3</f>
        <v>5.7451920904342266E-3</v>
      </c>
      <c r="AI18" t="s">
        <v>31</v>
      </c>
      <c r="AJ18">
        <f>AJ17*AI3</f>
        <v>5.8477600550110162E-3</v>
      </c>
      <c r="AM18" t="s">
        <v>31</v>
      </c>
      <c r="AN18">
        <f>AN17*AM3</f>
        <v>5.9059864560721317E-3</v>
      </c>
      <c r="AQ18" t="s">
        <v>31</v>
      </c>
      <c r="AR18">
        <f>AR17*AQ3</f>
        <v>5.8879961215247767E-3</v>
      </c>
      <c r="AU18" t="s">
        <v>31</v>
      </c>
      <c r="AV18">
        <f>AV17*AU3</f>
        <v>6.1010049251397627E-3</v>
      </c>
    </row>
    <row r="19" spans="1:48">
      <c r="G19" t="s">
        <v>32</v>
      </c>
      <c r="H19">
        <f>G2+H18</f>
        <v>1.1737865941863448</v>
      </c>
      <c r="K19" t="s">
        <v>32</v>
      </c>
      <c r="L19">
        <f>K2+L18</f>
        <v>1.1702154713411637</v>
      </c>
      <c r="O19" t="s">
        <v>32</v>
      </c>
      <c r="P19">
        <f>O2+P18</f>
        <v>1.169207123447946</v>
      </c>
      <c r="S19" t="s">
        <v>32</v>
      </c>
      <c r="T19">
        <f>S2+T18</f>
        <v>1.1768700349887364</v>
      </c>
      <c r="W19" t="s">
        <v>32</v>
      </c>
      <c r="X19">
        <f>W2+X18</f>
        <v>1.1750015899094639</v>
      </c>
      <c r="AA19" t="s">
        <v>32</v>
      </c>
      <c r="AB19">
        <f>AA2+AB18</f>
        <v>1.1741263547640477</v>
      </c>
      <c r="AE19" t="s">
        <v>32</v>
      </c>
      <c r="AF19">
        <f>AE2+AF18</f>
        <v>1.1740460071538716</v>
      </c>
      <c r="AI19" t="s">
        <v>32</v>
      </c>
      <c r="AJ19">
        <f>AI2+AJ18</f>
        <v>1.1745647288149352</v>
      </c>
      <c r="AM19" t="s">
        <v>32</v>
      </c>
      <c r="AN19">
        <f>AM2+AN18</f>
        <v>1.1747290317727863</v>
      </c>
      <c r="AQ19" t="s">
        <v>32</v>
      </c>
      <c r="AR19">
        <f>AQ2+AR18</f>
        <v>1.1732094043021912</v>
      </c>
      <c r="AU19" t="s">
        <v>32</v>
      </c>
      <c r="AV19">
        <f>AU2+AV18</f>
        <v>1.174215477710745</v>
      </c>
    </row>
    <row r="20" spans="1:48">
      <c r="G20" t="s">
        <v>33</v>
      </c>
      <c r="H20">
        <f>G2-H18</f>
        <v>1.1629999004890257</v>
      </c>
      <c r="K20" t="s">
        <v>33</v>
      </c>
      <c r="L20">
        <f>K2-L18</f>
        <v>1.1575558313502534</v>
      </c>
      <c r="O20" t="s">
        <v>33</v>
      </c>
      <c r="P20">
        <f>O2-P18</f>
        <v>1.1581688931488474</v>
      </c>
      <c r="S20" t="s">
        <v>33</v>
      </c>
      <c r="T20">
        <f>S2-T18</f>
        <v>1.1684459355726706</v>
      </c>
      <c r="W20" t="s">
        <v>33</v>
      </c>
      <c r="X20">
        <f>W2-X18</f>
        <v>1.1640637102498239</v>
      </c>
      <c r="AA20" t="s">
        <v>33</v>
      </c>
      <c r="AB20">
        <f>AA2-AB18</f>
        <v>1.1626031472593623</v>
      </c>
      <c r="AE20" t="s">
        <v>33</v>
      </c>
      <c r="AF20">
        <f>AE2-AF18</f>
        <v>1.162555622973003</v>
      </c>
      <c r="AI20" t="s">
        <v>33</v>
      </c>
      <c r="AJ20">
        <f>AI2-AJ18</f>
        <v>1.1628692087049131</v>
      </c>
      <c r="AM20" t="s">
        <v>33</v>
      </c>
      <c r="AN20">
        <f>AM2-AN18</f>
        <v>1.1629170588606419</v>
      </c>
      <c r="AQ20" t="s">
        <v>33</v>
      </c>
      <c r="AR20">
        <f>AQ2-AR18</f>
        <v>1.1614334120591416</v>
      </c>
      <c r="AU20" t="s">
        <v>33</v>
      </c>
      <c r="AV20">
        <f>AU2-AV18</f>
        <v>1.1620134678604654</v>
      </c>
    </row>
    <row r="21" spans="1:48">
      <c r="G21" t="s">
        <v>24</v>
      </c>
      <c r="H21" s="25">
        <f>LN(G2)</f>
        <v>0.15562951210502979</v>
      </c>
      <c r="K21" t="s">
        <v>24</v>
      </c>
      <c r="L21" s="25">
        <f>LN(K2)</f>
        <v>0.15176410680810146</v>
      </c>
      <c r="O21" t="s">
        <v>24</v>
      </c>
      <c r="P21" s="25">
        <f>LN(O2)</f>
        <v>0.15159427927377794</v>
      </c>
      <c r="S21" t="s">
        <v>24</v>
      </c>
      <c r="T21" s="25">
        <f>LN(S2)</f>
        <v>0.159272954505047</v>
      </c>
      <c r="W21" t="s">
        <v>24</v>
      </c>
      <c r="X21" s="25">
        <f>LN(W2)</f>
        <v>0.1566042246341362</v>
      </c>
      <c r="AA21" t="s">
        <v>24</v>
      </c>
      <c r="AB21" s="25">
        <f>LN(AA2)</f>
        <v>0.15560512247974401</v>
      </c>
      <c r="AE21" t="s">
        <v>24</v>
      </c>
      <c r="AF21" s="25">
        <f>LN(AE2)</f>
        <v>0.15555039838981696</v>
      </c>
      <c r="AI21" t="s">
        <v>24</v>
      </c>
      <c r="AJ21" s="25">
        <f>LN(AI2)</f>
        <v>0.15590653919778688</v>
      </c>
      <c r="AM21" t="s">
        <v>24</v>
      </c>
      <c r="AN21" s="25">
        <f>LN(AM2)</f>
        <v>0.15599729833450665</v>
      </c>
      <c r="AQ21" t="s">
        <v>24</v>
      </c>
      <c r="AR21" s="25">
        <f>LN(AQ2)</f>
        <v>0.15471172942149616</v>
      </c>
      <c r="AU21" t="s">
        <v>24</v>
      </c>
      <c r="AV21" s="25">
        <f>LN(AU2)</f>
        <v>0.15539088712553417</v>
      </c>
    </row>
    <row r="22" spans="1:48">
      <c r="G22" t="s">
        <v>34</v>
      </c>
      <c r="H22" s="25">
        <f>LN(H19)</f>
        <v>0.16023492820990351</v>
      </c>
      <c r="K22" t="s">
        <v>34</v>
      </c>
      <c r="L22" s="25">
        <f>LN(L19)</f>
        <v>0.15718789539309799</v>
      </c>
      <c r="O22" t="s">
        <v>34</v>
      </c>
      <c r="P22" s="25">
        <f>LN(P19)</f>
        <v>0.15632584681931061</v>
      </c>
      <c r="S22" t="s">
        <v>34</v>
      </c>
      <c r="T22" s="25">
        <f>LN(T19)</f>
        <v>0.1628584016110223</v>
      </c>
      <c r="W22" t="s">
        <v>34</v>
      </c>
      <c r="X22" s="25">
        <f>LN(X19)</f>
        <v>0.16126950070964419</v>
      </c>
      <c r="AA22" t="s">
        <v>34</v>
      </c>
      <c r="AB22" s="25">
        <f>LN(AB19)</f>
        <v>0.16052434318180556</v>
      </c>
      <c r="AE22" t="s">
        <v>34</v>
      </c>
      <c r="AF22" s="25">
        <f>LN(AF19)</f>
        <v>0.16045590901444165</v>
      </c>
      <c r="AI22" t="s">
        <v>34</v>
      </c>
      <c r="AJ22" s="25">
        <f>LN(AJ19)</f>
        <v>0.16089763540319899</v>
      </c>
      <c r="AM22" t="s">
        <v>34</v>
      </c>
      <c r="AN22" s="25">
        <f>LN(AN19)</f>
        <v>0.16103750974405437</v>
      </c>
      <c r="AQ22" t="s">
        <v>34</v>
      </c>
      <c r="AR22" s="25">
        <f>LN(AR19)</f>
        <v>0.15974307403021046</v>
      </c>
      <c r="AU22" t="s">
        <v>34</v>
      </c>
      <c r="AV22" s="25">
        <f>LN(AV19)</f>
        <v>0.16060024605549081</v>
      </c>
    </row>
    <row r="23" spans="1:48">
      <c r="G23" t="s">
        <v>35</v>
      </c>
      <c r="H23" s="25">
        <f>LN(H20)</f>
        <v>0.15100278797248734</v>
      </c>
      <c r="K23" t="s">
        <v>35</v>
      </c>
      <c r="L23" s="25">
        <f>LN(L20)</f>
        <v>0.14631074024287419</v>
      </c>
      <c r="O23" t="s">
        <v>35</v>
      </c>
      <c r="P23" s="25">
        <f>LN(P20)</f>
        <v>0.14684021752178442</v>
      </c>
      <c r="S23" t="s">
        <v>35</v>
      </c>
      <c r="T23" s="25">
        <f>LN(T20)</f>
        <v>0.15567460569587646</v>
      </c>
      <c r="W23" t="s">
        <v>35</v>
      </c>
      <c r="X23" s="25">
        <f>LN(X20)</f>
        <v>0.15191708170300258</v>
      </c>
      <c r="AA23" t="s">
        <v>35</v>
      </c>
      <c r="AB23" s="25">
        <f>LN(AB20)</f>
        <v>0.15066158336846286</v>
      </c>
      <c r="AE23" t="s">
        <v>35</v>
      </c>
      <c r="AF23" s="25">
        <f>LN(AF20)</f>
        <v>0.15062070505342098</v>
      </c>
      <c r="AI23" t="s">
        <v>35</v>
      </c>
      <c r="AJ23" s="25">
        <f>LN(AJ20)</f>
        <v>0.15089040694147096</v>
      </c>
      <c r="AM23" t="s">
        <v>35</v>
      </c>
      <c r="AN23" s="25">
        <f>LN(AN20)</f>
        <v>0.15093155445051157</v>
      </c>
      <c r="AQ23" t="s">
        <v>35</v>
      </c>
      <c r="AR23" s="25">
        <f>LN(AR20)</f>
        <v>0.14965494232031976</v>
      </c>
      <c r="AU23" t="s">
        <v>35</v>
      </c>
      <c r="AV23" s="25">
        <f>LN(AV20)</f>
        <v>0.15015424860391757</v>
      </c>
    </row>
    <row r="24" spans="1:48">
      <c r="G24" t="s">
        <v>36</v>
      </c>
      <c r="H24" s="25">
        <f>H22-H21</f>
        <v>4.6054161048737219E-3</v>
      </c>
      <c r="K24" t="s">
        <v>36</v>
      </c>
      <c r="L24" s="25">
        <f>L22-L21</f>
        <v>5.4237885849965362E-3</v>
      </c>
      <c r="O24" t="s">
        <v>36</v>
      </c>
      <c r="P24" s="25">
        <f>P22-P21</f>
        <v>4.7315675455326667E-3</v>
      </c>
      <c r="S24" t="s">
        <v>36</v>
      </c>
      <c r="T24" s="25">
        <f>T22-T21</f>
        <v>3.5854471059753035E-3</v>
      </c>
      <c r="W24" t="s">
        <v>36</v>
      </c>
      <c r="X24" s="25">
        <f>X22-X21</f>
        <v>4.6652760755079847E-3</v>
      </c>
      <c r="AA24" t="s">
        <v>36</v>
      </c>
      <c r="AB24" s="25">
        <f>AB22-AB21</f>
        <v>4.9192207020615497E-3</v>
      </c>
      <c r="AE24" t="s">
        <v>36</v>
      </c>
      <c r="AF24" s="25">
        <f>AF22-AF21</f>
        <v>4.9055106246246871E-3</v>
      </c>
      <c r="AI24" t="s">
        <v>36</v>
      </c>
      <c r="AJ24" s="25">
        <f>AJ22-AJ21</f>
        <v>4.9910962054121044E-3</v>
      </c>
      <c r="AM24" t="s">
        <v>36</v>
      </c>
      <c r="AN24" s="25">
        <f>AN22-AN21</f>
        <v>5.040211409547718E-3</v>
      </c>
      <c r="AQ24" t="s">
        <v>36</v>
      </c>
      <c r="AR24" s="25">
        <f>AR22-AR21</f>
        <v>5.0313446087142943E-3</v>
      </c>
      <c r="AU24" t="s">
        <v>36</v>
      </c>
      <c r="AV24" s="25">
        <f>AV22-AV21</f>
        <v>5.2093589299566367E-3</v>
      </c>
    </row>
    <row r="25" spans="1:48">
      <c r="G25" t="s">
        <v>37</v>
      </c>
      <c r="H25" s="25">
        <f>H21-H23</f>
        <v>4.626724132542448E-3</v>
      </c>
      <c r="K25" t="s">
        <v>37</v>
      </c>
      <c r="L25" s="25">
        <f>L21-L23</f>
        <v>5.4533665652272689E-3</v>
      </c>
      <c r="O25" t="s">
        <v>37</v>
      </c>
      <c r="P25" s="25">
        <f>P21-P23</f>
        <v>4.7540617519935269E-3</v>
      </c>
      <c r="S25" t="s">
        <v>37</v>
      </c>
      <c r="T25" s="25">
        <f>T21-T23</f>
        <v>3.5983488091705373E-3</v>
      </c>
      <c r="W25" t="s">
        <v>37</v>
      </c>
      <c r="X25" s="25">
        <f>X21-X23</f>
        <v>4.6871429311336199E-3</v>
      </c>
      <c r="AA25" t="s">
        <v>37</v>
      </c>
      <c r="AB25" s="25">
        <f>AB21-AB23</f>
        <v>4.9435391112811478E-3</v>
      </c>
      <c r="AE25" t="s">
        <v>37</v>
      </c>
      <c r="AF25" s="25">
        <f>AF21-AF23</f>
        <v>4.9296933363959794E-3</v>
      </c>
      <c r="AI25" t="s">
        <v>37</v>
      </c>
      <c r="AJ25" s="25">
        <f>AJ21-AJ23</f>
        <v>5.0161322563159194E-3</v>
      </c>
      <c r="AM25" t="s">
        <v>37</v>
      </c>
      <c r="AN25" s="25">
        <f>AN21-AN23</f>
        <v>5.065743883995083E-3</v>
      </c>
      <c r="AQ25" t="s">
        <v>37</v>
      </c>
      <c r="AR25" s="25">
        <f>AR21-AR23</f>
        <v>5.0567871011764076E-3</v>
      </c>
      <c r="AU25" t="s">
        <v>37</v>
      </c>
      <c r="AV25" s="25">
        <f>AV21-AV23</f>
        <v>5.2366385216165989E-3</v>
      </c>
    </row>
    <row r="26" spans="1:48">
      <c r="G26" t="s">
        <v>38</v>
      </c>
      <c r="H26" s="26">
        <f>AVERAGE(H24:H25)</f>
        <v>4.6160701187080849E-3</v>
      </c>
      <c r="K26" t="s">
        <v>38</v>
      </c>
      <c r="L26" s="26">
        <f>AVERAGE(L24:L25)</f>
        <v>5.4385775751119025E-3</v>
      </c>
      <c r="O26" t="s">
        <v>38</v>
      </c>
      <c r="P26" s="26">
        <f>AVERAGE(P24:P25)</f>
        <v>4.7428146487630968E-3</v>
      </c>
      <c r="S26" t="s">
        <v>38</v>
      </c>
      <c r="T26" s="26">
        <f>AVERAGE(T24:T25)</f>
        <v>3.5918979575729204E-3</v>
      </c>
      <c r="W26" t="s">
        <v>38</v>
      </c>
      <c r="X26" s="26">
        <f>AVERAGE(X24:X25)</f>
        <v>4.6762095033208023E-3</v>
      </c>
      <c r="AA26" t="s">
        <v>38</v>
      </c>
      <c r="AB26" s="26">
        <f>AVERAGE(AB24:AB25)</f>
        <v>4.9313799066713487E-3</v>
      </c>
      <c r="AE26" t="s">
        <v>38</v>
      </c>
      <c r="AF26" s="26">
        <f>AVERAGE(AF24:AF25)</f>
        <v>4.9176019805103333E-3</v>
      </c>
      <c r="AI26" t="s">
        <v>38</v>
      </c>
      <c r="AJ26" s="26">
        <f>AVERAGE(AJ24:AJ25)</f>
        <v>5.0036142308640119E-3</v>
      </c>
      <c r="AM26" t="s">
        <v>38</v>
      </c>
      <c r="AN26" s="26">
        <f>AVERAGE(AN24:AN25)</f>
        <v>5.0529776467714005E-3</v>
      </c>
      <c r="AQ26" t="s">
        <v>38</v>
      </c>
      <c r="AR26" s="26">
        <f>AVERAGE(AR24:AR25)</f>
        <v>5.044065854945351E-3</v>
      </c>
      <c r="AU26" t="s">
        <v>38</v>
      </c>
      <c r="AV26" s="26">
        <f>AVERAGE(AV24:AV25)</f>
        <v>5.2229987257866178E-3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>
      <selection activeCell="F1" sqref="F1"/>
    </sheetView>
  </sheetViews>
  <sheetFormatPr baseColWidth="10" defaultRowHeight="14" x14ac:dyDescent="0"/>
  <sheetData>
    <row r="1" spans="1:52" ht="17" thickTop="1" thickBot="1">
      <c r="B1" s="12" t="s">
        <v>17</v>
      </c>
      <c r="C1" s="12" t="s">
        <v>18</v>
      </c>
      <c r="D1" s="12" t="s">
        <v>19</v>
      </c>
      <c r="E1" s="27" t="s">
        <v>2</v>
      </c>
      <c r="F1" s="28" t="s">
        <v>3</v>
      </c>
      <c r="G1" s="22">
        <f>LN(G2)</f>
        <v>0.15562951210502979</v>
      </c>
      <c r="H1" s="23">
        <f>G4</f>
        <v>0.99044965187914469</v>
      </c>
      <c r="I1" s="18" t="s">
        <v>2</v>
      </c>
      <c r="J1" s="19" t="s">
        <v>16</v>
      </c>
      <c r="K1" s="22">
        <f>LN(K2)</f>
        <v>0.15176410680810146</v>
      </c>
      <c r="L1" s="23">
        <f>K4</f>
        <v>0.98791383166479141</v>
      </c>
      <c r="M1" s="18" t="s">
        <v>2</v>
      </c>
      <c r="N1" s="19" t="s">
        <v>16</v>
      </c>
      <c r="O1" s="22">
        <f>LN(O2)</f>
        <v>0.15159427927377794</v>
      </c>
      <c r="P1" s="23">
        <f>O4</f>
        <v>0.99076432506154499</v>
      </c>
      <c r="Q1" s="18" t="s">
        <v>2</v>
      </c>
      <c r="R1" s="19" t="s">
        <v>16</v>
      </c>
      <c r="S1" s="22">
        <f>LN(S2)</f>
        <v>0.159272954505047</v>
      </c>
      <c r="T1" s="23">
        <f>S4</f>
        <v>0.99510562683470649</v>
      </c>
      <c r="U1" s="18" t="s">
        <v>2</v>
      </c>
      <c r="V1" s="19" t="s">
        <v>16</v>
      </c>
      <c r="W1" s="22">
        <f>LN(W2)</f>
        <v>0.1566042246341362</v>
      </c>
      <c r="X1" s="23">
        <f>W4</f>
        <v>0.99149615431423976</v>
      </c>
      <c r="Y1" s="18" t="s">
        <v>2</v>
      </c>
      <c r="Z1" s="19" t="s">
        <v>16</v>
      </c>
      <c r="AA1" s="22">
        <f>LN(AA2)</f>
        <v>0.15560512247974401</v>
      </c>
      <c r="AB1" s="23">
        <f>AA4</f>
        <v>0.99045014870104908</v>
      </c>
      <c r="AC1" s="18" t="s">
        <v>2</v>
      </c>
      <c r="AD1" s="19" t="s">
        <v>16</v>
      </c>
      <c r="AE1" s="22">
        <f>LN(AE2)</f>
        <v>0.15555039838981696</v>
      </c>
      <c r="AF1" s="23">
        <f>AE4</f>
        <v>0.99049734068039674</v>
      </c>
      <c r="AG1" s="18" t="s">
        <v>2</v>
      </c>
      <c r="AH1" s="19" t="s">
        <v>16</v>
      </c>
      <c r="AI1" s="22">
        <f>LN(AI2)</f>
        <v>0.15590653919778688</v>
      </c>
      <c r="AJ1" s="23">
        <f>AI4</f>
        <v>0.9902028537003279</v>
      </c>
      <c r="AK1" s="18" t="s">
        <v>2</v>
      </c>
      <c r="AL1" s="19" t="s">
        <v>16</v>
      </c>
      <c r="AM1" s="22">
        <f>LN(AM2)</f>
        <v>0.15599729833450665</v>
      </c>
      <c r="AN1" s="23">
        <f>AM4</f>
        <v>0.99002024662040733</v>
      </c>
      <c r="AO1" s="18" t="s">
        <v>2</v>
      </c>
      <c r="AP1" s="19" t="s">
        <v>16</v>
      </c>
      <c r="AQ1" s="22">
        <f>LN(AQ2)</f>
        <v>0.15471172942149616</v>
      </c>
      <c r="AR1" s="23">
        <f>AQ4</f>
        <v>0.9899164815484055</v>
      </c>
      <c r="AS1" s="18" t="s">
        <v>2</v>
      </c>
      <c r="AT1" s="19" t="s">
        <v>16</v>
      </c>
      <c r="AU1" s="22">
        <f>LN(AU2)</f>
        <v>0.15539088712553417</v>
      </c>
      <c r="AV1" s="23">
        <f>AU4</f>
        <v>0.98927508829706889</v>
      </c>
      <c r="AW1" s="18" t="s">
        <v>2</v>
      </c>
      <c r="AX1" s="19" t="s">
        <v>16</v>
      </c>
      <c r="AY1" s="22">
        <f>LN(AY2)</f>
        <v>0.15836346879754462</v>
      </c>
      <c r="AZ1" s="23">
        <f>AY4</f>
        <v>0.99041157468356911</v>
      </c>
    </row>
    <row r="2" spans="1:52" ht="15" thickTop="1">
      <c r="B2">
        <v>0.15176410680810146</v>
      </c>
      <c r="C2" s="24">
        <v>0.98791383166479141</v>
      </c>
      <c r="D2">
        <v>653.91366677352448</v>
      </c>
      <c r="E2" s="6">
        <v>1987</v>
      </c>
      <c r="F2" s="6">
        <v>2.2999999999999998</v>
      </c>
      <c r="G2">
        <f t="array" ref="G2:H6">LOGEST(F2:F12,E2:E12,TRUE, TRUE)</f>
        <v>1.1683932473376852</v>
      </c>
      <c r="H2">
        <v>1.2862131772356474E-134</v>
      </c>
      <c r="I2" s="6">
        <v>1989</v>
      </c>
      <c r="J2" s="6">
        <v>3</v>
      </c>
      <c r="K2">
        <f t="array" ref="K2:L6">LOGEST(J2:J11,I2:I11,TRUE, TRUE)</f>
        <v>1.1638856513457085</v>
      </c>
      <c r="L2">
        <v>2.9611592478789796E-131</v>
      </c>
      <c r="M2" s="6">
        <v>1987</v>
      </c>
      <c r="N2" s="6">
        <v>2.2999999999999998</v>
      </c>
      <c r="O2">
        <f t="array" ref="O2:P6">LOGEST(N2:N11,M2:M11,TRUE, TRUE)</f>
        <v>1.1636880082983967</v>
      </c>
      <c r="P2">
        <v>4.1744576154299399E-131</v>
      </c>
      <c r="Q2" s="6">
        <v>1987</v>
      </c>
      <c r="R2" s="6">
        <v>2.2999999999999998</v>
      </c>
      <c r="S2">
        <f t="array" ref="S2:T6">LOGEST(R2:R11,Q2:Q11,TRUE, TRUE)</f>
        <v>1.1726579852807035</v>
      </c>
      <c r="T2">
        <v>8.6220033181418809E-138</v>
      </c>
      <c r="U2" s="6">
        <v>1987</v>
      </c>
      <c r="V2" s="6">
        <v>2.2999999999999998</v>
      </c>
      <c r="W2">
        <f t="array" ref="W2:X6">LOGEST(V2:V11,U2:U11,TRUE, TRUE)</f>
        <v>1.1695326500796439</v>
      </c>
      <c r="X2">
        <v>1.8112212329023194E-135</v>
      </c>
      <c r="Y2" s="6">
        <v>1987</v>
      </c>
      <c r="Z2" s="6">
        <v>2.2999999999999998</v>
      </c>
      <c r="AA2">
        <f t="array" ref="AA2:AB6">LOGEST(Z2:Z11,Y2:Y11,TRUE, TRUE)</f>
        <v>1.168364751011705</v>
      </c>
      <c r="AB2">
        <v>1.3523659028664374E-134</v>
      </c>
      <c r="AC2" s="6">
        <v>1987</v>
      </c>
      <c r="AD2" s="6">
        <v>2.2999999999999998</v>
      </c>
      <c r="AE2">
        <f t="array" ref="AE2:AF6">LOGEST(AD2:AD11,AC2:AC11,TRUE, TRUE)</f>
        <v>1.1683008150634373</v>
      </c>
      <c r="AF2">
        <v>1.501832678285081E-134</v>
      </c>
      <c r="AG2" s="6">
        <v>1987</v>
      </c>
      <c r="AH2" s="6">
        <v>2.2999999999999998</v>
      </c>
      <c r="AI2">
        <f t="array" ref="AI2:AJ6">LOGEST(AH2:AH11,AG2:AG11,TRUE, TRUE)</f>
        <v>1.1687169687599241</v>
      </c>
      <c r="AJ2">
        <v>7.4162835239082648E-135</v>
      </c>
      <c r="AK2" s="6">
        <v>1987</v>
      </c>
      <c r="AL2" s="6">
        <v>2.2999999999999998</v>
      </c>
      <c r="AM2">
        <f t="array" ref="AM2:AN6">LOGEST(AL2:AL11,AK2:AK11,TRUE, TRUE)</f>
        <v>1.1688230453167141</v>
      </c>
      <c r="AN2">
        <v>6.1872434347371683E-135</v>
      </c>
      <c r="AO2" s="6">
        <v>1987</v>
      </c>
      <c r="AP2" s="6">
        <v>2.2999999999999998</v>
      </c>
      <c r="AQ2">
        <f t="array" ref="AQ2:AR6">LOGEST(AP2:AP11,AO2:AO11,TRUE, TRUE)</f>
        <v>1.1673214081806664</v>
      </c>
      <c r="AR2">
        <v>7.9980411698616595E-134</v>
      </c>
      <c r="AS2" s="6">
        <v>1987</v>
      </c>
      <c r="AT2" s="6">
        <v>2.2999999999999998</v>
      </c>
      <c r="AU2">
        <f t="array" ref="AU2:AV6">LOGEST(AT2:AT11,AS2:AS11,TRUE, TRUE)</f>
        <v>1.1681144727856052</v>
      </c>
      <c r="AV2">
        <v>2.069085600656674E-134</v>
      </c>
      <c r="AW2" s="6">
        <v>1987</v>
      </c>
      <c r="AX2" s="6">
        <v>2.2999999999999998</v>
      </c>
      <c r="AY2">
        <f t="array" ref="AY2:AZ6">LOGEST(AX2:AX11,AW2:AW11,TRUE, TRUE)</f>
        <v>1.1715919544466877</v>
      </c>
      <c r="AZ2">
        <v>5.5222597365762346E-137</v>
      </c>
    </row>
    <row r="3" spans="1:52">
      <c r="B3">
        <v>0.15159427927377794</v>
      </c>
      <c r="C3" s="24">
        <v>0.99076432506154499</v>
      </c>
      <c r="D3">
        <v>858.20631987490935</v>
      </c>
      <c r="E3" s="6">
        <v>1989</v>
      </c>
      <c r="F3" s="6">
        <v>3</v>
      </c>
      <c r="G3">
        <v>5.0940605233992025E-3</v>
      </c>
      <c r="H3">
        <v>10.182160757595039</v>
      </c>
      <c r="I3" s="6">
        <v>1992</v>
      </c>
      <c r="J3" s="6">
        <v>7</v>
      </c>
      <c r="K3">
        <v>5.93483792345022E-3</v>
      </c>
      <c r="L3">
        <v>11.86972985380268</v>
      </c>
      <c r="M3" s="6">
        <v>1992</v>
      </c>
      <c r="N3" s="6">
        <v>7</v>
      </c>
      <c r="O3">
        <v>5.1747212269783755E-3</v>
      </c>
      <c r="P3">
        <v>10.34846076278108</v>
      </c>
      <c r="Q3" s="6">
        <v>1989</v>
      </c>
      <c r="R3" s="6">
        <v>3</v>
      </c>
      <c r="S3">
        <v>3.9492169383393717E-3</v>
      </c>
      <c r="T3">
        <v>7.8965053373350456</v>
      </c>
      <c r="U3" s="6">
        <v>1989</v>
      </c>
      <c r="V3" s="6">
        <v>3</v>
      </c>
      <c r="W3">
        <v>5.127676857539047E-3</v>
      </c>
      <c r="X3">
        <v>10.251315900188752</v>
      </c>
      <c r="Y3" s="6">
        <v>1989</v>
      </c>
      <c r="Z3" s="6">
        <v>3</v>
      </c>
      <c r="AA3">
        <v>5.4020784909914518E-3</v>
      </c>
      <c r="AB3">
        <v>10.798284542191942</v>
      </c>
      <c r="AC3" s="6">
        <v>1989</v>
      </c>
      <c r="AD3" s="6">
        <v>3</v>
      </c>
      <c r="AE3">
        <v>5.3866909201678477E-3</v>
      </c>
      <c r="AF3">
        <v>10.766448688899994</v>
      </c>
      <c r="AG3" s="6">
        <v>1989</v>
      </c>
      <c r="AH3" s="6">
        <v>3</v>
      </c>
      <c r="AI3">
        <v>5.4828586226204441E-3</v>
      </c>
      <c r="AJ3">
        <v>10.957013042346711</v>
      </c>
      <c r="AK3" s="6">
        <v>1989</v>
      </c>
      <c r="AL3" s="6">
        <v>3</v>
      </c>
      <c r="AM3">
        <v>5.5374516842575279E-3</v>
      </c>
      <c r="AN3">
        <v>11.065557328683338</v>
      </c>
      <c r="AO3" s="6">
        <v>1989</v>
      </c>
      <c r="AP3" s="6">
        <v>3</v>
      </c>
      <c r="AQ3">
        <v>5.5205839502929198E-3</v>
      </c>
      <c r="AR3">
        <v>11.031296548151825</v>
      </c>
      <c r="AS3" s="6">
        <v>1989</v>
      </c>
      <c r="AT3" s="6">
        <v>3</v>
      </c>
      <c r="AU3">
        <v>5.7203009606708859E-3</v>
      </c>
      <c r="AV3">
        <v>11.429799324170009</v>
      </c>
      <c r="AW3" s="6">
        <v>1989</v>
      </c>
      <c r="AX3" s="6">
        <v>3</v>
      </c>
      <c r="AY3">
        <v>5.5090384541643771E-3</v>
      </c>
      <c r="AZ3">
        <v>11.006566508690428</v>
      </c>
    </row>
    <row r="4" spans="1:52" ht="15" thickBot="1">
      <c r="B4">
        <v>0.159272954505047</v>
      </c>
      <c r="C4" s="24">
        <v>0.99510562683470649</v>
      </c>
      <c r="D4">
        <v>1626.5300470198681</v>
      </c>
      <c r="E4" s="6">
        <v>1992</v>
      </c>
      <c r="F4" s="6">
        <v>7</v>
      </c>
      <c r="G4">
        <v>0.99044965187914469</v>
      </c>
      <c r="H4">
        <v>0.11589814619107759</v>
      </c>
      <c r="I4" s="6">
        <v>1995</v>
      </c>
      <c r="J4" s="6">
        <v>10</v>
      </c>
      <c r="K4">
        <v>0.98791383166479141</v>
      </c>
      <c r="L4">
        <v>0.11322949098470214</v>
      </c>
      <c r="M4" s="6">
        <v>1995</v>
      </c>
      <c r="N4" s="6">
        <v>10</v>
      </c>
      <c r="O4">
        <v>0.99076432506154499</v>
      </c>
      <c r="P4">
        <v>0.10498436879930623</v>
      </c>
      <c r="Q4" s="6">
        <v>1995</v>
      </c>
      <c r="R4" s="6">
        <v>10</v>
      </c>
      <c r="S4">
        <v>0.99510562683470649</v>
      </c>
      <c r="T4">
        <v>8.5297600668248999E-2</v>
      </c>
      <c r="U4" s="6">
        <v>1992</v>
      </c>
      <c r="V4" s="6">
        <v>7</v>
      </c>
      <c r="W4">
        <v>0.99149615431423976</v>
      </c>
      <c r="X4">
        <v>0.11484164701709615</v>
      </c>
      <c r="Y4" s="6">
        <v>1992</v>
      </c>
      <c r="Z4" s="6">
        <v>7</v>
      </c>
      <c r="AA4">
        <v>0.99045014870104908</v>
      </c>
      <c r="AB4">
        <v>0.12281860384568009</v>
      </c>
      <c r="AC4" s="6">
        <v>1992</v>
      </c>
      <c r="AD4" s="6">
        <v>7</v>
      </c>
      <c r="AE4">
        <v>0.99049734068039674</v>
      </c>
      <c r="AF4">
        <v>0.12237395230900656</v>
      </c>
      <c r="AG4" s="6">
        <v>1992</v>
      </c>
      <c r="AH4" s="6">
        <v>7</v>
      </c>
      <c r="AI4">
        <v>0.9902028537003279</v>
      </c>
      <c r="AJ4">
        <v>0.12240412801838281</v>
      </c>
      <c r="AK4" s="6">
        <v>1992</v>
      </c>
      <c r="AL4" s="6">
        <v>7</v>
      </c>
      <c r="AM4">
        <v>0.99002024662040733</v>
      </c>
      <c r="AN4">
        <v>0.12233883872668148</v>
      </c>
      <c r="AO4" s="6">
        <v>1992</v>
      </c>
      <c r="AP4" s="6">
        <v>7</v>
      </c>
      <c r="AQ4">
        <v>0.9899164815484055</v>
      </c>
      <c r="AR4">
        <v>0.12039430429053292</v>
      </c>
      <c r="AS4" s="6">
        <v>1992</v>
      </c>
      <c r="AT4" s="6">
        <v>7</v>
      </c>
      <c r="AU4">
        <v>0.98927508829706889</v>
      </c>
      <c r="AV4">
        <v>0.12280674849483081</v>
      </c>
      <c r="AW4" s="6">
        <v>1992</v>
      </c>
      <c r="AX4" s="6">
        <v>7</v>
      </c>
      <c r="AY4">
        <v>0.99041157468356911</v>
      </c>
      <c r="AZ4">
        <v>0.11355837504364145</v>
      </c>
    </row>
    <row r="5" spans="1:52" ht="17" thickTop="1" thickBot="1">
      <c r="B5">
        <v>0.1566042246341362</v>
      </c>
      <c r="C5" s="24">
        <v>0.99149615431423976</v>
      </c>
      <c r="D5">
        <v>932.750843279778</v>
      </c>
      <c r="E5" s="6">
        <v>1995</v>
      </c>
      <c r="F5" s="6">
        <v>10</v>
      </c>
      <c r="G5">
        <v>933.37402512548954</v>
      </c>
      <c r="H5">
        <v>9</v>
      </c>
      <c r="I5" s="6">
        <v>1998</v>
      </c>
      <c r="J5" s="6">
        <v>14</v>
      </c>
      <c r="K5" s="21">
        <v>653.91366677352448</v>
      </c>
      <c r="L5">
        <v>8</v>
      </c>
      <c r="M5" s="6">
        <v>1998</v>
      </c>
      <c r="N5" s="6">
        <v>14</v>
      </c>
      <c r="O5" s="21">
        <v>858.20631987490935</v>
      </c>
      <c r="P5">
        <v>8</v>
      </c>
      <c r="Q5" s="6">
        <v>1998</v>
      </c>
      <c r="R5" s="6">
        <v>14</v>
      </c>
      <c r="S5" s="21">
        <v>1626.5300470198681</v>
      </c>
      <c r="T5">
        <v>8</v>
      </c>
      <c r="U5" s="6">
        <v>1998</v>
      </c>
      <c r="V5" s="6">
        <v>14</v>
      </c>
      <c r="W5" s="21">
        <v>932.750843279778</v>
      </c>
      <c r="X5">
        <v>8</v>
      </c>
      <c r="Y5" s="6">
        <v>1995</v>
      </c>
      <c r="Z5" s="6">
        <v>10</v>
      </c>
      <c r="AA5" s="21">
        <v>829.70937887576451</v>
      </c>
      <c r="AB5">
        <v>8</v>
      </c>
      <c r="AC5" s="6">
        <v>1995</v>
      </c>
      <c r="AD5" s="6">
        <v>10</v>
      </c>
      <c r="AE5" s="21">
        <v>833.86959996519897</v>
      </c>
      <c r="AF5">
        <v>8</v>
      </c>
      <c r="AG5" s="6">
        <v>1995</v>
      </c>
      <c r="AH5" s="6">
        <v>10</v>
      </c>
      <c r="AI5" s="21">
        <v>808.56430916702072</v>
      </c>
      <c r="AJ5">
        <v>8</v>
      </c>
      <c r="AK5" s="6">
        <v>1995</v>
      </c>
      <c r="AL5" s="6">
        <v>10</v>
      </c>
      <c r="AM5" s="21">
        <v>793.62301569084991</v>
      </c>
      <c r="AN5">
        <v>8</v>
      </c>
      <c r="AO5" s="6">
        <v>1995</v>
      </c>
      <c r="AP5" s="6">
        <v>10</v>
      </c>
      <c r="AQ5" s="21">
        <v>785.37386433154825</v>
      </c>
      <c r="AR5">
        <v>8</v>
      </c>
      <c r="AS5" s="6">
        <v>1995</v>
      </c>
      <c r="AT5" s="6">
        <v>10</v>
      </c>
      <c r="AU5" s="21">
        <v>737.92688700771112</v>
      </c>
      <c r="AV5">
        <v>8</v>
      </c>
      <c r="AW5" s="6">
        <v>1995</v>
      </c>
      <c r="AX5" s="6">
        <v>10</v>
      </c>
      <c r="AY5" s="21">
        <v>826.33929305274535</v>
      </c>
      <c r="AZ5">
        <v>8</v>
      </c>
    </row>
    <row r="6" spans="1:52" ht="15" thickTop="1">
      <c r="B6">
        <v>0.15560512247974401</v>
      </c>
      <c r="C6" s="24">
        <v>0.99045014870104908</v>
      </c>
      <c r="D6">
        <v>829.70937887576451</v>
      </c>
      <c r="E6" s="6">
        <v>1998</v>
      </c>
      <c r="F6" s="6">
        <v>14</v>
      </c>
      <c r="G6">
        <v>12.53743485878678</v>
      </c>
      <c r="H6">
        <v>0.12089142261475554</v>
      </c>
      <c r="I6" s="6">
        <v>2000</v>
      </c>
      <c r="J6" s="6">
        <v>20</v>
      </c>
      <c r="K6">
        <v>8.3837732579549442</v>
      </c>
      <c r="L6">
        <v>0.10256734102923795</v>
      </c>
      <c r="M6" s="6">
        <v>2000</v>
      </c>
      <c r="N6" s="6">
        <v>20</v>
      </c>
      <c r="O6">
        <v>9.4589077793134813</v>
      </c>
      <c r="P6">
        <v>8.8173741537509953E-2</v>
      </c>
      <c r="Q6" s="6">
        <v>2000</v>
      </c>
      <c r="R6" s="6">
        <v>20</v>
      </c>
      <c r="S6">
        <v>11.834113238151696</v>
      </c>
      <c r="T6">
        <v>5.8205445438080573E-2</v>
      </c>
      <c r="U6" s="6">
        <v>2000</v>
      </c>
      <c r="V6" s="6">
        <v>20</v>
      </c>
      <c r="W6">
        <v>12.301681399706716</v>
      </c>
      <c r="X6">
        <v>0.10550883111679447</v>
      </c>
      <c r="Y6" s="6">
        <v>2000</v>
      </c>
      <c r="Z6" s="6">
        <v>20</v>
      </c>
      <c r="AA6">
        <v>12.515675995966784</v>
      </c>
      <c r="AB6">
        <v>0.12067527560481683</v>
      </c>
      <c r="AC6" s="6">
        <v>1998</v>
      </c>
      <c r="AD6" s="6">
        <v>14</v>
      </c>
      <c r="AE6">
        <v>12.487517635287004</v>
      </c>
      <c r="AF6">
        <v>0.1198030736298161</v>
      </c>
      <c r="AG6" s="6">
        <v>1998</v>
      </c>
      <c r="AH6" s="6">
        <v>14</v>
      </c>
      <c r="AI6">
        <v>12.114533523972128</v>
      </c>
      <c r="AJ6">
        <v>0.11986216444752518</v>
      </c>
      <c r="AK6" s="6">
        <v>1998</v>
      </c>
      <c r="AL6" s="6">
        <v>14</v>
      </c>
      <c r="AM6">
        <v>11.877990174489311</v>
      </c>
      <c r="AN6">
        <v>0.11973433168794384</v>
      </c>
      <c r="AO6" s="6">
        <v>1998</v>
      </c>
      <c r="AP6" s="6">
        <v>14</v>
      </c>
      <c r="AQ6">
        <v>11.383828061312705</v>
      </c>
      <c r="AR6">
        <v>0.11595830804481147</v>
      </c>
      <c r="AS6" s="6">
        <v>1998</v>
      </c>
      <c r="AT6" s="6">
        <v>14</v>
      </c>
      <c r="AU6">
        <v>11.129042483785343</v>
      </c>
      <c r="AV6">
        <v>0.12065197980698103</v>
      </c>
      <c r="AW6" s="6">
        <v>1998</v>
      </c>
      <c r="AX6" s="6">
        <v>14</v>
      </c>
      <c r="AY6">
        <v>10.656062107251159</v>
      </c>
      <c r="AZ6">
        <v>0.10316403634041865</v>
      </c>
    </row>
    <row r="7" spans="1:52">
      <c r="B7">
        <v>0.15555039838981696</v>
      </c>
      <c r="C7" s="24">
        <v>0.99049734068039674</v>
      </c>
      <c r="D7">
        <v>833.86959996519897</v>
      </c>
      <c r="E7" s="6">
        <v>2000</v>
      </c>
      <c r="F7" s="6">
        <v>20</v>
      </c>
      <c r="G7" t="s">
        <v>20</v>
      </c>
      <c r="H7">
        <f>TINV(0.0455,H5)</f>
        <v>2.3198094410224317</v>
      </c>
      <c r="I7" s="6">
        <v>2003</v>
      </c>
      <c r="J7" s="6">
        <v>30</v>
      </c>
      <c r="K7" t="s">
        <v>20</v>
      </c>
      <c r="L7">
        <f>TINV(0.0455,L5)</f>
        <v>2.3664194997430683</v>
      </c>
      <c r="M7" s="6">
        <v>2003</v>
      </c>
      <c r="N7" s="6">
        <v>30</v>
      </c>
      <c r="O7" t="s">
        <v>20</v>
      </c>
      <c r="P7">
        <f>TINV(0.0455,P5)</f>
        <v>2.3664194997430683</v>
      </c>
      <c r="Q7" s="6">
        <v>2003</v>
      </c>
      <c r="R7" s="6">
        <v>30</v>
      </c>
      <c r="S7" t="s">
        <v>20</v>
      </c>
      <c r="T7">
        <f>TINV(0.0455,T5)</f>
        <v>2.3664194997430683</v>
      </c>
      <c r="U7" s="6">
        <v>2003</v>
      </c>
      <c r="V7" s="6">
        <v>30</v>
      </c>
      <c r="W7" t="s">
        <v>20</v>
      </c>
      <c r="X7">
        <f>TINV(0.0455,X5)</f>
        <v>2.3664194997430683</v>
      </c>
      <c r="Y7" s="6">
        <v>2003</v>
      </c>
      <c r="Z7" s="6">
        <v>30</v>
      </c>
      <c r="AA7" t="s">
        <v>20</v>
      </c>
      <c r="AB7">
        <f>TINV(0.0455,AB5)</f>
        <v>2.3664194997430683</v>
      </c>
      <c r="AC7" s="6">
        <v>2003</v>
      </c>
      <c r="AD7" s="6">
        <v>30</v>
      </c>
      <c r="AE7" t="s">
        <v>20</v>
      </c>
      <c r="AF7">
        <f>TINV(0.0455,AF5)</f>
        <v>2.3664194997430683</v>
      </c>
      <c r="AG7" s="6">
        <v>2000</v>
      </c>
      <c r="AH7" s="6">
        <v>20</v>
      </c>
      <c r="AI7" t="s">
        <v>20</v>
      </c>
      <c r="AJ7">
        <f>TINV(0.0455,AJ5)</f>
        <v>2.3664194997430683</v>
      </c>
      <c r="AK7" s="6">
        <v>2000</v>
      </c>
      <c r="AL7" s="6">
        <v>20</v>
      </c>
      <c r="AM7" t="s">
        <v>20</v>
      </c>
      <c r="AN7">
        <f>TINV(0.0455,AN5)</f>
        <v>2.3664194997430683</v>
      </c>
      <c r="AO7" s="6">
        <v>2000</v>
      </c>
      <c r="AP7" s="6">
        <v>20</v>
      </c>
      <c r="AQ7" t="s">
        <v>20</v>
      </c>
      <c r="AR7">
        <f>TINV(0.0455,AR5)</f>
        <v>2.3664194997430683</v>
      </c>
      <c r="AS7" s="6">
        <v>2000</v>
      </c>
      <c r="AT7" s="6">
        <v>20</v>
      </c>
      <c r="AU7" t="s">
        <v>20</v>
      </c>
      <c r="AV7">
        <f>TINV(0.0455,AV5)</f>
        <v>2.3664194997430683</v>
      </c>
      <c r="AW7" s="6">
        <v>2000</v>
      </c>
      <c r="AX7" s="6">
        <v>20</v>
      </c>
    </row>
    <row r="8" spans="1:52">
      <c r="B8">
        <v>0.15590653919778688</v>
      </c>
      <c r="C8" s="24">
        <v>0.9902028537003279</v>
      </c>
      <c r="D8">
        <v>808.56430916702072</v>
      </c>
      <c r="E8" s="6">
        <v>2003</v>
      </c>
      <c r="F8" s="6">
        <v>30</v>
      </c>
      <c r="G8" t="s">
        <v>21</v>
      </c>
      <c r="H8">
        <f>H7*G3</f>
        <v>1.1817249695321139E-2</v>
      </c>
      <c r="I8" s="6">
        <v>2004</v>
      </c>
      <c r="J8" s="6">
        <v>35</v>
      </c>
      <c r="K8" t="s">
        <v>21</v>
      </c>
      <c r="L8">
        <f>L7*K3</f>
        <v>1.404431618986726E-2</v>
      </c>
      <c r="M8" s="6">
        <v>2004</v>
      </c>
      <c r="N8" s="6">
        <v>35</v>
      </c>
      <c r="O8" t="s">
        <v>21</v>
      </c>
      <c r="P8">
        <f>P7*O3</f>
        <v>1.2245561217256003E-2</v>
      </c>
      <c r="Q8" s="6">
        <v>2004</v>
      </c>
      <c r="R8" s="6">
        <v>35</v>
      </c>
      <c r="S8" t="s">
        <v>21</v>
      </c>
      <c r="T8">
        <f>T7*S3</f>
        <v>9.3455039716019081E-3</v>
      </c>
      <c r="U8" s="6">
        <v>2004</v>
      </c>
      <c r="V8" s="6">
        <v>35</v>
      </c>
      <c r="W8" t="s">
        <v>21</v>
      </c>
      <c r="X8">
        <f>X7*W3</f>
        <v>1.2134234504061659E-2</v>
      </c>
      <c r="Y8" s="6">
        <v>2004</v>
      </c>
      <c r="Z8" s="6">
        <v>35</v>
      </c>
      <c r="AA8" t="s">
        <v>21</v>
      </c>
      <c r="AB8">
        <f>AB7*AA3</f>
        <v>1.2783583880224781E-2</v>
      </c>
      <c r="AC8" s="6">
        <v>2004</v>
      </c>
      <c r="AD8" s="6">
        <v>35</v>
      </c>
      <c r="AE8" t="s">
        <v>21</v>
      </c>
      <c r="AF8">
        <f>AF7*AE3</f>
        <v>1.2747170432574126E-2</v>
      </c>
      <c r="AG8" s="6">
        <v>2004</v>
      </c>
      <c r="AH8" s="6">
        <v>35</v>
      </c>
      <c r="AI8" t="s">
        <v>21</v>
      </c>
      <c r="AJ8">
        <f>AJ7*AI3</f>
        <v>1.297474355890344E-2</v>
      </c>
      <c r="AK8" s="6">
        <v>2003</v>
      </c>
      <c r="AL8" s="6">
        <v>30</v>
      </c>
      <c r="AM8" t="s">
        <v>21</v>
      </c>
      <c r="AN8">
        <f>AN7*AM3</f>
        <v>1.310393364451211E-2</v>
      </c>
      <c r="AO8" s="6">
        <v>2003</v>
      </c>
      <c r="AP8" s="6">
        <v>30</v>
      </c>
      <c r="AQ8" t="s">
        <v>21</v>
      </c>
      <c r="AR8">
        <f>AR7*AQ3</f>
        <v>1.3064017509941784E-2</v>
      </c>
      <c r="AS8" s="6">
        <v>2003</v>
      </c>
      <c r="AT8" s="6">
        <v>30</v>
      </c>
      <c r="AU8" t="s">
        <v>21</v>
      </c>
      <c r="AV8">
        <f>AV7*AU3</f>
        <v>1.3536631737730591E-2</v>
      </c>
      <c r="AW8" s="6">
        <v>2003</v>
      </c>
      <c r="AX8" s="6">
        <v>30</v>
      </c>
    </row>
    <row r="9" spans="1:52">
      <c r="B9">
        <v>0.15599729833450665</v>
      </c>
      <c r="C9" s="24">
        <v>0.99002024662040733</v>
      </c>
      <c r="D9">
        <v>793.62301569084991</v>
      </c>
      <c r="E9" s="6">
        <v>2004</v>
      </c>
      <c r="F9" s="6">
        <v>35</v>
      </c>
      <c r="G9" t="s">
        <v>22</v>
      </c>
      <c r="H9">
        <f>G2+H8</f>
        <v>1.1802104970330063</v>
      </c>
      <c r="I9" s="6">
        <v>2005</v>
      </c>
      <c r="J9" s="6">
        <v>45</v>
      </c>
      <c r="K9" t="s">
        <v>22</v>
      </c>
      <c r="L9">
        <f>K2+L8</f>
        <v>1.1779299675355759</v>
      </c>
      <c r="M9" s="6">
        <v>2005</v>
      </c>
      <c r="N9" s="6">
        <v>45</v>
      </c>
      <c r="O9" t="s">
        <v>22</v>
      </c>
      <c r="P9">
        <f>O2+P8</f>
        <v>1.1759335695156528</v>
      </c>
      <c r="Q9" s="6">
        <v>2005</v>
      </c>
      <c r="R9" s="6">
        <v>45</v>
      </c>
      <c r="S9" t="s">
        <v>22</v>
      </c>
      <c r="T9">
        <f>S2+T8</f>
        <v>1.1820034892523055</v>
      </c>
      <c r="U9" s="6">
        <v>2005</v>
      </c>
      <c r="V9" s="6">
        <v>45</v>
      </c>
      <c r="W9" t="s">
        <v>22</v>
      </c>
      <c r="X9">
        <f>W2+X8</f>
        <v>1.1816668845837055</v>
      </c>
      <c r="Y9" s="6">
        <v>2005</v>
      </c>
      <c r="Z9" s="6">
        <v>45</v>
      </c>
      <c r="AA9" t="s">
        <v>22</v>
      </c>
      <c r="AB9">
        <f>AA2+AB8</f>
        <v>1.1811483348919298</v>
      </c>
      <c r="AC9" s="6">
        <v>2005</v>
      </c>
      <c r="AD9" s="6">
        <v>45</v>
      </c>
      <c r="AE9" t="s">
        <v>22</v>
      </c>
      <c r="AF9">
        <f>AE2+AF8</f>
        <v>1.1810479854960114</v>
      </c>
      <c r="AG9" s="6">
        <v>2005</v>
      </c>
      <c r="AH9" s="6">
        <v>45</v>
      </c>
      <c r="AI9" t="s">
        <v>22</v>
      </c>
      <c r="AJ9">
        <f>AI2+AJ8</f>
        <v>1.1816917123188275</v>
      </c>
      <c r="AK9" s="6">
        <v>2005</v>
      </c>
      <c r="AL9" s="6">
        <v>45</v>
      </c>
      <c r="AM9" t="s">
        <v>22</v>
      </c>
      <c r="AN9">
        <f>AM2+AN8</f>
        <v>1.1819269789612261</v>
      </c>
      <c r="AO9" s="6">
        <v>2004</v>
      </c>
      <c r="AP9" s="6">
        <v>35</v>
      </c>
      <c r="AQ9" t="s">
        <v>22</v>
      </c>
      <c r="AR9">
        <f>AQ2+AR8</f>
        <v>1.1803854256906081</v>
      </c>
      <c r="AS9" s="6">
        <v>2004</v>
      </c>
      <c r="AT9" s="6">
        <v>35</v>
      </c>
      <c r="AU9" t="s">
        <v>22</v>
      </c>
      <c r="AV9">
        <f>AU2+AV8</f>
        <v>1.1816511045233358</v>
      </c>
      <c r="AW9" s="6">
        <v>2004</v>
      </c>
      <c r="AX9" s="6">
        <v>35</v>
      </c>
    </row>
    <row r="10" spans="1:52">
      <c r="B10">
        <v>0.15471172942149616</v>
      </c>
      <c r="C10" s="24">
        <v>0.9899164815484055</v>
      </c>
      <c r="D10">
        <v>785.37386433154825</v>
      </c>
      <c r="E10" s="6">
        <v>2005</v>
      </c>
      <c r="F10" s="6">
        <v>45</v>
      </c>
      <c r="G10" t="s">
        <v>23</v>
      </c>
      <c r="H10">
        <f>G2-H8</f>
        <v>1.1565759976423642</v>
      </c>
      <c r="I10" s="6">
        <v>2006</v>
      </c>
      <c r="J10" s="6">
        <v>50</v>
      </c>
      <c r="K10" t="s">
        <v>23</v>
      </c>
      <c r="L10">
        <f>K2-L8</f>
        <v>1.1498413351558412</v>
      </c>
      <c r="M10" s="6">
        <v>2006</v>
      </c>
      <c r="N10" s="6">
        <v>50</v>
      </c>
      <c r="O10" t="s">
        <v>23</v>
      </c>
      <c r="P10">
        <f>O2-P8</f>
        <v>1.1514424470811406</v>
      </c>
      <c r="Q10" s="6">
        <v>2006</v>
      </c>
      <c r="R10" s="6">
        <v>50</v>
      </c>
      <c r="S10" t="s">
        <v>23</v>
      </c>
      <c r="T10">
        <f>S2-T8</f>
        <v>1.1633124813091016</v>
      </c>
      <c r="U10" s="6">
        <v>2006</v>
      </c>
      <c r="V10" s="6">
        <v>50</v>
      </c>
      <c r="W10" t="s">
        <v>23</v>
      </c>
      <c r="X10">
        <f>W2-X8</f>
        <v>1.1573984155755823</v>
      </c>
      <c r="Y10" s="6">
        <v>2006</v>
      </c>
      <c r="Z10" s="6">
        <v>50</v>
      </c>
      <c r="AA10" t="s">
        <v>23</v>
      </c>
      <c r="AB10">
        <f>AA2-AB8</f>
        <v>1.1555811671314802</v>
      </c>
      <c r="AC10" s="6">
        <v>2006</v>
      </c>
      <c r="AD10" s="6">
        <v>50</v>
      </c>
      <c r="AE10" t="s">
        <v>23</v>
      </c>
      <c r="AF10">
        <f>AE2-AF8</f>
        <v>1.1555536446308632</v>
      </c>
      <c r="AG10" s="6">
        <v>2006</v>
      </c>
      <c r="AH10" s="6">
        <v>50</v>
      </c>
      <c r="AI10" t="s">
        <v>23</v>
      </c>
      <c r="AJ10">
        <f>AI2-AJ8</f>
        <v>1.1557422252010208</v>
      </c>
      <c r="AK10" s="6">
        <v>2006</v>
      </c>
      <c r="AL10" s="6">
        <v>50</v>
      </c>
      <c r="AM10" t="s">
        <v>23</v>
      </c>
      <c r="AN10">
        <f>AM2-AN8</f>
        <v>1.1557191116722021</v>
      </c>
      <c r="AO10" s="6">
        <v>2006</v>
      </c>
      <c r="AP10" s="6">
        <v>50</v>
      </c>
      <c r="AQ10" t="s">
        <v>23</v>
      </c>
      <c r="AR10">
        <f>AQ2-AR8</f>
        <v>1.1542573906707247</v>
      </c>
      <c r="AS10" s="6">
        <v>2005</v>
      </c>
      <c r="AT10" s="6">
        <v>45</v>
      </c>
      <c r="AU10" t="s">
        <v>23</v>
      </c>
      <c r="AV10">
        <f>AU2-AV8</f>
        <v>1.1545778410478746</v>
      </c>
      <c r="AW10" s="6">
        <v>2005</v>
      </c>
      <c r="AX10" s="6">
        <v>45</v>
      </c>
    </row>
    <row r="11" spans="1:52">
      <c r="B11">
        <v>0.15539088712553417</v>
      </c>
      <c r="C11" s="24">
        <v>0.98927508829706889</v>
      </c>
      <c r="D11">
        <v>737.92688700771112</v>
      </c>
      <c r="E11" s="6">
        <v>2006</v>
      </c>
      <c r="F11" s="6">
        <v>50</v>
      </c>
      <c r="G11" t="s">
        <v>24</v>
      </c>
      <c r="H11" s="25">
        <f>LN(G2)</f>
        <v>0.15562951210502979</v>
      </c>
      <c r="I11" s="6">
        <v>2008</v>
      </c>
      <c r="J11" s="6">
        <v>60</v>
      </c>
      <c r="K11" t="s">
        <v>24</v>
      </c>
      <c r="L11" s="25">
        <f>LN(K2)</f>
        <v>0.15176410680810146</v>
      </c>
      <c r="M11" s="6">
        <v>2008</v>
      </c>
      <c r="N11" s="6">
        <v>60</v>
      </c>
      <c r="O11" t="s">
        <v>24</v>
      </c>
      <c r="P11" s="25">
        <f>LN(O2)</f>
        <v>0.15159427927377794</v>
      </c>
      <c r="Q11" s="6">
        <v>2008</v>
      </c>
      <c r="R11" s="6">
        <v>60</v>
      </c>
      <c r="S11" t="s">
        <v>24</v>
      </c>
      <c r="T11" s="25">
        <f>LN(S2)</f>
        <v>0.159272954505047</v>
      </c>
      <c r="U11" s="6">
        <v>2008</v>
      </c>
      <c r="V11" s="6">
        <v>60</v>
      </c>
      <c r="W11" t="s">
        <v>24</v>
      </c>
      <c r="X11" s="25">
        <f>LN(W2)</f>
        <v>0.1566042246341362</v>
      </c>
      <c r="Y11" s="6">
        <v>2008</v>
      </c>
      <c r="Z11" s="6">
        <v>60</v>
      </c>
      <c r="AA11" t="s">
        <v>24</v>
      </c>
      <c r="AB11" s="25">
        <f>LN(AA2)</f>
        <v>0.15560512247974401</v>
      </c>
      <c r="AC11" s="6">
        <v>2008</v>
      </c>
      <c r="AD11" s="6">
        <v>60</v>
      </c>
      <c r="AE11" t="s">
        <v>24</v>
      </c>
      <c r="AF11" s="25">
        <f>LN(AE2)</f>
        <v>0.15555039838981696</v>
      </c>
      <c r="AG11" s="6">
        <v>2008</v>
      </c>
      <c r="AH11" s="6">
        <v>60</v>
      </c>
      <c r="AI11" t="s">
        <v>24</v>
      </c>
      <c r="AJ11" s="25">
        <f>LN(AI2)</f>
        <v>0.15590653919778688</v>
      </c>
      <c r="AK11" s="6">
        <v>2008</v>
      </c>
      <c r="AL11" s="6">
        <v>60</v>
      </c>
      <c r="AM11" t="s">
        <v>24</v>
      </c>
      <c r="AN11" s="25">
        <f>LN(AM2)</f>
        <v>0.15599729833450665</v>
      </c>
      <c r="AO11" s="6">
        <v>2008</v>
      </c>
      <c r="AP11" s="6">
        <v>60</v>
      </c>
      <c r="AQ11" t="s">
        <v>24</v>
      </c>
      <c r="AR11" s="25">
        <f>LN(AQ2)</f>
        <v>0.15471172942149616</v>
      </c>
      <c r="AS11" s="6">
        <v>2008</v>
      </c>
      <c r="AT11" s="6">
        <v>60</v>
      </c>
      <c r="AU11" t="s">
        <v>24</v>
      </c>
      <c r="AV11" s="25">
        <f>LN(AU2)</f>
        <v>0.15539088712553417</v>
      </c>
      <c r="AW11" s="6">
        <v>2006</v>
      </c>
      <c r="AX11" s="6">
        <v>50</v>
      </c>
    </row>
    <row r="12" spans="1:52">
      <c r="B12">
        <v>0.15836346879754462</v>
      </c>
      <c r="C12" s="24">
        <v>0.99041157468356911</v>
      </c>
      <c r="D12">
        <v>826.33929305274535</v>
      </c>
      <c r="E12" s="6">
        <v>2008</v>
      </c>
      <c r="F12" s="6">
        <v>60</v>
      </c>
      <c r="G12" t="s">
        <v>25</v>
      </c>
      <c r="H12" s="25">
        <f>LN(H9)</f>
        <v>0.16569280988455509</v>
      </c>
      <c r="K12" t="s">
        <v>25</v>
      </c>
      <c r="L12" s="25">
        <f>LN(L9)</f>
        <v>0.16375863315279696</v>
      </c>
      <c r="O12" t="s">
        <v>25</v>
      </c>
      <c r="P12" s="25">
        <f>LN(P9)</f>
        <v>0.16206235937380137</v>
      </c>
      <c r="S12" t="s">
        <v>25</v>
      </c>
      <c r="T12" s="25">
        <f>LN(T9)</f>
        <v>0.16721087096965551</v>
      </c>
      <c r="W12" t="s">
        <v>25</v>
      </c>
      <c r="X12" s="25">
        <f>LN(X9)</f>
        <v>0.16692605573094763</v>
      </c>
      <c r="AA12" t="s">
        <v>25</v>
      </c>
      <c r="AB12" s="25">
        <f>LN(AB9)</f>
        <v>0.166487130421997</v>
      </c>
      <c r="AE12" t="s">
        <v>25</v>
      </c>
      <c r="AF12" s="25">
        <f>LN(AF9)</f>
        <v>0.16640216763112931</v>
      </c>
      <c r="AI12" t="s">
        <v>25</v>
      </c>
      <c r="AJ12" s="25">
        <f>LN(AJ9)</f>
        <v>0.1669470662836039</v>
      </c>
      <c r="AM12" t="s">
        <v>25</v>
      </c>
      <c r="AN12" s="25">
        <f>LN(AN9)</f>
        <v>0.16714613954702284</v>
      </c>
      <c r="AQ12" t="s">
        <v>25</v>
      </c>
      <c r="AR12" s="25">
        <f>LN(AR9)</f>
        <v>0.1658410170861673</v>
      </c>
      <c r="AU12" t="s">
        <v>25</v>
      </c>
      <c r="AV12" s="25">
        <f>LN(AV9)</f>
        <v>0.16691270157340921</v>
      </c>
    </row>
    <row r="13" spans="1:52">
      <c r="A13" t="s">
        <v>39</v>
      </c>
      <c r="B13" s="12">
        <f>AVERAGE(B2:B12)</f>
        <v>0.15552372808795381</v>
      </c>
      <c r="C13" s="12">
        <f>AVERAGE(C2:C12)</f>
        <v>0.99055033382786428</v>
      </c>
      <c r="D13" s="12">
        <f>AVERAGE(D2:D12)</f>
        <v>880.61883863990181</v>
      </c>
      <c r="E13" s="12">
        <f>AVERAGE(E2:E12)</f>
        <v>1998.8181818181818</v>
      </c>
      <c r="F13" s="12">
        <f>AVERAGE(F2:F12)</f>
        <v>25.118181818181821</v>
      </c>
      <c r="G13" t="s">
        <v>26</v>
      </c>
      <c r="H13" s="25">
        <f>LN(H10)</f>
        <v>0.14546391401269335</v>
      </c>
      <c r="K13" t="s">
        <v>26</v>
      </c>
      <c r="L13" s="25">
        <f>LN(L10)</f>
        <v>0.13962396342679809</v>
      </c>
      <c r="O13" t="s">
        <v>26</v>
      </c>
      <c r="P13" s="25">
        <f>LN(P10)</f>
        <v>0.14101545820549954</v>
      </c>
      <c r="S13" t="s">
        <v>26</v>
      </c>
      <c r="T13" s="25">
        <f>LN(T10)</f>
        <v>0.15127152300945212</v>
      </c>
      <c r="W13" t="s">
        <v>26</v>
      </c>
      <c r="X13" s="25">
        <f>LN(X10)</f>
        <v>0.14617474120520615</v>
      </c>
      <c r="AA13" t="s">
        <v>26</v>
      </c>
      <c r="AB13" s="25">
        <f>LN(AB10)</f>
        <v>0.14460339242927372</v>
      </c>
      <c r="AE13" t="s">
        <v>26</v>
      </c>
      <c r="AF13" s="25">
        <f>LN(AF10)</f>
        <v>0.14457957512491032</v>
      </c>
      <c r="AI13" t="s">
        <v>26</v>
      </c>
      <c r="AJ13" s="25">
        <f>LN(AJ10)</f>
        <v>0.14474275680410378</v>
      </c>
      <c r="AM13" t="s">
        <v>26</v>
      </c>
      <c r="AN13" s="25">
        <f>LN(AN10)</f>
        <v>0.14472275774251386</v>
      </c>
      <c r="AQ13" t="s">
        <v>26</v>
      </c>
      <c r="AR13" s="25">
        <f>LN(AR10)</f>
        <v>0.14345718539137112</v>
      </c>
      <c r="AU13" t="s">
        <v>26</v>
      </c>
      <c r="AV13" s="25">
        <f>LN(AV10)</f>
        <v>0.1437347715740534</v>
      </c>
    </row>
    <row r="14" spans="1:52">
      <c r="A14" t="s">
        <v>40</v>
      </c>
      <c r="B14" s="12">
        <f>STDEV(B2:B12)</f>
        <v>2.3220412785665391E-3</v>
      </c>
      <c r="C14" s="12">
        <f>STDEV(C2:C12)</f>
        <v>1.7636343405191212E-3</v>
      </c>
      <c r="D14" s="12">
        <f>STDEV(D2:D12)</f>
        <v>257.08268956544316</v>
      </c>
      <c r="E14" s="12">
        <f>STDEV(E2:E12)</f>
        <v>7.1946950153315292</v>
      </c>
      <c r="F14" s="12">
        <f>STDEV(F2:F12)</f>
        <v>20.17210044501158</v>
      </c>
      <c r="G14" t="s">
        <v>27</v>
      </c>
      <c r="H14" s="25">
        <f>H12-H11</f>
        <v>1.0063297779525304E-2</v>
      </c>
      <c r="K14" t="s">
        <v>27</v>
      </c>
      <c r="L14" s="25">
        <f>L12-L11</f>
        <v>1.19945263446955E-2</v>
      </c>
      <c r="O14" t="s">
        <v>27</v>
      </c>
      <c r="P14" s="25">
        <f>P12-P11</f>
        <v>1.0468080100023425E-2</v>
      </c>
      <c r="S14" t="s">
        <v>27</v>
      </c>
      <c r="T14" s="25">
        <f>T12-T11</f>
        <v>7.9379164646085076E-3</v>
      </c>
      <c r="W14" t="s">
        <v>27</v>
      </c>
      <c r="X14" s="25">
        <f>X12-X11</f>
        <v>1.0321831096811424E-2</v>
      </c>
      <c r="AA14" t="s">
        <v>27</v>
      </c>
      <c r="AB14" s="25">
        <f>AB12-AB11</f>
        <v>1.0882007942252997E-2</v>
      </c>
      <c r="AE14" t="s">
        <v>27</v>
      </c>
      <c r="AF14" s="25">
        <f>AF12-AF11</f>
        <v>1.0851769241312342E-2</v>
      </c>
      <c r="AI14" t="s">
        <v>27</v>
      </c>
      <c r="AJ14" s="25">
        <f>AJ12-AJ11</f>
        <v>1.1040527085817015E-2</v>
      </c>
      <c r="AM14" t="s">
        <v>27</v>
      </c>
      <c r="AN14" s="25">
        <f>AN12-AN11</f>
        <v>1.1148841212516192E-2</v>
      </c>
      <c r="AQ14" t="s">
        <v>27</v>
      </c>
      <c r="AR14" s="25">
        <f>AR12-AR11</f>
        <v>1.1129287664671139E-2</v>
      </c>
      <c r="AU14" t="s">
        <v>27</v>
      </c>
      <c r="AV14" s="25">
        <f>AV12-AV11</f>
        <v>1.1521814447875034E-2</v>
      </c>
    </row>
    <row r="15" spans="1:52">
      <c r="A15" t="s">
        <v>41</v>
      </c>
      <c r="B15" s="12">
        <f>MIN(B2:B12)</f>
        <v>0.15159427927377794</v>
      </c>
      <c r="C15" s="12">
        <f>MIN(C2:C12)</f>
        <v>0.98791383166479141</v>
      </c>
      <c r="D15" s="12">
        <f>MIN(D2:D12)</f>
        <v>653.91366677352448</v>
      </c>
      <c r="E15" s="12">
        <f>MIN(E2:E12)</f>
        <v>1987</v>
      </c>
      <c r="F15" s="12">
        <f>MIN(F2:F12)</f>
        <v>2.2999999999999998</v>
      </c>
      <c r="G15" t="s">
        <v>28</v>
      </c>
      <c r="H15" s="25">
        <f>H11-H13</f>
        <v>1.0165598092336442E-2</v>
      </c>
      <c r="K15" t="s">
        <v>28</v>
      </c>
      <c r="L15" s="25">
        <f>L11-L13</f>
        <v>1.214014338130337E-2</v>
      </c>
      <c r="O15" t="s">
        <v>28</v>
      </c>
      <c r="P15" s="25">
        <f>P11-P13</f>
        <v>1.0578821068278399E-2</v>
      </c>
      <c r="S15" t="s">
        <v>28</v>
      </c>
      <c r="T15" s="25">
        <f>T11-T13</f>
        <v>8.001431495594874E-3</v>
      </c>
      <c r="W15" t="s">
        <v>28</v>
      </c>
      <c r="X15" s="25">
        <f>X11-X13</f>
        <v>1.0429483428930048E-2</v>
      </c>
      <c r="AA15" t="s">
        <v>28</v>
      </c>
      <c r="AB15" s="25">
        <f>AB11-AB13</f>
        <v>1.1001730050470282E-2</v>
      </c>
      <c r="AE15" t="s">
        <v>28</v>
      </c>
      <c r="AF15" s="25">
        <f>AF11-AF13</f>
        <v>1.0970823264906643E-2</v>
      </c>
      <c r="AI15" t="s">
        <v>28</v>
      </c>
      <c r="AJ15" s="25">
        <f>AJ11-AJ13</f>
        <v>1.1163782393683097E-2</v>
      </c>
      <c r="AM15" t="s">
        <v>28</v>
      </c>
      <c r="AN15" s="25">
        <f>AN11-AN13</f>
        <v>1.1274540591992788E-2</v>
      </c>
      <c r="AQ15" t="s">
        <v>28</v>
      </c>
      <c r="AR15" s="25">
        <f>AR11-AR13</f>
        <v>1.1254544030125047E-2</v>
      </c>
      <c r="AU15" t="s">
        <v>28</v>
      </c>
      <c r="AV15" s="25">
        <f>AV11-AV13</f>
        <v>1.1656115551480772E-2</v>
      </c>
    </row>
    <row r="16" spans="1:52">
      <c r="A16" t="s">
        <v>42</v>
      </c>
      <c r="B16" s="12">
        <f>MAX(B2:B12)</f>
        <v>0.159272954505047</v>
      </c>
      <c r="C16" s="12">
        <f>MAX(C2:C12)</f>
        <v>0.99510562683470649</v>
      </c>
      <c r="D16" s="12">
        <f>MAX(D2:D12)</f>
        <v>1626.5300470198681</v>
      </c>
      <c r="E16" s="12">
        <f>MAX(E2:E12)</f>
        <v>2008</v>
      </c>
      <c r="F16" s="12">
        <f>MAX(F2:F12)</f>
        <v>60</v>
      </c>
      <c r="G16" t="s">
        <v>29</v>
      </c>
      <c r="H16" s="26">
        <f>AVERAGE(H14:H15)</f>
        <v>1.0114447935930873E-2</v>
      </c>
      <c r="K16" t="s">
        <v>29</v>
      </c>
      <c r="L16" s="26">
        <f>AVERAGE(L14:L15)</f>
        <v>1.2067334862999435E-2</v>
      </c>
      <c r="O16" t="s">
        <v>29</v>
      </c>
      <c r="P16" s="26">
        <f>AVERAGE(P14:P15)</f>
        <v>1.0523450584150912E-2</v>
      </c>
      <c r="S16" t="s">
        <v>29</v>
      </c>
      <c r="T16" s="26">
        <f>AVERAGE(T14:T15)</f>
        <v>7.9696739801016908E-3</v>
      </c>
      <c r="W16" t="s">
        <v>29</v>
      </c>
      <c r="X16" s="26">
        <f>AVERAGE(X14:X15)</f>
        <v>1.0375657262870736E-2</v>
      </c>
      <c r="AA16" t="s">
        <v>29</v>
      </c>
      <c r="AB16" s="26">
        <f>AVERAGE(AB14:AB15)</f>
        <v>1.0941868996361639E-2</v>
      </c>
      <c r="AE16" t="s">
        <v>29</v>
      </c>
      <c r="AF16" s="26">
        <f>AVERAGE(AF14:AF15)</f>
        <v>1.0911296253109493E-2</v>
      </c>
      <c r="AI16" t="s">
        <v>29</v>
      </c>
      <c r="AJ16" s="26">
        <f>AVERAGE(AJ14:AJ15)</f>
        <v>1.1102154739750056E-2</v>
      </c>
      <c r="AM16" t="s">
        <v>29</v>
      </c>
      <c r="AN16" s="26">
        <f>AVERAGE(AN14:AN15)</f>
        <v>1.121169090225449E-2</v>
      </c>
      <c r="AQ16" t="s">
        <v>29</v>
      </c>
      <c r="AR16" s="26">
        <f>AVERAGE(AR14:AR15)</f>
        <v>1.1191915847398093E-2</v>
      </c>
      <c r="AU16" t="s">
        <v>29</v>
      </c>
      <c r="AV16" s="26">
        <f>AVERAGE(AV14:AV15)</f>
        <v>1.1588964999677903E-2</v>
      </c>
    </row>
    <row r="17" spans="1:48">
      <c r="A17" t="s">
        <v>43</v>
      </c>
      <c r="B17" s="12">
        <f>ABS(B16-B15)</f>
        <v>7.6786752312690554E-3</v>
      </c>
      <c r="C17" s="12">
        <f>ABS(C16-C15)</f>
        <v>7.1917951699150828E-3</v>
      </c>
      <c r="D17" s="12">
        <f>ABS(D16-D15)</f>
        <v>972.61638024634362</v>
      </c>
      <c r="E17" s="12">
        <f>ABS(E16-E15)</f>
        <v>21</v>
      </c>
      <c r="F17" s="12">
        <f>ABS(F16-F15)</f>
        <v>57.7</v>
      </c>
      <c r="G17" t="s">
        <v>30</v>
      </c>
      <c r="H17">
        <f>TINV(0.3173,H5)</f>
        <v>1.0587520159773673</v>
      </c>
      <c r="K17" t="s">
        <v>30</v>
      </c>
      <c r="L17">
        <f>TINV(0.3173,L5)</f>
        <v>1.0665531354182853</v>
      </c>
      <c r="O17" t="s">
        <v>30</v>
      </c>
      <c r="P17">
        <f>TINV(0.3173,P5)</f>
        <v>1.0665531354182853</v>
      </c>
      <c r="S17" t="s">
        <v>30</v>
      </c>
      <c r="T17">
        <f>TINV(0.3173,T5)</f>
        <v>1.0665531354182853</v>
      </c>
      <c r="W17" t="s">
        <v>30</v>
      </c>
      <c r="X17">
        <f>TINV(0.3173,X5)</f>
        <v>1.0665531354182853</v>
      </c>
      <c r="AA17" t="s">
        <v>30</v>
      </c>
      <c r="AB17">
        <f>TINV(0.3173,AB5)</f>
        <v>1.0665531354182853</v>
      </c>
      <c r="AE17" t="s">
        <v>30</v>
      </c>
      <c r="AF17">
        <f>TINV(0.3173,AF5)</f>
        <v>1.0665531354182853</v>
      </c>
      <c r="AI17" t="s">
        <v>30</v>
      </c>
      <c r="AJ17">
        <f>TINV(0.3173,AJ5)</f>
        <v>1.0665531354182853</v>
      </c>
      <c r="AM17" t="s">
        <v>30</v>
      </c>
      <c r="AN17">
        <f>TINV(0.3173,AN5)</f>
        <v>1.0665531354182853</v>
      </c>
      <c r="AQ17" t="s">
        <v>30</v>
      </c>
      <c r="AR17">
        <f>TINV(0.3173,AR5)</f>
        <v>1.0665531354182853</v>
      </c>
      <c r="AU17" t="s">
        <v>30</v>
      </c>
      <c r="AV17">
        <f>TINV(0.3173,AV5)</f>
        <v>1.0665531354182853</v>
      </c>
    </row>
    <row r="18" spans="1:48">
      <c r="A18" t="s">
        <v>44</v>
      </c>
      <c r="B18" s="12">
        <f>COUNT(B2:B12)</f>
        <v>11</v>
      </c>
      <c r="G18" t="s">
        <v>31</v>
      </c>
      <c r="H18">
        <f>H17*G3</f>
        <v>5.3933468486596289E-3</v>
      </c>
      <c r="K18" t="s">
        <v>31</v>
      </c>
      <c r="L18">
        <f>L17*K3</f>
        <v>6.3298199954551779E-3</v>
      </c>
      <c r="O18" t="s">
        <v>31</v>
      </c>
      <c r="P18">
        <f>P17*O3</f>
        <v>5.5191151495493432E-3</v>
      </c>
      <c r="S18" t="s">
        <v>31</v>
      </c>
      <c r="T18">
        <f>T17*S3</f>
        <v>4.2120497080328579E-3</v>
      </c>
      <c r="W18" t="s">
        <v>31</v>
      </c>
      <c r="X18">
        <f>X17*W3</f>
        <v>5.4689398298200511E-3</v>
      </c>
      <c r="AA18" t="s">
        <v>31</v>
      </c>
      <c r="AB18">
        <f>AB17*AA3</f>
        <v>5.7616037523426124E-3</v>
      </c>
      <c r="AE18" t="s">
        <v>31</v>
      </c>
      <c r="AF18">
        <f>AF17*AE3</f>
        <v>5.7451920904342266E-3</v>
      </c>
      <c r="AI18" t="s">
        <v>31</v>
      </c>
      <c r="AJ18">
        <f>AJ17*AI3</f>
        <v>5.8477600550110162E-3</v>
      </c>
      <c r="AM18" t="s">
        <v>31</v>
      </c>
      <c r="AN18">
        <f>AN17*AM3</f>
        <v>5.9059864560721317E-3</v>
      </c>
      <c r="AQ18" t="s">
        <v>31</v>
      </c>
      <c r="AR18">
        <f>AR17*AQ3</f>
        <v>5.8879961215247767E-3</v>
      </c>
      <c r="AU18" t="s">
        <v>31</v>
      </c>
      <c r="AV18">
        <f>AV17*AU3</f>
        <v>6.1010049251397627E-3</v>
      </c>
    </row>
    <row r="19" spans="1:48">
      <c r="G19" t="s">
        <v>32</v>
      </c>
      <c r="H19">
        <f>G2+H18</f>
        <v>1.1737865941863448</v>
      </c>
      <c r="K19" t="s">
        <v>32</v>
      </c>
      <c r="L19">
        <f>K2+L18</f>
        <v>1.1702154713411637</v>
      </c>
      <c r="O19" t="s">
        <v>32</v>
      </c>
      <c r="P19">
        <f>O2+P18</f>
        <v>1.169207123447946</v>
      </c>
      <c r="S19" t="s">
        <v>32</v>
      </c>
      <c r="T19">
        <f>S2+T18</f>
        <v>1.1768700349887364</v>
      </c>
      <c r="W19" t="s">
        <v>32</v>
      </c>
      <c r="X19">
        <f>W2+X18</f>
        <v>1.1750015899094639</v>
      </c>
      <c r="AA19" t="s">
        <v>32</v>
      </c>
      <c r="AB19">
        <f>AA2+AB18</f>
        <v>1.1741263547640477</v>
      </c>
      <c r="AE19" t="s">
        <v>32</v>
      </c>
      <c r="AF19">
        <f>AE2+AF18</f>
        <v>1.1740460071538716</v>
      </c>
      <c r="AI19" t="s">
        <v>32</v>
      </c>
      <c r="AJ19">
        <f>AI2+AJ18</f>
        <v>1.1745647288149352</v>
      </c>
      <c r="AM19" t="s">
        <v>32</v>
      </c>
      <c r="AN19">
        <f>AM2+AN18</f>
        <v>1.1747290317727863</v>
      </c>
      <c r="AQ19" t="s">
        <v>32</v>
      </c>
      <c r="AR19">
        <f>AQ2+AR18</f>
        <v>1.1732094043021912</v>
      </c>
      <c r="AU19" t="s">
        <v>32</v>
      </c>
      <c r="AV19">
        <f>AU2+AV18</f>
        <v>1.174215477710745</v>
      </c>
    </row>
    <row r="20" spans="1:48">
      <c r="G20" t="s">
        <v>33</v>
      </c>
      <c r="H20">
        <f>G2-H18</f>
        <v>1.1629999004890257</v>
      </c>
      <c r="K20" t="s">
        <v>33</v>
      </c>
      <c r="L20">
        <f>K2-L18</f>
        <v>1.1575558313502534</v>
      </c>
      <c r="O20" t="s">
        <v>33</v>
      </c>
      <c r="P20">
        <f>O2-P18</f>
        <v>1.1581688931488474</v>
      </c>
      <c r="S20" t="s">
        <v>33</v>
      </c>
      <c r="T20">
        <f>S2-T18</f>
        <v>1.1684459355726706</v>
      </c>
      <c r="W20" t="s">
        <v>33</v>
      </c>
      <c r="X20">
        <f>W2-X18</f>
        <v>1.1640637102498239</v>
      </c>
      <c r="AA20" t="s">
        <v>33</v>
      </c>
      <c r="AB20">
        <f>AA2-AB18</f>
        <v>1.1626031472593623</v>
      </c>
      <c r="AE20" t="s">
        <v>33</v>
      </c>
      <c r="AF20">
        <f>AE2-AF18</f>
        <v>1.162555622973003</v>
      </c>
      <c r="AI20" t="s">
        <v>33</v>
      </c>
      <c r="AJ20">
        <f>AI2-AJ18</f>
        <v>1.1628692087049131</v>
      </c>
      <c r="AM20" t="s">
        <v>33</v>
      </c>
      <c r="AN20">
        <f>AM2-AN18</f>
        <v>1.1629170588606419</v>
      </c>
      <c r="AQ20" t="s">
        <v>33</v>
      </c>
      <c r="AR20">
        <f>AQ2-AR18</f>
        <v>1.1614334120591416</v>
      </c>
      <c r="AU20" t="s">
        <v>33</v>
      </c>
      <c r="AV20">
        <f>AU2-AV18</f>
        <v>1.1620134678604654</v>
      </c>
    </row>
    <row r="21" spans="1:48">
      <c r="G21" t="s">
        <v>24</v>
      </c>
      <c r="H21" s="25">
        <f>LN(G2)</f>
        <v>0.15562951210502979</v>
      </c>
      <c r="K21" t="s">
        <v>24</v>
      </c>
      <c r="L21" s="25">
        <f>LN(K2)</f>
        <v>0.15176410680810146</v>
      </c>
      <c r="O21" t="s">
        <v>24</v>
      </c>
      <c r="P21" s="25">
        <f>LN(O2)</f>
        <v>0.15159427927377794</v>
      </c>
      <c r="S21" t="s">
        <v>24</v>
      </c>
      <c r="T21" s="25">
        <f>LN(S2)</f>
        <v>0.159272954505047</v>
      </c>
      <c r="W21" t="s">
        <v>24</v>
      </c>
      <c r="X21" s="25">
        <f>LN(W2)</f>
        <v>0.1566042246341362</v>
      </c>
      <c r="AA21" t="s">
        <v>24</v>
      </c>
      <c r="AB21" s="25">
        <f>LN(AA2)</f>
        <v>0.15560512247974401</v>
      </c>
      <c r="AE21" t="s">
        <v>24</v>
      </c>
      <c r="AF21" s="25">
        <f>LN(AE2)</f>
        <v>0.15555039838981696</v>
      </c>
      <c r="AI21" t="s">
        <v>24</v>
      </c>
      <c r="AJ21" s="25">
        <f>LN(AI2)</f>
        <v>0.15590653919778688</v>
      </c>
      <c r="AM21" t="s">
        <v>24</v>
      </c>
      <c r="AN21" s="25">
        <f>LN(AM2)</f>
        <v>0.15599729833450665</v>
      </c>
      <c r="AQ21" t="s">
        <v>24</v>
      </c>
      <c r="AR21" s="25">
        <f>LN(AQ2)</f>
        <v>0.15471172942149616</v>
      </c>
      <c r="AU21" t="s">
        <v>24</v>
      </c>
      <c r="AV21" s="25">
        <f>LN(AU2)</f>
        <v>0.15539088712553417</v>
      </c>
    </row>
    <row r="22" spans="1:48">
      <c r="G22" t="s">
        <v>34</v>
      </c>
      <c r="H22" s="25">
        <f>LN(H19)</f>
        <v>0.16023492820990351</v>
      </c>
      <c r="K22" t="s">
        <v>34</v>
      </c>
      <c r="L22" s="25">
        <f>LN(L19)</f>
        <v>0.15718789539309799</v>
      </c>
      <c r="O22" t="s">
        <v>34</v>
      </c>
      <c r="P22" s="25">
        <f>LN(P19)</f>
        <v>0.15632584681931061</v>
      </c>
      <c r="S22" t="s">
        <v>34</v>
      </c>
      <c r="T22" s="25">
        <f>LN(T19)</f>
        <v>0.1628584016110223</v>
      </c>
      <c r="W22" t="s">
        <v>34</v>
      </c>
      <c r="X22" s="25">
        <f>LN(X19)</f>
        <v>0.16126950070964419</v>
      </c>
      <c r="AA22" t="s">
        <v>34</v>
      </c>
      <c r="AB22" s="25">
        <f>LN(AB19)</f>
        <v>0.16052434318180556</v>
      </c>
      <c r="AE22" t="s">
        <v>34</v>
      </c>
      <c r="AF22" s="25">
        <f>LN(AF19)</f>
        <v>0.16045590901444165</v>
      </c>
      <c r="AI22" t="s">
        <v>34</v>
      </c>
      <c r="AJ22" s="25">
        <f>LN(AJ19)</f>
        <v>0.16089763540319899</v>
      </c>
      <c r="AM22" t="s">
        <v>34</v>
      </c>
      <c r="AN22" s="25">
        <f>LN(AN19)</f>
        <v>0.16103750974405437</v>
      </c>
      <c r="AQ22" t="s">
        <v>34</v>
      </c>
      <c r="AR22" s="25">
        <f>LN(AR19)</f>
        <v>0.15974307403021046</v>
      </c>
      <c r="AU22" t="s">
        <v>34</v>
      </c>
      <c r="AV22" s="25">
        <f>LN(AV19)</f>
        <v>0.16060024605549081</v>
      </c>
    </row>
    <row r="23" spans="1:48">
      <c r="G23" t="s">
        <v>35</v>
      </c>
      <c r="H23" s="25">
        <f>LN(H20)</f>
        <v>0.15100278797248734</v>
      </c>
      <c r="K23" t="s">
        <v>35</v>
      </c>
      <c r="L23" s="25">
        <f>LN(L20)</f>
        <v>0.14631074024287419</v>
      </c>
      <c r="O23" t="s">
        <v>35</v>
      </c>
      <c r="P23" s="25">
        <f>LN(P20)</f>
        <v>0.14684021752178442</v>
      </c>
      <c r="S23" t="s">
        <v>35</v>
      </c>
      <c r="T23" s="25">
        <f>LN(T20)</f>
        <v>0.15567460569587646</v>
      </c>
      <c r="W23" t="s">
        <v>35</v>
      </c>
      <c r="X23" s="25">
        <f>LN(X20)</f>
        <v>0.15191708170300258</v>
      </c>
      <c r="AA23" t="s">
        <v>35</v>
      </c>
      <c r="AB23" s="25">
        <f>LN(AB20)</f>
        <v>0.15066158336846286</v>
      </c>
      <c r="AE23" t="s">
        <v>35</v>
      </c>
      <c r="AF23" s="25">
        <f>LN(AF20)</f>
        <v>0.15062070505342098</v>
      </c>
      <c r="AI23" t="s">
        <v>35</v>
      </c>
      <c r="AJ23" s="25">
        <f>LN(AJ20)</f>
        <v>0.15089040694147096</v>
      </c>
      <c r="AM23" t="s">
        <v>35</v>
      </c>
      <c r="AN23" s="25">
        <f>LN(AN20)</f>
        <v>0.15093155445051157</v>
      </c>
      <c r="AQ23" t="s">
        <v>35</v>
      </c>
      <c r="AR23" s="25">
        <f>LN(AR20)</f>
        <v>0.14965494232031976</v>
      </c>
      <c r="AU23" t="s">
        <v>35</v>
      </c>
      <c r="AV23" s="25">
        <f>LN(AV20)</f>
        <v>0.15015424860391757</v>
      </c>
    </row>
    <row r="24" spans="1:48">
      <c r="G24" t="s">
        <v>36</v>
      </c>
      <c r="H24" s="25">
        <f>H22-H21</f>
        <v>4.6054161048737219E-3</v>
      </c>
      <c r="K24" t="s">
        <v>36</v>
      </c>
      <c r="L24" s="25">
        <f>L22-L21</f>
        <v>5.4237885849965362E-3</v>
      </c>
      <c r="O24" t="s">
        <v>36</v>
      </c>
      <c r="P24" s="25">
        <f>P22-P21</f>
        <v>4.7315675455326667E-3</v>
      </c>
      <c r="S24" t="s">
        <v>36</v>
      </c>
      <c r="T24" s="25">
        <f>T22-T21</f>
        <v>3.5854471059753035E-3</v>
      </c>
      <c r="W24" t="s">
        <v>36</v>
      </c>
      <c r="X24" s="25">
        <f>X22-X21</f>
        <v>4.6652760755079847E-3</v>
      </c>
      <c r="AA24" t="s">
        <v>36</v>
      </c>
      <c r="AB24" s="25">
        <f>AB22-AB21</f>
        <v>4.9192207020615497E-3</v>
      </c>
      <c r="AE24" t="s">
        <v>36</v>
      </c>
      <c r="AF24" s="25">
        <f>AF22-AF21</f>
        <v>4.9055106246246871E-3</v>
      </c>
      <c r="AI24" t="s">
        <v>36</v>
      </c>
      <c r="AJ24" s="25">
        <f>AJ22-AJ21</f>
        <v>4.9910962054121044E-3</v>
      </c>
      <c r="AM24" t="s">
        <v>36</v>
      </c>
      <c r="AN24" s="25">
        <f>AN22-AN21</f>
        <v>5.040211409547718E-3</v>
      </c>
      <c r="AQ24" t="s">
        <v>36</v>
      </c>
      <c r="AR24" s="25">
        <f>AR22-AR21</f>
        <v>5.0313446087142943E-3</v>
      </c>
      <c r="AU24" t="s">
        <v>36</v>
      </c>
      <c r="AV24" s="25">
        <f>AV22-AV21</f>
        <v>5.2093589299566367E-3</v>
      </c>
    </row>
    <row r="25" spans="1:48">
      <c r="G25" t="s">
        <v>37</v>
      </c>
      <c r="H25" s="25">
        <f>H21-H23</f>
        <v>4.626724132542448E-3</v>
      </c>
      <c r="K25" t="s">
        <v>37</v>
      </c>
      <c r="L25" s="25">
        <f>L21-L23</f>
        <v>5.4533665652272689E-3</v>
      </c>
      <c r="O25" t="s">
        <v>37</v>
      </c>
      <c r="P25" s="25">
        <f>P21-P23</f>
        <v>4.7540617519935269E-3</v>
      </c>
      <c r="S25" t="s">
        <v>37</v>
      </c>
      <c r="T25" s="25">
        <f>T21-T23</f>
        <v>3.5983488091705373E-3</v>
      </c>
      <c r="W25" t="s">
        <v>37</v>
      </c>
      <c r="X25" s="25">
        <f>X21-X23</f>
        <v>4.6871429311336199E-3</v>
      </c>
      <c r="AA25" t="s">
        <v>37</v>
      </c>
      <c r="AB25" s="25">
        <f>AB21-AB23</f>
        <v>4.9435391112811478E-3</v>
      </c>
      <c r="AE25" t="s">
        <v>37</v>
      </c>
      <c r="AF25" s="25">
        <f>AF21-AF23</f>
        <v>4.9296933363959794E-3</v>
      </c>
      <c r="AI25" t="s">
        <v>37</v>
      </c>
      <c r="AJ25" s="25">
        <f>AJ21-AJ23</f>
        <v>5.0161322563159194E-3</v>
      </c>
      <c r="AM25" t="s">
        <v>37</v>
      </c>
      <c r="AN25" s="25">
        <f>AN21-AN23</f>
        <v>5.065743883995083E-3</v>
      </c>
      <c r="AQ25" t="s">
        <v>37</v>
      </c>
      <c r="AR25" s="25">
        <f>AR21-AR23</f>
        <v>5.0567871011764076E-3</v>
      </c>
      <c r="AU25" t="s">
        <v>37</v>
      </c>
      <c r="AV25" s="25">
        <f>AV21-AV23</f>
        <v>5.2366385216165989E-3</v>
      </c>
    </row>
    <row r="26" spans="1:48">
      <c r="G26" t="s">
        <v>38</v>
      </c>
      <c r="H26" s="26">
        <f>AVERAGE(H24:H25)</f>
        <v>4.6160701187080849E-3</v>
      </c>
      <c r="K26" t="s">
        <v>38</v>
      </c>
      <c r="L26" s="26">
        <f>AVERAGE(L24:L25)</f>
        <v>5.4385775751119025E-3</v>
      </c>
      <c r="O26" t="s">
        <v>38</v>
      </c>
      <c r="P26" s="26">
        <f>AVERAGE(P24:P25)</f>
        <v>4.7428146487630968E-3</v>
      </c>
      <c r="S26" t="s">
        <v>38</v>
      </c>
      <c r="T26" s="26">
        <f>AVERAGE(T24:T25)</f>
        <v>3.5918979575729204E-3</v>
      </c>
      <c r="W26" t="s">
        <v>38</v>
      </c>
      <c r="X26" s="26">
        <f>AVERAGE(X24:X25)</f>
        <v>4.6762095033208023E-3</v>
      </c>
      <c r="AA26" t="s">
        <v>38</v>
      </c>
      <c r="AB26" s="26">
        <f>AVERAGE(AB24:AB25)</f>
        <v>4.9313799066713487E-3</v>
      </c>
      <c r="AE26" t="s">
        <v>38</v>
      </c>
      <c r="AF26" s="26">
        <f>AVERAGE(AF24:AF25)</f>
        <v>4.9176019805103333E-3</v>
      </c>
      <c r="AI26" t="s">
        <v>38</v>
      </c>
      <c r="AJ26" s="26">
        <f>AVERAGE(AJ24:AJ25)</f>
        <v>5.0036142308640119E-3</v>
      </c>
      <c r="AM26" t="s">
        <v>38</v>
      </c>
      <c r="AN26" s="26">
        <f>AVERAGE(AN24:AN25)</f>
        <v>5.0529776467714005E-3</v>
      </c>
      <c r="AQ26" t="s">
        <v>38</v>
      </c>
      <c r="AR26" s="26">
        <f>AVERAGE(AR24:AR25)</f>
        <v>5.044065854945351E-3</v>
      </c>
      <c r="AU26" t="s">
        <v>38</v>
      </c>
      <c r="AV26" s="26">
        <f>AVERAGE(AV24:AV25)</f>
        <v>5.2229987257866178E-3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ColWidth="8.83203125" defaultRowHeight="14" x14ac:dyDescent="0"/>
  <cols>
    <col min="1" max="2" width="10.6640625" customWidth="1"/>
  </cols>
  <sheetData>
    <row r="1" spans="1:2">
      <c r="A1" s="18" t="s">
        <v>2</v>
      </c>
      <c r="B1" s="19" t="s">
        <v>16</v>
      </c>
    </row>
    <row r="2" spans="1:2">
      <c r="A2" s="6">
        <v>1987</v>
      </c>
      <c r="B2" s="6">
        <v>2.2999999999999998</v>
      </c>
    </row>
    <row r="3" spans="1:2">
      <c r="A3" s="6">
        <v>1989</v>
      </c>
      <c r="B3" s="6">
        <v>3</v>
      </c>
    </row>
    <row r="4" spans="1:2">
      <c r="A4" s="6">
        <v>1992</v>
      </c>
      <c r="B4" s="6">
        <v>7</v>
      </c>
    </row>
    <row r="5" spans="1:2">
      <c r="A5" s="6">
        <v>1995</v>
      </c>
      <c r="B5" s="6">
        <v>10</v>
      </c>
    </row>
    <row r="6" spans="1:2">
      <c r="A6" s="6">
        <v>1998</v>
      </c>
      <c r="B6" s="6">
        <v>14</v>
      </c>
    </row>
    <row r="7" spans="1:2">
      <c r="A7" s="6">
        <v>2000</v>
      </c>
      <c r="B7" s="6">
        <v>20</v>
      </c>
    </row>
    <row r="8" spans="1:2">
      <c r="A8" s="6">
        <v>2003</v>
      </c>
      <c r="B8" s="6">
        <v>30</v>
      </c>
    </row>
    <row r="9" spans="1:2">
      <c r="A9" s="6">
        <v>2004</v>
      </c>
      <c r="B9" s="6">
        <v>35</v>
      </c>
    </row>
    <row r="10" spans="1:2">
      <c r="A10" s="6">
        <v>2005</v>
      </c>
      <c r="B10" s="6">
        <v>45</v>
      </c>
    </row>
    <row r="11" spans="1:2">
      <c r="A11" s="6">
        <v>2006</v>
      </c>
      <c r="B11" s="6">
        <v>50</v>
      </c>
    </row>
    <row r="12" spans="1:2">
      <c r="A12" s="6">
        <v>2008</v>
      </c>
      <c r="B12" s="6">
        <v>60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15" sqref="F15"/>
    </sheetView>
  </sheetViews>
  <sheetFormatPr baseColWidth="10" defaultColWidth="8.83203125" defaultRowHeight="14" x14ac:dyDescent="0"/>
  <cols>
    <col min="1" max="1" width="14.6640625" customWidth="1"/>
    <col min="2" max="2" width="10.83203125" customWidth="1"/>
  </cols>
  <sheetData>
    <row r="1" spans="1:12" ht="41.25" customHeight="1">
      <c r="A1" s="1" t="s">
        <v>0</v>
      </c>
      <c r="B1" s="2" t="s">
        <v>1</v>
      </c>
    </row>
    <row r="2" spans="1:12">
      <c r="A2" s="14"/>
      <c r="B2" s="15"/>
      <c r="C2" s="16"/>
    </row>
    <row r="3" spans="1:12">
      <c r="A3" s="14"/>
      <c r="B3" s="15"/>
      <c r="C3" s="16"/>
    </row>
    <row r="4" spans="1:12">
      <c r="A4" s="14"/>
      <c r="B4" s="15"/>
      <c r="C4" s="16"/>
    </row>
    <row r="5" spans="1:12">
      <c r="A5" s="14"/>
      <c r="B5" s="15"/>
      <c r="C5" s="16"/>
    </row>
    <row r="7" spans="1:12">
      <c r="A7" s="4" t="s">
        <v>2</v>
      </c>
      <c r="B7" s="3" t="s">
        <v>3</v>
      </c>
      <c r="G7" s="12" t="s">
        <v>5</v>
      </c>
      <c r="H7" s="12" t="s">
        <v>6</v>
      </c>
      <c r="I7" s="12" t="s">
        <v>7</v>
      </c>
      <c r="J7" s="12" t="s">
        <v>8</v>
      </c>
      <c r="K7" s="12" t="s">
        <v>9</v>
      </c>
      <c r="L7" s="12" t="s">
        <v>10</v>
      </c>
    </row>
    <row r="8" spans="1:12">
      <c r="A8" s="5">
        <v>1987</v>
      </c>
      <c r="B8" s="5">
        <v>2.2999999999999998</v>
      </c>
      <c r="G8">
        <v>1</v>
      </c>
      <c r="H8" s="13" t="s">
        <v>11</v>
      </c>
      <c r="I8" t="s">
        <v>12</v>
      </c>
      <c r="J8" t="s">
        <v>13</v>
      </c>
      <c r="K8" s="17" t="s">
        <v>15</v>
      </c>
      <c r="L8" t="s">
        <v>14</v>
      </c>
    </row>
    <row r="9" spans="1:12">
      <c r="A9" s="5">
        <v>1989</v>
      </c>
      <c r="B9" s="5">
        <v>3</v>
      </c>
    </row>
    <row r="10" spans="1:12">
      <c r="A10" s="5">
        <v>1992</v>
      </c>
      <c r="B10" s="5">
        <v>7</v>
      </c>
    </row>
    <row r="11" spans="1:12">
      <c r="A11" s="5">
        <v>1995</v>
      </c>
      <c r="B11" s="5">
        <v>10</v>
      </c>
    </row>
    <row r="12" spans="1:12">
      <c r="A12" s="5">
        <v>1998</v>
      </c>
      <c r="B12" s="5">
        <v>14</v>
      </c>
    </row>
    <row r="13" spans="1:12">
      <c r="A13" s="5">
        <v>2000</v>
      </c>
      <c r="B13" s="5">
        <v>20</v>
      </c>
    </row>
    <row r="14" spans="1:12">
      <c r="A14" s="5">
        <v>2003</v>
      </c>
      <c r="B14" s="5">
        <v>30</v>
      </c>
    </row>
    <row r="15" spans="1:12">
      <c r="A15" s="5">
        <v>2004</v>
      </c>
      <c r="B15" s="5">
        <v>35</v>
      </c>
    </row>
    <row r="16" spans="1:12">
      <c r="A16" s="5">
        <v>2005</v>
      </c>
      <c r="B16" s="5">
        <v>45</v>
      </c>
    </row>
    <row r="17" spans="1:2">
      <c r="A17" s="5">
        <v>2006</v>
      </c>
      <c r="B17" s="5">
        <v>50</v>
      </c>
    </row>
    <row r="18" spans="1:2">
      <c r="A18" s="5">
        <v>2008</v>
      </c>
      <c r="B18" s="5">
        <v>60</v>
      </c>
    </row>
    <row r="19" spans="1:2">
      <c r="A19" s="6"/>
      <c r="B19" s="7"/>
    </row>
    <row r="20" spans="1:2">
      <c r="A20" s="6" t="s">
        <v>4</v>
      </c>
      <c r="B20" s="9"/>
    </row>
    <row r="21" spans="1:2">
      <c r="A21" s="10"/>
      <c r="B21" s="11"/>
    </row>
    <row r="22" spans="1:2">
      <c r="A22" s="6"/>
      <c r="B22" s="7"/>
    </row>
    <row r="23" spans="1:2">
      <c r="A23" s="6"/>
      <c r="B23" s="8"/>
    </row>
    <row r="24" spans="1:2">
      <c r="A24" s="6"/>
      <c r="B24" s="8"/>
    </row>
    <row r="25" spans="1:2">
      <c r="A25" s="6"/>
      <c r="B25" s="8"/>
    </row>
    <row r="26" spans="1:2">
      <c r="A26" s="6"/>
      <c r="B26" s="8"/>
    </row>
    <row r="27" spans="1:2">
      <c r="A27" s="6"/>
      <c r="B27" s="8"/>
    </row>
    <row r="28" spans="1:2">
      <c r="A28" s="6"/>
      <c r="B28" s="8"/>
    </row>
    <row r="29" spans="1:2">
      <c r="A29" s="6"/>
      <c r="B29" s="8"/>
    </row>
    <row r="30" spans="1:2">
      <c r="A30" s="6"/>
      <c r="B30" s="8"/>
    </row>
    <row r="31" spans="1:2">
      <c r="A31" s="6"/>
      <c r="B31" s="8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2013-10-16T17:24:30Z</dcterms:created>
  <dcterms:modified xsi:type="dcterms:W3CDTF">2013-11-05T13:16:27Z</dcterms:modified>
</cp:coreProperties>
</file>