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60" yWindow="380" windowWidth="19460" windowHeight="1360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lumen_lamp_orig_from_graph" sheetId="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8" l="1"/>
  <c r="E12" i="8"/>
  <c r="E11" i="8"/>
  <c r="E10" i="8"/>
  <c r="E9" i="8"/>
  <c r="E8" i="8"/>
  <c r="E7" i="8"/>
  <c r="E6" i="8"/>
  <c r="E5" i="8"/>
  <c r="E4" i="8"/>
  <c r="E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B24" i="7"/>
  <c r="F22" i="7"/>
  <c r="F21" i="7"/>
  <c r="F23" i="7"/>
  <c r="F20" i="7"/>
  <c r="F19" i="7"/>
  <c r="E22" i="7"/>
  <c r="E21" i="7"/>
  <c r="E23" i="7"/>
  <c r="E20" i="7"/>
  <c r="E19" i="7"/>
  <c r="D22" i="7"/>
  <c r="D21" i="7"/>
  <c r="D23" i="7"/>
  <c r="D20" i="7"/>
  <c r="D19" i="7"/>
  <c r="C22" i="7"/>
  <c r="C21" i="7"/>
  <c r="C23" i="7"/>
  <c r="C20" i="7"/>
  <c r="C19" i="7"/>
  <c r="B23" i="7"/>
  <c r="B22" i="7"/>
  <c r="B21" i="7"/>
  <c r="B20" i="7"/>
  <c r="B19" i="7"/>
  <c r="BT26" i="7"/>
  <c r="BT25" i="7"/>
  <c r="BT24" i="7"/>
  <c r="BT23" i="7"/>
  <c r="BT22" i="7"/>
  <c r="BT21" i="7"/>
  <c r="BT20" i="7"/>
  <c r="BT19" i="7"/>
  <c r="BT18" i="7"/>
  <c r="BT17" i="7"/>
  <c r="BT16" i="7"/>
  <c r="BT15" i="7"/>
  <c r="BT14" i="7"/>
  <c r="BT13" i="7"/>
  <c r="BT12" i="7"/>
  <c r="BT11" i="7"/>
  <c r="BT10" i="7"/>
  <c r="BT9" i="7"/>
  <c r="BT8" i="7"/>
  <c r="BT7" i="7"/>
  <c r="BX1" i="7"/>
  <c r="BW1" i="7"/>
  <c r="BW2" i="7" a="1"/>
  <c r="BW2" i="7"/>
  <c r="BX2" i="7"/>
  <c r="BW3" i="7"/>
  <c r="BX3" i="7"/>
  <c r="BW4" i="7"/>
  <c r="BX4" i="7"/>
  <c r="BW5" i="7"/>
  <c r="BX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2" i="7" a="1"/>
  <c r="BS4" i="7"/>
  <c r="BT1" i="7"/>
  <c r="BS2" i="7"/>
  <c r="BS1" i="7"/>
  <c r="BT2" i="7"/>
  <c r="BS3" i="7"/>
  <c r="BT3" i="7"/>
  <c r="BT4" i="7"/>
  <c r="BS5" i="7"/>
  <c r="BT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G2" i="7" a="1"/>
  <c r="G2" i="7"/>
  <c r="H5" i="7"/>
  <c r="H17" i="7"/>
  <c r="G3" i="7"/>
  <c r="H18" i="7"/>
  <c r="H19" i="7"/>
  <c r="H22" i="7"/>
  <c r="H21" i="7"/>
  <c r="H24" i="7"/>
  <c r="H20" i="7"/>
  <c r="H23" i="7"/>
  <c r="H25" i="7"/>
  <c r="H26" i="7"/>
  <c r="H7" i="7"/>
  <c r="H8" i="7"/>
  <c r="H9" i="7"/>
  <c r="H12" i="7"/>
  <c r="H11" i="7"/>
  <c r="H14" i="7"/>
  <c r="H10" i="7"/>
  <c r="H13" i="7"/>
  <c r="H15" i="7"/>
  <c r="H16" i="7"/>
  <c r="K4" i="7"/>
  <c r="L1" i="7"/>
  <c r="K1" i="7"/>
  <c r="L2" i="7"/>
  <c r="L3" i="7"/>
  <c r="L4" i="7"/>
  <c r="K5" i="7"/>
  <c r="K6" i="7"/>
  <c r="L6" i="7"/>
  <c r="G4" i="7"/>
  <c r="H1" i="7"/>
  <c r="G1" i="7"/>
  <c r="H2" i="7"/>
  <c r="H3" i="7"/>
  <c r="H4" i="7"/>
  <c r="G5" i="7"/>
  <c r="G6" i="7"/>
  <c r="H6" i="7"/>
  <c r="B22" i="6"/>
  <c r="F20" i="6"/>
  <c r="F19" i="6"/>
  <c r="F21" i="6"/>
  <c r="F18" i="6"/>
  <c r="F17" i="6"/>
  <c r="E20" i="6"/>
  <c r="E19" i="6"/>
  <c r="E21" i="6"/>
  <c r="E18" i="6"/>
  <c r="E17" i="6"/>
  <c r="D20" i="6"/>
  <c r="D19" i="6"/>
  <c r="D21" i="6"/>
  <c r="D18" i="6"/>
  <c r="D17" i="6"/>
  <c r="C20" i="6"/>
  <c r="C19" i="6"/>
  <c r="C21" i="6"/>
  <c r="C18" i="6"/>
  <c r="C17" i="6"/>
  <c r="B21" i="6"/>
  <c r="B20" i="6"/>
  <c r="B19" i="6"/>
  <c r="B18" i="6"/>
  <c r="B17" i="6"/>
  <c r="BL26" i="6"/>
  <c r="BL25" i="6"/>
  <c r="BL24" i="6"/>
  <c r="BL23" i="6"/>
  <c r="BL22" i="6"/>
  <c r="BL21" i="6"/>
  <c r="BL20" i="6"/>
  <c r="BL19" i="6"/>
  <c r="BL18" i="6"/>
  <c r="BL17" i="6"/>
  <c r="BL16" i="6"/>
  <c r="BL15" i="6"/>
  <c r="BL14" i="6"/>
  <c r="BL13" i="6"/>
  <c r="BL12" i="6"/>
  <c r="BL11" i="6"/>
  <c r="BL10" i="6"/>
  <c r="BL9" i="6"/>
  <c r="BL8" i="6"/>
  <c r="BL7" i="6"/>
  <c r="BP1" i="6"/>
  <c r="BO1" i="6"/>
  <c r="BO2" i="6" a="1"/>
  <c r="BO2" i="6"/>
  <c r="BP2" i="6"/>
  <c r="BO3" i="6"/>
  <c r="BP3" i="6"/>
  <c r="BO4" i="6"/>
  <c r="BP4" i="6"/>
  <c r="BO5" i="6"/>
  <c r="BP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2" i="6" a="1"/>
  <c r="BK4" i="6"/>
  <c r="BL1" i="6"/>
  <c r="BK2" i="6"/>
  <c r="BK1" i="6"/>
  <c r="BL2" i="6"/>
  <c r="BK3" i="6"/>
  <c r="BL3" i="6"/>
  <c r="BL4" i="6"/>
  <c r="BK5" i="6"/>
  <c r="BL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B24" i="5"/>
  <c r="F22" i="5"/>
  <c r="F21" i="5"/>
  <c r="F23" i="5"/>
  <c r="F20" i="5"/>
  <c r="F19" i="5"/>
  <c r="E22" i="5"/>
  <c r="E21" i="5"/>
  <c r="E23" i="5"/>
  <c r="E20" i="5"/>
  <c r="E19" i="5"/>
  <c r="D22" i="5"/>
  <c r="D21" i="5"/>
  <c r="D23" i="5"/>
  <c r="D20" i="5"/>
  <c r="D19" i="5"/>
  <c r="C22" i="5"/>
  <c r="C21" i="5"/>
  <c r="C23" i="5"/>
  <c r="C20" i="5"/>
  <c r="C19" i="5"/>
  <c r="B23" i="5"/>
  <c r="B22" i="5"/>
  <c r="B21" i="5"/>
  <c r="B20" i="5"/>
  <c r="B19" i="5"/>
  <c r="BT26" i="5"/>
  <c r="BT25" i="5"/>
  <c r="BT24" i="5"/>
  <c r="BT23" i="5"/>
  <c r="BT22" i="5"/>
  <c r="BT21" i="5"/>
  <c r="BT20" i="5"/>
  <c r="BT19" i="5"/>
  <c r="BT18" i="5"/>
  <c r="BT17" i="5"/>
  <c r="BT16" i="5"/>
  <c r="BT15" i="5"/>
  <c r="BT14" i="5"/>
  <c r="BT13" i="5"/>
  <c r="BT12" i="5"/>
  <c r="BT11" i="5"/>
  <c r="BT10" i="5"/>
  <c r="BT9" i="5"/>
  <c r="BT8" i="5"/>
  <c r="BT7" i="5"/>
  <c r="BX1" i="5"/>
  <c r="BW1" i="5"/>
  <c r="BW2" i="5" a="1"/>
  <c r="BW2" i="5"/>
  <c r="BX2" i="5"/>
  <c r="BW3" i="5"/>
  <c r="BX3" i="5"/>
  <c r="BW4" i="5"/>
  <c r="BX4" i="5"/>
  <c r="BW5" i="5"/>
  <c r="BX5" i="5"/>
  <c r="BW6" i="5"/>
  <c r="BX6" i="5"/>
  <c r="BO2" i="5" a="1"/>
  <c r="BO2" i="5"/>
  <c r="BP5" i="5"/>
  <c r="BP17" i="5"/>
  <c r="BO3" i="5"/>
  <c r="BP18" i="5"/>
  <c r="BP19" i="5"/>
  <c r="BP22" i="5"/>
  <c r="BP21" i="5"/>
  <c r="BP24" i="5"/>
  <c r="BP20" i="5"/>
  <c r="BP23" i="5"/>
  <c r="BP25" i="5"/>
  <c r="BP26" i="5"/>
  <c r="BP7" i="5"/>
  <c r="BP8" i="5"/>
  <c r="BP9" i="5"/>
  <c r="BP12" i="5"/>
  <c r="BP11" i="5"/>
  <c r="BP14" i="5"/>
  <c r="BP10" i="5"/>
  <c r="BP13" i="5"/>
  <c r="BP15" i="5"/>
  <c r="BP16" i="5"/>
  <c r="BS2" i="5" a="1"/>
  <c r="BS4" i="5"/>
  <c r="BT1" i="5"/>
  <c r="BS2" i="5"/>
  <c r="BS1" i="5"/>
  <c r="BT2" i="5"/>
  <c r="BS3" i="5"/>
  <c r="BT3" i="5"/>
  <c r="BT4" i="5"/>
  <c r="BS5" i="5"/>
  <c r="BT5" i="5"/>
  <c r="BS6" i="5"/>
  <c r="BT6" i="5"/>
  <c r="BK2" i="5" a="1"/>
  <c r="BK2" i="5"/>
  <c r="BL5" i="5"/>
  <c r="BL17" i="5"/>
  <c r="BK3" i="5"/>
  <c r="BL18" i="5"/>
  <c r="BL19" i="5"/>
  <c r="BL22" i="5"/>
  <c r="BL21" i="5"/>
  <c r="BL24" i="5"/>
  <c r="BL20" i="5"/>
  <c r="BL23" i="5"/>
  <c r="BL25" i="5"/>
  <c r="BL26" i="5"/>
  <c r="BL7" i="5"/>
  <c r="BL8" i="5"/>
  <c r="BL9" i="5"/>
  <c r="BL12" i="5"/>
  <c r="BL11" i="5"/>
  <c r="BL14" i="5"/>
  <c r="BL10" i="5"/>
  <c r="BL13" i="5"/>
  <c r="BL15" i="5"/>
  <c r="BL16" i="5"/>
  <c r="BO4" i="5"/>
  <c r="BP1" i="5"/>
  <c r="BO1" i="5"/>
  <c r="BP2" i="5"/>
  <c r="BP3" i="5"/>
  <c r="BP4" i="5"/>
  <c r="BO5" i="5"/>
  <c r="BO6" i="5"/>
  <c r="BP6" i="5"/>
  <c r="BG2" i="5" a="1"/>
  <c r="BG2" i="5"/>
  <c r="BH5" i="5"/>
  <c r="BH17" i="5"/>
  <c r="BG3" i="5"/>
  <c r="BH18" i="5"/>
  <c r="BH19" i="5"/>
  <c r="BH22" i="5"/>
  <c r="BH21" i="5"/>
  <c r="BH24" i="5"/>
  <c r="BH20" i="5"/>
  <c r="BH23" i="5"/>
  <c r="BH25" i="5"/>
  <c r="BH26" i="5"/>
  <c r="BH7" i="5"/>
  <c r="BH8" i="5"/>
  <c r="BH9" i="5"/>
  <c r="BH12" i="5"/>
  <c r="BH11" i="5"/>
  <c r="BH14" i="5"/>
  <c r="BH10" i="5"/>
  <c r="BH13" i="5"/>
  <c r="BH15" i="5"/>
  <c r="BH16" i="5"/>
  <c r="BK4" i="5"/>
  <c r="BL1" i="5"/>
  <c r="BK1" i="5"/>
  <c r="BL2" i="5"/>
  <c r="BL3" i="5"/>
  <c r="BL4" i="5"/>
  <c r="BK5" i="5"/>
  <c r="BK6" i="5"/>
  <c r="BL6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4" i="5"/>
  <c r="BH1" i="5"/>
  <c r="BG1" i="5"/>
  <c r="BH2" i="5"/>
  <c r="BH3" i="5"/>
  <c r="BH4" i="5"/>
  <c r="BG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G2" i="5" a="1"/>
  <c r="G2" i="5"/>
  <c r="H5" i="5"/>
  <c r="H17" i="5"/>
  <c r="G3" i="5"/>
  <c r="H18" i="5"/>
  <c r="H19" i="5"/>
  <c r="H22" i="5"/>
  <c r="H21" i="5"/>
  <c r="H24" i="5"/>
  <c r="H20" i="5"/>
  <c r="H23" i="5"/>
  <c r="H25" i="5"/>
  <c r="H26" i="5"/>
  <c r="H7" i="5"/>
  <c r="H8" i="5"/>
  <c r="H9" i="5"/>
  <c r="H12" i="5"/>
  <c r="H11" i="5"/>
  <c r="H14" i="5"/>
  <c r="H10" i="5"/>
  <c r="H13" i="5"/>
  <c r="H15" i="5"/>
  <c r="H16" i="5"/>
  <c r="K4" i="5"/>
  <c r="L1" i="5"/>
  <c r="K1" i="5"/>
  <c r="L2" i="5"/>
  <c r="L3" i="5"/>
  <c r="L4" i="5"/>
  <c r="K5" i="5"/>
  <c r="K6" i="5"/>
  <c r="L6" i="5"/>
  <c r="G4" i="5"/>
  <c r="H1" i="5"/>
  <c r="G1" i="5"/>
  <c r="H2" i="5"/>
  <c r="H3" i="5"/>
  <c r="H4" i="5"/>
  <c r="G5" i="5"/>
  <c r="G6" i="5"/>
  <c r="H6" i="5"/>
  <c r="B22" i="4"/>
  <c r="F20" i="4"/>
  <c r="F19" i="4"/>
  <c r="F21" i="4"/>
  <c r="F18" i="4"/>
  <c r="F17" i="4"/>
  <c r="E20" i="4"/>
  <c r="E19" i="4"/>
  <c r="E21" i="4"/>
  <c r="E18" i="4"/>
  <c r="E17" i="4"/>
  <c r="D20" i="4"/>
  <c r="D19" i="4"/>
  <c r="D21" i="4"/>
  <c r="D18" i="4"/>
  <c r="D17" i="4"/>
  <c r="C20" i="4"/>
  <c r="C19" i="4"/>
  <c r="C21" i="4"/>
  <c r="C18" i="4"/>
  <c r="C17" i="4"/>
  <c r="B21" i="4"/>
  <c r="B20" i="4"/>
  <c r="B19" i="4"/>
  <c r="B18" i="4"/>
  <c r="B17" i="4"/>
  <c r="BL26" i="4"/>
  <c r="BL25" i="4"/>
  <c r="BL24" i="4"/>
  <c r="BL23" i="4"/>
  <c r="BL22" i="4"/>
  <c r="BL21" i="4"/>
  <c r="BL20" i="4"/>
  <c r="BL19" i="4"/>
  <c r="BL18" i="4"/>
  <c r="BL17" i="4"/>
  <c r="BL16" i="4"/>
  <c r="BL15" i="4"/>
  <c r="BL14" i="4"/>
  <c r="BL13" i="4"/>
  <c r="BL12" i="4"/>
  <c r="BL11" i="4"/>
  <c r="BL10" i="4"/>
  <c r="BL9" i="4"/>
  <c r="BL8" i="4"/>
  <c r="BL7" i="4"/>
  <c r="BP1" i="4"/>
  <c r="BO1" i="4"/>
  <c r="BO2" i="4" a="1"/>
  <c r="BO2" i="4"/>
  <c r="BP2" i="4"/>
  <c r="BO3" i="4"/>
  <c r="BP3" i="4"/>
  <c r="BO4" i="4"/>
  <c r="BP4" i="4"/>
  <c r="BO5" i="4"/>
  <c r="BP5" i="4"/>
  <c r="BO6" i="4"/>
  <c r="BP6" i="4"/>
  <c r="BG2" i="4" a="1"/>
  <c r="BG2" i="4"/>
  <c r="BH5" i="4"/>
  <c r="BH17" i="4"/>
  <c r="BG3" i="4"/>
  <c r="BH18" i="4"/>
  <c r="BH19" i="4"/>
  <c r="BH22" i="4"/>
  <c r="BH21" i="4"/>
  <c r="BH24" i="4"/>
  <c r="BH20" i="4"/>
  <c r="BH23" i="4"/>
  <c r="BH25" i="4"/>
  <c r="BH26" i="4"/>
  <c r="BH7" i="4"/>
  <c r="BH8" i="4"/>
  <c r="BH9" i="4"/>
  <c r="BH12" i="4"/>
  <c r="BH11" i="4"/>
  <c r="BH14" i="4"/>
  <c r="BH10" i="4"/>
  <c r="BH13" i="4"/>
  <c r="BH15" i="4"/>
  <c r="BH16" i="4"/>
  <c r="BK2" i="4" a="1"/>
  <c r="BK4" i="4"/>
  <c r="BL1" i="4"/>
  <c r="BK2" i="4"/>
  <c r="BK1" i="4"/>
  <c r="BL2" i="4"/>
  <c r="BK3" i="4"/>
  <c r="BL3" i="4"/>
  <c r="BL4" i="4"/>
  <c r="BK5" i="4"/>
  <c r="BL5" i="4"/>
  <c r="BK6" i="4"/>
  <c r="BL6" i="4"/>
  <c r="BC2" i="4" a="1"/>
  <c r="BC2" i="4"/>
  <c r="BD5" i="4"/>
  <c r="BD17" i="4"/>
  <c r="BC3" i="4"/>
  <c r="BD18" i="4"/>
  <c r="BD19" i="4"/>
  <c r="BD22" i="4"/>
  <c r="BD21" i="4"/>
  <c r="BD24" i="4"/>
  <c r="BD20" i="4"/>
  <c r="BD23" i="4"/>
  <c r="BD25" i="4"/>
  <c r="BD26" i="4"/>
  <c r="BD7" i="4"/>
  <c r="BD8" i="4"/>
  <c r="BD9" i="4"/>
  <c r="BD12" i="4"/>
  <c r="BD11" i="4"/>
  <c r="BD14" i="4"/>
  <c r="BD10" i="4"/>
  <c r="BD13" i="4"/>
  <c r="BD15" i="4"/>
  <c r="BD16" i="4"/>
  <c r="BG4" i="4"/>
  <c r="BH1" i="4"/>
  <c r="BG1" i="4"/>
  <c r="BH2" i="4"/>
  <c r="BH3" i="4"/>
  <c r="BH4" i="4"/>
  <c r="BG5" i="4"/>
  <c r="BG6" i="4"/>
  <c r="BH6" i="4"/>
  <c r="AY2" i="4" a="1"/>
  <c r="AY2" i="4"/>
  <c r="AZ5" i="4"/>
  <c r="AZ17" i="4"/>
  <c r="AY3" i="4"/>
  <c r="AZ18" i="4"/>
  <c r="AZ19" i="4"/>
  <c r="AZ22" i="4"/>
  <c r="AZ21" i="4"/>
  <c r="AZ24" i="4"/>
  <c r="AZ20" i="4"/>
  <c r="AZ23" i="4"/>
  <c r="AZ25" i="4"/>
  <c r="AZ26" i="4"/>
  <c r="AZ7" i="4"/>
  <c r="AZ8" i="4"/>
  <c r="AZ9" i="4"/>
  <c r="AZ12" i="4"/>
  <c r="AZ11" i="4"/>
  <c r="AZ14" i="4"/>
  <c r="AZ10" i="4"/>
  <c r="AZ13" i="4"/>
  <c r="AZ15" i="4"/>
  <c r="AZ16" i="4"/>
  <c r="BC4" i="4"/>
  <c r="BD1" i="4"/>
  <c r="BC1" i="4"/>
  <c r="BD2" i="4"/>
  <c r="BD3" i="4"/>
  <c r="BD4" i="4"/>
  <c r="BC5" i="4"/>
  <c r="BC6" i="4"/>
  <c r="BD6" i="4"/>
  <c r="AU2" i="4" a="1"/>
  <c r="AU2" i="4"/>
  <c r="AV5" i="4"/>
  <c r="AV17" i="4"/>
  <c r="AU3" i="4"/>
  <c r="AV18" i="4"/>
  <c r="AV19" i="4"/>
  <c r="AV22" i="4"/>
  <c r="AV21" i="4"/>
  <c r="AV24" i="4"/>
  <c r="AV20" i="4"/>
  <c r="AV23" i="4"/>
  <c r="AV25" i="4"/>
  <c r="AV26" i="4"/>
  <c r="AV7" i="4"/>
  <c r="AV8" i="4"/>
  <c r="AV9" i="4"/>
  <c r="AV12" i="4"/>
  <c r="AV11" i="4"/>
  <c r="AV14" i="4"/>
  <c r="AV10" i="4"/>
  <c r="AV13" i="4"/>
  <c r="AV15" i="4"/>
  <c r="AV16" i="4"/>
  <c r="AY4" i="4"/>
  <c r="AZ1" i="4"/>
  <c r="AY1" i="4"/>
  <c r="AZ2" i="4"/>
  <c r="AZ3" i="4"/>
  <c r="AZ4" i="4"/>
  <c r="AY5" i="4"/>
  <c r="AY6" i="4"/>
  <c r="AZ6" i="4"/>
  <c r="AQ2" i="4" a="1"/>
  <c r="AQ2" i="4"/>
  <c r="AR5" i="4"/>
  <c r="AR17" i="4"/>
  <c r="AQ3" i="4"/>
  <c r="AR18" i="4"/>
  <c r="AR19" i="4"/>
  <c r="AR22" i="4"/>
  <c r="AR21" i="4"/>
  <c r="AR24" i="4"/>
  <c r="AR20" i="4"/>
  <c r="AR23" i="4"/>
  <c r="AR25" i="4"/>
  <c r="AR26" i="4"/>
  <c r="AR7" i="4"/>
  <c r="AR8" i="4"/>
  <c r="AR9" i="4"/>
  <c r="AR12" i="4"/>
  <c r="AR11" i="4"/>
  <c r="AR14" i="4"/>
  <c r="AR10" i="4"/>
  <c r="AR13" i="4"/>
  <c r="AR15" i="4"/>
  <c r="AR16" i="4"/>
  <c r="AU4" i="4"/>
  <c r="AV1" i="4"/>
  <c r="AU1" i="4"/>
  <c r="AV2" i="4"/>
  <c r="AV3" i="4"/>
  <c r="AV4" i="4"/>
  <c r="AU5" i="4"/>
  <c r="AU6" i="4"/>
  <c r="AV6" i="4"/>
  <c r="AM2" i="4" a="1"/>
  <c r="AM2" i="4"/>
  <c r="AN5" i="4"/>
  <c r="AN17" i="4"/>
  <c r="AM3" i="4"/>
  <c r="AN18" i="4"/>
  <c r="AN19" i="4"/>
  <c r="AN22" i="4"/>
  <c r="AN21" i="4"/>
  <c r="AN24" i="4"/>
  <c r="AN20" i="4"/>
  <c r="AN23" i="4"/>
  <c r="AN25" i="4"/>
  <c r="AN26" i="4"/>
  <c r="AN7" i="4"/>
  <c r="AN8" i="4"/>
  <c r="AN9" i="4"/>
  <c r="AN12" i="4"/>
  <c r="AN11" i="4"/>
  <c r="AN14" i="4"/>
  <c r="AN10" i="4"/>
  <c r="AN13" i="4"/>
  <c r="AN15" i="4"/>
  <c r="AN16" i="4"/>
  <c r="AQ4" i="4"/>
  <c r="AR1" i="4"/>
  <c r="AQ1" i="4"/>
  <c r="AR2" i="4"/>
  <c r="AR3" i="4"/>
  <c r="AR4" i="4"/>
  <c r="AQ5" i="4"/>
  <c r="AQ6" i="4"/>
  <c r="AR6" i="4"/>
  <c r="AI2" i="4" a="1"/>
  <c r="AI2" i="4"/>
  <c r="AJ5" i="4"/>
  <c r="AJ17" i="4"/>
  <c r="AI3" i="4"/>
  <c r="AJ18" i="4"/>
  <c r="AJ19" i="4"/>
  <c r="AJ22" i="4"/>
  <c r="AJ21" i="4"/>
  <c r="AJ24" i="4"/>
  <c r="AJ20" i="4"/>
  <c r="AJ23" i="4"/>
  <c r="AJ25" i="4"/>
  <c r="AJ26" i="4"/>
  <c r="AJ7" i="4"/>
  <c r="AJ8" i="4"/>
  <c r="AJ9" i="4"/>
  <c r="AJ12" i="4"/>
  <c r="AJ11" i="4"/>
  <c r="AJ14" i="4"/>
  <c r="AJ10" i="4"/>
  <c r="AJ13" i="4"/>
  <c r="AJ15" i="4"/>
  <c r="AJ16" i="4"/>
  <c r="AM4" i="4"/>
  <c r="AN1" i="4"/>
  <c r="AM1" i="4"/>
  <c r="AN2" i="4"/>
  <c r="AN3" i="4"/>
  <c r="AN4" i="4"/>
  <c r="AM5" i="4"/>
  <c r="AM6" i="4"/>
  <c r="AN6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4" i="4"/>
  <c r="AJ1" i="4"/>
  <c r="AI1" i="4"/>
  <c r="AJ2" i="4"/>
  <c r="AJ3" i="4"/>
  <c r="AJ4" i="4"/>
  <c r="AI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G2" i="4" a="1"/>
  <c r="G2" i="4"/>
  <c r="H5" i="4"/>
  <c r="H17" i="4"/>
  <c r="G3" i="4"/>
  <c r="H18" i="4"/>
  <c r="H19" i="4"/>
  <c r="H22" i="4"/>
  <c r="H21" i="4"/>
  <c r="H24" i="4"/>
  <c r="H20" i="4"/>
  <c r="H23" i="4"/>
  <c r="H25" i="4"/>
  <c r="H26" i="4"/>
  <c r="H7" i="4"/>
  <c r="H8" i="4"/>
  <c r="H9" i="4"/>
  <c r="H12" i="4"/>
  <c r="H11" i="4"/>
  <c r="H14" i="4"/>
  <c r="H10" i="4"/>
  <c r="H13" i="4"/>
  <c r="H15" i="4"/>
  <c r="H16" i="4"/>
  <c r="K4" i="4"/>
  <c r="L1" i="4"/>
  <c r="K1" i="4"/>
  <c r="L2" i="4"/>
  <c r="L3" i="4"/>
  <c r="L4" i="4"/>
  <c r="K5" i="4"/>
  <c r="K6" i="4"/>
  <c r="L6" i="4"/>
  <c r="G4" i="4"/>
  <c r="H1" i="4"/>
  <c r="G1" i="4"/>
  <c r="H2" i="4"/>
  <c r="H3" i="4"/>
  <c r="H4" i="4"/>
  <c r="G5" i="4"/>
  <c r="G6" i="4"/>
  <c r="H6" i="4"/>
  <c r="F23" i="1"/>
  <c r="C23" i="1"/>
  <c r="D23" i="1"/>
  <c r="F22" i="1"/>
  <c r="C22" i="1"/>
  <c r="D22" i="1"/>
  <c r="F21" i="1"/>
  <c r="C21" i="1"/>
  <c r="D21" i="1"/>
  <c r="F20" i="1"/>
  <c r="C20" i="1"/>
  <c r="D20" i="1"/>
  <c r="F19" i="1"/>
  <c r="C19" i="1"/>
  <c r="D19" i="1"/>
  <c r="F18" i="1"/>
  <c r="C18" i="1"/>
  <c r="D18" i="1"/>
  <c r="F17" i="1"/>
  <c r="C17" i="1"/>
  <c r="D17" i="1"/>
  <c r="C16" i="1"/>
  <c r="D16" i="1"/>
  <c r="F15" i="1"/>
  <c r="C15" i="1"/>
  <c r="D15" i="1"/>
  <c r="F14" i="1"/>
  <c r="C14" i="1"/>
  <c r="D14" i="1"/>
  <c r="F13" i="1"/>
  <c r="C13" i="1"/>
  <c r="D13" i="1"/>
  <c r="F12" i="1"/>
  <c r="C12" i="1"/>
  <c r="D12" i="1"/>
  <c r="F11" i="1"/>
  <c r="C11" i="1"/>
  <c r="D11" i="1"/>
  <c r="F10" i="1"/>
  <c r="C10" i="1"/>
  <c r="D10" i="1"/>
  <c r="F9" i="1"/>
  <c r="C9" i="1"/>
  <c r="D9" i="1"/>
  <c r="F8" i="1"/>
  <c r="C8" i="1"/>
  <c r="D8" i="1"/>
  <c r="F7" i="1"/>
  <c r="C7" i="1"/>
  <c r="D7" i="1"/>
  <c r="F6" i="1"/>
  <c r="C6" i="1"/>
  <c r="D6" i="1"/>
</calcChain>
</file>

<file path=xl/sharedStrings.xml><?xml version="1.0" encoding="utf-8"?>
<sst xmlns="http://schemas.openxmlformats.org/spreadsheetml/2006/main" count="1488" uniqueCount="58">
  <si>
    <t>Lighting: lumen/lamp</t>
  </si>
  <si>
    <t>year0</t>
  </si>
  <si>
    <t>lm/</t>
  </si>
  <si>
    <t>x0</t>
  </si>
  <si>
    <t>y0</t>
  </si>
  <si>
    <t>formula</t>
  </si>
  <si>
    <t>eqto (2010-1960)/(124-4)*(x-x0) + 1960</t>
  </si>
  <si>
    <t>eqto (9/68)*(y-2) - 4</t>
  </si>
  <si>
    <t>point #</t>
  </si>
  <si>
    <t>x length</t>
  </si>
  <si>
    <t>year</t>
  </si>
  <si>
    <t>year rounded</t>
  </si>
  <si>
    <t>y length</t>
  </si>
  <si>
    <t>lumen/lamp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</si>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</sst>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%"/>
    <numFmt numFmtId="167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2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4" fillId="2" borderId="1" xfId="2"/>
    <xf numFmtId="0" fontId="5" fillId="3" borderId="2" xfId="3"/>
    <xf numFmtId="166" fontId="4" fillId="2" borderId="1" xfId="2" applyNumberFormat="1"/>
    <xf numFmtId="2" fontId="5" fillId="3" borderId="2" xfId="3" applyNumberFormat="1"/>
    <xf numFmtId="10" fontId="0" fillId="0" borderId="0" xfId="0" applyNumberFormat="1"/>
    <xf numFmtId="166" fontId="0" fillId="0" borderId="0" xfId="1" applyNumberFormat="1" applyFont="1"/>
    <xf numFmtId="166" fontId="1" fillId="0" borderId="0" xfId="1" applyNumberFormat="1" applyFont="1"/>
    <xf numFmtId="0" fontId="1" fillId="0" borderId="0" xfId="0" applyFont="1" applyAlignment="1">
      <alignment horizontal="left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55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lumen/lamp</c:v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lumen_lamp_orig_from_graph!$D$6:$D$23</c:f>
              <c:numCache>
                <c:formatCode>0</c:formatCode>
                <c:ptCount val="18"/>
                <c:pt idx="0">
                  <c:v>1967.0</c:v>
                </c:pt>
                <c:pt idx="1">
                  <c:v>1969.0</c:v>
                </c:pt>
                <c:pt idx="2">
                  <c:v>1971.0</c:v>
                </c:pt>
                <c:pt idx="3">
                  <c:v>1973.0</c:v>
                </c:pt>
                <c:pt idx="4">
                  <c:v>1979.0</c:v>
                </c:pt>
                <c:pt idx="5">
                  <c:v>1982.0</c:v>
                </c:pt>
                <c:pt idx="6">
                  <c:v>1986.0</c:v>
                </c:pt>
                <c:pt idx="7">
                  <c:v>1988.0</c:v>
                </c:pt>
                <c:pt idx="8">
                  <c:v>1991.0</c:v>
                </c:pt>
                <c:pt idx="9">
                  <c:v>1994.0</c:v>
                </c:pt>
                <c:pt idx="10">
                  <c:v>1995.0</c:v>
                </c:pt>
                <c:pt idx="11">
                  <c:v>1997.0</c:v>
                </c:pt>
                <c:pt idx="12">
                  <c:v>1998.0</c:v>
                </c:pt>
                <c:pt idx="13">
                  <c:v>2000.0</c:v>
                </c:pt>
                <c:pt idx="14">
                  <c:v>2004.0</c:v>
                </c:pt>
                <c:pt idx="15">
                  <c:v>2006.0</c:v>
                </c:pt>
                <c:pt idx="16">
                  <c:v>2008.0</c:v>
                </c:pt>
                <c:pt idx="17">
                  <c:v>2010.0</c:v>
                </c:pt>
              </c:numCache>
            </c:numRef>
          </c:xVal>
          <c:yVal>
            <c:numRef>
              <c:f>lumen_lamp_orig_from_graph!$F$6:$F$23</c:f>
              <c:numCache>
                <c:formatCode>0.0000</c:formatCode>
                <c:ptCount val="18"/>
                <c:pt idx="0">
                  <c:v>0.000724926736665034</c:v>
                </c:pt>
                <c:pt idx="1">
                  <c:v>0.00155301793281372</c:v>
                </c:pt>
                <c:pt idx="2">
                  <c:v>0.00285681654875699</c:v>
                </c:pt>
                <c:pt idx="3">
                  <c:v>0.02411864699641</c:v>
                </c:pt>
                <c:pt idx="4">
                  <c:v>0.0327119084691366</c:v>
                </c:pt>
                <c:pt idx="5">
                  <c:v>0.110692360051761</c:v>
                </c:pt>
                <c:pt idx="6">
                  <c:v>0.374566913006284</c:v>
                </c:pt>
                <c:pt idx="7">
                  <c:v>0.934519214560537</c:v>
                </c:pt>
                <c:pt idx="8">
                  <c:v>1.26748017888002</c:v>
                </c:pt>
                <c:pt idx="9">
                  <c:v>3.16227766016838</c:v>
                </c:pt>
                <c:pt idx="11">
                  <c:v>14.51325098771507</c:v>
                </c:pt>
                <c:pt idx="12">
                  <c:v>26.69749957287934</c:v>
                </c:pt>
                <c:pt idx="13">
                  <c:v>90.3404715133358</c:v>
                </c:pt>
                <c:pt idx="14">
                  <c:v>305.6990700935379</c:v>
                </c:pt>
                <c:pt idx="15">
                  <c:v>1034.441373734237</c:v>
                </c:pt>
                <c:pt idx="16">
                  <c:v>3500.39977342998</c:v>
                </c:pt>
                <c:pt idx="17">
                  <c:v>8733.261623828452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098984"/>
        <c:axId val="1347491160"/>
      </c:scatterChart>
      <c:valAx>
        <c:axId val="1957098984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1347491160"/>
        <c:crosses val="autoZero"/>
        <c:crossBetween val="midCat"/>
      </c:valAx>
      <c:valAx>
        <c:axId val="1347491160"/>
        <c:scaling>
          <c:logBase val="10.0"/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out"/>
        <c:minorTickMark val="none"/>
        <c:tickLblPos val="nextTo"/>
        <c:crossAx val="1957098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647701</xdr:colOff>
      <xdr:row>4</xdr:row>
      <xdr:rowOff>38100</xdr:rowOff>
    </xdr:from>
    <xdr:to>
      <xdr:col>12</xdr:col>
      <xdr:colOff>342901</xdr:colOff>
      <xdr:row>22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46</v>
      </c>
      <c r="B2" s="20">
        <f>PRMallall!G1</f>
        <v>0.35789342171664368</v>
      </c>
      <c r="C2" s="20">
        <f>PRMallND!G1</f>
        <v>0.35789342171664368</v>
      </c>
      <c r="D2" s="20">
        <f>PRM70all!G1</f>
        <v>0.36201348522190557</v>
      </c>
      <c r="E2" s="20">
        <f>PRM70ND!G1</f>
        <v>0.36201348522190557</v>
      </c>
    </row>
    <row r="3" spans="1:5">
      <c r="A3" t="s">
        <v>41</v>
      </c>
      <c r="B3">
        <f>PRMallall!B24</f>
        <v>17</v>
      </c>
      <c r="C3">
        <f>PRMallND!B24</f>
        <v>17</v>
      </c>
      <c r="D3">
        <f>PRM70all!B22</f>
        <v>15</v>
      </c>
      <c r="E3">
        <f>PRM70ND!B22</f>
        <v>15</v>
      </c>
    </row>
    <row r="4" spans="1:5">
      <c r="A4" t="s">
        <v>15</v>
      </c>
      <c r="B4" s="19">
        <f>PRMallall!H1</f>
        <v>0.98192134108344076</v>
      </c>
      <c r="C4" s="19">
        <f>PRMallND!H1</f>
        <v>0.98192134108344076</v>
      </c>
      <c r="D4" s="19">
        <f>PRM70all!H1</f>
        <v>0.97430699645483754</v>
      </c>
      <c r="E4" s="19">
        <f>PRM70ND!H1</f>
        <v>0.97430699645483754</v>
      </c>
    </row>
    <row r="5" spans="1:5">
      <c r="A5" t="s">
        <v>47</v>
      </c>
      <c r="B5" s="20">
        <f>PRMallall!H16</f>
        <v>1.9123320176375275E-2</v>
      </c>
      <c r="C5" s="20">
        <f>PRMallND!H16</f>
        <v>1.9123320176375275E-2</v>
      </c>
      <c r="D5" s="20">
        <f>PRM70all!H16</f>
        <v>2.5114782948241376E-2</v>
      </c>
      <c r="E5" s="20">
        <f>PRM70ND!H16</f>
        <v>2.5114782948241376E-2</v>
      </c>
    </row>
    <row r="6" spans="1:5">
      <c r="A6" t="s">
        <v>48</v>
      </c>
      <c r="B6" s="20">
        <f>PRMallall!H26</f>
        <v>9.0689768270705851E-3</v>
      </c>
      <c r="C6" s="20">
        <f>PRMallND!H26</f>
        <v>9.0689768270705851E-3</v>
      </c>
      <c r="D6" s="20">
        <f>PRM70all!H26</f>
        <v>1.1807082849093292E-2</v>
      </c>
      <c r="E6" s="20">
        <f>PRM70ND!H26</f>
        <v>1.1807082849093292E-2</v>
      </c>
    </row>
    <row r="7" spans="1:5">
      <c r="A7" t="s">
        <v>49</v>
      </c>
      <c r="B7" s="20">
        <f>SUM(B5:B6)/3</f>
        <v>9.3974323344819533E-3</v>
      </c>
      <c r="C7" s="20">
        <f>SUM(C5:C6)/3</f>
        <v>9.3974323344819533E-3</v>
      </c>
      <c r="D7" s="20">
        <f>SUM(D5:D6)/3</f>
        <v>1.2307288599111557E-2</v>
      </c>
      <c r="E7" s="20">
        <f>SUM(E5:E6)/3</f>
        <v>1.2307288599111557E-2</v>
      </c>
    </row>
    <row r="8" spans="1:5">
      <c r="A8" t="s">
        <v>50</v>
      </c>
      <c r="B8" s="21">
        <f>B7/B2</f>
        <v>2.6257628009497807E-2</v>
      </c>
      <c r="C8" s="21">
        <f>C7/C2</f>
        <v>2.6257628009497807E-2</v>
      </c>
      <c r="D8" s="21">
        <f>D7/D2</f>
        <v>3.399676835675744E-2</v>
      </c>
      <c r="E8" s="21">
        <f>E7/E2</f>
        <v>3.399676835675744E-2</v>
      </c>
    </row>
    <row r="9" spans="1:5">
      <c r="A9" t="s">
        <v>51</v>
      </c>
      <c r="B9" s="20">
        <f>PRMallall!B19</f>
        <v>0.35785866392291049</v>
      </c>
      <c r="C9" s="20">
        <f>PRMallND!B19</f>
        <v>0.35785866392291049</v>
      </c>
      <c r="D9" s="20">
        <f>PRM70all!B17</f>
        <v>0.36210910117330675</v>
      </c>
      <c r="E9" s="20">
        <f>PRM70ND!B17</f>
        <v>0.36210910117330675</v>
      </c>
    </row>
    <row r="10" spans="1:5">
      <c r="A10" t="s">
        <v>52</v>
      </c>
      <c r="B10" s="20">
        <f>PRMallall!B20</f>
        <v>3.6094982591987654E-3</v>
      </c>
      <c r="C10" s="20">
        <f>PRMallND!B20</f>
        <v>3.6094982591987654E-3</v>
      </c>
      <c r="D10" s="20">
        <f>PRM70all!B18</f>
        <v>6.3066421075953739E-3</v>
      </c>
      <c r="E10" s="20">
        <f>PRM70ND!B18</f>
        <v>6.3066421075953739E-3</v>
      </c>
    </row>
    <row r="11" spans="1:5">
      <c r="A11" t="s">
        <v>54</v>
      </c>
      <c r="B11" s="20">
        <f>PRMallall!B22</f>
        <v>0.36700618221823883</v>
      </c>
      <c r="C11" s="20">
        <f>PRMallND!B22</f>
        <v>0.36700618221823883</v>
      </c>
      <c r="D11" s="20">
        <f>PRM70all!B20</f>
        <v>0.3812015731696422</v>
      </c>
      <c r="E11" s="20">
        <f>PRM70ND!B20</f>
        <v>0.3812015731696422</v>
      </c>
    </row>
    <row r="12" spans="1:5">
      <c r="A12" t="s">
        <v>53</v>
      </c>
      <c r="B12" s="20">
        <f>PRMallall!B21</f>
        <v>0.34951957606352119</v>
      </c>
      <c r="C12" s="20">
        <f>PRMallND!B21</f>
        <v>0.34951957606352119</v>
      </c>
      <c r="D12" s="20">
        <f>PRM70all!B19</f>
        <v>0.35152266378706315</v>
      </c>
      <c r="E12" s="20">
        <f>PRM70ND!B19</f>
        <v>0.35152266378706315</v>
      </c>
    </row>
    <row r="13" spans="1:5">
      <c r="A13" t="s">
        <v>55</v>
      </c>
      <c r="B13">
        <f>PRMallall!E23</f>
        <v>43</v>
      </c>
      <c r="C13">
        <f>PRMallND!E23</f>
        <v>43</v>
      </c>
      <c r="D13">
        <f>PRM70all!E21</f>
        <v>39</v>
      </c>
      <c r="E13">
        <f>PRM70ND!E21</f>
        <v>39</v>
      </c>
    </row>
    <row r="14" spans="1:5">
      <c r="A14" t="s">
        <v>56</v>
      </c>
    </row>
    <row r="15" spans="1:5">
      <c r="A15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workbookViewId="0">
      <selection activeCell="F1" sqref="F1"/>
    </sheetView>
  </sheetViews>
  <sheetFormatPr baseColWidth="10" defaultRowHeight="14" x14ac:dyDescent="0"/>
  <sheetData>
    <row r="1" spans="2:68" ht="17" thickTop="1" thickBot="1">
      <c r="B1" s="8" t="s">
        <v>14</v>
      </c>
      <c r="C1" s="8" t="s">
        <v>15</v>
      </c>
      <c r="D1" s="8" t="s">
        <v>16</v>
      </c>
      <c r="E1" s="18" t="s">
        <v>10</v>
      </c>
      <c r="F1" s="18" t="s">
        <v>13</v>
      </c>
      <c r="G1" s="11">
        <f>LN(G2)</f>
        <v>0.36201348522190557</v>
      </c>
      <c r="H1" s="12">
        <f>G4</f>
        <v>0.97430699645483754</v>
      </c>
      <c r="I1" s="7" t="s">
        <v>10</v>
      </c>
      <c r="J1" s="7" t="s">
        <v>13</v>
      </c>
      <c r="K1" s="13">
        <f>LN(K2)</f>
        <v>0.36494098812606562</v>
      </c>
      <c r="L1" s="14">
        <f>K4</f>
        <v>0.9677630968371872</v>
      </c>
      <c r="M1" s="7" t="s">
        <v>10</v>
      </c>
      <c r="N1" s="7" t="s">
        <v>13</v>
      </c>
      <c r="O1" s="13">
        <f>LN(O2)</f>
        <v>0.3812015731696422</v>
      </c>
      <c r="P1" s="14">
        <f>O4</f>
        <v>0.98452556917600564</v>
      </c>
      <c r="Q1" s="7" t="s">
        <v>10</v>
      </c>
      <c r="R1" s="7" t="s">
        <v>13</v>
      </c>
      <c r="S1" s="13">
        <f>LN(S2)</f>
        <v>0.36022582069723091</v>
      </c>
      <c r="T1" s="14">
        <f>S4</f>
        <v>0.97183849772048536</v>
      </c>
      <c r="U1" s="7" t="s">
        <v>10</v>
      </c>
      <c r="V1" s="7" t="s">
        <v>13</v>
      </c>
      <c r="W1" s="13">
        <f>LN(W2)</f>
        <v>0.36140273232054965</v>
      </c>
      <c r="X1" s="14">
        <f>W4</f>
        <v>0.97283815292241949</v>
      </c>
      <c r="Y1" s="7" t="s">
        <v>10</v>
      </c>
      <c r="Z1" s="7" t="s">
        <v>13</v>
      </c>
      <c r="AA1" s="13">
        <f>LN(AA2)</f>
        <v>0.36090222283083273</v>
      </c>
      <c r="AB1" s="14">
        <f>AA4</f>
        <v>0.97405742414184238</v>
      </c>
      <c r="AC1" s="7" t="s">
        <v>10</v>
      </c>
      <c r="AD1" s="7" t="s">
        <v>13</v>
      </c>
      <c r="AE1" s="13">
        <f>LN(AE2)</f>
        <v>0.36167805282608073</v>
      </c>
      <c r="AF1" s="14">
        <f>AE4</f>
        <v>0.97409392601375999</v>
      </c>
      <c r="AG1" s="7" t="s">
        <v>10</v>
      </c>
      <c r="AH1" s="7" t="s">
        <v>13</v>
      </c>
      <c r="AI1" s="13">
        <f>LN(AI2)</f>
        <v>0.3613378641972334</v>
      </c>
      <c r="AJ1" s="14">
        <f>AI4</f>
        <v>0.97732015810591832</v>
      </c>
      <c r="AK1" s="7" t="s">
        <v>10</v>
      </c>
      <c r="AL1" s="7" t="s">
        <v>13</v>
      </c>
      <c r="AM1" s="13">
        <f>LN(AM2)</f>
        <v>0.36285010302487652</v>
      </c>
      <c r="AN1" s="14">
        <f>AM4</f>
        <v>0.97876031545239761</v>
      </c>
      <c r="AO1" s="7" t="s">
        <v>10</v>
      </c>
      <c r="AP1" s="7" t="s">
        <v>13</v>
      </c>
      <c r="AQ1" s="13">
        <f>LN(AQ2)</f>
        <v>0.36351947962457642</v>
      </c>
      <c r="AR1" s="14">
        <f>AQ4</f>
        <v>0.97586738004561935</v>
      </c>
      <c r="AS1" s="7" t="s">
        <v>10</v>
      </c>
      <c r="AT1" s="7" t="s">
        <v>13</v>
      </c>
      <c r="AU1" s="13">
        <f>LN(AU2)</f>
        <v>0.36317432819959411</v>
      </c>
      <c r="AV1" s="14">
        <f>AU4</f>
        <v>0.97472658663242562</v>
      </c>
      <c r="AW1" s="7" t="s">
        <v>10</v>
      </c>
      <c r="AX1" s="7" t="s">
        <v>13</v>
      </c>
      <c r="AY1" s="13">
        <f>LN(AY2)</f>
        <v>0.36172044029982076</v>
      </c>
      <c r="AZ1" s="14">
        <f>AY4</f>
        <v>0.97356629611516676</v>
      </c>
      <c r="BA1" s="7" t="s">
        <v>10</v>
      </c>
      <c r="BB1" s="7" t="s">
        <v>13</v>
      </c>
      <c r="BC1" s="13">
        <f>LN(BC2)</f>
        <v>0.36294288913709288</v>
      </c>
      <c r="BD1" s="14">
        <f>BC4</f>
        <v>0.97278131584127592</v>
      </c>
      <c r="BE1" s="7" t="s">
        <v>10</v>
      </c>
      <c r="BF1" s="7" t="s">
        <v>13</v>
      </c>
      <c r="BG1" s="13">
        <f>LN(BG2)</f>
        <v>0.35949688421892462</v>
      </c>
      <c r="BH1" s="14">
        <f>BG4</f>
        <v>0.97195126353499273</v>
      </c>
      <c r="BI1" s="7" t="s">
        <v>10</v>
      </c>
      <c r="BJ1" s="7" t="s">
        <v>13</v>
      </c>
      <c r="BK1" s="13">
        <f>LN(BK2)</f>
        <v>0.35472047514001781</v>
      </c>
      <c r="BL1" s="14">
        <f>BK4</f>
        <v>0.97310962571820447</v>
      </c>
      <c r="BM1" s="7" t="s">
        <v>10</v>
      </c>
      <c r="BN1" s="7" t="s">
        <v>13</v>
      </c>
      <c r="BO1" s="13">
        <f>LN(BO2)</f>
        <v>0.35152266378706315</v>
      </c>
      <c r="BP1" s="14">
        <f>BO4</f>
        <v>0.97360892561954493</v>
      </c>
    </row>
    <row r="2" spans="2:68" ht="15" thickTop="1">
      <c r="B2">
        <v>0.36494098812606562</v>
      </c>
      <c r="C2" s="15">
        <v>0.9677630968371872</v>
      </c>
      <c r="D2">
        <v>360.24419291747279</v>
      </c>
      <c r="E2">
        <v>1971</v>
      </c>
      <c r="F2">
        <v>2.856816548756995E-3</v>
      </c>
      <c r="G2">
        <f t="array" ref="G2:H6">LOGEST(F2:F16,E2:E16,TRUE, TRUE)</f>
        <v>1.4362183095523726</v>
      </c>
      <c r="H2">
        <v>0</v>
      </c>
      <c r="I2">
        <v>1973</v>
      </c>
      <c r="J2">
        <v>2.4118646996409959E-2</v>
      </c>
      <c r="K2">
        <f t="array" ref="K2:L6">LOGEST(J2:J15,I2:I15,TRUE, TRUE)</f>
        <v>1.440429003226342</v>
      </c>
      <c r="L2">
        <v>8.7081417879468741E-316</v>
      </c>
      <c r="M2">
        <v>1971</v>
      </c>
      <c r="N2">
        <v>2.856816548756995E-3</v>
      </c>
      <c r="O2">
        <f t="array" ref="O2:P6">LOGEST(N2:N15,M2:M15,TRUE, TRUE)</f>
        <v>1.4640426873934134</v>
      </c>
      <c r="P2">
        <v>0</v>
      </c>
      <c r="Q2">
        <v>1971</v>
      </c>
      <c r="R2">
        <v>2.856816548756995E-3</v>
      </c>
      <c r="S2">
        <f t="array" ref="S2:T6">LOGEST(R2:R15,Q2:Q15,TRUE, TRUE)</f>
        <v>1.4336531265571566</v>
      </c>
      <c r="T2">
        <v>0</v>
      </c>
      <c r="U2">
        <v>1971</v>
      </c>
      <c r="V2">
        <v>2.856816548756995E-3</v>
      </c>
      <c r="W2">
        <f t="array" ref="W2:X6">LOGEST(V2:V15,U2:U15,TRUE, TRUE)</f>
        <v>1.4353414028667428</v>
      </c>
      <c r="X2">
        <v>0</v>
      </c>
      <c r="Y2">
        <v>1971</v>
      </c>
      <c r="Z2">
        <v>2.856816548756995E-3</v>
      </c>
      <c r="AA2">
        <f t="array" ref="AA2:AB6">LOGEST(Z2:Z15,Y2:Y15,TRUE, TRUE)</f>
        <v>1.4346231806271412</v>
      </c>
      <c r="AB2">
        <v>0</v>
      </c>
      <c r="AC2">
        <v>1971</v>
      </c>
      <c r="AD2">
        <v>2.856816548756995E-3</v>
      </c>
      <c r="AE2">
        <f t="array" ref="AE2:AF6">LOGEST(AD2:AD15,AC2:AC15,TRUE, TRUE)</f>
        <v>1.4357366361928128</v>
      </c>
      <c r="AF2">
        <v>0</v>
      </c>
      <c r="AG2">
        <v>1971</v>
      </c>
      <c r="AH2">
        <v>2.856816548756995E-3</v>
      </c>
      <c r="AI2">
        <f t="array" ref="AI2:AJ6">LOGEST(AH2:AH15,AG2:AG15,TRUE, TRUE)</f>
        <v>1.4352482979834229</v>
      </c>
      <c r="AJ2">
        <v>0</v>
      </c>
      <c r="AK2">
        <v>1971</v>
      </c>
      <c r="AL2">
        <v>2.856816548756995E-3</v>
      </c>
      <c r="AM2">
        <f t="array" ref="AM2:AN6">LOGEST(AL2:AL15,AK2:AK15,TRUE, TRUE)</f>
        <v>1.4374203781249675</v>
      </c>
      <c r="AN2">
        <v>0</v>
      </c>
      <c r="AO2">
        <v>1971</v>
      </c>
      <c r="AP2">
        <v>2.856816548756995E-3</v>
      </c>
      <c r="AQ2">
        <f t="array" ref="AQ2:AR6">LOGEST(AP2:AP15,AO2:AO15,TRUE, TRUE)</f>
        <v>1.4383828757907851</v>
      </c>
      <c r="AR2">
        <v>1.5827692150916829E-314</v>
      </c>
      <c r="AS2">
        <v>1971</v>
      </c>
      <c r="AT2">
        <v>2.856816548756995E-3</v>
      </c>
      <c r="AU2">
        <f t="array" ref="AU2:AV6">LOGEST(AT2:AT15,AS2:AS15,TRUE, TRUE)</f>
        <v>1.4378865015586002</v>
      </c>
      <c r="AV2">
        <v>0</v>
      </c>
      <c r="AW2">
        <v>1971</v>
      </c>
      <c r="AX2">
        <v>2.856816548756995E-3</v>
      </c>
      <c r="AY2">
        <f t="array" ref="AY2:AZ6">LOGEST(AX2:AX15,AW2:AW15,TRUE, TRUE)</f>
        <v>1.4357974947315877</v>
      </c>
      <c r="AZ2">
        <v>0</v>
      </c>
      <c r="BA2">
        <v>1971</v>
      </c>
      <c r="BB2">
        <v>2.856816548756995E-3</v>
      </c>
      <c r="BC2">
        <f t="array" ref="BC2:BD6">LOGEST(BB2:BB15,BA2:BA15,TRUE, TRUE)</f>
        <v>1.4375537569612304</v>
      </c>
      <c r="BD2">
        <v>0</v>
      </c>
      <c r="BE2">
        <v>1971</v>
      </c>
      <c r="BF2">
        <v>2.856816548756995E-3</v>
      </c>
      <c r="BG2">
        <f t="array" ref="BG2:BH6">LOGEST(BF2:BF15,BE2:BE15,TRUE, TRUE)</f>
        <v>1.4326084652880811</v>
      </c>
      <c r="BH2">
        <v>0</v>
      </c>
      <c r="BI2">
        <v>1971</v>
      </c>
      <c r="BJ2">
        <v>2.856816548756995E-3</v>
      </c>
      <c r="BK2">
        <f t="array" ref="BK2:BL6">LOGEST(BJ2:BJ15,BI2:BI15,TRUE, TRUE)</f>
        <v>1.4257820570452964</v>
      </c>
      <c r="BL2">
        <v>5.7940802712184814E-307</v>
      </c>
      <c r="BM2">
        <v>1971</v>
      </c>
      <c r="BN2">
        <v>2.856816548756995E-3</v>
      </c>
      <c r="BO2">
        <f t="array" ref="BO2:BP6">LOGEST(BN2:BN15,BM2:BM15,TRUE, TRUE)</f>
        <v>1.4212299572537805</v>
      </c>
      <c r="BP2">
        <v>3.3266941659214779E-304</v>
      </c>
    </row>
    <row r="3" spans="2:68">
      <c r="B3">
        <v>0.3812015731696422</v>
      </c>
      <c r="C3" s="15">
        <v>0.98452556917600564</v>
      </c>
      <c r="D3">
        <v>763.47278710846308</v>
      </c>
      <c r="E3">
        <v>1973</v>
      </c>
      <c r="F3">
        <v>2.4118646996409959E-2</v>
      </c>
      <c r="G3">
        <v>1.6304692035189503E-2</v>
      </c>
      <c r="H3">
        <v>32.487147228162137</v>
      </c>
      <c r="I3">
        <v>1979</v>
      </c>
      <c r="J3">
        <v>3.2711908469136644E-2</v>
      </c>
      <c r="K3">
        <v>1.9227558848082419E-2</v>
      </c>
      <c r="L3">
        <v>38.340329523654951</v>
      </c>
      <c r="M3">
        <v>1979</v>
      </c>
      <c r="N3">
        <v>3.2711908469136644E-2</v>
      </c>
      <c r="O3">
        <v>1.3796149862900078E-2</v>
      </c>
      <c r="P3">
        <v>27.507987791623155</v>
      </c>
      <c r="Q3">
        <v>1973</v>
      </c>
      <c r="R3">
        <v>2.4118646996409959E-2</v>
      </c>
      <c r="S3">
        <v>1.7701704077670074E-2</v>
      </c>
      <c r="T3">
        <v>35.287709160966614</v>
      </c>
      <c r="U3">
        <v>1973</v>
      </c>
      <c r="V3">
        <v>2.4118646996409959E-2</v>
      </c>
      <c r="W3">
        <v>1.7432519563742747E-2</v>
      </c>
      <c r="X3">
        <v>34.747388088070039</v>
      </c>
      <c r="Y3">
        <v>1973</v>
      </c>
      <c r="Z3">
        <v>2.4118646996409959E-2</v>
      </c>
      <c r="AA3">
        <v>1.7002516350061111E-2</v>
      </c>
      <c r="AB3">
        <v>33.8854480663244</v>
      </c>
      <c r="AC3">
        <v>1973</v>
      </c>
      <c r="AD3">
        <v>2.4118646996409959E-2</v>
      </c>
      <c r="AE3">
        <v>1.7026756138288964E-2</v>
      </c>
      <c r="AF3">
        <v>33.931331957720857</v>
      </c>
      <c r="AG3">
        <v>1973</v>
      </c>
      <c r="AH3">
        <v>2.4118646996409959E-2</v>
      </c>
      <c r="AI3">
        <v>1.589001961162698E-2</v>
      </c>
      <c r="AJ3">
        <v>31.662616373000215</v>
      </c>
      <c r="AK3">
        <v>1973</v>
      </c>
      <c r="AL3">
        <v>2.4118646996409959E-2</v>
      </c>
      <c r="AM3">
        <v>1.5430232952836008E-2</v>
      </c>
      <c r="AN3">
        <v>30.743134278374963</v>
      </c>
      <c r="AO3">
        <v>1973</v>
      </c>
      <c r="AP3">
        <v>2.4118646996409959E-2</v>
      </c>
      <c r="AQ3">
        <v>1.6502278080480836E-2</v>
      </c>
      <c r="AR3">
        <v>32.875530790701106</v>
      </c>
      <c r="AS3">
        <v>1973</v>
      </c>
      <c r="AT3">
        <v>2.4118646996409959E-2</v>
      </c>
      <c r="AU3">
        <v>1.6881656652850994E-2</v>
      </c>
      <c r="AV3">
        <v>33.63011263735703</v>
      </c>
      <c r="AW3">
        <v>1973</v>
      </c>
      <c r="AX3">
        <v>2.4118646996409959E-2</v>
      </c>
      <c r="AY3">
        <v>1.7205950644420237E-2</v>
      </c>
      <c r="AZ3">
        <v>34.273675273084145</v>
      </c>
      <c r="BA3">
        <v>1973</v>
      </c>
      <c r="BB3">
        <v>2.4118646996409959E-2</v>
      </c>
      <c r="BC3">
        <v>1.7525629319816074E-2</v>
      </c>
      <c r="BD3">
        <v>34.905431540327633</v>
      </c>
      <c r="BE3">
        <v>1973</v>
      </c>
      <c r="BF3">
        <v>2.4118646996409959E-2</v>
      </c>
      <c r="BG3">
        <v>1.7629456122940111E-2</v>
      </c>
      <c r="BH3">
        <v>35.109685795927469</v>
      </c>
      <c r="BI3">
        <v>1973</v>
      </c>
      <c r="BJ3">
        <v>2.4118646996409959E-2</v>
      </c>
      <c r="BK3">
        <v>1.7022101420677158E-2</v>
      </c>
      <c r="BL3">
        <v>33.897666711234848</v>
      </c>
      <c r="BM3">
        <v>1973</v>
      </c>
      <c r="BN3">
        <v>2.4118646996409959E-2</v>
      </c>
      <c r="BO3">
        <v>1.6707019119142387E-2</v>
      </c>
      <c r="BP3">
        <v>33.267806611177512</v>
      </c>
    </row>
    <row r="4" spans="2:68" ht="15" thickBot="1">
      <c r="B4">
        <v>0.36022582069723091</v>
      </c>
      <c r="C4" s="15">
        <v>0.97183849772048536</v>
      </c>
      <c r="D4">
        <v>414.11363132886311</v>
      </c>
      <c r="E4">
        <v>1979</v>
      </c>
      <c r="F4">
        <v>3.2711908469136644E-2</v>
      </c>
      <c r="G4">
        <v>0.97430699645483754</v>
      </c>
      <c r="H4">
        <v>0.75947901897576064</v>
      </c>
      <c r="I4">
        <v>1982</v>
      </c>
      <c r="J4">
        <v>0.11069236005176071</v>
      </c>
      <c r="K4">
        <v>0.9677630968371872</v>
      </c>
      <c r="L4">
        <v>0.78715662753599946</v>
      </c>
      <c r="M4">
        <v>1982</v>
      </c>
      <c r="N4">
        <v>0.11069236005176071</v>
      </c>
      <c r="O4">
        <v>0.98452556917600564</v>
      </c>
      <c r="P4">
        <v>0.57939136666171087</v>
      </c>
      <c r="Q4">
        <v>1982</v>
      </c>
      <c r="R4">
        <v>0.11069236005176071</v>
      </c>
      <c r="S4">
        <v>0.97183849772048536</v>
      </c>
      <c r="T4">
        <v>0.78676628634103385</v>
      </c>
      <c r="U4">
        <v>1979</v>
      </c>
      <c r="V4">
        <v>3.2711908469136644E-2</v>
      </c>
      <c r="W4">
        <v>0.97283815292241949</v>
      </c>
      <c r="X4">
        <v>0.78974453603369577</v>
      </c>
      <c r="Y4">
        <v>1979</v>
      </c>
      <c r="Z4">
        <v>3.2711908469136644E-2</v>
      </c>
      <c r="AA4">
        <v>0.97405742414184238</v>
      </c>
      <c r="AB4">
        <v>0.78376410403814856</v>
      </c>
      <c r="AC4">
        <v>1979</v>
      </c>
      <c r="AD4">
        <v>3.2711908469136644E-2</v>
      </c>
      <c r="AE4">
        <v>0.97409392601375999</v>
      </c>
      <c r="AF4">
        <v>0.7891965100420838</v>
      </c>
      <c r="AG4">
        <v>1979</v>
      </c>
      <c r="AH4">
        <v>3.2711908469136644E-2</v>
      </c>
      <c r="AI4">
        <v>0.97732015810591832</v>
      </c>
      <c r="AJ4">
        <v>0.73977019571415437</v>
      </c>
      <c r="AK4">
        <v>1979</v>
      </c>
      <c r="AL4">
        <v>3.2711908469136644E-2</v>
      </c>
      <c r="AM4">
        <v>0.97876031545239761</v>
      </c>
      <c r="AN4">
        <v>0.71832901692078566</v>
      </c>
      <c r="AO4">
        <v>1979</v>
      </c>
      <c r="AP4">
        <v>3.2711908469136644E-2</v>
      </c>
      <c r="AQ4">
        <v>0.97586738004561935</v>
      </c>
      <c r="AR4">
        <v>0.76477230821294773</v>
      </c>
      <c r="AS4">
        <v>1979</v>
      </c>
      <c r="AT4">
        <v>3.2711908469136644E-2</v>
      </c>
      <c r="AU4">
        <v>0.97472658663242562</v>
      </c>
      <c r="AV4">
        <v>0.78038707167115995</v>
      </c>
      <c r="AW4">
        <v>1979</v>
      </c>
      <c r="AX4">
        <v>3.2711908469136644E-2</v>
      </c>
      <c r="AY4">
        <v>0.97356629611516676</v>
      </c>
      <c r="AZ4">
        <v>0.79015011580065775</v>
      </c>
      <c r="BA4">
        <v>1979</v>
      </c>
      <c r="BB4">
        <v>3.2711908469136644E-2</v>
      </c>
      <c r="BC4">
        <v>0.97278131584127592</v>
      </c>
      <c r="BD4">
        <v>0.78908438770156242</v>
      </c>
      <c r="BE4">
        <v>1979</v>
      </c>
      <c r="BF4">
        <v>3.2711908469136644E-2</v>
      </c>
      <c r="BG4">
        <v>0.97195126353499273</v>
      </c>
      <c r="BH4">
        <v>0.78317259063171285</v>
      </c>
      <c r="BI4">
        <v>1979</v>
      </c>
      <c r="BJ4">
        <v>3.2711908469136644E-2</v>
      </c>
      <c r="BK4">
        <v>0.97310962571820447</v>
      </c>
      <c r="BL4">
        <v>0.74416264410364508</v>
      </c>
      <c r="BM4">
        <v>1979</v>
      </c>
      <c r="BN4">
        <v>3.2711908469136644E-2</v>
      </c>
      <c r="BO4">
        <v>0.97360892561954493</v>
      </c>
      <c r="BP4">
        <v>0.7167208277678867</v>
      </c>
    </row>
    <row r="5" spans="2:68" ht="17" thickTop="1" thickBot="1">
      <c r="B5">
        <v>0.36140273232054965</v>
      </c>
      <c r="C5" s="15">
        <v>0.97283815292241949</v>
      </c>
      <c r="D5">
        <v>429.79616966862369</v>
      </c>
      <c r="E5">
        <v>1982</v>
      </c>
      <c r="F5">
        <v>0.11069236005176071</v>
      </c>
      <c r="G5">
        <v>492.97432009647986</v>
      </c>
      <c r="H5">
        <v>13</v>
      </c>
      <c r="I5">
        <v>1986</v>
      </c>
      <c r="J5">
        <v>0.37456691300628442</v>
      </c>
      <c r="K5" s="12">
        <v>360.24419291747279</v>
      </c>
      <c r="L5">
        <v>12</v>
      </c>
      <c r="M5">
        <v>1986</v>
      </c>
      <c r="N5">
        <v>0.37456691300628442</v>
      </c>
      <c r="O5" s="12">
        <v>763.47278710846308</v>
      </c>
      <c r="P5">
        <v>12</v>
      </c>
      <c r="Q5">
        <v>1986</v>
      </c>
      <c r="R5">
        <v>0.37456691300628442</v>
      </c>
      <c r="S5" s="12">
        <v>414.11363132886311</v>
      </c>
      <c r="T5">
        <v>12</v>
      </c>
      <c r="U5">
        <v>1986</v>
      </c>
      <c r="V5">
        <v>0.37456691300628442</v>
      </c>
      <c r="W5" s="12">
        <v>429.79616966862369</v>
      </c>
      <c r="X5">
        <v>12</v>
      </c>
      <c r="Y5">
        <v>1982</v>
      </c>
      <c r="Z5">
        <v>0.11069236005176071</v>
      </c>
      <c r="AA5" s="12">
        <v>450.56008137397737</v>
      </c>
      <c r="AB5">
        <v>12</v>
      </c>
      <c r="AC5">
        <v>1982</v>
      </c>
      <c r="AD5">
        <v>0.11069236005176071</v>
      </c>
      <c r="AE5" s="12">
        <v>451.21183234378822</v>
      </c>
      <c r="AF5">
        <v>12</v>
      </c>
      <c r="AG5">
        <v>1982</v>
      </c>
      <c r="AH5">
        <v>0.11069236005176071</v>
      </c>
      <c r="AI5" s="12">
        <v>517.10421757090546</v>
      </c>
      <c r="AJ5">
        <v>12</v>
      </c>
      <c r="AK5">
        <v>1982</v>
      </c>
      <c r="AL5">
        <v>0.11069236005176071</v>
      </c>
      <c r="AM5" s="12">
        <v>552.98014238891562</v>
      </c>
      <c r="AN5">
        <v>12</v>
      </c>
      <c r="AO5">
        <v>1982</v>
      </c>
      <c r="AP5">
        <v>0.11069236005176071</v>
      </c>
      <c r="AQ5" s="12">
        <v>485.25226778875543</v>
      </c>
      <c r="AR5">
        <v>12</v>
      </c>
      <c r="AS5">
        <v>1982</v>
      </c>
      <c r="AT5">
        <v>0.11069236005176071</v>
      </c>
      <c r="AU5" s="12">
        <v>462.8072539895204</v>
      </c>
      <c r="AV5">
        <v>12</v>
      </c>
      <c r="AW5">
        <v>1982</v>
      </c>
      <c r="AX5">
        <v>0.11069236005176071</v>
      </c>
      <c r="AY5" s="12">
        <v>441.96589340191633</v>
      </c>
      <c r="AZ5">
        <v>12</v>
      </c>
      <c r="BA5">
        <v>1982</v>
      </c>
      <c r="BB5">
        <v>0.11069236005176071</v>
      </c>
      <c r="BC5" s="12">
        <v>428.87362673458983</v>
      </c>
      <c r="BD5">
        <v>12</v>
      </c>
      <c r="BE5">
        <v>1982</v>
      </c>
      <c r="BF5">
        <v>0.11069236005176071</v>
      </c>
      <c r="BG5" s="12">
        <v>415.82675843422754</v>
      </c>
      <c r="BH5">
        <v>12</v>
      </c>
      <c r="BI5">
        <v>1982</v>
      </c>
      <c r="BJ5">
        <v>0.11069236005176071</v>
      </c>
      <c r="BK5" s="12">
        <v>434.25633969415685</v>
      </c>
      <c r="BL5">
        <v>12</v>
      </c>
      <c r="BM5">
        <v>1982</v>
      </c>
      <c r="BN5">
        <v>0.11069236005176071</v>
      </c>
      <c r="BO5" s="12">
        <v>442.69918454275245</v>
      </c>
      <c r="BP5">
        <v>12</v>
      </c>
    </row>
    <row r="6" spans="2:68" ht="15" thickTop="1">
      <c r="B6">
        <v>0.36090222283083273</v>
      </c>
      <c r="C6" s="15">
        <v>0.97405742414184238</v>
      </c>
      <c r="D6">
        <v>450.56008137397737</v>
      </c>
      <c r="E6">
        <v>1986</v>
      </c>
      <c r="F6">
        <v>0.37456691300628442</v>
      </c>
      <c r="G6">
        <v>284.35171908678643</v>
      </c>
      <c r="H6">
        <v>7.49850894343699</v>
      </c>
      <c r="I6">
        <v>1988</v>
      </c>
      <c r="J6">
        <v>0.93451921456053733</v>
      </c>
      <c r="K6">
        <v>223.21290598898335</v>
      </c>
      <c r="L6">
        <v>7.4353866752861775</v>
      </c>
      <c r="M6">
        <v>1988</v>
      </c>
      <c r="N6">
        <v>0.93451921456053733</v>
      </c>
      <c r="O6">
        <v>256.29350541028958</v>
      </c>
      <c r="P6">
        <v>4.0283322691455012</v>
      </c>
      <c r="Q6">
        <v>1988</v>
      </c>
      <c r="R6">
        <v>0.93451921456053733</v>
      </c>
      <c r="S6">
        <v>256.33683030737535</v>
      </c>
      <c r="T6">
        <v>7.4280142718743409</v>
      </c>
      <c r="U6">
        <v>1988</v>
      </c>
      <c r="V6">
        <v>0.93451921456053733</v>
      </c>
      <c r="W6">
        <v>268.0623375934307</v>
      </c>
      <c r="X6">
        <v>7.4843571863409277</v>
      </c>
      <c r="Y6">
        <v>1988</v>
      </c>
      <c r="Z6">
        <v>0.93451921456053733</v>
      </c>
      <c r="AA6">
        <v>276.77282709296986</v>
      </c>
      <c r="AB6">
        <v>7.3714340493446624</v>
      </c>
      <c r="AC6">
        <v>1986</v>
      </c>
      <c r="AD6">
        <v>0.37456691300628442</v>
      </c>
      <c r="AE6">
        <v>281.02877606799683</v>
      </c>
      <c r="AF6">
        <v>7.4739735775512592</v>
      </c>
      <c r="AG6">
        <v>1986</v>
      </c>
      <c r="AH6">
        <v>0.37456691300628442</v>
      </c>
      <c r="AI6">
        <v>282.99042435727517</v>
      </c>
      <c r="AJ6">
        <v>6.5671193096034983</v>
      </c>
      <c r="AK6">
        <v>1986</v>
      </c>
      <c r="AL6">
        <v>0.37456691300628442</v>
      </c>
      <c r="AM6">
        <v>285.33586037302342</v>
      </c>
      <c r="AN6">
        <v>6.1919589186045876</v>
      </c>
      <c r="AO6">
        <v>1986</v>
      </c>
      <c r="AP6">
        <v>0.37456691300628442</v>
      </c>
      <c r="AQ6">
        <v>283.81273700115787</v>
      </c>
      <c r="AR6">
        <v>7.0185202009123193</v>
      </c>
      <c r="AS6">
        <v>1986</v>
      </c>
      <c r="AT6">
        <v>0.37456691300628442</v>
      </c>
      <c r="AU6">
        <v>281.85146040755336</v>
      </c>
      <c r="AV6">
        <v>7.3080477795778576</v>
      </c>
      <c r="AW6">
        <v>1986</v>
      </c>
      <c r="AX6">
        <v>0.37456691300628442</v>
      </c>
      <c r="AY6">
        <v>275.93575081277174</v>
      </c>
      <c r="AZ6">
        <v>7.4920464659975128</v>
      </c>
      <c r="BA6">
        <v>1986</v>
      </c>
      <c r="BB6">
        <v>0.37456691300628442</v>
      </c>
      <c r="BC6">
        <v>267.03995248145628</v>
      </c>
      <c r="BD6">
        <v>7.4718500509721952</v>
      </c>
      <c r="BE6">
        <v>1986</v>
      </c>
      <c r="BF6">
        <v>0.37456691300628442</v>
      </c>
      <c r="BG6">
        <v>255.05121226750731</v>
      </c>
      <c r="BH6">
        <v>7.3603116806014626</v>
      </c>
      <c r="BI6">
        <v>1986</v>
      </c>
      <c r="BJ6">
        <v>0.37456691300628442</v>
      </c>
      <c r="BK6">
        <v>240.48162503525825</v>
      </c>
      <c r="BL6">
        <v>6.645336490551939</v>
      </c>
      <c r="BM6">
        <v>1986</v>
      </c>
      <c r="BN6">
        <v>0.37456691300628442</v>
      </c>
      <c r="BO6">
        <v>227.40958850093716</v>
      </c>
      <c r="BP6">
        <v>6.1642649394754159</v>
      </c>
    </row>
    <row r="7" spans="2:68">
      <c r="B7">
        <v>0.36167805282608073</v>
      </c>
      <c r="C7" s="15">
        <v>0.97409392601375999</v>
      </c>
      <c r="D7">
        <v>451.21183234378822</v>
      </c>
      <c r="E7">
        <v>1988</v>
      </c>
      <c r="F7">
        <v>0.93451921456053733</v>
      </c>
      <c r="G7" t="s">
        <v>17</v>
      </c>
      <c r="H7">
        <f>TINV(0.0455,H5)</f>
        <v>2.2118006973050455</v>
      </c>
      <c r="I7">
        <v>1991</v>
      </c>
      <c r="J7">
        <v>1.2674801788800192</v>
      </c>
      <c r="K7" t="s">
        <v>17</v>
      </c>
      <c r="L7">
        <f>TINV(0.0455,L5)</f>
        <v>2.2313513170834232</v>
      </c>
      <c r="M7">
        <v>1991</v>
      </c>
      <c r="N7">
        <v>1.2674801788800192</v>
      </c>
      <c r="O7" t="s">
        <v>17</v>
      </c>
      <c r="P7">
        <f>TINV(0.0455,P5)</f>
        <v>2.2313513170834232</v>
      </c>
      <c r="Q7">
        <v>1991</v>
      </c>
      <c r="R7">
        <v>1.2674801788800192</v>
      </c>
      <c r="S7" t="s">
        <v>17</v>
      </c>
      <c r="T7">
        <f>TINV(0.0455,T5)</f>
        <v>2.2313513170834232</v>
      </c>
      <c r="U7">
        <v>1991</v>
      </c>
      <c r="V7">
        <v>1.2674801788800192</v>
      </c>
      <c r="W7" t="s">
        <v>17</v>
      </c>
      <c r="X7">
        <f>TINV(0.0455,X5)</f>
        <v>2.2313513170834232</v>
      </c>
      <c r="Y7">
        <v>1991</v>
      </c>
      <c r="Z7">
        <v>1.2674801788800192</v>
      </c>
      <c r="AA7" t="s">
        <v>17</v>
      </c>
      <c r="AB7">
        <f>TINV(0.0455,AB5)</f>
        <v>2.2313513170834232</v>
      </c>
      <c r="AC7">
        <v>1991</v>
      </c>
      <c r="AD7">
        <v>1.2674801788800192</v>
      </c>
      <c r="AE7" t="s">
        <v>17</v>
      </c>
      <c r="AF7">
        <f>TINV(0.0455,AF5)</f>
        <v>2.2313513170834232</v>
      </c>
      <c r="AG7">
        <v>1988</v>
      </c>
      <c r="AH7">
        <v>0.93451921456053733</v>
      </c>
      <c r="AI7" t="s">
        <v>17</v>
      </c>
      <c r="AJ7">
        <f>TINV(0.0455,AJ5)</f>
        <v>2.2313513170834232</v>
      </c>
      <c r="AK7">
        <v>1988</v>
      </c>
      <c r="AL7">
        <v>0.93451921456053733</v>
      </c>
      <c r="AM7" t="s">
        <v>17</v>
      </c>
      <c r="AN7">
        <f>TINV(0.0455,AN5)</f>
        <v>2.2313513170834232</v>
      </c>
      <c r="AO7">
        <v>1988</v>
      </c>
      <c r="AP7">
        <v>0.93451921456053733</v>
      </c>
      <c r="AQ7" t="s">
        <v>17</v>
      </c>
      <c r="AR7">
        <f>TINV(0.0455,AR5)</f>
        <v>2.2313513170834232</v>
      </c>
      <c r="AS7">
        <v>1988</v>
      </c>
      <c r="AT7">
        <v>0.93451921456053733</v>
      </c>
      <c r="AU7" t="s">
        <v>17</v>
      </c>
      <c r="AV7">
        <f>TINV(0.0455,AV5)</f>
        <v>2.2313513170834232</v>
      </c>
      <c r="AW7">
        <v>1988</v>
      </c>
      <c r="AX7">
        <v>0.93451921456053733</v>
      </c>
      <c r="AY7" t="s">
        <v>17</v>
      </c>
      <c r="AZ7">
        <f>TINV(0.0455,AZ5)</f>
        <v>2.2313513170834232</v>
      </c>
      <c r="BA7">
        <v>1988</v>
      </c>
      <c r="BB7">
        <v>0.93451921456053733</v>
      </c>
      <c r="BC7" t="s">
        <v>17</v>
      </c>
      <c r="BD7">
        <f>TINV(0.0455,BD5)</f>
        <v>2.2313513170834232</v>
      </c>
      <c r="BE7">
        <v>1988</v>
      </c>
      <c r="BF7">
        <v>0.93451921456053733</v>
      </c>
      <c r="BG7" t="s">
        <v>17</v>
      </c>
      <c r="BH7">
        <f>TINV(0.0455,BH5)</f>
        <v>2.2313513170834232</v>
      </c>
      <c r="BI7">
        <v>1988</v>
      </c>
      <c r="BJ7">
        <v>0.93451921456053733</v>
      </c>
      <c r="BK7" t="s">
        <v>17</v>
      </c>
      <c r="BL7">
        <f>TINV(0.0455,BL5)</f>
        <v>2.2313513170834232</v>
      </c>
      <c r="BM7">
        <v>1988</v>
      </c>
      <c r="BN7">
        <v>0.93451921456053733</v>
      </c>
    </row>
    <row r="8" spans="2:68">
      <c r="B8">
        <v>0.3613378641972334</v>
      </c>
      <c r="C8" s="15">
        <v>0.97732015810591832</v>
      </c>
      <c r="D8">
        <v>517.10421757090546</v>
      </c>
      <c r="E8">
        <v>1991</v>
      </c>
      <c r="F8">
        <v>1.2674801788800192</v>
      </c>
      <c r="G8" t="s">
        <v>18</v>
      </c>
      <c r="H8">
        <f>H7*G3</f>
        <v>3.6062729212776166E-2</v>
      </c>
      <c r="I8">
        <v>1994</v>
      </c>
      <c r="J8">
        <v>3.1622776601683795</v>
      </c>
      <c r="K8" t="s">
        <v>18</v>
      </c>
      <c r="L8">
        <f>L7*K3</f>
        <v>4.290343875996773E-2</v>
      </c>
      <c r="M8">
        <v>1994</v>
      </c>
      <c r="N8">
        <v>3.1622776601683795</v>
      </c>
      <c r="O8" t="s">
        <v>18</v>
      </c>
      <c r="P8">
        <f>P7*O3</f>
        <v>3.0784057167262378E-2</v>
      </c>
      <c r="Q8">
        <v>1994</v>
      </c>
      <c r="R8">
        <v>3.1622776601683795</v>
      </c>
      <c r="S8" t="s">
        <v>18</v>
      </c>
      <c r="T8">
        <f>T7*S3</f>
        <v>3.9498720708330125E-2</v>
      </c>
      <c r="U8">
        <v>1994</v>
      </c>
      <c r="V8">
        <v>3.1622776601683795</v>
      </c>
      <c r="W8" t="s">
        <v>18</v>
      </c>
      <c r="X8">
        <f>X7*W3</f>
        <v>3.8898075488639917E-2</v>
      </c>
      <c r="Y8">
        <v>1994</v>
      </c>
      <c r="Z8">
        <v>3.1622776601683795</v>
      </c>
      <c r="AA8" t="s">
        <v>18</v>
      </c>
      <c r="AB8">
        <f>AB7*AA3</f>
        <v>3.7938587251441294E-2</v>
      </c>
      <c r="AC8">
        <v>1994</v>
      </c>
      <c r="AD8">
        <v>3.1622776601683795</v>
      </c>
      <c r="AE8" t="s">
        <v>18</v>
      </c>
      <c r="AF8">
        <f>AF7*AE3</f>
        <v>3.799267473482934E-2</v>
      </c>
      <c r="AG8">
        <v>1994</v>
      </c>
      <c r="AH8">
        <v>3.1622776601683795</v>
      </c>
      <c r="AI8" t="s">
        <v>18</v>
      </c>
      <c r="AJ8">
        <f>AJ7*AI3</f>
        <v>3.5456216188885288E-2</v>
      </c>
      <c r="AK8">
        <v>1991</v>
      </c>
      <c r="AL8">
        <v>1.2674801788800192</v>
      </c>
      <c r="AM8" t="s">
        <v>18</v>
      </c>
      <c r="AN8">
        <f>AN7*AM3</f>
        <v>3.4430270622214668E-2</v>
      </c>
      <c r="AO8">
        <v>1991</v>
      </c>
      <c r="AP8">
        <v>1.2674801788800192</v>
      </c>
      <c r="AQ8" t="s">
        <v>18</v>
      </c>
      <c r="AR8">
        <f>AR7*AQ3</f>
        <v>3.6822379929757815E-2</v>
      </c>
      <c r="AS8">
        <v>1991</v>
      </c>
      <c r="AT8">
        <v>1.2674801788800192</v>
      </c>
      <c r="AU8" t="s">
        <v>18</v>
      </c>
      <c r="AV8">
        <f>AV7*AU3</f>
        <v>3.7668906806889196E-2</v>
      </c>
      <c r="AW8">
        <v>1991</v>
      </c>
      <c r="AX8">
        <v>1.2674801788800192</v>
      </c>
      <c r="AY8" t="s">
        <v>18</v>
      </c>
      <c r="AZ8">
        <f>AZ7*AY3</f>
        <v>3.8392520632099469E-2</v>
      </c>
      <c r="BA8">
        <v>1991</v>
      </c>
      <c r="BB8">
        <v>1.2674801788800192</v>
      </c>
      <c r="BC8" t="s">
        <v>18</v>
      </c>
      <c r="BD8">
        <f>BD7*BC3</f>
        <v>3.9105836065487454E-2</v>
      </c>
      <c r="BE8">
        <v>1991</v>
      </c>
      <c r="BF8">
        <v>1.2674801788800192</v>
      </c>
      <c r="BG8" t="s">
        <v>18</v>
      </c>
      <c r="BH8">
        <f>BH7*BG3</f>
        <v>3.9337510139386835E-2</v>
      </c>
      <c r="BI8">
        <v>1991</v>
      </c>
      <c r="BJ8">
        <v>1.2674801788800192</v>
      </c>
      <c r="BK8" t="s">
        <v>18</v>
      </c>
      <c r="BL8">
        <f>BL7*BK3</f>
        <v>3.7982288424555581E-2</v>
      </c>
      <c r="BM8">
        <v>1991</v>
      </c>
      <c r="BN8">
        <v>1.2674801788800192</v>
      </c>
    </row>
    <row r="9" spans="2:68">
      <c r="B9">
        <v>0.36285010302487652</v>
      </c>
      <c r="C9" s="15">
        <v>0.97876031545239761</v>
      </c>
      <c r="D9">
        <v>552.98014238891562</v>
      </c>
      <c r="E9">
        <v>1994</v>
      </c>
      <c r="F9">
        <v>3.1622776601683795</v>
      </c>
      <c r="G9" t="s">
        <v>19</v>
      </c>
      <c r="H9">
        <f>G2+H8</f>
        <v>1.4722810387651488</v>
      </c>
      <c r="I9">
        <v>1997</v>
      </c>
      <c r="J9">
        <v>14.513250987715072</v>
      </c>
      <c r="K9" t="s">
        <v>19</v>
      </c>
      <c r="L9">
        <f>K2+L8</f>
        <v>1.4833324419863099</v>
      </c>
      <c r="M9">
        <v>1997</v>
      </c>
      <c r="N9">
        <v>14.513250987715072</v>
      </c>
      <c r="O9" t="s">
        <v>19</v>
      </c>
      <c r="P9">
        <f>O2+P8</f>
        <v>1.4948267445606758</v>
      </c>
      <c r="Q9">
        <v>1997</v>
      </c>
      <c r="R9">
        <v>14.513250987715072</v>
      </c>
      <c r="S9" t="s">
        <v>19</v>
      </c>
      <c r="T9">
        <f>S2+T8</f>
        <v>1.4731518472654868</v>
      </c>
      <c r="U9">
        <v>1997</v>
      </c>
      <c r="V9">
        <v>14.513250987715072</v>
      </c>
      <c r="W9" t="s">
        <v>19</v>
      </c>
      <c r="X9">
        <f>W2+X8</f>
        <v>1.4742394783553827</v>
      </c>
      <c r="Y9">
        <v>1997</v>
      </c>
      <c r="Z9">
        <v>14.513250987715072</v>
      </c>
      <c r="AA9" t="s">
        <v>19</v>
      </c>
      <c r="AB9">
        <f>AA2+AB8</f>
        <v>1.4725617678785825</v>
      </c>
      <c r="AC9">
        <v>1997</v>
      </c>
      <c r="AD9">
        <v>14.513250987715072</v>
      </c>
      <c r="AE9" t="s">
        <v>19</v>
      </c>
      <c r="AF9">
        <f>AE2+AF8</f>
        <v>1.4737293109276421</v>
      </c>
      <c r="AG9">
        <v>1997</v>
      </c>
      <c r="AH9">
        <v>14.513250987715072</v>
      </c>
      <c r="AI9" t="s">
        <v>19</v>
      </c>
      <c r="AJ9">
        <f>AI2+AJ8</f>
        <v>1.4707045141723083</v>
      </c>
      <c r="AK9">
        <v>1997</v>
      </c>
      <c r="AL9">
        <v>14.513250987715072</v>
      </c>
      <c r="AM9" t="s">
        <v>19</v>
      </c>
      <c r="AN9">
        <f>AM2+AN8</f>
        <v>1.4718506487471821</v>
      </c>
      <c r="AO9">
        <v>1994</v>
      </c>
      <c r="AP9">
        <v>3.1622776601683795</v>
      </c>
      <c r="AQ9" t="s">
        <v>19</v>
      </c>
      <c r="AR9">
        <f>AQ2+AR8</f>
        <v>1.4752052557205428</v>
      </c>
      <c r="AS9">
        <v>1994</v>
      </c>
      <c r="AT9">
        <v>3.1622776601683795</v>
      </c>
      <c r="AU9" t="s">
        <v>19</v>
      </c>
      <c r="AV9">
        <f>AU2+AV8</f>
        <v>1.4755554083654894</v>
      </c>
      <c r="AW9">
        <v>1994</v>
      </c>
      <c r="AX9">
        <v>3.1622776601683795</v>
      </c>
      <c r="AY9" t="s">
        <v>19</v>
      </c>
      <c r="AZ9">
        <f>AY2+AZ8</f>
        <v>1.4741900153636871</v>
      </c>
      <c r="BA9">
        <v>1994</v>
      </c>
      <c r="BB9">
        <v>3.1622776601683795</v>
      </c>
      <c r="BC9" t="s">
        <v>19</v>
      </c>
      <c r="BD9">
        <f>BC2+BD8</f>
        <v>1.4766595930267179</v>
      </c>
      <c r="BE9">
        <v>1994</v>
      </c>
      <c r="BF9">
        <v>3.1622776601683795</v>
      </c>
      <c r="BG9" t="s">
        <v>19</v>
      </c>
      <c r="BH9">
        <f>BG2+BH8</f>
        <v>1.471945975427468</v>
      </c>
      <c r="BI9">
        <v>1994</v>
      </c>
      <c r="BJ9">
        <v>3.1622776601683795</v>
      </c>
      <c r="BK9" t="s">
        <v>19</v>
      </c>
      <c r="BL9">
        <f>BK2+BL8</f>
        <v>1.4637643454698519</v>
      </c>
      <c r="BM9">
        <v>1994</v>
      </c>
      <c r="BN9">
        <v>3.1622776601683795</v>
      </c>
    </row>
    <row r="10" spans="2:68">
      <c r="B10">
        <v>0.36351947962457642</v>
      </c>
      <c r="C10" s="15">
        <v>0.97586738004561935</v>
      </c>
      <c r="D10">
        <v>485.25226778875543</v>
      </c>
      <c r="E10">
        <v>1997</v>
      </c>
      <c r="F10">
        <v>14.513250987715072</v>
      </c>
      <c r="G10" t="s">
        <v>20</v>
      </c>
      <c r="H10">
        <f>G2-H8</f>
        <v>1.4001555803395964</v>
      </c>
      <c r="I10">
        <v>1998</v>
      </c>
      <c r="J10">
        <v>26.697499572879341</v>
      </c>
      <c r="K10" t="s">
        <v>20</v>
      </c>
      <c r="L10">
        <f>K2-L8</f>
        <v>1.3975255644663742</v>
      </c>
      <c r="M10">
        <v>1998</v>
      </c>
      <c r="N10">
        <v>26.697499572879341</v>
      </c>
      <c r="O10" t="s">
        <v>20</v>
      </c>
      <c r="P10">
        <f>O2-P8</f>
        <v>1.433258630226151</v>
      </c>
      <c r="Q10">
        <v>1998</v>
      </c>
      <c r="R10">
        <v>26.697499572879341</v>
      </c>
      <c r="S10" t="s">
        <v>20</v>
      </c>
      <c r="T10">
        <f>S2-T8</f>
        <v>1.3941544058488264</v>
      </c>
      <c r="U10">
        <v>1998</v>
      </c>
      <c r="V10">
        <v>26.697499572879341</v>
      </c>
      <c r="W10" t="s">
        <v>20</v>
      </c>
      <c r="X10">
        <f>W2-X8</f>
        <v>1.3964433273781029</v>
      </c>
      <c r="Y10">
        <v>1998</v>
      </c>
      <c r="Z10">
        <v>26.697499572879341</v>
      </c>
      <c r="AA10" t="s">
        <v>20</v>
      </c>
      <c r="AB10">
        <f>AA2-AB8</f>
        <v>1.3966845933756999</v>
      </c>
      <c r="AC10">
        <v>1998</v>
      </c>
      <c r="AD10">
        <v>26.697499572879341</v>
      </c>
      <c r="AE10" t="s">
        <v>20</v>
      </c>
      <c r="AF10">
        <f>AE2-AF8</f>
        <v>1.3977439614579834</v>
      </c>
      <c r="AG10">
        <v>1998</v>
      </c>
      <c r="AH10">
        <v>26.697499572879341</v>
      </c>
      <c r="AI10" t="s">
        <v>20</v>
      </c>
      <c r="AJ10">
        <f>AI2-AJ8</f>
        <v>1.3997920817945375</v>
      </c>
      <c r="AK10">
        <v>1998</v>
      </c>
      <c r="AL10">
        <v>26.697499572879341</v>
      </c>
      <c r="AM10" t="s">
        <v>20</v>
      </c>
      <c r="AN10">
        <f>AM2-AN8</f>
        <v>1.4029901075027529</v>
      </c>
      <c r="AO10">
        <v>1998</v>
      </c>
      <c r="AP10">
        <v>26.697499572879341</v>
      </c>
      <c r="AQ10" t="s">
        <v>20</v>
      </c>
      <c r="AR10">
        <f>AQ2-AR8</f>
        <v>1.4015604958610273</v>
      </c>
      <c r="AS10">
        <v>1997</v>
      </c>
      <c r="AT10">
        <v>14.513250987715072</v>
      </c>
      <c r="AU10" t="s">
        <v>20</v>
      </c>
      <c r="AV10">
        <f>AU2-AV8</f>
        <v>1.400217594751711</v>
      </c>
      <c r="AW10">
        <v>1997</v>
      </c>
      <c r="AX10">
        <v>14.513250987715072</v>
      </c>
      <c r="AY10" t="s">
        <v>20</v>
      </c>
      <c r="AZ10">
        <f>AY2-AZ8</f>
        <v>1.3974049740994883</v>
      </c>
      <c r="BA10">
        <v>1997</v>
      </c>
      <c r="BB10">
        <v>14.513250987715072</v>
      </c>
      <c r="BC10" t="s">
        <v>20</v>
      </c>
      <c r="BD10">
        <f>BC2-BD8</f>
        <v>1.398447920895743</v>
      </c>
      <c r="BE10">
        <v>1997</v>
      </c>
      <c r="BF10">
        <v>14.513250987715072</v>
      </c>
      <c r="BG10" t="s">
        <v>20</v>
      </c>
      <c r="BH10">
        <f>BG2-BH8</f>
        <v>1.3932709551486941</v>
      </c>
      <c r="BI10">
        <v>1997</v>
      </c>
      <c r="BJ10">
        <v>14.513250987715072</v>
      </c>
      <c r="BK10" t="s">
        <v>20</v>
      </c>
      <c r="BL10">
        <f>BK2-BL8</f>
        <v>1.3877997686207408</v>
      </c>
      <c r="BM10">
        <v>1997</v>
      </c>
      <c r="BN10">
        <v>14.513250987715072</v>
      </c>
    </row>
    <row r="11" spans="2:68">
      <c r="B11">
        <v>0.36317432819959411</v>
      </c>
      <c r="C11" s="15">
        <v>0.97472658663242562</v>
      </c>
      <c r="D11">
        <v>462.8072539895204</v>
      </c>
      <c r="E11">
        <v>1998</v>
      </c>
      <c r="F11">
        <v>26.697499572879341</v>
      </c>
      <c r="G11" t="s">
        <v>21</v>
      </c>
      <c r="H11" s="16">
        <f>LN(G2)</f>
        <v>0.36201348522190557</v>
      </c>
      <c r="I11">
        <v>2000</v>
      </c>
      <c r="J11">
        <v>90.3404715133358</v>
      </c>
      <c r="K11" t="s">
        <v>21</v>
      </c>
      <c r="L11" s="16">
        <f>LN(K2)</f>
        <v>0.36494098812606562</v>
      </c>
      <c r="M11">
        <v>2000</v>
      </c>
      <c r="N11">
        <v>90.3404715133358</v>
      </c>
      <c r="O11" t="s">
        <v>21</v>
      </c>
      <c r="P11" s="16">
        <f>LN(O2)</f>
        <v>0.3812015731696422</v>
      </c>
      <c r="Q11">
        <v>2000</v>
      </c>
      <c r="R11">
        <v>90.3404715133358</v>
      </c>
      <c r="S11" t="s">
        <v>21</v>
      </c>
      <c r="T11" s="16">
        <f>LN(S2)</f>
        <v>0.36022582069723091</v>
      </c>
      <c r="U11">
        <v>2000</v>
      </c>
      <c r="V11">
        <v>90.3404715133358</v>
      </c>
      <c r="W11" t="s">
        <v>21</v>
      </c>
      <c r="X11" s="16">
        <f>LN(W2)</f>
        <v>0.36140273232054965</v>
      </c>
      <c r="Y11">
        <v>2000</v>
      </c>
      <c r="Z11">
        <v>90.3404715133358</v>
      </c>
      <c r="AA11" t="s">
        <v>21</v>
      </c>
      <c r="AB11" s="16">
        <f>LN(AA2)</f>
        <v>0.36090222283083273</v>
      </c>
      <c r="AC11">
        <v>2000</v>
      </c>
      <c r="AD11">
        <v>90.3404715133358</v>
      </c>
      <c r="AE11" t="s">
        <v>21</v>
      </c>
      <c r="AF11" s="16">
        <f>LN(AE2)</f>
        <v>0.36167805282608073</v>
      </c>
      <c r="AG11">
        <v>2000</v>
      </c>
      <c r="AH11">
        <v>90.3404715133358</v>
      </c>
      <c r="AI11" t="s">
        <v>21</v>
      </c>
      <c r="AJ11" s="16">
        <f>LN(AI2)</f>
        <v>0.3613378641972334</v>
      </c>
      <c r="AK11">
        <v>2000</v>
      </c>
      <c r="AL11">
        <v>90.3404715133358</v>
      </c>
      <c r="AM11" t="s">
        <v>21</v>
      </c>
      <c r="AN11" s="16">
        <f>LN(AM2)</f>
        <v>0.36285010302487652</v>
      </c>
      <c r="AO11">
        <v>2000</v>
      </c>
      <c r="AP11">
        <v>90.3404715133358</v>
      </c>
      <c r="AQ11" t="s">
        <v>21</v>
      </c>
      <c r="AR11" s="16">
        <f>LN(AQ2)</f>
        <v>0.36351947962457642</v>
      </c>
      <c r="AS11">
        <v>2000</v>
      </c>
      <c r="AT11">
        <v>90.3404715133358</v>
      </c>
      <c r="AU11" t="s">
        <v>21</v>
      </c>
      <c r="AV11" s="16">
        <f>LN(AU2)</f>
        <v>0.36317432819959411</v>
      </c>
      <c r="AW11">
        <v>1998</v>
      </c>
      <c r="AX11">
        <v>26.697499572879341</v>
      </c>
      <c r="AY11" t="s">
        <v>21</v>
      </c>
      <c r="AZ11" s="16">
        <f>LN(AY2)</f>
        <v>0.36172044029982076</v>
      </c>
      <c r="BA11">
        <v>1998</v>
      </c>
      <c r="BB11">
        <v>26.697499572879341</v>
      </c>
      <c r="BC11" t="s">
        <v>21</v>
      </c>
      <c r="BD11" s="16">
        <f>LN(BC2)</f>
        <v>0.36294288913709288</v>
      </c>
      <c r="BE11">
        <v>1998</v>
      </c>
      <c r="BF11">
        <v>26.697499572879341</v>
      </c>
      <c r="BG11" t="s">
        <v>21</v>
      </c>
      <c r="BH11" s="16">
        <f>LN(BG2)</f>
        <v>0.35949688421892462</v>
      </c>
      <c r="BI11">
        <v>1998</v>
      </c>
      <c r="BJ11">
        <v>26.697499572879341</v>
      </c>
      <c r="BK11" t="s">
        <v>21</v>
      </c>
      <c r="BL11" s="16">
        <f>LN(BK2)</f>
        <v>0.35472047514001781</v>
      </c>
      <c r="BM11">
        <v>1998</v>
      </c>
      <c r="BN11">
        <v>26.697499572879341</v>
      </c>
    </row>
    <row r="12" spans="2:68">
      <c r="B12">
        <v>0.36172044029982076</v>
      </c>
      <c r="C12" s="15">
        <v>0.97356629611516676</v>
      </c>
      <c r="D12">
        <v>441.96589340191633</v>
      </c>
      <c r="E12">
        <v>2000</v>
      </c>
      <c r="F12">
        <v>90.3404715133358</v>
      </c>
      <c r="G12" t="s">
        <v>22</v>
      </c>
      <c r="H12" s="16">
        <f>LN(H9)</f>
        <v>0.38681292515734389</v>
      </c>
      <c r="I12">
        <v>2004</v>
      </c>
      <c r="J12">
        <v>305.6990700935379</v>
      </c>
      <c r="K12" t="s">
        <v>22</v>
      </c>
      <c r="L12" s="16">
        <f>LN(L9)</f>
        <v>0.39429120660175287</v>
      </c>
      <c r="M12">
        <v>2004</v>
      </c>
      <c r="N12">
        <v>305.6990700935379</v>
      </c>
      <c r="O12" t="s">
        <v>22</v>
      </c>
      <c r="P12" s="16">
        <f>LN(P9)</f>
        <v>0.40201031020092404</v>
      </c>
      <c r="Q12">
        <v>2004</v>
      </c>
      <c r="R12">
        <v>305.6990700935379</v>
      </c>
      <c r="S12" t="s">
        <v>22</v>
      </c>
      <c r="T12" s="16">
        <f>LN(T9)</f>
        <v>0.38740421924510909</v>
      </c>
      <c r="U12">
        <v>2004</v>
      </c>
      <c r="V12">
        <v>305.6990700935379</v>
      </c>
      <c r="W12" t="s">
        <v>22</v>
      </c>
      <c r="X12" s="16">
        <f>LN(X9)</f>
        <v>0.38814224892566745</v>
      </c>
      <c r="Y12">
        <v>2004</v>
      </c>
      <c r="Z12">
        <v>305.6990700935379</v>
      </c>
      <c r="AA12" t="s">
        <v>22</v>
      </c>
      <c r="AB12" s="16">
        <f>LN(AB9)</f>
        <v>0.38700358328935058</v>
      </c>
      <c r="AC12">
        <v>2004</v>
      </c>
      <c r="AD12">
        <v>305.6990700935379</v>
      </c>
      <c r="AE12" t="s">
        <v>22</v>
      </c>
      <c r="AF12" s="16">
        <f>LN(AF9)</f>
        <v>0.38779613438423255</v>
      </c>
      <c r="AG12">
        <v>2004</v>
      </c>
      <c r="AH12">
        <v>305.6990700935379</v>
      </c>
      <c r="AI12" t="s">
        <v>22</v>
      </c>
      <c r="AJ12" s="16">
        <f>LN(AJ9)</f>
        <v>0.38574154732331534</v>
      </c>
      <c r="AK12">
        <v>2004</v>
      </c>
      <c r="AL12">
        <v>305.6990700935379</v>
      </c>
      <c r="AM12" t="s">
        <v>22</v>
      </c>
      <c r="AN12" s="16">
        <f>LN(AN9)</f>
        <v>0.38652055371019828</v>
      </c>
      <c r="AO12">
        <v>2004</v>
      </c>
      <c r="AP12">
        <v>305.6990700935379</v>
      </c>
      <c r="AQ12" t="s">
        <v>22</v>
      </c>
      <c r="AR12" s="16">
        <f>LN(AR9)</f>
        <v>0.38879713653113357</v>
      </c>
      <c r="AS12">
        <v>2004</v>
      </c>
      <c r="AT12">
        <v>305.6990700935379</v>
      </c>
      <c r="AU12" t="s">
        <v>22</v>
      </c>
      <c r="AV12" s="16">
        <f>LN(AV9)</f>
        <v>0.38903446695975957</v>
      </c>
      <c r="AW12">
        <v>2004</v>
      </c>
      <c r="AX12">
        <v>305.6990700935379</v>
      </c>
      <c r="AY12" t="s">
        <v>22</v>
      </c>
      <c r="AZ12" s="16">
        <f>LN(AZ9)</f>
        <v>0.3881086968317099</v>
      </c>
      <c r="BA12">
        <v>2000</v>
      </c>
      <c r="BB12">
        <v>90.3404715133358</v>
      </c>
      <c r="BC12" t="s">
        <v>22</v>
      </c>
      <c r="BD12" s="16">
        <f>LN(BD9)</f>
        <v>0.38978250510210083</v>
      </c>
      <c r="BE12">
        <v>2000</v>
      </c>
      <c r="BF12">
        <v>90.3404715133358</v>
      </c>
      <c r="BG12" t="s">
        <v>22</v>
      </c>
      <c r="BH12" s="16">
        <f>LN(BH9)</f>
        <v>0.38658531815726394</v>
      </c>
      <c r="BI12">
        <v>2000</v>
      </c>
      <c r="BJ12">
        <v>90.3404715133358</v>
      </c>
      <c r="BK12" t="s">
        <v>22</v>
      </c>
      <c r="BL12" s="16">
        <f>LN(BL9)</f>
        <v>0.38101143637355162</v>
      </c>
      <c r="BM12">
        <v>2000</v>
      </c>
      <c r="BN12">
        <v>90.3404715133358</v>
      </c>
    </row>
    <row r="13" spans="2:68">
      <c r="B13">
        <v>0.36294288913709288</v>
      </c>
      <c r="C13" s="15">
        <v>0.97278131584127592</v>
      </c>
      <c r="D13">
        <v>428.87362673458983</v>
      </c>
      <c r="E13">
        <v>2004</v>
      </c>
      <c r="F13">
        <v>305.6990700935379</v>
      </c>
      <c r="G13" t="s">
        <v>23</v>
      </c>
      <c r="H13" s="16">
        <f>LN(H10)</f>
        <v>0.33658335926086114</v>
      </c>
      <c r="I13">
        <v>2006</v>
      </c>
      <c r="J13">
        <v>1034.441373734237</v>
      </c>
      <c r="K13" t="s">
        <v>23</v>
      </c>
      <c r="L13" s="16">
        <f>LN(L10)</f>
        <v>0.33470321887899673</v>
      </c>
      <c r="M13">
        <v>2006</v>
      </c>
      <c r="N13">
        <v>1034.441373734237</v>
      </c>
      <c r="O13" t="s">
        <v>23</v>
      </c>
      <c r="P13" s="16">
        <f>LN(P10)</f>
        <v>0.35995061422632219</v>
      </c>
      <c r="Q13">
        <v>2006</v>
      </c>
      <c r="R13">
        <v>1034.441373734237</v>
      </c>
      <c r="S13" t="s">
        <v>23</v>
      </c>
      <c r="T13" s="16">
        <f>LN(T10)</f>
        <v>0.33228807080182354</v>
      </c>
      <c r="U13">
        <v>2006</v>
      </c>
      <c r="V13">
        <v>1034.441373734237</v>
      </c>
      <c r="W13" t="s">
        <v>23</v>
      </c>
      <c r="X13" s="16">
        <f>LN(X10)</f>
        <v>0.33392852368066728</v>
      </c>
      <c r="Y13">
        <v>2006</v>
      </c>
      <c r="Z13">
        <v>1034.441373734237</v>
      </c>
      <c r="AA13" t="s">
        <v>23</v>
      </c>
      <c r="AB13" s="16">
        <f>LN(AB10)</f>
        <v>0.33410128053609406</v>
      </c>
      <c r="AC13">
        <v>2006</v>
      </c>
      <c r="AD13">
        <v>1034.441373734237</v>
      </c>
      <c r="AE13" t="s">
        <v>23</v>
      </c>
      <c r="AF13" s="16">
        <f>LN(AF10)</f>
        <v>0.33485948072782962</v>
      </c>
      <c r="AG13">
        <v>2006</v>
      </c>
      <c r="AH13">
        <v>1034.441373734237</v>
      </c>
      <c r="AI13" t="s">
        <v>23</v>
      </c>
      <c r="AJ13" s="16">
        <f>LN(AJ10)</f>
        <v>0.33632371258816302</v>
      </c>
      <c r="AK13">
        <v>2006</v>
      </c>
      <c r="AL13">
        <v>1034.441373734237</v>
      </c>
      <c r="AM13" t="s">
        <v>23</v>
      </c>
      <c r="AN13" s="16">
        <f>LN(AN10)</f>
        <v>0.33860575013520411</v>
      </c>
      <c r="AO13">
        <v>2006</v>
      </c>
      <c r="AP13">
        <v>1034.441373734237</v>
      </c>
      <c r="AQ13" t="s">
        <v>23</v>
      </c>
      <c r="AR13" s="16">
        <f>LN(AR10)</f>
        <v>0.33758625577212475</v>
      </c>
      <c r="AS13">
        <v>2006</v>
      </c>
      <c r="AT13">
        <v>1034.441373734237</v>
      </c>
      <c r="AU13" t="s">
        <v>23</v>
      </c>
      <c r="AV13" s="16">
        <f>LN(AV10)</f>
        <v>0.33662764936667733</v>
      </c>
      <c r="AW13">
        <v>2006</v>
      </c>
      <c r="AX13">
        <v>1034.441373734237</v>
      </c>
      <c r="AY13" t="s">
        <v>23</v>
      </c>
      <c r="AZ13" s="16">
        <f>LN(AZ10)</f>
        <v>0.33461692666865606</v>
      </c>
      <c r="BA13">
        <v>2006</v>
      </c>
      <c r="BB13">
        <v>1034.441373734237</v>
      </c>
      <c r="BC13" t="s">
        <v>23</v>
      </c>
      <c r="BD13" s="16">
        <f>LN(BD10)</f>
        <v>0.33536299370708889</v>
      </c>
      <c r="BE13">
        <v>2004</v>
      </c>
      <c r="BF13">
        <v>305.6990700935379</v>
      </c>
      <c r="BG13" t="s">
        <v>23</v>
      </c>
      <c r="BH13" s="16">
        <f>LN(BH10)</f>
        <v>0.33165418783435452</v>
      </c>
      <c r="BI13">
        <v>2004</v>
      </c>
      <c r="BJ13">
        <v>305.6990700935379</v>
      </c>
      <c r="BK13" t="s">
        <v>23</v>
      </c>
      <c r="BL13" s="16">
        <f>LN(BL10)</f>
        <v>0.32771959275951951</v>
      </c>
      <c r="BM13">
        <v>2004</v>
      </c>
      <c r="BN13">
        <v>305.6990700935379</v>
      </c>
    </row>
    <row r="14" spans="2:68">
      <c r="B14">
        <v>0.35949688421892462</v>
      </c>
      <c r="C14" s="15">
        <v>0.97195126353499273</v>
      </c>
      <c r="D14">
        <v>415.82675843422754</v>
      </c>
      <c r="E14">
        <v>2006</v>
      </c>
      <c r="F14">
        <v>1034.441373734237</v>
      </c>
      <c r="G14" t="s">
        <v>24</v>
      </c>
      <c r="H14" s="16">
        <f>H12-H11</f>
        <v>2.4799439935438317E-2</v>
      </c>
      <c r="I14">
        <v>2008</v>
      </c>
      <c r="J14">
        <v>3500.3997734299801</v>
      </c>
      <c r="K14" t="s">
        <v>24</v>
      </c>
      <c r="L14" s="16">
        <f>L12-L11</f>
        <v>2.9350218475687251E-2</v>
      </c>
      <c r="M14">
        <v>2008</v>
      </c>
      <c r="N14">
        <v>3500.3997734299801</v>
      </c>
      <c r="O14" t="s">
        <v>24</v>
      </c>
      <c r="P14" s="16">
        <f>P12-P11</f>
        <v>2.0808737031281832E-2</v>
      </c>
      <c r="Q14">
        <v>2008</v>
      </c>
      <c r="R14">
        <v>3500.3997734299801</v>
      </c>
      <c r="S14" t="s">
        <v>24</v>
      </c>
      <c r="T14" s="16">
        <f>T12-T11</f>
        <v>2.717839854787818E-2</v>
      </c>
      <c r="U14">
        <v>2008</v>
      </c>
      <c r="V14">
        <v>3500.3997734299801</v>
      </c>
      <c r="W14" t="s">
        <v>24</v>
      </c>
      <c r="X14" s="16">
        <f>X12-X11</f>
        <v>2.6739516605117808E-2</v>
      </c>
      <c r="Y14">
        <v>2008</v>
      </c>
      <c r="Z14">
        <v>3500.3997734299801</v>
      </c>
      <c r="AA14" t="s">
        <v>24</v>
      </c>
      <c r="AB14" s="16">
        <f>AB12-AB11</f>
        <v>2.6101360458517853E-2</v>
      </c>
      <c r="AC14">
        <v>2008</v>
      </c>
      <c r="AD14">
        <v>3500.3997734299801</v>
      </c>
      <c r="AE14" t="s">
        <v>24</v>
      </c>
      <c r="AF14" s="16">
        <f>AF12-AF11</f>
        <v>2.6118081558151818E-2</v>
      </c>
      <c r="AG14">
        <v>2008</v>
      </c>
      <c r="AH14">
        <v>3500.3997734299801</v>
      </c>
      <c r="AI14" t="s">
        <v>24</v>
      </c>
      <c r="AJ14" s="16">
        <f>AJ12-AJ11</f>
        <v>2.4403683126081932E-2</v>
      </c>
      <c r="AK14">
        <v>2008</v>
      </c>
      <c r="AL14">
        <v>3500.3997734299801</v>
      </c>
      <c r="AM14" t="s">
        <v>24</v>
      </c>
      <c r="AN14" s="16">
        <f>AN12-AN11</f>
        <v>2.3670450685321753E-2</v>
      </c>
      <c r="AO14">
        <v>2008</v>
      </c>
      <c r="AP14">
        <v>3500.3997734299801</v>
      </c>
      <c r="AQ14" t="s">
        <v>24</v>
      </c>
      <c r="AR14" s="16">
        <f>AR12-AR11</f>
        <v>2.5277656906557144E-2</v>
      </c>
      <c r="AS14">
        <v>2008</v>
      </c>
      <c r="AT14">
        <v>3500.3997734299801</v>
      </c>
      <c r="AU14" t="s">
        <v>24</v>
      </c>
      <c r="AV14" s="16">
        <f>AV12-AV11</f>
        <v>2.5860138760165463E-2</v>
      </c>
      <c r="AW14">
        <v>2008</v>
      </c>
      <c r="AX14">
        <v>3500.3997734299801</v>
      </c>
      <c r="AY14" t="s">
        <v>24</v>
      </c>
      <c r="AZ14" s="16">
        <f>AZ12-AZ11</f>
        <v>2.6388256531889143E-2</v>
      </c>
      <c r="BA14">
        <v>2008</v>
      </c>
      <c r="BB14">
        <v>3500.3997734299801</v>
      </c>
      <c r="BC14" t="s">
        <v>24</v>
      </c>
      <c r="BD14" s="16">
        <f>BD12-BD11</f>
        <v>2.6839615965007946E-2</v>
      </c>
      <c r="BE14">
        <v>2008</v>
      </c>
      <c r="BF14">
        <v>3500.3997734299801</v>
      </c>
      <c r="BG14" t="s">
        <v>24</v>
      </c>
      <c r="BH14" s="16">
        <f>BH12-BH11</f>
        <v>2.7088433938339318E-2</v>
      </c>
      <c r="BI14">
        <v>2006</v>
      </c>
      <c r="BJ14">
        <v>1034.441373734237</v>
      </c>
      <c r="BK14" t="s">
        <v>24</v>
      </c>
      <c r="BL14" s="16">
        <f>BL12-BL11</f>
        <v>2.6290961233533805E-2</v>
      </c>
      <c r="BM14">
        <v>2006</v>
      </c>
      <c r="BN14">
        <v>1034.441373734237</v>
      </c>
    </row>
    <row r="15" spans="2:68">
      <c r="B15">
        <v>0.35472047514001781</v>
      </c>
      <c r="C15" s="15">
        <v>0.97310962571820447</v>
      </c>
      <c r="D15">
        <v>434.25633969415685</v>
      </c>
      <c r="E15">
        <v>2008</v>
      </c>
      <c r="F15">
        <v>3500.3997734299801</v>
      </c>
      <c r="G15" t="s">
        <v>25</v>
      </c>
      <c r="H15" s="16">
        <f>H11-H13</f>
        <v>2.5430125961044436E-2</v>
      </c>
      <c r="I15">
        <v>2010</v>
      </c>
      <c r="J15">
        <v>8733.2616238284518</v>
      </c>
      <c r="K15" t="s">
        <v>25</v>
      </c>
      <c r="L15" s="16">
        <f>L11-L13</f>
        <v>3.0237769247068891E-2</v>
      </c>
      <c r="M15">
        <v>2010</v>
      </c>
      <c r="N15">
        <v>8733.2616238284518</v>
      </c>
      <c r="O15" t="s">
        <v>25</v>
      </c>
      <c r="P15" s="16">
        <f>P11-P13</f>
        <v>2.125095894332002E-2</v>
      </c>
      <c r="Q15">
        <v>2010</v>
      </c>
      <c r="R15">
        <v>8733.2616238284518</v>
      </c>
      <c r="S15" t="s">
        <v>25</v>
      </c>
      <c r="T15" s="16">
        <f>T11-T13</f>
        <v>2.7937749895407371E-2</v>
      </c>
      <c r="U15">
        <v>2010</v>
      </c>
      <c r="V15">
        <v>8733.2616238284518</v>
      </c>
      <c r="W15" t="s">
        <v>25</v>
      </c>
      <c r="X15" s="16">
        <f>X11-X13</f>
        <v>2.7474208639882369E-2</v>
      </c>
      <c r="Y15">
        <v>2010</v>
      </c>
      <c r="Z15">
        <v>8733.2616238284518</v>
      </c>
      <c r="AA15" t="s">
        <v>25</v>
      </c>
      <c r="AB15" s="16">
        <f>AB11-AB13</f>
        <v>2.6800942294738672E-2</v>
      </c>
      <c r="AC15">
        <v>2010</v>
      </c>
      <c r="AD15">
        <v>8733.2616238284518</v>
      </c>
      <c r="AE15" t="s">
        <v>25</v>
      </c>
      <c r="AF15" s="16">
        <f>AF11-AF13</f>
        <v>2.6818572098251114E-2</v>
      </c>
      <c r="AG15">
        <v>2010</v>
      </c>
      <c r="AH15">
        <v>8733.2616238284518</v>
      </c>
      <c r="AI15" t="s">
        <v>25</v>
      </c>
      <c r="AJ15" s="16">
        <f>AJ11-AJ13</f>
        <v>2.501415160907039E-2</v>
      </c>
      <c r="AK15">
        <v>2010</v>
      </c>
      <c r="AL15">
        <v>8733.2616238284518</v>
      </c>
      <c r="AM15" t="s">
        <v>25</v>
      </c>
      <c r="AN15" s="16">
        <f>AN11-AN13</f>
        <v>2.4244352889672416E-2</v>
      </c>
      <c r="AO15">
        <v>2010</v>
      </c>
      <c r="AP15">
        <v>8733.2616238284518</v>
      </c>
      <c r="AQ15" t="s">
        <v>25</v>
      </c>
      <c r="AR15" s="16">
        <f>AR11-AR13</f>
        <v>2.593322385245167E-2</v>
      </c>
      <c r="AS15">
        <v>2010</v>
      </c>
      <c r="AT15">
        <v>8733.2616238284518</v>
      </c>
      <c r="AU15" t="s">
        <v>25</v>
      </c>
      <c r="AV15" s="16">
        <f>AV11-AV13</f>
        <v>2.6546678832916781E-2</v>
      </c>
      <c r="AW15">
        <v>2010</v>
      </c>
      <c r="AX15">
        <v>8733.2616238284518</v>
      </c>
      <c r="AY15" t="s">
        <v>25</v>
      </c>
      <c r="AZ15" s="16">
        <f>AZ11-AZ13</f>
        <v>2.71035136311647E-2</v>
      </c>
      <c r="BA15">
        <v>2010</v>
      </c>
      <c r="BB15">
        <v>8733.2616238284518</v>
      </c>
      <c r="BC15" t="s">
        <v>25</v>
      </c>
      <c r="BD15" s="16">
        <f>BD11-BD13</f>
        <v>2.7579895430003998E-2</v>
      </c>
      <c r="BE15">
        <v>2010</v>
      </c>
      <c r="BF15">
        <v>8733.2616238284518</v>
      </c>
      <c r="BG15" t="s">
        <v>25</v>
      </c>
      <c r="BH15" s="16">
        <f>BH11-BH13</f>
        <v>2.7842696384570098E-2</v>
      </c>
      <c r="BI15">
        <v>2010</v>
      </c>
      <c r="BJ15">
        <v>8733.2616238284518</v>
      </c>
      <c r="BK15" t="s">
        <v>25</v>
      </c>
      <c r="BL15" s="16">
        <f>BL11-BL13</f>
        <v>2.7000882380498303E-2</v>
      </c>
      <c r="BM15">
        <v>2008</v>
      </c>
      <c r="BN15">
        <v>3500.3997734299801</v>
      </c>
    </row>
    <row r="16" spans="2:68">
      <c r="B16">
        <v>0.35152266378706315</v>
      </c>
      <c r="C16" s="15">
        <v>0.97360892561954493</v>
      </c>
      <c r="D16">
        <v>442.69918454275245</v>
      </c>
      <c r="E16">
        <v>2010</v>
      </c>
      <c r="F16">
        <v>8733.2616238284518</v>
      </c>
      <c r="G16" t="s">
        <v>26</v>
      </c>
      <c r="H16" s="17">
        <f>AVERAGE(H14:H15)</f>
        <v>2.5114782948241376E-2</v>
      </c>
      <c r="K16" t="s">
        <v>26</v>
      </c>
      <c r="L16" s="17">
        <f>AVERAGE(L14:L15)</f>
        <v>2.9793993861378071E-2</v>
      </c>
      <c r="O16" t="s">
        <v>26</v>
      </c>
      <c r="P16" s="17">
        <f>AVERAGE(P14:P15)</f>
        <v>2.1029847987300926E-2</v>
      </c>
      <c r="S16" t="s">
        <v>26</v>
      </c>
      <c r="T16" s="17">
        <f>AVERAGE(T14:T15)</f>
        <v>2.7558074221642775E-2</v>
      </c>
      <c r="W16" t="s">
        <v>26</v>
      </c>
      <c r="X16" s="17">
        <f>AVERAGE(X14:X15)</f>
        <v>2.7106862622500089E-2</v>
      </c>
      <c r="AA16" t="s">
        <v>26</v>
      </c>
      <c r="AB16" s="17">
        <f>AVERAGE(AB14:AB15)</f>
        <v>2.6451151376628262E-2</v>
      </c>
      <c r="AE16" t="s">
        <v>26</v>
      </c>
      <c r="AF16" s="17">
        <f>AVERAGE(AF14:AF15)</f>
        <v>2.6468326828201466E-2</v>
      </c>
      <c r="AI16" t="s">
        <v>26</v>
      </c>
      <c r="AJ16" s="17">
        <f>AVERAGE(AJ14:AJ15)</f>
        <v>2.4708917367576161E-2</v>
      </c>
      <c r="AM16" t="s">
        <v>26</v>
      </c>
      <c r="AN16" s="17">
        <f>AVERAGE(AN14:AN15)</f>
        <v>2.3957401787497085E-2</v>
      </c>
      <c r="AQ16" t="s">
        <v>26</v>
      </c>
      <c r="AR16" s="17">
        <f>AVERAGE(AR14:AR15)</f>
        <v>2.5605440379504407E-2</v>
      </c>
      <c r="AU16" t="s">
        <v>26</v>
      </c>
      <c r="AV16" s="17">
        <f>AVERAGE(AV14:AV15)</f>
        <v>2.6203408796541122E-2</v>
      </c>
      <c r="AY16" t="s">
        <v>26</v>
      </c>
      <c r="AZ16" s="17">
        <f>AVERAGE(AZ14:AZ15)</f>
        <v>2.6745885081526921E-2</v>
      </c>
      <c r="BC16" t="s">
        <v>26</v>
      </c>
      <c r="BD16" s="17">
        <f>AVERAGE(BD14:BD15)</f>
        <v>2.7209755697505972E-2</v>
      </c>
      <c r="BG16" t="s">
        <v>26</v>
      </c>
      <c r="BH16" s="17">
        <f>AVERAGE(BH14:BH15)</f>
        <v>2.7465565161454708E-2</v>
      </c>
      <c r="BK16" t="s">
        <v>26</v>
      </c>
      <c r="BL16" s="17">
        <f>AVERAGE(BL14:BL15)</f>
        <v>2.6645921807016054E-2</v>
      </c>
    </row>
    <row r="17" spans="1:64">
      <c r="A17" t="s">
        <v>36</v>
      </c>
      <c r="B17" s="8">
        <f>AVERAGE(B2:B16)</f>
        <v>0.36210910117330675</v>
      </c>
      <c r="C17" s="8">
        <f>AVERAGE(C2:C16)</f>
        <v>0.97445390225848294</v>
      </c>
      <c r="D17" s="8">
        <f>AVERAGE(D2:D16)</f>
        <v>470.07762528579519</v>
      </c>
      <c r="E17" s="8">
        <f>AVERAGE(E2:E16)</f>
        <v>1992.4666666666667</v>
      </c>
      <c r="F17" s="8">
        <f>AVERAGE(F2:F16)</f>
        <v>914.08415245725462</v>
      </c>
      <c r="G17" t="s">
        <v>27</v>
      </c>
      <c r="H17">
        <f>TINV(0.3173,H5)</f>
        <v>1.0399926951165877</v>
      </c>
      <c r="K17" t="s">
        <v>27</v>
      </c>
      <c r="L17">
        <f>TINV(0.3173,L5)</f>
        <v>1.0434625125011039</v>
      </c>
      <c r="O17" t="s">
        <v>27</v>
      </c>
      <c r="P17">
        <f>TINV(0.3173,P5)</f>
        <v>1.0434625125011039</v>
      </c>
      <c r="S17" t="s">
        <v>27</v>
      </c>
      <c r="T17">
        <f>TINV(0.3173,T5)</f>
        <v>1.0434625125011039</v>
      </c>
      <c r="W17" t="s">
        <v>27</v>
      </c>
      <c r="X17">
        <f>TINV(0.3173,X5)</f>
        <v>1.0434625125011039</v>
      </c>
      <c r="AA17" t="s">
        <v>27</v>
      </c>
      <c r="AB17">
        <f>TINV(0.3173,AB5)</f>
        <v>1.0434625125011039</v>
      </c>
      <c r="AE17" t="s">
        <v>27</v>
      </c>
      <c r="AF17">
        <f>TINV(0.3173,AF5)</f>
        <v>1.0434625125011039</v>
      </c>
      <c r="AI17" t="s">
        <v>27</v>
      </c>
      <c r="AJ17">
        <f>TINV(0.3173,AJ5)</f>
        <v>1.0434625125011039</v>
      </c>
      <c r="AM17" t="s">
        <v>27</v>
      </c>
      <c r="AN17">
        <f>TINV(0.3173,AN5)</f>
        <v>1.0434625125011039</v>
      </c>
      <c r="AQ17" t="s">
        <v>27</v>
      </c>
      <c r="AR17">
        <f>TINV(0.3173,AR5)</f>
        <v>1.0434625125011039</v>
      </c>
      <c r="AU17" t="s">
        <v>27</v>
      </c>
      <c r="AV17">
        <f>TINV(0.3173,AV5)</f>
        <v>1.0434625125011039</v>
      </c>
      <c r="AY17" t="s">
        <v>27</v>
      </c>
      <c r="AZ17">
        <f>TINV(0.3173,AZ5)</f>
        <v>1.0434625125011039</v>
      </c>
      <c r="BC17" t="s">
        <v>27</v>
      </c>
      <c r="BD17">
        <f>TINV(0.3173,BD5)</f>
        <v>1.0434625125011039</v>
      </c>
      <c r="BG17" t="s">
        <v>27</v>
      </c>
      <c r="BH17">
        <f>TINV(0.3173,BH5)</f>
        <v>1.0434625125011039</v>
      </c>
      <c r="BK17" t="s">
        <v>27</v>
      </c>
      <c r="BL17">
        <f>TINV(0.3173,BL5)</f>
        <v>1.0434625125011039</v>
      </c>
    </row>
    <row r="18" spans="1:64">
      <c r="A18" t="s">
        <v>37</v>
      </c>
      <c r="B18" s="8">
        <f>STDEV(B2:B16)</f>
        <v>6.3066421075953739E-3</v>
      </c>
      <c r="C18" s="8">
        <f>STDEV(C2:C16)</f>
        <v>3.7525768784316205E-3</v>
      </c>
      <c r="D18" s="8">
        <f>STDEV(D2:D16)</f>
        <v>92.76195172659159</v>
      </c>
      <c r="E18" s="8">
        <f>STDEV(E2:E16)</f>
        <v>12.449134603696452</v>
      </c>
      <c r="F18" s="8">
        <f>STDEV(F2:F16)</f>
        <v>2347.6740449764679</v>
      </c>
      <c r="G18" t="s">
        <v>28</v>
      </c>
      <c r="H18">
        <f>H17*G3</f>
        <v>1.6956760612722693E-2</v>
      </c>
      <c r="K18" t="s">
        <v>28</v>
      </c>
      <c r="L18">
        <f>L17*K3</f>
        <v>2.0063236864882913E-2</v>
      </c>
      <c r="O18" t="s">
        <v>28</v>
      </c>
      <c r="P18">
        <f>P17*O3</f>
        <v>1.4395765198783475E-2</v>
      </c>
      <c r="S18" t="s">
        <v>28</v>
      </c>
      <c r="T18">
        <f>T17*S3</f>
        <v>1.8471064612436652E-2</v>
      </c>
      <c r="W18" t="s">
        <v>28</v>
      </c>
      <c r="X18">
        <f>X17*W3</f>
        <v>1.8190180663207656E-2</v>
      </c>
      <c r="AA18" t="s">
        <v>28</v>
      </c>
      <c r="AB18">
        <f>AB17*AA3</f>
        <v>1.7741488429475864E-2</v>
      </c>
      <c r="AE18" t="s">
        <v>28</v>
      </c>
      <c r="AF18">
        <f>AF17*AE3</f>
        <v>1.7766781739802597E-2</v>
      </c>
      <c r="AI18" t="s">
        <v>28</v>
      </c>
      <c r="AJ18">
        <f>AJ17*AI3</f>
        <v>1.6580639787640104E-2</v>
      </c>
      <c r="AM18" t="s">
        <v>28</v>
      </c>
      <c r="AN18">
        <f>AN17*AM3</f>
        <v>1.6100869645443588E-2</v>
      </c>
      <c r="AQ18" t="s">
        <v>28</v>
      </c>
      <c r="AR18">
        <f>AR17*AQ3</f>
        <v>1.7219508547850426E-2</v>
      </c>
      <c r="AU18" t="s">
        <v>28</v>
      </c>
      <c r="AV18">
        <f>AV17*AU3</f>
        <v>1.7615375866164875E-2</v>
      </c>
      <c r="AY18" t="s">
        <v>28</v>
      </c>
      <c r="AZ18">
        <f>AZ17*AY3</f>
        <v>1.7953764489396729E-2</v>
      </c>
      <c r="BC18" t="s">
        <v>28</v>
      </c>
      <c r="BD18">
        <f>BD17*BC3</f>
        <v>1.8287337203218294E-2</v>
      </c>
      <c r="BG18" t="s">
        <v>28</v>
      </c>
      <c r="BH18">
        <f>BH17*BG3</f>
        <v>1.8395676580071057E-2</v>
      </c>
      <c r="BK18" t="s">
        <v>28</v>
      </c>
      <c r="BL18">
        <f>BL17*BK3</f>
        <v>1.7761924716468397E-2</v>
      </c>
    </row>
    <row r="19" spans="1:64">
      <c r="A19" t="s">
        <v>38</v>
      </c>
      <c r="B19" s="8">
        <f>MIN(B2:B16)</f>
        <v>0.35152266378706315</v>
      </c>
      <c r="C19" s="8">
        <f>MIN(C2:C16)</f>
        <v>0.9677630968371872</v>
      </c>
      <c r="D19" s="8">
        <f>MIN(D2:D16)</f>
        <v>360.24419291747279</v>
      </c>
      <c r="E19" s="8">
        <f>MIN(E2:E16)</f>
        <v>1971</v>
      </c>
      <c r="F19" s="8">
        <f>MIN(F2:F16)</f>
        <v>2.856816548756995E-3</v>
      </c>
      <c r="G19" t="s">
        <v>29</v>
      </c>
      <c r="H19">
        <f>G2+H18</f>
        <v>1.4531750701650954</v>
      </c>
      <c r="K19" t="s">
        <v>29</v>
      </c>
      <c r="L19">
        <f>K2+L18</f>
        <v>1.460492240091225</v>
      </c>
      <c r="O19" t="s">
        <v>29</v>
      </c>
      <c r="P19">
        <f>O2+P18</f>
        <v>1.4784384525921968</v>
      </c>
      <c r="S19" t="s">
        <v>29</v>
      </c>
      <c r="T19">
        <f>S2+T18</f>
        <v>1.4521241911695932</v>
      </c>
      <c r="W19" t="s">
        <v>29</v>
      </c>
      <c r="X19">
        <f>W2+X18</f>
        <v>1.4535315835299505</v>
      </c>
      <c r="AA19" t="s">
        <v>29</v>
      </c>
      <c r="AB19">
        <f>AA2+AB18</f>
        <v>1.452364669056617</v>
      </c>
      <c r="AE19" t="s">
        <v>29</v>
      </c>
      <c r="AF19">
        <f>AE2+AF18</f>
        <v>1.4535034179326154</v>
      </c>
      <c r="AI19" t="s">
        <v>29</v>
      </c>
      <c r="AJ19">
        <f>AI2+AJ18</f>
        <v>1.4518289377710629</v>
      </c>
      <c r="AM19" t="s">
        <v>29</v>
      </c>
      <c r="AN19">
        <f>AM2+AN18</f>
        <v>1.4535212477704111</v>
      </c>
      <c r="AQ19" t="s">
        <v>29</v>
      </c>
      <c r="AR19">
        <f>AQ2+AR18</f>
        <v>1.4556023843386354</v>
      </c>
      <c r="AU19" t="s">
        <v>29</v>
      </c>
      <c r="AV19">
        <f>AU2+AV18</f>
        <v>1.455501877424765</v>
      </c>
      <c r="AY19" t="s">
        <v>29</v>
      </c>
      <c r="AZ19">
        <f>AY2+AZ18</f>
        <v>1.4537512592209845</v>
      </c>
      <c r="BC19" t="s">
        <v>29</v>
      </c>
      <c r="BD19">
        <f>BC2+BD18</f>
        <v>1.4558410941644488</v>
      </c>
      <c r="BG19" t="s">
        <v>29</v>
      </c>
      <c r="BH19">
        <f>BG2+BH18</f>
        <v>1.4510041418681521</v>
      </c>
      <c r="BK19" t="s">
        <v>29</v>
      </c>
      <c r="BL19">
        <f>BK2+BL18</f>
        <v>1.4435439817617648</v>
      </c>
    </row>
    <row r="20" spans="1:64">
      <c r="A20" t="s">
        <v>39</v>
      </c>
      <c r="B20" s="8">
        <f>MAX(B2:B16)</f>
        <v>0.3812015731696422</v>
      </c>
      <c r="C20" s="8">
        <f>MAX(C2:C16)</f>
        <v>0.98452556917600564</v>
      </c>
      <c r="D20" s="8">
        <f>MAX(D2:D16)</f>
        <v>763.47278710846308</v>
      </c>
      <c r="E20" s="8">
        <f>MAX(E2:E16)</f>
        <v>2010</v>
      </c>
      <c r="F20" s="8">
        <f>MAX(F2:F16)</f>
        <v>8733.2616238284518</v>
      </c>
      <c r="G20" t="s">
        <v>30</v>
      </c>
      <c r="H20">
        <f>G2-H18</f>
        <v>1.4192615489396498</v>
      </c>
      <c r="K20" t="s">
        <v>30</v>
      </c>
      <c r="L20">
        <f>K2-L18</f>
        <v>1.4203657663614591</v>
      </c>
      <c r="O20" t="s">
        <v>30</v>
      </c>
      <c r="P20">
        <f>O2-P18</f>
        <v>1.44964692219463</v>
      </c>
      <c r="S20" t="s">
        <v>30</v>
      </c>
      <c r="T20">
        <f>S2-T18</f>
        <v>1.41518206194472</v>
      </c>
      <c r="W20" t="s">
        <v>30</v>
      </c>
      <c r="X20">
        <f>W2-X18</f>
        <v>1.4171512222035352</v>
      </c>
      <c r="AA20" t="s">
        <v>30</v>
      </c>
      <c r="AB20">
        <f>AA2-AB18</f>
        <v>1.4168816921976655</v>
      </c>
      <c r="AE20" t="s">
        <v>30</v>
      </c>
      <c r="AF20">
        <f>AE2-AF18</f>
        <v>1.4179698544530102</v>
      </c>
      <c r="AI20" t="s">
        <v>30</v>
      </c>
      <c r="AJ20">
        <f>AI2-AJ18</f>
        <v>1.4186676581957829</v>
      </c>
      <c r="AM20" t="s">
        <v>30</v>
      </c>
      <c r="AN20">
        <f>AM2-AN18</f>
        <v>1.4213195084795238</v>
      </c>
      <c r="AQ20" t="s">
        <v>30</v>
      </c>
      <c r="AR20">
        <f>AQ2-AR18</f>
        <v>1.4211633672429347</v>
      </c>
      <c r="AU20" t="s">
        <v>30</v>
      </c>
      <c r="AV20">
        <f>AU2-AV18</f>
        <v>1.4202711256924354</v>
      </c>
      <c r="AY20" t="s">
        <v>30</v>
      </c>
      <c r="AZ20">
        <f>AY2-AZ18</f>
        <v>1.4178437302421909</v>
      </c>
      <c r="BC20" t="s">
        <v>30</v>
      </c>
      <c r="BD20">
        <f>BC2-BD18</f>
        <v>1.419266419758012</v>
      </c>
      <c r="BG20" t="s">
        <v>30</v>
      </c>
      <c r="BH20">
        <f>BG2-BH18</f>
        <v>1.41421278870801</v>
      </c>
      <c r="BK20" t="s">
        <v>30</v>
      </c>
      <c r="BL20">
        <f>BK2-BL18</f>
        <v>1.4080201323288279</v>
      </c>
    </row>
    <row r="21" spans="1:64">
      <c r="A21" t="s">
        <v>40</v>
      </c>
      <c r="B21" s="8">
        <f>ABS(B20-B19)</f>
        <v>2.9678909382579055E-2</v>
      </c>
      <c r="C21" s="8">
        <f>ABS(C20-C19)</f>
        <v>1.6762472338818446E-2</v>
      </c>
      <c r="D21" s="8">
        <f>ABS(D20-D19)</f>
        <v>403.22859419099029</v>
      </c>
      <c r="E21" s="8">
        <f>ABS(E20-E19)</f>
        <v>39</v>
      </c>
      <c r="F21" s="8">
        <f>ABS(F20-F19)</f>
        <v>8733.2587670119028</v>
      </c>
      <c r="G21" t="s">
        <v>21</v>
      </c>
      <c r="H21" s="16">
        <f>LN(G2)</f>
        <v>0.36201348522190557</v>
      </c>
      <c r="K21" t="s">
        <v>21</v>
      </c>
      <c r="L21" s="16">
        <f>LN(K2)</f>
        <v>0.36494098812606562</v>
      </c>
      <c r="O21" t="s">
        <v>21</v>
      </c>
      <c r="P21" s="16">
        <f>LN(O2)</f>
        <v>0.3812015731696422</v>
      </c>
      <c r="S21" t="s">
        <v>21</v>
      </c>
      <c r="T21" s="16">
        <f>LN(S2)</f>
        <v>0.36022582069723091</v>
      </c>
      <c r="W21" t="s">
        <v>21</v>
      </c>
      <c r="X21" s="16">
        <f>LN(W2)</f>
        <v>0.36140273232054965</v>
      </c>
      <c r="AA21" t="s">
        <v>21</v>
      </c>
      <c r="AB21" s="16">
        <f>LN(AA2)</f>
        <v>0.36090222283083273</v>
      </c>
      <c r="AE21" t="s">
        <v>21</v>
      </c>
      <c r="AF21" s="16">
        <f>LN(AE2)</f>
        <v>0.36167805282608073</v>
      </c>
      <c r="AI21" t="s">
        <v>21</v>
      </c>
      <c r="AJ21" s="16">
        <f>LN(AI2)</f>
        <v>0.3613378641972334</v>
      </c>
      <c r="AM21" t="s">
        <v>21</v>
      </c>
      <c r="AN21" s="16">
        <f>LN(AM2)</f>
        <v>0.36285010302487652</v>
      </c>
      <c r="AQ21" t="s">
        <v>21</v>
      </c>
      <c r="AR21" s="16">
        <f>LN(AQ2)</f>
        <v>0.36351947962457642</v>
      </c>
      <c r="AU21" t="s">
        <v>21</v>
      </c>
      <c r="AV21" s="16">
        <f>LN(AU2)</f>
        <v>0.36317432819959411</v>
      </c>
      <c r="AY21" t="s">
        <v>21</v>
      </c>
      <c r="AZ21" s="16">
        <f>LN(AY2)</f>
        <v>0.36172044029982076</v>
      </c>
      <c r="BC21" t="s">
        <v>21</v>
      </c>
      <c r="BD21" s="16">
        <f>LN(BC2)</f>
        <v>0.36294288913709288</v>
      </c>
      <c r="BG21" t="s">
        <v>21</v>
      </c>
      <c r="BH21" s="16">
        <f>LN(BG2)</f>
        <v>0.35949688421892462</v>
      </c>
      <c r="BK21" t="s">
        <v>21</v>
      </c>
      <c r="BL21" s="16">
        <f>LN(BK2)</f>
        <v>0.35472047514001781</v>
      </c>
    </row>
    <row r="22" spans="1:64">
      <c r="A22" t="s">
        <v>41</v>
      </c>
      <c r="B22" s="8">
        <f>COUNT(B2:B16)</f>
        <v>15</v>
      </c>
      <c r="G22" t="s">
        <v>31</v>
      </c>
      <c r="H22" s="16">
        <f>LN(H19)</f>
        <v>0.37375086608776675</v>
      </c>
      <c r="K22" t="s">
        <v>31</v>
      </c>
      <c r="L22" s="16">
        <f>LN(L19)</f>
        <v>0.37877352964511773</v>
      </c>
      <c r="O22" t="s">
        <v>31</v>
      </c>
      <c r="P22" s="16">
        <f>LN(P19)</f>
        <v>0.39098643116673909</v>
      </c>
      <c r="S22" t="s">
        <v>31</v>
      </c>
      <c r="T22" s="16">
        <f>LN(T19)</f>
        <v>0.3730274438535629</v>
      </c>
      <c r="W22" t="s">
        <v>31</v>
      </c>
      <c r="X22" s="16">
        <f>LN(X19)</f>
        <v>0.37399617007548741</v>
      </c>
      <c r="AA22" t="s">
        <v>31</v>
      </c>
      <c r="AB22" s="16">
        <f>LN(AB19)</f>
        <v>0.37319303435787943</v>
      </c>
      <c r="AE22" t="s">
        <v>31</v>
      </c>
      <c r="AF22" s="16">
        <f>LN(AF19)</f>
        <v>0.37397679253285598</v>
      </c>
      <c r="AI22" t="s">
        <v>31</v>
      </c>
      <c r="AJ22" s="16">
        <f>LN(AJ19)</f>
        <v>0.37282409800985405</v>
      </c>
      <c r="AM22" t="s">
        <v>31</v>
      </c>
      <c r="AN22" s="16">
        <f>LN(AN19)</f>
        <v>0.37398905925904263</v>
      </c>
      <c r="AQ22" t="s">
        <v>31</v>
      </c>
      <c r="AR22" s="16">
        <f>LN(AR19)</f>
        <v>0.37541982479975516</v>
      </c>
      <c r="AU22" t="s">
        <v>31</v>
      </c>
      <c r="AV22" s="16">
        <f>LN(AV19)</f>
        <v>0.37535077408574918</v>
      </c>
      <c r="AY22" t="s">
        <v>31</v>
      </c>
      <c r="AZ22" s="16">
        <f>LN(AZ19)</f>
        <v>0.37414729103848543</v>
      </c>
      <c r="BC22" t="s">
        <v>31</v>
      </c>
      <c r="BD22" s="16">
        <f>LN(BD19)</f>
        <v>0.37558380519512319</v>
      </c>
      <c r="BG22" t="s">
        <v>31</v>
      </c>
      <c r="BH22" s="16">
        <f>LN(BH19)</f>
        <v>0.37225582839015597</v>
      </c>
      <c r="BK22" t="s">
        <v>31</v>
      </c>
      <c r="BL22" s="16">
        <f>LN(BL19)</f>
        <v>0.36710118849060813</v>
      </c>
    </row>
    <row r="23" spans="1:64">
      <c r="G23" t="s">
        <v>32</v>
      </c>
      <c r="H23" s="16">
        <f>LN(H20)</f>
        <v>0.35013670038958017</v>
      </c>
      <c r="K23" t="s">
        <v>32</v>
      </c>
      <c r="L23" s="16">
        <f>LN(L20)</f>
        <v>0.35091442038932535</v>
      </c>
      <c r="O23" t="s">
        <v>32</v>
      </c>
      <c r="P23" s="16">
        <f>LN(P20)</f>
        <v>0.37132002484633542</v>
      </c>
      <c r="S23" t="s">
        <v>32</v>
      </c>
      <c r="T23" s="16">
        <f>LN(T20)</f>
        <v>0.34725818850379608</v>
      </c>
      <c r="W23" t="s">
        <v>32</v>
      </c>
      <c r="X23" s="16">
        <f>LN(X20)</f>
        <v>0.34864867498863822</v>
      </c>
      <c r="AA23" t="s">
        <v>32</v>
      </c>
      <c r="AB23" s="16">
        <f>LN(AB20)</f>
        <v>0.34845846547814685</v>
      </c>
      <c r="AE23" t="s">
        <v>32</v>
      </c>
      <c r="AF23" s="16">
        <f>LN(AF20)</f>
        <v>0.34922616868297562</v>
      </c>
      <c r="AI23" t="s">
        <v>32</v>
      </c>
      <c r="AJ23" s="16">
        <f>LN(AJ20)</f>
        <v>0.34971816228718966</v>
      </c>
      <c r="AM23" t="s">
        <v>32</v>
      </c>
      <c r="AN23" s="16">
        <f>LN(AN20)</f>
        <v>0.35158567146861974</v>
      </c>
      <c r="AQ23" t="s">
        <v>32</v>
      </c>
      <c r="AR23" s="16">
        <f>LN(AR20)</f>
        <v>0.35147580889876595</v>
      </c>
      <c r="AU23" t="s">
        <v>32</v>
      </c>
      <c r="AV23" s="16">
        <f>LN(AV20)</f>
        <v>0.35084778697389418</v>
      </c>
      <c r="AY23" t="s">
        <v>32</v>
      </c>
      <c r="AZ23" s="16">
        <f>LN(AZ20)</f>
        <v>0.34913721769438938</v>
      </c>
      <c r="BC23" t="s">
        <v>32</v>
      </c>
      <c r="BD23" s="16">
        <f>LN(BD20)</f>
        <v>0.3501401323221987</v>
      </c>
      <c r="BG23" t="s">
        <v>32</v>
      </c>
      <c r="BH23" s="16">
        <f>LN(BH20)</f>
        <v>0.34657304321599502</v>
      </c>
      <c r="BK23" t="s">
        <v>32</v>
      </c>
      <c r="BL23" s="16">
        <f>LN(BL20)</f>
        <v>0.34218455616262478</v>
      </c>
    </row>
    <row r="24" spans="1:64">
      <c r="G24" t="s">
        <v>33</v>
      </c>
      <c r="H24" s="16">
        <f>H22-H21</f>
        <v>1.173738086586118E-2</v>
      </c>
      <c r="K24" t="s">
        <v>33</v>
      </c>
      <c r="L24" s="16">
        <f>L22-L21</f>
        <v>1.3832541519052111E-2</v>
      </c>
      <c r="O24" t="s">
        <v>33</v>
      </c>
      <c r="P24" s="16">
        <f>P22-P21</f>
        <v>9.7848579970968852E-3</v>
      </c>
      <c r="S24" t="s">
        <v>33</v>
      </c>
      <c r="T24" s="16">
        <f>T22-T21</f>
        <v>1.2801623156331987E-2</v>
      </c>
      <c r="W24" t="s">
        <v>33</v>
      </c>
      <c r="X24" s="16">
        <f>X22-X21</f>
        <v>1.2593437754937764E-2</v>
      </c>
      <c r="AA24" t="s">
        <v>33</v>
      </c>
      <c r="AB24" s="16">
        <f>AB22-AB21</f>
        <v>1.2290811527046697E-2</v>
      </c>
      <c r="AE24" t="s">
        <v>33</v>
      </c>
      <c r="AF24" s="16">
        <f>AF22-AF21</f>
        <v>1.2298739706775252E-2</v>
      </c>
      <c r="AI24" t="s">
        <v>33</v>
      </c>
      <c r="AJ24" s="16">
        <f>AJ22-AJ21</f>
        <v>1.148623381262065E-2</v>
      </c>
      <c r="AM24" t="s">
        <v>33</v>
      </c>
      <c r="AN24" s="16">
        <f>AN22-AN21</f>
        <v>1.1138956234166109E-2</v>
      </c>
      <c r="AQ24" t="s">
        <v>33</v>
      </c>
      <c r="AR24" s="16">
        <f>AR22-AR21</f>
        <v>1.1900345175178739E-2</v>
      </c>
      <c r="AU24" t="s">
        <v>33</v>
      </c>
      <c r="AV24" s="16">
        <f>AV22-AV21</f>
        <v>1.2176445886155074E-2</v>
      </c>
      <c r="AY24" t="s">
        <v>33</v>
      </c>
      <c r="AZ24" s="16">
        <f>AZ22-AZ21</f>
        <v>1.2426850738664674E-2</v>
      </c>
      <c r="BC24" t="s">
        <v>33</v>
      </c>
      <c r="BD24" s="16">
        <f>BD22-BD21</f>
        <v>1.2640916058030305E-2</v>
      </c>
      <c r="BG24" t="s">
        <v>33</v>
      </c>
      <c r="BH24" s="16">
        <f>BH22-BH21</f>
        <v>1.2758944171231357E-2</v>
      </c>
      <c r="BK24" t="s">
        <v>33</v>
      </c>
      <c r="BL24" s="16">
        <f>BL22-BL21</f>
        <v>1.2380713350590322E-2</v>
      </c>
    </row>
    <row r="25" spans="1:64">
      <c r="G25" t="s">
        <v>34</v>
      </c>
      <c r="H25" s="16">
        <f>H21-H23</f>
        <v>1.1876784832325404E-2</v>
      </c>
      <c r="K25" t="s">
        <v>34</v>
      </c>
      <c r="L25" s="16">
        <f>L21-L23</f>
        <v>1.402656773674027E-2</v>
      </c>
      <c r="O25" t="s">
        <v>34</v>
      </c>
      <c r="P25" s="16">
        <f>P21-P23</f>
        <v>9.881548323306788E-3</v>
      </c>
      <c r="S25" t="s">
        <v>34</v>
      </c>
      <c r="T25" s="16">
        <f>T21-T23</f>
        <v>1.296763219343483E-2</v>
      </c>
      <c r="W25" t="s">
        <v>34</v>
      </c>
      <c r="X25" s="16">
        <f>X21-X23</f>
        <v>1.2754057331911428E-2</v>
      </c>
      <c r="AA25" t="s">
        <v>34</v>
      </c>
      <c r="AB25" s="16">
        <f>AB21-AB23</f>
        <v>1.244375735268588E-2</v>
      </c>
      <c r="AE25" t="s">
        <v>34</v>
      </c>
      <c r="AF25" s="16">
        <f>AF21-AF23</f>
        <v>1.2451884143105107E-2</v>
      </c>
      <c r="AI25" t="s">
        <v>34</v>
      </c>
      <c r="AJ25" s="16">
        <f>AJ21-AJ23</f>
        <v>1.1619701910043745E-2</v>
      </c>
      <c r="AM25" t="s">
        <v>34</v>
      </c>
      <c r="AN25" s="16">
        <f>AN21-AN23</f>
        <v>1.1264431556256782E-2</v>
      </c>
      <c r="AQ25" t="s">
        <v>34</v>
      </c>
      <c r="AR25" s="16">
        <f>AR21-AR23</f>
        <v>1.2043670725810474E-2</v>
      </c>
      <c r="AU25" t="s">
        <v>34</v>
      </c>
      <c r="AV25" s="16">
        <f>AV21-AV23</f>
        <v>1.2326541225699927E-2</v>
      </c>
      <c r="AY25" t="s">
        <v>34</v>
      </c>
      <c r="AZ25" s="16">
        <f>AZ21-AZ23</f>
        <v>1.2583222605431377E-2</v>
      </c>
      <c r="BC25" t="s">
        <v>34</v>
      </c>
      <c r="BD25" s="16">
        <f>BD21-BD23</f>
        <v>1.2802756814894178E-2</v>
      </c>
      <c r="BG25" t="s">
        <v>34</v>
      </c>
      <c r="BH25" s="16">
        <f>BH21-BH23</f>
        <v>1.2923841002929592E-2</v>
      </c>
      <c r="BK25" t="s">
        <v>34</v>
      </c>
      <c r="BL25" s="16">
        <f>BL21-BL23</f>
        <v>1.2535918977393035E-2</v>
      </c>
    </row>
    <row r="26" spans="1:64">
      <c r="G26" t="s">
        <v>35</v>
      </c>
      <c r="H26" s="17">
        <f>AVERAGE(H24:H25)</f>
        <v>1.1807082849093292E-2</v>
      </c>
      <c r="K26" t="s">
        <v>35</v>
      </c>
      <c r="L26" s="17">
        <f>AVERAGE(L24:L25)</f>
        <v>1.392955462789619E-2</v>
      </c>
      <c r="O26" t="s">
        <v>35</v>
      </c>
      <c r="P26" s="17">
        <f>AVERAGE(P24:P25)</f>
        <v>9.8332031602018366E-3</v>
      </c>
      <c r="S26" t="s">
        <v>35</v>
      </c>
      <c r="T26" s="17">
        <f>AVERAGE(T24:T25)</f>
        <v>1.2884627674883409E-2</v>
      </c>
      <c r="W26" t="s">
        <v>35</v>
      </c>
      <c r="X26" s="17">
        <f>AVERAGE(X24:X25)</f>
        <v>1.2673747543424596E-2</v>
      </c>
      <c r="AA26" t="s">
        <v>35</v>
      </c>
      <c r="AB26" s="17">
        <f>AVERAGE(AB24:AB25)</f>
        <v>1.2367284439866288E-2</v>
      </c>
      <c r="AE26" t="s">
        <v>35</v>
      </c>
      <c r="AF26" s="17">
        <f>AVERAGE(AF24:AF25)</f>
        <v>1.237531192494018E-2</v>
      </c>
      <c r="AI26" t="s">
        <v>35</v>
      </c>
      <c r="AJ26" s="17">
        <f>AVERAGE(AJ24:AJ25)</f>
        <v>1.1552967861332197E-2</v>
      </c>
      <c r="AM26" t="s">
        <v>35</v>
      </c>
      <c r="AN26" s="17">
        <f>AVERAGE(AN24:AN25)</f>
        <v>1.1201693895211445E-2</v>
      </c>
      <c r="AQ26" t="s">
        <v>35</v>
      </c>
      <c r="AR26" s="17">
        <f>AVERAGE(AR24:AR25)</f>
        <v>1.1972007950494606E-2</v>
      </c>
      <c r="AU26" t="s">
        <v>35</v>
      </c>
      <c r="AV26" s="17">
        <f>AVERAGE(AV24:AV25)</f>
        <v>1.2251493555927501E-2</v>
      </c>
      <c r="AY26" t="s">
        <v>35</v>
      </c>
      <c r="AZ26" s="17">
        <f>AVERAGE(AZ24:AZ25)</f>
        <v>1.2505036672048025E-2</v>
      </c>
      <c r="BC26" t="s">
        <v>35</v>
      </c>
      <c r="BD26" s="17">
        <f>AVERAGE(BD24:BD25)</f>
        <v>1.2721836436462242E-2</v>
      </c>
      <c r="BG26" t="s">
        <v>35</v>
      </c>
      <c r="BH26" s="17">
        <f>AVERAGE(BH24:BH25)</f>
        <v>1.2841392587080475E-2</v>
      </c>
      <c r="BK26" t="s">
        <v>35</v>
      </c>
      <c r="BL26" s="17">
        <f>AVERAGE(BL24:BL25)</f>
        <v>1.2458316163991678E-2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baseColWidth="10" defaultRowHeight="14" x14ac:dyDescent="0"/>
  <sheetData>
    <row r="1" spans="2:76" ht="17" thickTop="1" thickBot="1">
      <c r="B1" s="8" t="s">
        <v>14</v>
      </c>
      <c r="C1" s="8" t="s">
        <v>15</v>
      </c>
      <c r="D1" s="8" t="s">
        <v>16</v>
      </c>
      <c r="E1" s="18" t="s">
        <v>10</v>
      </c>
      <c r="F1" s="18" t="s">
        <v>13</v>
      </c>
      <c r="G1" s="11">
        <f>LN(G2)</f>
        <v>0.35789342171664368</v>
      </c>
      <c r="H1" s="12">
        <f>G4</f>
        <v>0.98192134108344076</v>
      </c>
      <c r="I1" s="7" t="s">
        <v>10</v>
      </c>
      <c r="J1" s="7" t="s">
        <v>13</v>
      </c>
      <c r="K1" s="13">
        <f>LN(K2)</f>
        <v>0.35932823193032115</v>
      </c>
      <c r="L1" s="14">
        <f>K4</f>
        <v>0.97861125330510579</v>
      </c>
      <c r="M1" s="7" t="s">
        <v>10</v>
      </c>
      <c r="N1" s="7" t="s">
        <v>13</v>
      </c>
      <c r="O1" s="13">
        <f>LN(O2)</f>
        <v>0.35952102020551224</v>
      </c>
      <c r="P1" s="14">
        <f>O4</f>
        <v>0.97937777883853105</v>
      </c>
      <c r="Q1" s="7" t="s">
        <v>10</v>
      </c>
      <c r="R1" s="7" t="s">
        <v>13</v>
      </c>
      <c r="S1" s="13">
        <f>LN(S2)</f>
        <v>0.35858648781714786</v>
      </c>
      <c r="T1" s="14">
        <f>S4</f>
        <v>0.97975726550630937</v>
      </c>
      <c r="U1" s="7" t="s">
        <v>10</v>
      </c>
      <c r="V1" s="7" t="s">
        <v>13</v>
      </c>
      <c r="W1" s="13">
        <f>LN(W2)</f>
        <v>0.36700618221823883</v>
      </c>
      <c r="X1" s="14">
        <f>W4</f>
        <v>0.98770804139843627</v>
      </c>
      <c r="Y1" s="7" t="s">
        <v>10</v>
      </c>
      <c r="Z1" s="7" t="s">
        <v>13</v>
      </c>
      <c r="AA1" s="13">
        <f>LN(AA2)</f>
        <v>0.35671842085065003</v>
      </c>
      <c r="AB1" s="14">
        <f>AA4</f>
        <v>0.98140334710822907</v>
      </c>
      <c r="AC1" s="7" t="s">
        <v>10</v>
      </c>
      <c r="AD1" s="7" t="s">
        <v>13</v>
      </c>
      <c r="AE1" s="13">
        <f>LN(AE2)</f>
        <v>0.35743674311987356</v>
      </c>
      <c r="AF1" s="14">
        <f>AE4</f>
        <v>0.98161527813068561</v>
      </c>
      <c r="AG1" s="7" t="s">
        <v>10</v>
      </c>
      <c r="AH1" s="7" t="s">
        <v>13</v>
      </c>
      <c r="AI1" s="13">
        <f>LN(AI2)</f>
        <v>0.35742855845625443</v>
      </c>
      <c r="AJ1" s="14">
        <f>AI4</f>
        <v>0.98218430391695</v>
      </c>
      <c r="AK1" s="7" t="s">
        <v>10</v>
      </c>
      <c r="AL1" s="7" t="s">
        <v>13</v>
      </c>
      <c r="AM1" s="13">
        <f>LN(AM2)</f>
        <v>0.3577922033381894</v>
      </c>
      <c r="AN1" s="14">
        <f>AM4</f>
        <v>0.98198948112872964</v>
      </c>
      <c r="AO1" s="7" t="s">
        <v>10</v>
      </c>
      <c r="AP1" s="7" t="s">
        <v>13</v>
      </c>
      <c r="AQ1" s="13">
        <f>LN(AQ2)</f>
        <v>0.35834090722437634</v>
      </c>
      <c r="AR1" s="14">
        <f>AQ4</f>
        <v>0.98425154082580524</v>
      </c>
      <c r="AS1" s="7" t="s">
        <v>10</v>
      </c>
      <c r="AT1" s="7" t="s">
        <v>13</v>
      </c>
      <c r="AU1" s="13">
        <f>LN(AU2)</f>
        <v>0.35953288863291227</v>
      </c>
      <c r="AV1" s="14">
        <f>AU4</f>
        <v>0.98510928654239449</v>
      </c>
      <c r="AW1" s="7" t="s">
        <v>10</v>
      </c>
      <c r="AX1" s="7" t="s">
        <v>13</v>
      </c>
      <c r="AY1" s="13">
        <f>LN(AY2)</f>
        <v>0.3595622619052124</v>
      </c>
      <c r="AZ1" s="14">
        <f>AY4</f>
        <v>0.98291159959144503</v>
      </c>
      <c r="BA1" s="7" t="s">
        <v>10</v>
      </c>
      <c r="BB1" s="7" t="s">
        <v>13</v>
      </c>
      <c r="BC1" s="13">
        <f>LN(BC2)</f>
        <v>0.35908428151764793</v>
      </c>
      <c r="BD1" s="14">
        <f>BC4</f>
        <v>0.9820737649217679</v>
      </c>
      <c r="BE1" s="7" t="s">
        <v>10</v>
      </c>
      <c r="BF1" s="7" t="s">
        <v>13</v>
      </c>
      <c r="BG1" s="13">
        <f>LN(BG2)</f>
        <v>0.35759803043913557</v>
      </c>
      <c r="BH1" s="14">
        <f>BG4</f>
        <v>0.981252984093821</v>
      </c>
      <c r="BI1" s="7" t="s">
        <v>10</v>
      </c>
      <c r="BJ1" s="7" t="s">
        <v>13</v>
      </c>
      <c r="BK1" s="13">
        <f>LN(BK2)</f>
        <v>0.35855245221099102</v>
      </c>
      <c r="BL1" s="14">
        <f>BK4</f>
        <v>0.98073780277463063</v>
      </c>
      <c r="BM1" s="7" t="s">
        <v>10</v>
      </c>
      <c r="BN1" s="7" t="s">
        <v>13</v>
      </c>
      <c r="BO1" s="13">
        <f>LN(BO2)</f>
        <v>0.35567787261652495</v>
      </c>
      <c r="BP1" s="14">
        <f>BO4</f>
        <v>0.98037552649631365</v>
      </c>
      <c r="BQ1" s="7" t="s">
        <v>10</v>
      </c>
      <c r="BR1" s="7" t="s">
        <v>13</v>
      </c>
      <c r="BS1" s="13">
        <f>LN(BS2)</f>
        <v>0.35191116814296958</v>
      </c>
      <c r="BT1" s="14">
        <f>BS4</f>
        <v>0.98150414390983676</v>
      </c>
      <c r="BU1" s="7" t="s">
        <v>10</v>
      </c>
      <c r="BV1" s="7" t="s">
        <v>13</v>
      </c>
      <c r="BW1" s="13">
        <f>LN(BW2)</f>
        <v>0.34951957606352119</v>
      </c>
      <c r="BX1" s="14">
        <f>BW4</f>
        <v>0.9821382649636351</v>
      </c>
    </row>
    <row r="2" spans="2:76" ht="15" thickTop="1">
      <c r="B2">
        <v>0.35932823193032115</v>
      </c>
      <c r="C2" s="15">
        <v>0.97861125330510579</v>
      </c>
      <c r="D2">
        <v>640.54980601280465</v>
      </c>
      <c r="E2">
        <v>1967</v>
      </c>
      <c r="F2">
        <v>7.2492673666503407E-4</v>
      </c>
      <c r="G2">
        <f t="array" ref="G2:H6">LOGEST(F2:F18,E2:E18,TRUE, TRUE)</f>
        <v>1.4303131720336582</v>
      </c>
      <c r="H2">
        <v>0</v>
      </c>
      <c r="I2">
        <v>1969</v>
      </c>
      <c r="J2">
        <v>1.5530179328137189E-3</v>
      </c>
      <c r="K2">
        <f t="array" ref="K2:L6">LOGEST(J2:J17,I2:I17,TRUE, TRUE)</f>
        <v>1.4323668729648593</v>
      </c>
      <c r="L2">
        <v>0</v>
      </c>
      <c r="M2">
        <v>1967</v>
      </c>
      <c r="N2">
        <v>7.2492673666503407E-4</v>
      </c>
      <c r="O2">
        <f t="array" ref="O2:P6">LOGEST(N2:N17,M2:M17,TRUE, TRUE)</f>
        <v>1.432643043124068</v>
      </c>
      <c r="P2">
        <v>0</v>
      </c>
      <c r="Q2">
        <v>1967</v>
      </c>
      <c r="R2">
        <v>7.2492673666503407E-4</v>
      </c>
      <c r="S2">
        <f t="array" ref="S2:T6">LOGEST(R2:R17,Q2:Q17,TRUE, TRUE)</f>
        <v>1.4313048172044311</v>
      </c>
      <c r="T2">
        <v>0</v>
      </c>
      <c r="U2">
        <v>1967</v>
      </c>
      <c r="V2">
        <v>7.2492673666503407E-4</v>
      </c>
      <c r="W2">
        <f t="array" ref="W2:X6">LOGEST(V2:V17,U2:U17,TRUE, TRUE)</f>
        <v>1.4434068425437026</v>
      </c>
      <c r="X2">
        <v>1.3745657247085158E-317</v>
      </c>
      <c r="Y2">
        <v>1967</v>
      </c>
      <c r="Z2">
        <v>7.2492673666503407E-4</v>
      </c>
      <c r="AA2">
        <f t="array" ref="AA2:AB6">LOGEST(Z2:Z17,Y2:Y17,TRUE, TRUE)</f>
        <v>1.428633539795789</v>
      </c>
      <c r="AB2">
        <v>0</v>
      </c>
      <c r="AC2">
        <v>1967</v>
      </c>
      <c r="AD2">
        <v>7.2492673666503407E-4</v>
      </c>
      <c r="AE2">
        <f t="array" ref="AE2:AF6">LOGEST(AD2:AD17,AC2:AC17,TRUE, TRUE)</f>
        <v>1.4296601277483356</v>
      </c>
      <c r="AF2">
        <v>0</v>
      </c>
      <c r="AG2">
        <v>1967</v>
      </c>
      <c r="AH2">
        <v>7.2492673666503407E-4</v>
      </c>
      <c r="AI2">
        <f t="array" ref="AI2:AJ6">LOGEST(AH2:AH17,AG2:AG17,TRUE, TRUE)</f>
        <v>1.4296484265089857</v>
      </c>
      <c r="AJ2">
        <v>0</v>
      </c>
      <c r="AK2">
        <v>1967</v>
      </c>
      <c r="AL2">
        <v>7.2492673666503407E-4</v>
      </c>
      <c r="AM2">
        <f t="array" ref="AM2:AN6">LOGEST(AL2:AL17,AK2:AK17,TRUE, TRUE)</f>
        <v>1.4301684053803496</v>
      </c>
      <c r="AN2">
        <v>0</v>
      </c>
      <c r="AO2">
        <v>1967</v>
      </c>
      <c r="AP2">
        <v>7.2492673666503407E-4</v>
      </c>
      <c r="AQ2">
        <f t="array" ref="AQ2:AR6">LOGEST(AP2:AP17,AO2:AO17,TRUE, TRUE)</f>
        <v>1.4309533596763258</v>
      </c>
      <c r="AR2">
        <v>0</v>
      </c>
      <c r="AS2">
        <v>1967</v>
      </c>
      <c r="AT2">
        <v>7.2492673666503407E-4</v>
      </c>
      <c r="AU2">
        <f t="array" ref="AU2:AV6">LOGEST(AT2:AT17,AS2:AS17,TRUE, TRUE)</f>
        <v>1.4326600464449166</v>
      </c>
      <c r="AV2">
        <v>0</v>
      </c>
      <c r="AW2">
        <v>1967</v>
      </c>
      <c r="AX2">
        <v>7.2492673666503407E-4</v>
      </c>
      <c r="AY2">
        <f t="array" ref="AY2:AZ6">LOGEST(AX2:AX17,AW2:AW17,TRUE, TRUE)</f>
        <v>1.4327021289766222</v>
      </c>
      <c r="AZ2">
        <v>0</v>
      </c>
      <c r="BA2">
        <v>1967</v>
      </c>
      <c r="BB2">
        <v>7.2492673666503407E-4</v>
      </c>
      <c r="BC2">
        <f t="array" ref="BC2:BD6">LOGEST(BB2:BB17,BA2:BA17,TRUE, TRUE)</f>
        <v>1.4320174890930026</v>
      </c>
      <c r="BD2">
        <v>0</v>
      </c>
      <c r="BE2">
        <v>1967</v>
      </c>
      <c r="BF2">
        <v>7.2492673666503407E-4</v>
      </c>
      <c r="BG2">
        <f t="array" ref="BG2:BH6">LOGEST(BF2:BF17,BE2:BE17,TRUE, TRUE)</f>
        <v>1.4298907323940986</v>
      </c>
      <c r="BH2">
        <v>0</v>
      </c>
      <c r="BI2">
        <v>1967</v>
      </c>
      <c r="BJ2">
        <v>7.2492673666503407E-4</v>
      </c>
      <c r="BK2">
        <f t="array" ref="BK2:BL6">LOGEST(BJ2:BJ17,BI2:BI17,TRUE, TRUE)</f>
        <v>1.4312561027064008</v>
      </c>
      <c r="BL2">
        <v>0</v>
      </c>
      <c r="BM2">
        <v>1967</v>
      </c>
      <c r="BN2">
        <v>7.2492673666503407E-4</v>
      </c>
      <c r="BO2">
        <f t="array" ref="BO2:BP6">LOGEST(BN2:BN17,BM2:BM17,TRUE, TRUE)</f>
        <v>1.4271477508403398</v>
      </c>
      <c r="BP2">
        <v>9.1360197367452808E-308</v>
      </c>
      <c r="BQ2">
        <v>1967</v>
      </c>
      <c r="BR2">
        <v>7.2492673666503407E-4</v>
      </c>
      <c r="BS2">
        <f t="array" ref="BS2:BT6">LOGEST(BR2:BR17,BQ2:BQ17,TRUE, TRUE)</f>
        <v>1.4217822185539324</v>
      </c>
      <c r="BT2">
        <v>1.5840931914257541E-304</v>
      </c>
      <c r="BU2">
        <v>1967</v>
      </c>
      <c r="BV2">
        <v>7.2492673666503407E-4</v>
      </c>
      <c r="BW2">
        <f t="array" ref="BW2:BX6">LOGEST(BV2:BV17,BU2:BU17,TRUE, TRUE)</f>
        <v>1.4183859583146847</v>
      </c>
      <c r="BX2">
        <v>1.8165187653507215E-302</v>
      </c>
    </row>
    <row r="3" spans="2:76">
      <c r="B3">
        <v>0.35952102020551224</v>
      </c>
      <c r="C3" s="15">
        <v>0.97937777883853105</v>
      </c>
      <c r="D3">
        <v>664.87934526460947</v>
      </c>
      <c r="E3">
        <v>1969</v>
      </c>
      <c r="F3">
        <v>1.5530179328137189E-3</v>
      </c>
      <c r="G3">
        <v>1.253870955034295E-2</v>
      </c>
      <c r="H3">
        <v>24.947467356541964</v>
      </c>
      <c r="I3">
        <v>1971</v>
      </c>
      <c r="J3">
        <v>2.856816548756995E-3</v>
      </c>
      <c r="K3">
        <v>1.4197598436540693E-2</v>
      </c>
      <c r="L3">
        <v>28.268017029745227</v>
      </c>
      <c r="M3">
        <v>1971</v>
      </c>
      <c r="N3">
        <v>2.856816548756995E-3</v>
      </c>
      <c r="O3">
        <v>1.3942892104698892E-2</v>
      </c>
      <c r="P3">
        <v>27.759163240152464</v>
      </c>
      <c r="Q3">
        <v>1969</v>
      </c>
      <c r="R3">
        <v>1.5530179328137189E-3</v>
      </c>
      <c r="S3">
        <v>1.3775432586476904E-2</v>
      </c>
      <c r="T3">
        <v>27.424061080766666</v>
      </c>
      <c r="U3">
        <v>1969</v>
      </c>
      <c r="V3">
        <v>1.5530179328137189E-3</v>
      </c>
      <c r="W3">
        <v>1.0942224271799045E-2</v>
      </c>
      <c r="X3">
        <v>21.78236948089377</v>
      </c>
      <c r="Y3">
        <v>1969</v>
      </c>
      <c r="Z3">
        <v>1.5530179328137189E-3</v>
      </c>
      <c r="AA3">
        <v>1.3123665246220622E-2</v>
      </c>
      <c r="AB3">
        <v>26.12001539463504</v>
      </c>
      <c r="AC3">
        <v>1969</v>
      </c>
      <c r="AD3">
        <v>1.5530179328137189E-3</v>
      </c>
      <c r="AE3">
        <v>1.3073535600353342E-2</v>
      </c>
      <c r="AF3">
        <v>26.017803085975807</v>
      </c>
      <c r="AG3">
        <v>1969</v>
      </c>
      <c r="AH3">
        <v>1.5530179328137189E-3</v>
      </c>
      <c r="AI3">
        <v>1.286560266532678E-2</v>
      </c>
      <c r="AJ3">
        <v>25.600786486037716</v>
      </c>
      <c r="AK3">
        <v>1969</v>
      </c>
      <c r="AL3">
        <v>1.5530179328137189E-3</v>
      </c>
      <c r="AM3">
        <v>1.2950202196303171E-2</v>
      </c>
      <c r="AN3">
        <v>25.767511464121238</v>
      </c>
      <c r="AO3">
        <v>1969</v>
      </c>
      <c r="AP3">
        <v>1.5530179328137189E-3</v>
      </c>
      <c r="AQ3">
        <v>1.211430082136539E-2</v>
      </c>
      <c r="AR3">
        <v>24.102015335525959</v>
      </c>
      <c r="AS3">
        <v>1969</v>
      </c>
      <c r="AT3">
        <v>1.5530179328137189E-3</v>
      </c>
      <c r="AU3">
        <v>1.1813814653162844E-2</v>
      </c>
      <c r="AV3">
        <v>23.501964399146747</v>
      </c>
      <c r="AW3">
        <v>1969</v>
      </c>
      <c r="AX3">
        <v>1.5530179328137189E-3</v>
      </c>
      <c r="AY3">
        <v>1.2670786162163293E-2</v>
      </c>
      <c r="AZ3">
        <v>25.204408498257777</v>
      </c>
      <c r="BA3">
        <v>1969</v>
      </c>
      <c r="BB3">
        <v>1.5530179328137189E-3</v>
      </c>
      <c r="BC3">
        <v>1.2965965625672468E-2</v>
      </c>
      <c r="BD3">
        <v>25.790758270502824</v>
      </c>
      <c r="BE3">
        <v>1969</v>
      </c>
      <c r="BF3">
        <v>1.5530179328137189E-3</v>
      </c>
      <c r="BG3">
        <v>1.3210117452725016E-2</v>
      </c>
      <c r="BH3">
        <v>26.27474408244575</v>
      </c>
      <c r="BI3">
        <v>1969</v>
      </c>
      <c r="BJ3">
        <v>1.5530179328137189E-3</v>
      </c>
      <c r="BK3">
        <v>1.3429663597543374E-2</v>
      </c>
      <c r="BL3">
        <v>26.708038784083129</v>
      </c>
      <c r="BM3">
        <v>1969</v>
      </c>
      <c r="BN3">
        <v>1.5530179328137189E-3</v>
      </c>
      <c r="BO3">
        <v>1.3449173813681407E-2</v>
      </c>
      <c r="BP3">
        <v>26.745144479045408</v>
      </c>
      <c r="BQ3">
        <v>1969</v>
      </c>
      <c r="BR3">
        <v>1.5530179328137189E-3</v>
      </c>
      <c r="BS3">
        <v>1.2911008942032662E-2</v>
      </c>
      <c r="BT3">
        <v>25.673316262818819</v>
      </c>
      <c r="BU3">
        <v>1969</v>
      </c>
      <c r="BV3">
        <v>1.5530179328137189E-3</v>
      </c>
      <c r="BW3">
        <v>1.2597460129801921E-2</v>
      </c>
      <c r="BX3">
        <v>25.048238933532431</v>
      </c>
    </row>
    <row r="4" spans="2:76" ht="15" thickBot="1">
      <c r="B4">
        <v>0.35858648781714786</v>
      </c>
      <c r="C4" s="15">
        <v>0.97975726550630937</v>
      </c>
      <c r="D4">
        <v>677.60616636865677</v>
      </c>
      <c r="E4">
        <v>1971</v>
      </c>
      <c r="F4">
        <v>2.856816548756995E-3</v>
      </c>
      <c r="G4">
        <v>0.98192134108344076</v>
      </c>
      <c r="H4">
        <v>0.71240591941902209</v>
      </c>
      <c r="I4">
        <v>1973</v>
      </c>
      <c r="J4">
        <v>2.4118646996409959E-2</v>
      </c>
      <c r="K4">
        <v>0.97861125330510579</v>
      </c>
      <c r="L4">
        <v>0.73581373897685254</v>
      </c>
      <c r="M4">
        <v>1973</v>
      </c>
      <c r="N4">
        <v>2.4118646996409959E-2</v>
      </c>
      <c r="O4">
        <v>0.97937777883853105</v>
      </c>
      <c r="P4">
        <v>0.73485126272991896</v>
      </c>
      <c r="Q4">
        <v>1973</v>
      </c>
      <c r="R4">
        <v>2.4118646996409959E-2</v>
      </c>
      <c r="S4">
        <v>0.97975726550630937</v>
      </c>
      <c r="T4">
        <v>0.73682469785181215</v>
      </c>
      <c r="U4">
        <v>1971</v>
      </c>
      <c r="V4">
        <v>2.856816548756995E-3</v>
      </c>
      <c r="W4">
        <v>0.98770804139843627</v>
      </c>
      <c r="X4">
        <v>0.59287774251199765</v>
      </c>
      <c r="Y4">
        <v>1971</v>
      </c>
      <c r="Z4">
        <v>2.856816548756995E-3</v>
      </c>
      <c r="AA4">
        <v>0.98140334710822907</v>
      </c>
      <c r="AB4">
        <v>0.73175467387609927</v>
      </c>
      <c r="AC4">
        <v>1971</v>
      </c>
      <c r="AD4">
        <v>2.856816548756995E-3</v>
      </c>
      <c r="AE4">
        <v>0.98161527813068561</v>
      </c>
      <c r="AF4">
        <v>0.73572040312502507</v>
      </c>
      <c r="AG4">
        <v>1971</v>
      </c>
      <c r="AH4">
        <v>2.856816548756995E-3</v>
      </c>
      <c r="AI4">
        <v>0.98218430391695</v>
      </c>
      <c r="AJ4">
        <v>0.72942833170539578</v>
      </c>
      <c r="AK4">
        <v>1971</v>
      </c>
      <c r="AL4">
        <v>2.856816548756995E-3</v>
      </c>
      <c r="AM4">
        <v>0.98198948112872964</v>
      </c>
      <c r="AN4">
        <v>0.73547999545770559</v>
      </c>
      <c r="AO4">
        <v>1971</v>
      </c>
      <c r="AP4">
        <v>2.856816548756995E-3</v>
      </c>
      <c r="AQ4">
        <v>0.98425154082580524</v>
      </c>
      <c r="AR4">
        <v>0.68806669258427489</v>
      </c>
      <c r="AS4">
        <v>1971</v>
      </c>
      <c r="AT4">
        <v>2.856816548756995E-3</v>
      </c>
      <c r="AU4">
        <v>0.98510928654239449</v>
      </c>
      <c r="AV4">
        <v>0.66906645189107761</v>
      </c>
      <c r="AW4">
        <v>1971</v>
      </c>
      <c r="AX4">
        <v>2.856816548756995E-3</v>
      </c>
      <c r="AY4">
        <v>0.98291159959144503</v>
      </c>
      <c r="AZ4">
        <v>0.7133720126489056</v>
      </c>
      <c r="BA4">
        <v>1971</v>
      </c>
      <c r="BB4">
        <v>2.856816548756995E-3</v>
      </c>
      <c r="BC4">
        <v>0.9820737649217679</v>
      </c>
      <c r="BD4">
        <v>0.72805224746343489</v>
      </c>
      <c r="BE4">
        <v>1971</v>
      </c>
      <c r="BF4">
        <v>2.856816548756995E-3</v>
      </c>
      <c r="BG4">
        <v>0.981252984093821</v>
      </c>
      <c r="BH4">
        <v>0.73704139408594049</v>
      </c>
      <c r="BI4">
        <v>1971</v>
      </c>
      <c r="BJ4">
        <v>2.856816548756995E-3</v>
      </c>
      <c r="BK4">
        <v>0.98073780277463063</v>
      </c>
      <c r="BL4">
        <v>0.73648420877205323</v>
      </c>
      <c r="BM4">
        <v>1971</v>
      </c>
      <c r="BN4">
        <v>2.856816548756995E-3</v>
      </c>
      <c r="BO4">
        <v>0.98037552649631365</v>
      </c>
      <c r="BP4">
        <v>0.72947821610441432</v>
      </c>
      <c r="BQ4">
        <v>1971</v>
      </c>
      <c r="BR4">
        <v>2.856816548756995E-3</v>
      </c>
      <c r="BS4">
        <v>0.98150414390983676</v>
      </c>
      <c r="BT4">
        <v>0.69142491224158498</v>
      </c>
      <c r="BU4">
        <v>1971</v>
      </c>
      <c r="BV4">
        <v>2.856816548756995E-3</v>
      </c>
      <c r="BW4">
        <v>0.9821382649636351</v>
      </c>
      <c r="BX4">
        <v>0.66485922893224647</v>
      </c>
    </row>
    <row r="5" spans="2:76" ht="17" thickTop="1" thickBot="1">
      <c r="B5">
        <v>0.36700618221823883</v>
      </c>
      <c r="C5" s="15">
        <v>0.98770804139843627</v>
      </c>
      <c r="D5">
        <v>1124.9559999184353</v>
      </c>
      <c r="E5">
        <v>1973</v>
      </c>
      <c r="F5">
        <v>2.4118646996409959E-2</v>
      </c>
      <c r="G5">
        <v>814.70756123180502</v>
      </c>
      <c r="H5">
        <v>15</v>
      </c>
      <c r="I5">
        <v>1979</v>
      </c>
      <c r="J5">
        <v>3.2711908469136644E-2</v>
      </c>
      <c r="K5" s="12">
        <v>640.54980601280465</v>
      </c>
      <c r="L5">
        <v>14</v>
      </c>
      <c r="M5">
        <v>1979</v>
      </c>
      <c r="N5">
        <v>3.2711908469136644E-2</v>
      </c>
      <c r="O5" s="12">
        <v>664.87934526460947</v>
      </c>
      <c r="P5">
        <v>14</v>
      </c>
      <c r="Q5">
        <v>1979</v>
      </c>
      <c r="R5">
        <v>3.2711908469136644E-2</v>
      </c>
      <c r="S5" s="12">
        <v>677.60616636865677</v>
      </c>
      <c r="T5">
        <v>14</v>
      </c>
      <c r="U5">
        <v>1979</v>
      </c>
      <c r="V5">
        <v>3.2711908469136644E-2</v>
      </c>
      <c r="W5" s="12">
        <v>1124.9559999184353</v>
      </c>
      <c r="X5">
        <v>14</v>
      </c>
      <c r="Y5">
        <v>1973</v>
      </c>
      <c r="Z5">
        <v>2.4118646996409959E-2</v>
      </c>
      <c r="AA5" s="12">
        <v>738.8236442050835</v>
      </c>
      <c r="AB5">
        <v>14</v>
      </c>
      <c r="AC5">
        <v>1973</v>
      </c>
      <c r="AD5">
        <v>2.4118646996409959E-2</v>
      </c>
      <c r="AE5" s="12">
        <v>747.50186549012494</v>
      </c>
      <c r="AF5">
        <v>14</v>
      </c>
      <c r="AG5">
        <v>1973</v>
      </c>
      <c r="AH5">
        <v>2.4118646996409959E-2</v>
      </c>
      <c r="AI5" s="12">
        <v>771.82391250598903</v>
      </c>
      <c r="AJ5">
        <v>14</v>
      </c>
      <c r="AK5">
        <v>1973</v>
      </c>
      <c r="AL5">
        <v>2.4118646996409959E-2</v>
      </c>
      <c r="AM5" s="12">
        <v>763.32352410635724</v>
      </c>
      <c r="AN5">
        <v>14</v>
      </c>
      <c r="AO5">
        <v>1973</v>
      </c>
      <c r="AP5">
        <v>2.4118646996409959E-2</v>
      </c>
      <c r="AQ5" s="12">
        <v>874.97585758359173</v>
      </c>
      <c r="AR5">
        <v>14</v>
      </c>
      <c r="AS5">
        <v>1973</v>
      </c>
      <c r="AT5">
        <v>2.4118646996409959E-2</v>
      </c>
      <c r="AU5" s="12">
        <v>926.18329208056559</v>
      </c>
      <c r="AV5">
        <v>14</v>
      </c>
      <c r="AW5">
        <v>1973</v>
      </c>
      <c r="AX5">
        <v>2.4118646996409959E-2</v>
      </c>
      <c r="AY5" s="12">
        <v>805.26919227566702</v>
      </c>
      <c r="AZ5">
        <v>14</v>
      </c>
      <c r="BA5">
        <v>1973</v>
      </c>
      <c r="BB5">
        <v>2.4118646996409959E-2</v>
      </c>
      <c r="BC5" s="12">
        <v>766.97826670811889</v>
      </c>
      <c r="BD5">
        <v>14</v>
      </c>
      <c r="BE5">
        <v>1973</v>
      </c>
      <c r="BF5">
        <v>2.4118646996409959E-2</v>
      </c>
      <c r="BG5" s="12">
        <v>732.78551882945771</v>
      </c>
      <c r="BH5">
        <v>14</v>
      </c>
      <c r="BI5">
        <v>1973</v>
      </c>
      <c r="BJ5">
        <v>2.4118646996409959E-2</v>
      </c>
      <c r="BK5" s="12">
        <v>712.81220300045754</v>
      </c>
      <c r="BL5">
        <v>14</v>
      </c>
      <c r="BM5">
        <v>1973</v>
      </c>
      <c r="BN5">
        <v>2.4118646996409959E-2</v>
      </c>
      <c r="BO5" s="12">
        <v>699.39493502183268</v>
      </c>
      <c r="BP5">
        <v>14</v>
      </c>
      <c r="BQ5">
        <v>1973</v>
      </c>
      <c r="BR5">
        <v>2.4118646996409959E-2</v>
      </c>
      <c r="BS5" s="12">
        <v>742.92630455995436</v>
      </c>
      <c r="BT5">
        <v>14</v>
      </c>
      <c r="BU5">
        <v>1973</v>
      </c>
      <c r="BV5">
        <v>2.4118646996409959E-2</v>
      </c>
      <c r="BW5" s="12">
        <v>769.79843679783949</v>
      </c>
      <c r="BX5">
        <v>14</v>
      </c>
    </row>
    <row r="6" spans="2:76" ht="15" thickTop="1">
      <c r="B6">
        <v>0.35671842085065003</v>
      </c>
      <c r="C6" s="15">
        <v>0.98140334710822907</v>
      </c>
      <c r="D6">
        <v>738.8236442050835</v>
      </c>
      <c r="E6">
        <v>1979</v>
      </c>
      <c r="F6">
        <v>3.2711908469136644E-2</v>
      </c>
      <c r="G6">
        <v>413.48216896370695</v>
      </c>
      <c r="H6">
        <v>7.6128329103489341</v>
      </c>
      <c r="I6">
        <v>1982</v>
      </c>
      <c r="J6">
        <v>0.11069236005176071</v>
      </c>
      <c r="K6">
        <v>346.80766641219031</v>
      </c>
      <c r="L6">
        <v>7.5799060185393392</v>
      </c>
      <c r="M6">
        <v>1982</v>
      </c>
      <c r="N6">
        <v>0.11069236005176071</v>
      </c>
      <c r="O6">
        <v>359.03908726659068</v>
      </c>
      <c r="P6">
        <v>7.560089296700589</v>
      </c>
      <c r="Q6">
        <v>1982</v>
      </c>
      <c r="R6">
        <v>0.11069236005176071</v>
      </c>
      <c r="S6">
        <v>367.87959431005243</v>
      </c>
      <c r="T6">
        <v>7.6007488951017983</v>
      </c>
      <c r="U6">
        <v>1982</v>
      </c>
      <c r="V6">
        <v>0.11069236005176071</v>
      </c>
      <c r="W6">
        <v>395.42655355644467</v>
      </c>
      <c r="X6">
        <v>4.9210562459257163</v>
      </c>
      <c r="Y6">
        <v>1982</v>
      </c>
      <c r="Z6">
        <v>0.11069236005176071</v>
      </c>
      <c r="AA6">
        <v>395.61413078593012</v>
      </c>
      <c r="AB6">
        <v>7.4965086383532302</v>
      </c>
      <c r="AC6">
        <v>1979</v>
      </c>
      <c r="AD6">
        <v>3.2711908469136644E-2</v>
      </c>
      <c r="AE6">
        <v>404.61118216281204</v>
      </c>
      <c r="AF6">
        <v>7.5779831620422904</v>
      </c>
      <c r="AG6">
        <v>1979</v>
      </c>
      <c r="AH6">
        <v>3.2711908469136644E-2</v>
      </c>
      <c r="AI6">
        <v>410.66102341077305</v>
      </c>
      <c r="AJ6">
        <v>7.4489196753232374</v>
      </c>
      <c r="AK6">
        <v>1979</v>
      </c>
      <c r="AL6">
        <v>3.2711908469136644E-2</v>
      </c>
      <c r="AM6">
        <v>412.90522265853457</v>
      </c>
      <c r="AN6">
        <v>7.5730315320585317</v>
      </c>
      <c r="AO6">
        <v>1979</v>
      </c>
      <c r="AP6">
        <v>3.2711908469136644E-2</v>
      </c>
      <c r="AQ6">
        <v>414.24487187979514</v>
      </c>
      <c r="AR6">
        <v>6.628100828214083</v>
      </c>
      <c r="AS6">
        <v>1979</v>
      </c>
      <c r="AT6">
        <v>3.2711908469136644E-2</v>
      </c>
      <c r="AU6">
        <v>414.60587386936356</v>
      </c>
      <c r="AV6">
        <v>6.2670988386456203</v>
      </c>
      <c r="AW6">
        <v>1979</v>
      </c>
      <c r="AX6">
        <v>3.2711908469136644E-2</v>
      </c>
      <c r="AY6">
        <v>409.80119273581738</v>
      </c>
      <c r="AZ6">
        <v>7.124594798030504</v>
      </c>
      <c r="BA6">
        <v>1979</v>
      </c>
      <c r="BB6">
        <v>3.2711908469136644E-2</v>
      </c>
      <c r="BC6">
        <v>406.54455760271514</v>
      </c>
      <c r="BD6">
        <v>7.4208410505118199</v>
      </c>
      <c r="BE6">
        <v>1979</v>
      </c>
      <c r="BF6">
        <v>3.2711908469136644E-2</v>
      </c>
      <c r="BG6">
        <v>398.07108955514224</v>
      </c>
      <c r="BH6">
        <v>7.6052202323460527</v>
      </c>
      <c r="BI6">
        <v>1979</v>
      </c>
      <c r="BJ6">
        <v>3.2711908469136644E-2</v>
      </c>
      <c r="BK6">
        <v>386.63574692563208</v>
      </c>
      <c r="BL6">
        <v>7.5937258567883612</v>
      </c>
      <c r="BM6">
        <v>1979</v>
      </c>
      <c r="BN6">
        <v>3.2711908469136644E-2</v>
      </c>
      <c r="BO6">
        <v>372.17494908923123</v>
      </c>
      <c r="BP6">
        <v>7.4499385487923</v>
      </c>
      <c r="BQ6">
        <v>1979</v>
      </c>
      <c r="BR6">
        <v>3.2711908469136644E-2</v>
      </c>
      <c r="BS6">
        <v>355.16959662454173</v>
      </c>
      <c r="BT6">
        <v>6.6929577297559693</v>
      </c>
      <c r="BU6">
        <v>1979</v>
      </c>
      <c r="BV6">
        <v>3.2711908469136644E-2</v>
      </c>
      <c r="BW6">
        <v>340.28000305491923</v>
      </c>
      <c r="BX6">
        <v>6.1885291201493384</v>
      </c>
    </row>
    <row r="7" spans="2:76">
      <c r="B7">
        <v>0.35743674311987356</v>
      </c>
      <c r="C7" s="15">
        <v>0.98161527813068561</v>
      </c>
      <c r="D7">
        <v>747.50186549012494</v>
      </c>
      <c r="E7">
        <v>1982</v>
      </c>
      <c r="F7">
        <v>0.11069236005176071</v>
      </c>
      <c r="G7" t="s">
        <v>17</v>
      </c>
      <c r="H7">
        <f>TINV(0.0455,H5)</f>
        <v>2.1811656819040768</v>
      </c>
      <c r="I7">
        <v>1986</v>
      </c>
      <c r="J7">
        <v>0.37456691300628442</v>
      </c>
      <c r="K7" t="s">
        <v>17</v>
      </c>
      <c r="L7">
        <f>TINV(0.0455,L5)</f>
        <v>2.1952912869767061</v>
      </c>
      <c r="M7">
        <v>1986</v>
      </c>
      <c r="N7">
        <v>0.37456691300628442</v>
      </c>
      <c r="O7" t="s">
        <v>17</v>
      </c>
      <c r="P7">
        <f>TINV(0.0455,P5)</f>
        <v>2.1952912869767061</v>
      </c>
      <c r="Q7">
        <v>1986</v>
      </c>
      <c r="R7">
        <v>0.37456691300628442</v>
      </c>
      <c r="S7" t="s">
        <v>17</v>
      </c>
      <c r="T7">
        <f>TINV(0.0455,T5)</f>
        <v>2.1952912869767061</v>
      </c>
      <c r="U7">
        <v>1986</v>
      </c>
      <c r="V7">
        <v>0.37456691300628442</v>
      </c>
      <c r="W7" t="s">
        <v>17</v>
      </c>
      <c r="X7">
        <f>TINV(0.0455,X5)</f>
        <v>2.1952912869767061</v>
      </c>
      <c r="Y7">
        <v>1986</v>
      </c>
      <c r="Z7">
        <v>0.37456691300628442</v>
      </c>
      <c r="AA7" t="s">
        <v>17</v>
      </c>
      <c r="AB7">
        <f>TINV(0.0455,AB5)</f>
        <v>2.1952912869767061</v>
      </c>
      <c r="AC7">
        <v>1986</v>
      </c>
      <c r="AD7">
        <v>0.37456691300628442</v>
      </c>
      <c r="AE7" t="s">
        <v>17</v>
      </c>
      <c r="AF7">
        <f>TINV(0.0455,AF5)</f>
        <v>2.1952912869767061</v>
      </c>
      <c r="AG7">
        <v>1982</v>
      </c>
      <c r="AH7">
        <v>0.11069236005176071</v>
      </c>
      <c r="AI7" t="s">
        <v>17</v>
      </c>
      <c r="AJ7">
        <f>TINV(0.0455,AJ5)</f>
        <v>2.1952912869767061</v>
      </c>
      <c r="AK7">
        <v>1982</v>
      </c>
      <c r="AL7">
        <v>0.11069236005176071</v>
      </c>
      <c r="AM7" t="s">
        <v>17</v>
      </c>
      <c r="AN7">
        <f>TINV(0.0455,AN5)</f>
        <v>2.1952912869767061</v>
      </c>
      <c r="AO7">
        <v>1982</v>
      </c>
      <c r="AP7">
        <v>0.11069236005176071</v>
      </c>
      <c r="AQ7" t="s">
        <v>17</v>
      </c>
      <c r="AR7">
        <f>TINV(0.0455,AR5)</f>
        <v>2.1952912869767061</v>
      </c>
      <c r="AS7">
        <v>1982</v>
      </c>
      <c r="AT7">
        <v>0.11069236005176071</v>
      </c>
      <c r="AU7" t="s">
        <v>17</v>
      </c>
      <c r="AV7">
        <f>TINV(0.0455,AV5)</f>
        <v>2.1952912869767061</v>
      </c>
      <c r="AW7">
        <v>1982</v>
      </c>
      <c r="AX7">
        <v>0.11069236005176071</v>
      </c>
      <c r="AY7" t="s">
        <v>17</v>
      </c>
      <c r="AZ7">
        <f>TINV(0.0455,AZ5)</f>
        <v>2.1952912869767061</v>
      </c>
      <c r="BA7">
        <v>1982</v>
      </c>
      <c r="BB7">
        <v>0.11069236005176071</v>
      </c>
      <c r="BC7" t="s">
        <v>17</v>
      </c>
      <c r="BD7">
        <f>TINV(0.0455,BD5)</f>
        <v>2.1952912869767061</v>
      </c>
      <c r="BE7">
        <v>1982</v>
      </c>
      <c r="BF7">
        <v>0.11069236005176071</v>
      </c>
      <c r="BG7" t="s">
        <v>17</v>
      </c>
      <c r="BH7">
        <f>TINV(0.0455,BH5)</f>
        <v>2.1952912869767061</v>
      </c>
      <c r="BI7">
        <v>1982</v>
      </c>
      <c r="BJ7">
        <v>0.11069236005176071</v>
      </c>
      <c r="BK7" t="s">
        <v>17</v>
      </c>
      <c r="BL7">
        <f>TINV(0.0455,BL5)</f>
        <v>2.1952912869767061</v>
      </c>
      <c r="BM7">
        <v>1982</v>
      </c>
      <c r="BN7">
        <v>0.11069236005176071</v>
      </c>
      <c r="BO7" t="s">
        <v>17</v>
      </c>
      <c r="BP7">
        <f>TINV(0.0455,BP5)</f>
        <v>2.1952912869767061</v>
      </c>
      <c r="BQ7">
        <v>1982</v>
      </c>
      <c r="BR7">
        <v>0.11069236005176071</v>
      </c>
      <c r="BS7" t="s">
        <v>17</v>
      </c>
      <c r="BT7">
        <f>TINV(0.0455,BT5)</f>
        <v>2.1952912869767061</v>
      </c>
      <c r="BU7">
        <v>1982</v>
      </c>
      <c r="BV7">
        <v>0.11069236005176071</v>
      </c>
    </row>
    <row r="8" spans="2:76">
      <c r="B8">
        <v>0.35742855845625443</v>
      </c>
      <c r="C8" s="15">
        <v>0.98218430391695</v>
      </c>
      <c r="D8">
        <v>771.82391250598903</v>
      </c>
      <c r="E8">
        <v>1986</v>
      </c>
      <c r="F8">
        <v>0.37456691300628442</v>
      </c>
      <c r="G8" t="s">
        <v>18</v>
      </c>
      <c r="H8">
        <f>H7*G3</f>
        <v>2.7349002966570942E-2</v>
      </c>
      <c r="I8">
        <v>1988</v>
      </c>
      <c r="J8">
        <v>0.93451921456053733</v>
      </c>
      <c r="K8" t="s">
        <v>18</v>
      </c>
      <c r="L8">
        <f>L7*K3</f>
        <v>3.1167864143731887E-2</v>
      </c>
      <c r="M8">
        <v>1988</v>
      </c>
      <c r="N8">
        <v>0.93451921456053733</v>
      </c>
      <c r="O8" t="s">
        <v>18</v>
      </c>
      <c r="P8">
        <f>P7*O3</f>
        <v>3.0608709552701785E-2</v>
      </c>
      <c r="Q8">
        <v>1988</v>
      </c>
      <c r="R8">
        <v>0.93451921456053733</v>
      </c>
      <c r="S8" t="s">
        <v>18</v>
      </c>
      <c r="T8">
        <f>T7*S3</f>
        <v>3.0241087131427737E-2</v>
      </c>
      <c r="U8">
        <v>1988</v>
      </c>
      <c r="V8">
        <v>0.93451921456053733</v>
      </c>
      <c r="W8" t="s">
        <v>18</v>
      </c>
      <c r="X8">
        <f>X7*W3</f>
        <v>2.4021369604025476E-2</v>
      </c>
      <c r="Y8">
        <v>1988</v>
      </c>
      <c r="Z8">
        <v>0.93451921456053733</v>
      </c>
      <c r="AA8" t="s">
        <v>18</v>
      </c>
      <c r="AB8">
        <f>AB7*AA3</f>
        <v>2.8810267968227138E-2</v>
      </c>
      <c r="AC8">
        <v>1988</v>
      </c>
      <c r="AD8">
        <v>0.93451921456053733</v>
      </c>
      <c r="AE8" t="s">
        <v>18</v>
      </c>
      <c r="AF8">
        <f>AF7*AE3</f>
        <v>2.8700218793435473E-2</v>
      </c>
      <c r="AG8">
        <v>1988</v>
      </c>
      <c r="AH8">
        <v>0.93451921456053733</v>
      </c>
      <c r="AI8" t="s">
        <v>18</v>
      </c>
      <c r="AJ8">
        <f>AJ7*AI3</f>
        <v>2.8243745432896167E-2</v>
      </c>
      <c r="AK8">
        <v>1986</v>
      </c>
      <c r="AL8">
        <v>0.37456691300628442</v>
      </c>
      <c r="AM8" t="s">
        <v>18</v>
      </c>
      <c r="AN8">
        <f>AN7*AM3</f>
        <v>2.8429466046130954E-2</v>
      </c>
      <c r="AO8">
        <v>1986</v>
      </c>
      <c r="AP8">
        <v>0.37456691300628442</v>
      </c>
      <c r="AQ8" t="s">
        <v>18</v>
      </c>
      <c r="AR8">
        <f>AR7*AQ3</f>
        <v>2.6594419040958196E-2</v>
      </c>
      <c r="AS8">
        <v>1986</v>
      </c>
      <c r="AT8">
        <v>0.37456691300628442</v>
      </c>
      <c r="AU8" t="s">
        <v>18</v>
      </c>
      <c r="AV8">
        <f>AV7*AU3</f>
        <v>2.5934764374046126E-2</v>
      </c>
      <c r="AW8">
        <v>1986</v>
      </c>
      <c r="AX8">
        <v>0.37456691300628442</v>
      </c>
      <c r="AY8" t="s">
        <v>18</v>
      </c>
      <c r="AZ8">
        <f>AZ7*AY3</f>
        <v>2.7816066460942094E-2</v>
      </c>
      <c r="BA8">
        <v>1986</v>
      </c>
      <c r="BB8">
        <v>0.37456691300628442</v>
      </c>
      <c r="BC8" t="s">
        <v>18</v>
      </c>
      <c r="BD8">
        <f>BD7*BC3</f>
        <v>2.8464071365278246E-2</v>
      </c>
      <c r="BE8">
        <v>1986</v>
      </c>
      <c r="BF8">
        <v>0.37456691300628442</v>
      </c>
      <c r="BG8" t="s">
        <v>18</v>
      </c>
      <c r="BH8">
        <f>BH7*BG3</f>
        <v>2.9000055743906145E-2</v>
      </c>
      <c r="BI8">
        <v>1986</v>
      </c>
      <c r="BJ8">
        <v>0.37456691300628442</v>
      </c>
      <c r="BK8" t="s">
        <v>18</v>
      </c>
      <c r="BL8">
        <f>BL7*BK3</f>
        <v>2.9482023482715215E-2</v>
      </c>
      <c r="BM8">
        <v>1986</v>
      </c>
      <c r="BN8">
        <v>0.37456691300628442</v>
      </c>
      <c r="BO8" t="s">
        <v>18</v>
      </c>
      <c r="BP8">
        <f>BP7*BO3</f>
        <v>2.9524854090210068E-2</v>
      </c>
      <c r="BQ8">
        <v>1986</v>
      </c>
      <c r="BR8">
        <v>0.37456691300628442</v>
      </c>
      <c r="BS8" t="s">
        <v>18</v>
      </c>
      <c r="BT8">
        <f>BT7*BS3</f>
        <v>2.8343425436522643E-2</v>
      </c>
      <c r="BU8">
        <v>1986</v>
      </c>
      <c r="BV8">
        <v>0.37456691300628442</v>
      </c>
    </row>
    <row r="9" spans="2:76">
      <c r="B9">
        <v>0.3577922033381894</v>
      </c>
      <c r="C9" s="15">
        <v>0.98198948112872964</v>
      </c>
      <c r="D9">
        <v>763.32352410635724</v>
      </c>
      <c r="E9">
        <v>1988</v>
      </c>
      <c r="F9">
        <v>0.93451921456053733</v>
      </c>
      <c r="G9" t="s">
        <v>19</v>
      </c>
      <c r="H9">
        <f>G2+H8</f>
        <v>1.457662175000229</v>
      </c>
      <c r="I9">
        <v>1991</v>
      </c>
      <c r="J9">
        <v>1.2674801788800192</v>
      </c>
      <c r="K9" t="s">
        <v>19</v>
      </c>
      <c r="L9">
        <f>K2+L8</f>
        <v>1.4635347371085912</v>
      </c>
      <c r="M9">
        <v>1991</v>
      </c>
      <c r="N9">
        <v>1.2674801788800192</v>
      </c>
      <c r="O9" t="s">
        <v>19</v>
      </c>
      <c r="P9">
        <f>O2+P8</f>
        <v>1.4632517526767699</v>
      </c>
      <c r="Q9">
        <v>1991</v>
      </c>
      <c r="R9">
        <v>1.2674801788800192</v>
      </c>
      <c r="S9" t="s">
        <v>19</v>
      </c>
      <c r="T9">
        <f>S2+T8</f>
        <v>1.461545904335859</v>
      </c>
      <c r="U9">
        <v>1991</v>
      </c>
      <c r="V9">
        <v>1.2674801788800192</v>
      </c>
      <c r="W9" t="s">
        <v>19</v>
      </c>
      <c r="X9">
        <f>W2+X8</f>
        <v>1.467428212147728</v>
      </c>
      <c r="Y9">
        <v>1991</v>
      </c>
      <c r="Z9">
        <v>1.2674801788800192</v>
      </c>
      <c r="AA9" t="s">
        <v>19</v>
      </c>
      <c r="AB9">
        <f>AA2+AB8</f>
        <v>1.4574438077640162</v>
      </c>
      <c r="AC9">
        <v>1991</v>
      </c>
      <c r="AD9">
        <v>1.2674801788800192</v>
      </c>
      <c r="AE9" t="s">
        <v>19</v>
      </c>
      <c r="AF9">
        <f>AE2+AF8</f>
        <v>1.4583603465417712</v>
      </c>
      <c r="AG9">
        <v>1991</v>
      </c>
      <c r="AH9">
        <v>1.2674801788800192</v>
      </c>
      <c r="AI9" t="s">
        <v>19</v>
      </c>
      <c r="AJ9">
        <f>AI2+AJ8</f>
        <v>1.4578921719418818</v>
      </c>
      <c r="AK9">
        <v>1991</v>
      </c>
      <c r="AL9">
        <v>1.2674801788800192</v>
      </c>
      <c r="AM9" t="s">
        <v>19</v>
      </c>
      <c r="AN9">
        <f>AM2+AN8</f>
        <v>1.4585978714264807</v>
      </c>
      <c r="AO9">
        <v>1988</v>
      </c>
      <c r="AP9">
        <v>0.93451921456053733</v>
      </c>
      <c r="AQ9" t="s">
        <v>19</v>
      </c>
      <c r="AR9">
        <f>AQ2+AR8</f>
        <v>1.4575477787172839</v>
      </c>
      <c r="AS9">
        <v>1988</v>
      </c>
      <c r="AT9">
        <v>0.93451921456053733</v>
      </c>
      <c r="AU9" t="s">
        <v>19</v>
      </c>
      <c r="AV9">
        <f>AU2+AV8</f>
        <v>1.4585948108189628</v>
      </c>
      <c r="AW9">
        <v>1988</v>
      </c>
      <c r="AX9">
        <v>0.93451921456053733</v>
      </c>
      <c r="AY9" t="s">
        <v>19</v>
      </c>
      <c r="AZ9">
        <f>AY2+AZ8</f>
        <v>1.4605181954375643</v>
      </c>
      <c r="BA9">
        <v>1988</v>
      </c>
      <c r="BB9">
        <v>0.93451921456053733</v>
      </c>
      <c r="BC9" t="s">
        <v>19</v>
      </c>
      <c r="BD9">
        <f>BC2+BD8</f>
        <v>1.4604815604582808</v>
      </c>
      <c r="BE9">
        <v>1988</v>
      </c>
      <c r="BF9">
        <v>0.93451921456053733</v>
      </c>
      <c r="BG9" t="s">
        <v>19</v>
      </c>
      <c r="BH9">
        <f>BG2+BH8</f>
        <v>1.4588907881380047</v>
      </c>
      <c r="BI9">
        <v>1988</v>
      </c>
      <c r="BJ9">
        <v>0.93451921456053733</v>
      </c>
      <c r="BK9" t="s">
        <v>19</v>
      </c>
      <c r="BL9">
        <f>BK2+BL8</f>
        <v>1.4607381261891159</v>
      </c>
      <c r="BM9">
        <v>1988</v>
      </c>
      <c r="BN9">
        <v>0.93451921456053733</v>
      </c>
      <c r="BO9" t="s">
        <v>19</v>
      </c>
      <c r="BP9">
        <f>BO2+BP8</f>
        <v>1.4566726049305498</v>
      </c>
      <c r="BQ9">
        <v>1988</v>
      </c>
      <c r="BR9">
        <v>0.93451921456053733</v>
      </c>
      <c r="BS9" t="s">
        <v>19</v>
      </c>
      <c r="BT9">
        <f>BS2+BT8</f>
        <v>1.4501256439904551</v>
      </c>
      <c r="BU9">
        <v>1988</v>
      </c>
      <c r="BV9">
        <v>0.93451921456053733</v>
      </c>
    </row>
    <row r="10" spans="2:76">
      <c r="B10">
        <v>0.35834090722437634</v>
      </c>
      <c r="C10" s="15">
        <v>0.98425154082580524</v>
      </c>
      <c r="D10">
        <v>874.97585758359173</v>
      </c>
      <c r="E10">
        <v>1991</v>
      </c>
      <c r="F10">
        <v>1.2674801788800192</v>
      </c>
      <c r="G10" t="s">
        <v>20</v>
      </c>
      <c r="H10">
        <f>G2-H8</f>
        <v>1.4029641690670873</v>
      </c>
      <c r="I10">
        <v>1994</v>
      </c>
      <c r="J10">
        <v>3.1622776601683795</v>
      </c>
      <c r="K10" t="s">
        <v>20</v>
      </c>
      <c r="L10">
        <f>K2-L8</f>
        <v>1.4011990088211275</v>
      </c>
      <c r="M10">
        <v>1994</v>
      </c>
      <c r="N10">
        <v>3.1622776601683795</v>
      </c>
      <c r="O10" t="s">
        <v>20</v>
      </c>
      <c r="P10">
        <f>O2-P8</f>
        <v>1.4020343335713661</v>
      </c>
      <c r="Q10">
        <v>1994</v>
      </c>
      <c r="R10">
        <v>3.1622776601683795</v>
      </c>
      <c r="S10" t="s">
        <v>20</v>
      </c>
      <c r="T10">
        <f>S2-T8</f>
        <v>1.4010637300730033</v>
      </c>
      <c r="U10">
        <v>1994</v>
      </c>
      <c r="V10">
        <v>3.1622776601683795</v>
      </c>
      <c r="W10" t="s">
        <v>20</v>
      </c>
      <c r="X10">
        <f>W2-X8</f>
        <v>1.4193854729396771</v>
      </c>
      <c r="Y10">
        <v>1994</v>
      </c>
      <c r="Z10">
        <v>3.1622776601683795</v>
      </c>
      <c r="AA10" t="s">
        <v>20</v>
      </c>
      <c r="AB10">
        <f>AA2-AB8</f>
        <v>1.3998232718275618</v>
      </c>
      <c r="AC10">
        <v>1994</v>
      </c>
      <c r="AD10">
        <v>3.1622776601683795</v>
      </c>
      <c r="AE10" t="s">
        <v>20</v>
      </c>
      <c r="AF10">
        <f>AE2-AF8</f>
        <v>1.4009599089549001</v>
      </c>
      <c r="AG10">
        <v>1994</v>
      </c>
      <c r="AH10">
        <v>3.1622776601683795</v>
      </c>
      <c r="AI10" t="s">
        <v>20</v>
      </c>
      <c r="AJ10">
        <f>AI2-AJ8</f>
        <v>1.4014046810760896</v>
      </c>
      <c r="AK10">
        <v>1994</v>
      </c>
      <c r="AL10">
        <v>3.1622776601683795</v>
      </c>
      <c r="AM10" t="s">
        <v>20</v>
      </c>
      <c r="AN10">
        <f>AM2-AN8</f>
        <v>1.4017389393342186</v>
      </c>
      <c r="AO10">
        <v>1994</v>
      </c>
      <c r="AP10">
        <v>3.1622776601683795</v>
      </c>
      <c r="AQ10" t="s">
        <v>20</v>
      </c>
      <c r="AR10">
        <f>AQ2-AR8</f>
        <v>1.4043589406353676</v>
      </c>
      <c r="AS10">
        <v>1991</v>
      </c>
      <c r="AT10">
        <v>1.2674801788800192</v>
      </c>
      <c r="AU10" t="s">
        <v>20</v>
      </c>
      <c r="AV10">
        <f>AU2-AV8</f>
        <v>1.4067252820708704</v>
      </c>
      <c r="AW10">
        <v>1991</v>
      </c>
      <c r="AX10">
        <v>1.2674801788800192</v>
      </c>
      <c r="AY10" t="s">
        <v>20</v>
      </c>
      <c r="AZ10">
        <f>AY2-AZ8</f>
        <v>1.40488606251568</v>
      </c>
      <c r="BA10">
        <v>1991</v>
      </c>
      <c r="BB10">
        <v>1.2674801788800192</v>
      </c>
      <c r="BC10" t="s">
        <v>20</v>
      </c>
      <c r="BD10">
        <f>BC2-BD8</f>
        <v>1.4035534177277245</v>
      </c>
      <c r="BE10">
        <v>1991</v>
      </c>
      <c r="BF10">
        <v>1.2674801788800192</v>
      </c>
      <c r="BG10" t="s">
        <v>20</v>
      </c>
      <c r="BH10">
        <f>BG2-BH8</f>
        <v>1.4008906766501925</v>
      </c>
      <c r="BI10">
        <v>1991</v>
      </c>
      <c r="BJ10">
        <v>1.2674801788800192</v>
      </c>
      <c r="BK10" t="s">
        <v>20</v>
      </c>
      <c r="BL10">
        <f>BK2-BL8</f>
        <v>1.4017740792236857</v>
      </c>
      <c r="BM10">
        <v>1991</v>
      </c>
      <c r="BN10">
        <v>1.2674801788800192</v>
      </c>
      <c r="BO10" t="s">
        <v>20</v>
      </c>
      <c r="BP10">
        <f>BO2-BP8</f>
        <v>1.3976228967501299</v>
      </c>
      <c r="BQ10">
        <v>1991</v>
      </c>
      <c r="BR10">
        <v>1.2674801788800192</v>
      </c>
      <c r="BS10" t="s">
        <v>20</v>
      </c>
      <c r="BT10">
        <f>BS2-BT8</f>
        <v>1.3934387931174097</v>
      </c>
      <c r="BU10">
        <v>1991</v>
      </c>
      <c r="BV10">
        <v>1.2674801788800192</v>
      </c>
    </row>
    <row r="11" spans="2:76">
      <c r="B11">
        <v>0.35953288863291227</v>
      </c>
      <c r="C11" s="15">
        <v>0.98510928654239449</v>
      </c>
      <c r="D11">
        <v>926.18329208056559</v>
      </c>
      <c r="E11">
        <v>1994</v>
      </c>
      <c r="F11">
        <v>3.1622776601683795</v>
      </c>
      <c r="G11" t="s">
        <v>21</v>
      </c>
      <c r="H11" s="16">
        <f>LN(G2)</f>
        <v>0.35789342171664368</v>
      </c>
      <c r="I11">
        <v>1997</v>
      </c>
      <c r="J11">
        <v>14.513250987715072</v>
      </c>
      <c r="K11" t="s">
        <v>21</v>
      </c>
      <c r="L11" s="16">
        <f>LN(K2)</f>
        <v>0.35932823193032115</v>
      </c>
      <c r="M11">
        <v>1997</v>
      </c>
      <c r="N11">
        <v>14.513250987715072</v>
      </c>
      <c r="O11" t="s">
        <v>21</v>
      </c>
      <c r="P11" s="16">
        <f>LN(O2)</f>
        <v>0.35952102020551224</v>
      </c>
      <c r="Q11">
        <v>1997</v>
      </c>
      <c r="R11">
        <v>14.513250987715072</v>
      </c>
      <c r="S11" t="s">
        <v>21</v>
      </c>
      <c r="T11" s="16">
        <f>LN(S2)</f>
        <v>0.35858648781714786</v>
      </c>
      <c r="U11">
        <v>1997</v>
      </c>
      <c r="V11">
        <v>14.513250987715072</v>
      </c>
      <c r="W11" t="s">
        <v>21</v>
      </c>
      <c r="X11" s="16">
        <f>LN(W2)</f>
        <v>0.36700618221823883</v>
      </c>
      <c r="Y11">
        <v>1997</v>
      </c>
      <c r="Z11">
        <v>14.513250987715072</v>
      </c>
      <c r="AA11" t="s">
        <v>21</v>
      </c>
      <c r="AB11" s="16">
        <f>LN(AA2)</f>
        <v>0.35671842085065003</v>
      </c>
      <c r="AC11">
        <v>1997</v>
      </c>
      <c r="AD11">
        <v>14.513250987715072</v>
      </c>
      <c r="AE11" t="s">
        <v>21</v>
      </c>
      <c r="AF11" s="16">
        <f>LN(AE2)</f>
        <v>0.35743674311987356</v>
      </c>
      <c r="AG11">
        <v>1997</v>
      </c>
      <c r="AH11">
        <v>14.513250987715072</v>
      </c>
      <c r="AI11" t="s">
        <v>21</v>
      </c>
      <c r="AJ11" s="16">
        <f>LN(AI2)</f>
        <v>0.35742855845625443</v>
      </c>
      <c r="AK11">
        <v>1997</v>
      </c>
      <c r="AL11">
        <v>14.513250987715072</v>
      </c>
      <c r="AM11" t="s">
        <v>21</v>
      </c>
      <c r="AN11" s="16">
        <f>LN(AM2)</f>
        <v>0.3577922033381894</v>
      </c>
      <c r="AO11">
        <v>1997</v>
      </c>
      <c r="AP11">
        <v>14.513250987715072</v>
      </c>
      <c r="AQ11" t="s">
        <v>21</v>
      </c>
      <c r="AR11" s="16">
        <f>LN(AQ2)</f>
        <v>0.35834090722437634</v>
      </c>
      <c r="AS11">
        <v>1997</v>
      </c>
      <c r="AT11">
        <v>14.513250987715072</v>
      </c>
      <c r="AU11" t="s">
        <v>21</v>
      </c>
      <c r="AV11" s="16">
        <f>LN(AU2)</f>
        <v>0.35953288863291227</v>
      </c>
      <c r="AW11">
        <v>1994</v>
      </c>
      <c r="AX11">
        <v>3.1622776601683795</v>
      </c>
      <c r="AY11" t="s">
        <v>21</v>
      </c>
      <c r="AZ11" s="16">
        <f>LN(AY2)</f>
        <v>0.3595622619052124</v>
      </c>
      <c r="BA11">
        <v>1994</v>
      </c>
      <c r="BB11">
        <v>3.1622776601683795</v>
      </c>
      <c r="BC11" t="s">
        <v>21</v>
      </c>
      <c r="BD11" s="16">
        <f>LN(BC2)</f>
        <v>0.35908428151764793</v>
      </c>
      <c r="BE11">
        <v>1994</v>
      </c>
      <c r="BF11">
        <v>3.1622776601683795</v>
      </c>
      <c r="BG11" t="s">
        <v>21</v>
      </c>
      <c r="BH11" s="16">
        <f>LN(BG2)</f>
        <v>0.35759803043913557</v>
      </c>
      <c r="BI11">
        <v>1994</v>
      </c>
      <c r="BJ11">
        <v>3.1622776601683795</v>
      </c>
      <c r="BK11" t="s">
        <v>21</v>
      </c>
      <c r="BL11" s="16">
        <f>LN(BK2)</f>
        <v>0.35855245221099102</v>
      </c>
      <c r="BM11">
        <v>1994</v>
      </c>
      <c r="BN11">
        <v>3.1622776601683795</v>
      </c>
      <c r="BO11" t="s">
        <v>21</v>
      </c>
      <c r="BP11" s="16">
        <f>LN(BO2)</f>
        <v>0.35567787261652495</v>
      </c>
      <c r="BQ11">
        <v>1994</v>
      </c>
      <c r="BR11">
        <v>3.1622776601683795</v>
      </c>
      <c r="BS11" t="s">
        <v>21</v>
      </c>
      <c r="BT11" s="16">
        <f>LN(BS2)</f>
        <v>0.35191116814296958</v>
      </c>
      <c r="BU11">
        <v>1994</v>
      </c>
      <c r="BV11">
        <v>3.1622776601683795</v>
      </c>
    </row>
    <row r="12" spans="2:76">
      <c r="B12">
        <v>0.3595622619052124</v>
      </c>
      <c r="C12" s="15">
        <v>0.98291159959144503</v>
      </c>
      <c r="D12">
        <v>805.26919227566702</v>
      </c>
      <c r="E12">
        <v>1997</v>
      </c>
      <c r="F12">
        <v>14.513250987715072</v>
      </c>
      <c r="G12" t="s">
        <v>22</v>
      </c>
      <c r="H12" s="16">
        <f>LN(H9)</f>
        <v>0.37683390234943942</v>
      </c>
      <c r="I12">
        <v>1998</v>
      </c>
      <c r="J12">
        <v>26.697499572879341</v>
      </c>
      <c r="K12" t="s">
        <v>22</v>
      </c>
      <c r="L12" s="16">
        <f>LN(L9)</f>
        <v>0.38085456250774263</v>
      </c>
      <c r="M12">
        <v>1998</v>
      </c>
      <c r="N12">
        <v>26.697499572879341</v>
      </c>
      <c r="O12" t="s">
        <v>22</v>
      </c>
      <c r="P12" s="16">
        <f>LN(P9)</f>
        <v>0.38066118698568746</v>
      </c>
      <c r="Q12">
        <v>1998</v>
      </c>
      <c r="R12">
        <v>26.697499572879341</v>
      </c>
      <c r="S12" t="s">
        <v>22</v>
      </c>
      <c r="T12" s="16">
        <f>LN(T9)</f>
        <v>0.37949471413226182</v>
      </c>
      <c r="U12">
        <v>1998</v>
      </c>
      <c r="V12">
        <v>26.697499572879341</v>
      </c>
      <c r="W12" t="s">
        <v>22</v>
      </c>
      <c r="X12" s="16">
        <f>LN(X9)</f>
        <v>0.3835113530552387</v>
      </c>
      <c r="Y12">
        <v>1998</v>
      </c>
      <c r="Z12">
        <v>26.697499572879341</v>
      </c>
      <c r="AA12" t="s">
        <v>22</v>
      </c>
      <c r="AB12" s="16">
        <f>LN(AB9)</f>
        <v>0.37668408464955999</v>
      </c>
      <c r="AC12">
        <v>1998</v>
      </c>
      <c r="AD12">
        <v>26.697499572879341</v>
      </c>
      <c r="AE12" t="s">
        <v>22</v>
      </c>
      <c r="AF12" s="16">
        <f>LN(AF9)</f>
        <v>0.37731275431284184</v>
      </c>
      <c r="AG12">
        <v>1998</v>
      </c>
      <c r="AH12">
        <v>26.697499572879341</v>
      </c>
      <c r="AI12" t="s">
        <v>22</v>
      </c>
      <c r="AJ12" s="16">
        <f>LN(AJ9)</f>
        <v>0.37699167470746198</v>
      </c>
      <c r="AK12">
        <v>1998</v>
      </c>
      <c r="AL12">
        <v>26.697499572879341</v>
      </c>
      <c r="AM12" t="s">
        <v>22</v>
      </c>
      <c r="AN12" s="16">
        <f>LN(AN9)</f>
        <v>0.37747561224050868</v>
      </c>
      <c r="AO12">
        <v>1998</v>
      </c>
      <c r="AP12">
        <v>26.697499572879341</v>
      </c>
      <c r="AQ12" t="s">
        <v>22</v>
      </c>
      <c r="AR12" s="16">
        <f>LN(AR9)</f>
        <v>0.3767554199863713</v>
      </c>
      <c r="AS12">
        <v>1998</v>
      </c>
      <c r="AT12">
        <v>26.697499572879341</v>
      </c>
      <c r="AU12" t="s">
        <v>22</v>
      </c>
      <c r="AV12" s="16">
        <f>LN(AV9)</f>
        <v>0.37747351391663964</v>
      </c>
      <c r="AW12">
        <v>1998</v>
      </c>
      <c r="AX12">
        <v>26.697499572879341</v>
      </c>
      <c r="AY12" t="s">
        <v>22</v>
      </c>
      <c r="AZ12" s="16">
        <f>LN(AZ9)</f>
        <v>0.37879130112996029</v>
      </c>
      <c r="BA12">
        <v>1997</v>
      </c>
      <c r="BB12">
        <v>14.513250987715072</v>
      </c>
      <c r="BC12" t="s">
        <v>22</v>
      </c>
      <c r="BD12" s="16">
        <f>LN(BD9)</f>
        <v>0.3787662172666621</v>
      </c>
      <c r="BE12">
        <v>1997</v>
      </c>
      <c r="BF12">
        <v>14.513250987715072</v>
      </c>
      <c r="BG12" t="s">
        <v>22</v>
      </c>
      <c r="BH12" s="16">
        <f>LN(BH9)</f>
        <v>0.37767641282394737</v>
      </c>
      <c r="BI12">
        <v>1997</v>
      </c>
      <c r="BJ12">
        <v>14.513250987715072</v>
      </c>
      <c r="BK12" t="s">
        <v>22</v>
      </c>
      <c r="BL12" s="16">
        <f>LN(BL9)</f>
        <v>0.37894187384782752</v>
      </c>
      <c r="BM12">
        <v>1997</v>
      </c>
      <c r="BN12">
        <v>14.513250987715072</v>
      </c>
      <c r="BO12" t="s">
        <v>22</v>
      </c>
      <c r="BP12" s="16">
        <f>LN(BP9)</f>
        <v>0.3761547970424412</v>
      </c>
      <c r="BQ12">
        <v>1997</v>
      </c>
      <c r="BR12">
        <v>14.513250987715072</v>
      </c>
      <c r="BS12" t="s">
        <v>22</v>
      </c>
      <c r="BT12" s="16">
        <f>LN(BT9)</f>
        <v>0.37165020370639962</v>
      </c>
      <c r="BU12">
        <v>1997</v>
      </c>
      <c r="BV12">
        <v>14.513250987715072</v>
      </c>
    </row>
    <row r="13" spans="2:76">
      <c r="B13">
        <v>0.35908428151764793</v>
      </c>
      <c r="C13" s="15">
        <v>0.9820737649217679</v>
      </c>
      <c r="D13">
        <v>766.97826670811889</v>
      </c>
      <c r="E13">
        <v>1998</v>
      </c>
      <c r="F13">
        <v>26.697499572879341</v>
      </c>
      <c r="G13" t="s">
        <v>23</v>
      </c>
      <c r="H13" s="16">
        <f>LN(H10)</f>
        <v>0.33858726199668887</v>
      </c>
      <c r="I13">
        <v>2000</v>
      </c>
      <c r="J13">
        <v>90.3404715133358</v>
      </c>
      <c r="K13" t="s">
        <v>23</v>
      </c>
      <c r="L13" s="16">
        <f>LN(L10)</f>
        <v>0.33732830496236005</v>
      </c>
      <c r="M13">
        <v>2000</v>
      </c>
      <c r="N13">
        <v>90.3404715133358</v>
      </c>
      <c r="O13" t="s">
        <v>23</v>
      </c>
      <c r="P13" s="16">
        <f>LN(P10)</f>
        <v>0.33792427730781605</v>
      </c>
      <c r="Q13">
        <v>2000</v>
      </c>
      <c r="R13">
        <v>90.3404715133358</v>
      </c>
      <c r="S13" t="s">
        <v>23</v>
      </c>
      <c r="T13" s="16">
        <f>LN(T10)</f>
        <v>0.33723175530885924</v>
      </c>
      <c r="U13">
        <v>2000</v>
      </c>
      <c r="V13">
        <v>90.3404715133358</v>
      </c>
      <c r="W13" t="s">
        <v>23</v>
      </c>
      <c r="X13" s="16">
        <f>LN(X10)</f>
        <v>0.35022401240770062</v>
      </c>
      <c r="Y13">
        <v>2000</v>
      </c>
      <c r="Z13">
        <v>90.3404715133358</v>
      </c>
      <c r="AA13" t="s">
        <v>23</v>
      </c>
      <c r="AB13" s="16">
        <f>LN(AB10)</f>
        <v>0.33634599424409495</v>
      </c>
      <c r="AC13">
        <v>2000</v>
      </c>
      <c r="AD13">
        <v>90.3404715133358</v>
      </c>
      <c r="AE13" t="s">
        <v>23</v>
      </c>
      <c r="AF13" s="16">
        <f>LN(AF10)</f>
        <v>0.337157650924653</v>
      </c>
      <c r="AG13">
        <v>2000</v>
      </c>
      <c r="AH13">
        <v>90.3404715133358</v>
      </c>
      <c r="AI13" t="s">
        <v>23</v>
      </c>
      <c r="AJ13" s="16">
        <f>LN(AJ10)</f>
        <v>0.33747507723421055</v>
      </c>
      <c r="AK13">
        <v>2000</v>
      </c>
      <c r="AL13">
        <v>90.3404715133358</v>
      </c>
      <c r="AM13" t="s">
        <v>23</v>
      </c>
      <c r="AN13" s="16">
        <f>LN(AN10)</f>
        <v>0.337713565378221</v>
      </c>
      <c r="AO13">
        <v>2000</v>
      </c>
      <c r="AP13">
        <v>90.3404715133358</v>
      </c>
      <c r="AQ13" t="s">
        <v>23</v>
      </c>
      <c r="AR13" s="16">
        <f>LN(AR10)</f>
        <v>0.33958092865246009</v>
      </c>
      <c r="AS13">
        <v>2000</v>
      </c>
      <c r="AT13">
        <v>90.3404715133358</v>
      </c>
      <c r="AU13" t="s">
        <v>23</v>
      </c>
      <c r="AV13" s="16">
        <f>LN(AV10)</f>
        <v>0.34126450823028043</v>
      </c>
      <c r="AW13">
        <v>2000</v>
      </c>
      <c r="AX13">
        <v>90.3404715133358</v>
      </c>
      <c r="AY13" t="s">
        <v>23</v>
      </c>
      <c r="AZ13" s="16">
        <f>LN(AZ10)</f>
        <v>0.33995620520249931</v>
      </c>
      <c r="BA13">
        <v>2000</v>
      </c>
      <c r="BB13">
        <v>90.3404715133358</v>
      </c>
      <c r="BC13" t="s">
        <v>23</v>
      </c>
      <c r="BD13" s="16">
        <f>LN(BD10)</f>
        <v>0.33900717646440365</v>
      </c>
      <c r="BE13">
        <v>1998</v>
      </c>
      <c r="BF13">
        <v>26.697499572879341</v>
      </c>
      <c r="BG13" t="s">
        <v>23</v>
      </c>
      <c r="BH13" s="16">
        <f>LN(BH10)</f>
        <v>0.3371082319405877</v>
      </c>
      <c r="BI13">
        <v>1998</v>
      </c>
      <c r="BJ13">
        <v>26.697499572879341</v>
      </c>
      <c r="BK13" t="s">
        <v>23</v>
      </c>
      <c r="BL13" s="16">
        <f>LN(BL10)</f>
        <v>0.33773863384712866</v>
      </c>
      <c r="BM13">
        <v>1998</v>
      </c>
      <c r="BN13">
        <v>26.697499572879341</v>
      </c>
      <c r="BO13" t="s">
        <v>23</v>
      </c>
      <c r="BP13" s="16">
        <f>LN(BP10)</f>
        <v>0.33477286261001532</v>
      </c>
      <c r="BQ13">
        <v>1998</v>
      </c>
      <c r="BR13">
        <v>26.697499572879341</v>
      </c>
      <c r="BS13" t="s">
        <v>23</v>
      </c>
      <c r="BT13" s="16">
        <f>LN(BT10)</f>
        <v>0.33177464384454569</v>
      </c>
      <c r="BU13">
        <v>1998</v>
      </c>
      <c r="BV13">
        <v>26.697499572879341</v>
      </c>
    </row>
    <row r="14" spans="2:76">
      <c r="B14">
        <v>0.35759803043913557</v>
      </c>
      <c r="C14" s="15">
        <v>0.981252984093821</v>
      </c>
      <c r="D14">
        <v>732.78551882945771</v>
      </c>
      <c r="E14">
        <v>2000</v>
      </c>
      <c r="F14">
        <v>90.3404715133358</v>
      </c>
      <c r="G14" t="s">
        <v>24</v>
      </c>
      <c r="H14" s="16">
        <f>H12-H11</f>
        <v>1.8940480632795742E-2</v>
      </c>
      <c r="I14">
        <v>2004</v>
      </c>
      <c r="J14">
        <v>305.6990700935379</v>
      </c>
      <c r="K14" t="s">
        <v>24</v>
      </c>
      <c r="L14" s="16">
        <f>L12-L11</f>
        <v>2.1526330577421482E-2</v>
      </c>
      <c r="M14">
        <v>2004</v>
      </c>
      <c r="N14">
        <v>305.6990700935379</v>
      </c>
      <c r="O14" t="s">
        <v>24</v>
      </c>
      <c r="P14" s="16">
        <f>P12-P11</f>
        <v>2.1140166780175218E-2</v>
      </c>
      <c r="Q14">
        <v>2004</v>
      </c>
      <c r="R14">
        <v>305.6990700935379</v>
      </c>
      <c r="S14" t="s">
        <v>24</v>
      </c>
      <c r="T14" s="16">
        <f>T12-T11</f>
        <v>2.0908226315113965E-2</v>
      </c>
      <c r="U14">
        <v>2004</v>
      </c>
      <c r="V14">
        <v>305.6990700935379</v>
      </c>
      <c r="W14" t="s">
        <v>24</v>
      </c>
      <c r="X14" s="16">
        <f>X12-X11</f>
        <v>1.6505170836999872E-2</v>
      </c>
      <c r="Y14">
        <v>2004</v>
      </c>
      <c r="Z14">
        <v>305.6990700935379</v>
      </c>
      <c r="AA14" t="s">
        <v>24</v>
      </c>
      <c r="AB14" s="16">
        <f>AB12-AB11</f>
        <v>1.9965663798909961E-2</v>
      </c>
      <c r="AC14">
        <v>2004</v>
      </c>
      <c r="AD14">
        <v>305.6990700935379</v>
      </c>
      <c r="AE14" t="s">
        <v>24</v>
      </c>
      <c r="AF14" s="16">
        <f>AF12-AF11</f>
        <v>1.9876011192968279E-2</v>
      </c>
      <c r="AG14">
        <v>2004</v>
      </c>
      <c r="AH14">
        <v>305.6990700935379</v>
      </c>
      <c r="AI14" t="s">
        <v>24</v>
      </c>
      <c r="AJ14" s="16">
        <f>AJ12-AJ11</f>
        <v>1.9563116251207546E-2</v>
      </c>
      <c r="AK14">
        <v>2004</v>
      </c>
      <c r="AL14">
        <v>305.6990700935379</v>
      </c>
      <c r="AM14" t="s">
        <v>24</v>
      </c>
      <c r="AN14" s="16">
        <f>AN12-AN11</f>
        <v>1.9683408902319288E-2</v>
      </c>
      <c r="AO14">
        <v>2004</v>
      </c>
      <c r="AP14">
        <v>305.6990700935379</v>
      </c>
      <c r="AQ14" t="s">
        <v>24</v>
      </c>
      <c r="AR14" s="16">
        <f>AR12-AR11</f>
        <v>1.8414512761994961E-2</v>
      </c>
      <c r="AS14">
        <v>2004</v>
      </c>
      <c r="AT14">
        <v>305.6990700935379</v>
      </c>
      <c r="AU14" t="s">
        <v>24</v>
      </c>
      <c r="AV14" s="16">
        <f>AV12-AV11</f>
        <v>1.7940625283727363E-2</v>
      </c>
      <c r="AW14">
        <v>2004</v>
      </c>
      <c r="AX14">
        <v>305.6990700935379</v>
      </c>
      <c r="AY14" t="s">
        <v>24</v>
      </c>
      <c r="AZ14" s="16">
        <f>AZ12-AZ11</f>
        <v>1.922903922474789E-2</v>
      </c>
      <c r="BA14">
        <v>2004</v>
      </c>
      <c r="BB14">
        <v>305.6990700935379</v>
      </c>
      <c r="BC14" t="s">
        <v>24</v>
      </c>
      <c r="BD14" s="16">
        <f>BD12-BD11</f>
        <v>1.9681935749014168E-2</v>
      </c>
      <c r="BE14">
        <v>2004</v>
      </c>
      <c r="BF14">
        <v>305.6990700935379</v>
      </c>
      <c r="BG14" t="s">
        <v>24</v>
      </c>
      <c r="BH14" s="16">
        <f>BH12-BH11</f>
        <v>2.0078382384811799E-2</v>
      </c>
      <c r="BI14">
        <v>2000</v>
      </c>
      <c r="BJ14">
        <v>90.3404715133358</v>
      </c>
      <c r="BK14" t="s">
        <v>24</v>
      </c>
      <c r="BL14" s="16">
        <f>BL12-BL11</f>
        <v>2.0389421636836491E-2</v>
      </c>
      <c r="BM14">
        <v>2000</v>
      </c>
      <c r="BN14">
        <v>90.3404715133358</v>
      </c>
      <c r="BO14" t="s">
        <v>24</v>
      </c>
      <c r="BP14" s="16">
        <f>BP12-BP11</f>
        <v>2.0476924425916254E-2</v>
      </c>
      <c r="BQ14">
        <v>2000</v>
      </c>
      <c r="BR14">
        <v>90.3404715133358</v>
      </c>
      <c r="BS14" t="s">
        <v>24</v>
      </c>
      <c r="BT14" s="16">
        <f>BT12-BT11</f>
        <v>1.9739035563430041E-2</v>
      </c>
      <c r="BU14">
        <v>2000</v>
      </c>
      <c r="BV14">
        <v>90.3404715133358</v>
      </c>
    </row>
    <row r="15" spans="2:76">
      <c r="B15">
        <v>0.35855245221099102</v>
      </c>
      <c r="C15" s="15">
        <v>0.98073780277463063</v>
      </c>
      <c r="D15">
        <v>712.81220300045754</v>
      </c>
      <c r="E15">
        <v>2004</v>
      </c>
      <c r="F15">
        <v>305.6990700935379</v>
      </c>
      <c r="G15" t="s">
        <v>25</v>
      </c>
      <c r="H15" s="16">
        <f>H11-H13</f>
        <v>1.9306159719954807E-2</v>
      </c>
      <c r="I15">
        <v>2006</v>
      </c>
      <c r="J15">
        <v>1034.441373734237</v>
      </c>
      <c r="K15" t="s">
        <v>25</v>
      </c>
      <c r="L15" s="16">
        <f>L11-L13</f>
        <v>2.1999926967961103E-2</v>
      </c>
      <c r="M15">
        <v>2006</v>
      </c>
      <c r="N15">
        <v>1034.441373734237</v>
      </c>
      <c r="O15" t="s">
        <v>25</v>
      </c>
      <c r="P15" s="16">
        <f>P11-P13</f>
        <v>2.1596742897696197E-2</v>
      </c>
      <c r="Q15">
        <v>2006</v>
      </c>
      <c r="R15">
        <v>1034.441373734237</v>
      </c>
      <c r="S15" t="s">
        <v>25</v>
      </c>
      <c r="T15" s="16">
        <f>T11-T13</f>
        <v>2.1354732508288621E-2</v>
      </c>
      <c r="U15">
        <v>2006</v>
      </c>
      <c r="V15">
        <v>1034.441373734237</v>
      </c>
      <c r="W15" t="s">
        <v>25</v>
      </c>
      <c r="X15" s="16">
        <f>X11-X13</f>
        <v>1.6782169810538206E-2</v>
      </c>
      <c r="Y15">
        <v>2006</v>
      </c>
      <c r="Z15">
        <v>1034.441373734237</v>
      </c>
      <c r="AA15" t="s">
        <v>25</v>
      </c>
      <c r="AB15" s="16">
        <f>AB11-AB13</f>
        <v>2.0372426606555083E-2</v>
      </c>
      <c r="AC15">
        <v>2006</v>
      </c>
      <c r="AD15">
        <v>1034.441373734237</v>
      </c>
      <c r="AE15" t="s">
        <v>25</v>
      </c>
      <c r="AF15" s="16">
        <f>AF11-AF13</f>
        <v>2.0279092195220561E-2</v>
      </c>
      <c r="AG15">
        <v>2006</v>
      </c>
      <c r="AH15">
        <v>1034.441373734237</v>
      </c>
      <c r="AI15" t="s">
        <v>25</v>
      </c>
      <c r="AJ15" s="16">
        <f>AJ11-AJ13</f>
        <v>1.9953481222043878E-2</v>
      </c>
      <c r="AK15">
        <v>2006</v>
      </c>
      <c r="AL15">
        <v>1034.441373734237</v>
      </c>
      <c r="AM15" t="s">
        <v>25</v>
      </c>
      <c r="AN15" s="16">
        <f>AN11-AN13</f>
        <v>2.0078637959968393E-2</v>
      </c>
      <c r="AO15">
        <v>2006</v>
      </c>
      <c r="AP15">
        <v>1034.441373734237</v>
      </c>
      <c r="AQ15" t="s">
        <v>25</v>
      </c>
      <c r="AR15" s="16">
        <f>AR11-AR13</f>
        <v>1.8759978571916247E-2</v>
      </c>
      <c r="AS15">
        <v>2006</v>
      </c>
      <c r="AT15">
        <v>1034.441373734237</v>
      </c>
      <c r="AU15" t="s">
        <v>25</v>
      </c>
      <c r="AV15" s="16">
        <f>AV11-AV13</f>
        <v>1.8268380402631845E-2</v>
      </c>
      <c r="AW15">
        <v>2006</v>
      </c>
      <c r="AX15">
        <v>1034.441373734237</v>
      </c>
      <c r="AY15" t="s">
        <v>25</v>
      </c>
      <c r="AZ15" s="16">
        <f>AZ11-AZ13</f>
        <v>1.9606056702713093E-2</v>
      </c>
      <c r="BA15">
        <v>2006</v>
      </c>
      <c r="BB15">
        <v>1034.441373734237</v>
      </c>
      <c r="BC15" t="s">
        <v>25</v>
      </c>
      <c r="BD15" s="16">
        <f>BD11-BD13</f>
        <v>2.0077105053244282E-2</v>
      </c>
      <c r="BE15">
        <v>2006</v>
      </c>
      <c r="BF15">
        <v>1034.441373734237</v>
      </c>
      <c r="BG15" t="s">
        <v>25</v>
      </c>
      <c r="BH15" s="16">
        <f>BH11-BH13</f>
        <v>2.0489798498547873E-2</v>
      </c>
      <c r="BI15">
        <v>2006</v>
      </c>
      <c r="BJ15">
        <v>1034.441373734237</v>
      </c>
      <c r="BK15" t="s">
        <v>25</v>
      </c>
      <c r="BL15" s="16">
        <f>BL11-BL13</f>
        <v>2.0813818363862369E-2</v>
      </c>
      <c r="BM15">
        <v>2004</v>
      </c>
      <c r="BN15">
        <v>305.6990700935379</v>
      </c>
      <c r="BO15" t="s">
        <v>25</v>
      </c>
      <c r="BP15" s="16">
        <f>BP11-BP13</f>
        <v>2.0905010006509628E-2</v>
      </c>
      <c r="BQ15">
        <v>2004</v>
      </c>
      <c r="BR15">
        <v>305.6990700935379</v>
      </c>
      <c r="BS15" t="s">
        <v>25</v>
      </c>
      <c r="BT15" s="16">
        <f>BT11-BT13</f>
        <v>2.0136524298423886E-2</v>
      </c>
      <c r="BU15">
        <v>2004</v>
      </c>
      <c r="BV15">
        <v>305.6990700935379</v>
      </c>
    </row>
    <row r="16" spans="2:76">
      <c r="B16">
        <v>0.35567787261652495</v>
      </c>
      <c r="C16" s="15">
        <v>0.98037552649631365</v>
      </c>
      <c r="D16">
        <v>699.39493502183268</v>
      </c>
      <c r="E16">
        <v>2006</v>
      </c>
      <c r="F16">
        <v>1034.441373734237</v>
      </c>
      <c r="G16" t="s">
        <v>26</v>
      </c>
      <c r="H16" s="17">
        <f>AVERAGE(H14:H15)</f>
        <v>1.9123320176375275E-2</v>
      </c>
      <c r="I16">
        <v>2008</v>
      </c>
      <c r="J16">
        <v>3500.3997734299801</v>
      </c>
      <c r="K16" t="s">
        <v>26</v>
      </c>
      <c r="L16" s="17">
        <f>AVERAGE(L14:L15)</f>
        <v>2.1763128772691293E-2</v>
      </c>
      <c r="M16">
        <v>2008</v>
      </c>
      <c r="N16">
        <v>3500.3997734299801</v>
      </c>
      <c r="O16" t="s">
        <v>26</v>
      </c>
      <c r="P16" s="17">
        <f>AVERAGE(P14:P15)</f>
        <v>2.1368454838935708E-2</v>
      </c>
      <c r="Q16">
        <v>2008</v>
      </c>
      <c r="R16">
        <v>3500.3997734299801</v>
      </c>
      <c r="S16" t="s">
        <v>26</v>
      </c>
      <c r="T16" s="17">
        <f>AVERAGE(T14:T15)</f>
        <v>2.1131479411701293E-2</v>
      </c>
      <c r="U16">
        <v>2008</v>
      </c>
      <c r="V16">
        <v>3500.3997734299801</v>
      </c>
      <c r="W16" t="s">
        <v>26</v>
      </c>
      <c r="X16" s="17">
        <f>AVERAGE(X14:X15)</f>
        <v>1.6643670323769039E-2</v>
      </c>
      <c r="Y16">
        <v>2008</v>
      </c>
      <c r="Z16">
        <v>3500.3997734299801</v>
      </c>
      <c r="AA16" t="s">
        <v>26</v>
      </c>
      <c r="AB16" s="17">
        <f>AVERAGE(AB14:AB15)</f>
        <v>2.0169045202732522E-2</v>
      </c>
      <c r="AC16">
        <v>2008</v>
      </c>
      <c r="AD16">
        <v>3500.3997734299801</v>
      </c>
      <c r="AE16" t="s">
        <v>26</v>
      </c>
      <c r="AF16" s="17">
        <f>AVERAGE(AF14:AF15)</f>
        <v>2.007755169409442E-2</v>
      </c>
      <c r="AG16">
        <v>2008</v>
      </c>
      <c r="AH16">
        <v>3500.3997734299801</v>
      </c>
      <c r="AI16" t="s">
        <v>26</v>
      </c>
      <c r="AJ16" s="17">
        <f>AVERAGE(AJ14:AJ15)</f>
        <v>1.9758298736625712E-2</v>
      </c>
      <c r="AK16">
        <v>2008</v>
      </c>
      <c r="AL16">
        <v>3500.3997734299801</v>
      </c>
      <c r="AM16" t="s">
        <v>26</v>
      </c>
      <c r="AN16" s="17">
        <f>AVERAGE(AN14:AN15)</f>
        <v>1.9881023431143841E-2</v>
      </c>
      <c r="AO16">
        <v>2008</v>
      </c>
      <c r="AP16">
        <v>3500.3997734299801</v>
      </c>
      <c r="AQ16" t="s">
        <v>26</v>
      </c>
      <c r="AR16" s="17">
        <f>AVERAGE(AR14:AR15)</f>
        <v>1.8587245666955604E-2</v>
      </c>
      <c r="AS16">
        <v>2008</v>
      </c>
      <c r="AT16">
        <v>3500.3997734299801</v>
      </c>
      <c r="AU16" t="s">
        <v>26</v>
      </c>
      <c r="AV16" s="17">
        <f>AVERAGE(AV14:AV15)</f>
        <v>1.8104502843179604E-2</v>
      </c>
      <c r="AW16">
        <v>2008</v>
      </c>
      <c r="AX16">
        <v>3500.3997734299801</v>
      </c>
      <c r="AY16" t="s">
        <v>26</v>
      </c>
      <c r="AZ16" s="17">
        <f>AVERAGE(AZ14:AZ15)</f>
        <v>1.9417547963730492E-2</v>
      </c>
      <c r="BA16">
        <v>2008</v>
      </c>
      <c r="BB16">
        <v>3500.3997734299801</v>
      </c>
      <c r="BC16" t="s">
        <v>26</v>
      </c>
      <c r="BD16" s="17">
        <f>AVERAGE(BD14:BD15)</f>
        <v>1.9879520401129225E-2</v>
      </c>
      <c r="BE16">
        <v>2008</v>
      </c>
      <c r="BF16">
        <v>3500.3997734299801</v>
      </c>
      <c r="BG16" t="s">
        <v>26</v>
      </c>
      <c r="BH16" s="17">
        <f>AVERAGE(BH14:BH15)</f>
        <v>2.0284090441679836E-2</v>
      </c>
      <c r="BI16">
        <v>2008</v>
      </c>
      <c r="BJ16">
        <v>3500.3997734299801</v>
      </c>
      <c r="BK16" t="s">
        <v>26</v>
      </c>
      <c r="BL16" s="17">
        <f>AVERAGE(BL14:BL15)</f>
        <v>2.060162000034943E-2</v>
      </c>
      <c r="BM16">
        <v>2008</v>
      </c>
      <c r="BN16">
        <v>3500.3997734299801</v>
      </c>
      <c r="BO16" t="s">
        <v>26</v>
      </c>
      <c r="BP16" s="17">
        <f>AVERAGE(BP14:BP15)</f>
        <v>2.0690967216212941E-2</v>
      </c>
      <c r="BQ16">
        <v>2006</v>
      </c>
      <c r="BR16">
        <v>1034.441373734237</v>
      </c>
      <c r="BS16" t="s">
        <v>26</v>
      </c>
      <c r="BT16" s="17">
        <f>AVERAGE(BT14:BT15)</f>
        <v>1.9937779930926963E-2</v>
      </c>
      <c r="BU16">
        <v>2006</v>
      </c>
      <c r="BV16">
        <v>1034.441373734237</v>
      </c>
    </row>
    <row r="17" spans="1:74">
      <c r="B17">
        <v>0.35191116814296958</v>
      </c>
      <c r="C17" s="15">
        <v>0.98150414390983676</v>
      </c>
      <c r="D17">
        <v>742.92630455995436</v>
      </c>
      <c r="E17">
        <v>2008</v>
      </c>
      <c r="F17">
        <v>3500.3997734299801</v>
      </c>
      <c r="G17" t="s">
        <v>27</v>
      </c>
      <c r="H17">
        <f>TINV(0.3173,H5)</f>
        <v>1.0344861529336604</v>
      </c>
      <c r="I17">
        <v>2010</v>
      </c>
      <c r="J17">
        <v>8733.2616238284518</v>
      </c>
      <c r="K17" t="s">
        <v>27</v>
      </c>
      <c r="L17">
        <f>TINV(0.3173,L5)</f>
        <v>1.0370358684985483</v>
      </c>
      <c r="M17">
        <v>2010</v>
      </c>
      <c r="N17">
        <v>8733.2616238284518</v>
      </c>
      <c r="O17" t="s">
        <v>27</v>
      </c>
      <c r="P17">
        <f>TINV(0.3173,P5)</f>
        <v>1.0370358684985483</v>
      </c>
      <c r="Q17">
        <v>2010</v>
      </c>
      <c r="R17">
        <v>8733.2616238284518</v>
      </c>
      <c r="S17" t="s">
        <v>27</v>
      </c>
      <c r="T17">
        <f>TINV(0.3173,T5)</f>
        <v>1.0370358684985483</v>
      </c>
      <c r="U17">
        <v>2010</v>
      </c>
      <c r="V17">
        <v>8733.2616238284518</v>
      </c>
      <c r="W17" t="s">
        <v>27</v>
      </c>
      <c r="X17">
        <f>TINV(0.3173,X5)</f>
        <v>1.0370358684985483</v>
      </c>
      <c r="Y17">
        <v>2010</v>
      </c>
      <c r="Z17">
        <v>8733.2616238284518</v>
      </c>
      <c r="AA17" t="s">
        <v>27</v>
      </c>
      <c r="AB17">
        <f>TINV(0.3173,AB5)</f>
        <v>1.0370358684985483</v>
      </c>
      <c r="AC17">
        <v>2010</v>
      </c>
      <c r="AD17">
        <v>8733.2616238284518</v>
      </c>
      <c r="AE17" t="s">
        <v>27</v>
      </c>
      <c r="AF17">
        <f>TINV(0.3173,AF5)</f>
        <v>1.0370358684985483</v>
      </c>
      <c r="AG17">
        <v>2010</v>
      </c>
      <c r="AH17">
        <v>8733.2616238284518</v>
      </c>
      <c r="AI17" t="s">
        <v>27</v>
      </c>
      <c r="AJ17">
        <f>TINV(0.3173,AJ5)</f>
        <v>1.0370358684985483</v>
      </c>
      <c r="AK17">
        <v>2010</v>
      </c>
      <c r="AL17">
        <v>8733.2616238284518</v>
      </c>
      <c r="AM17" t="s">
        <v>27</v>
      </c>
      <c r="AN17">
        <f>TINV(0.3173,AN5)</f>
        <v>1.0370358684985483</v>
      </c>
      <c r="AO17">
        <v>2010</v>
      </c>
      <c r="AP17">
        <v>8733.2616238284518</v>
      </c>
      <c r="AQ17" t="s">
        <v>27</v>
      </c>
      <c r="AR17">
        <f>TINV(0.3173,AR5)</f>
        <v>1.0370358684985483</v>
      </c>
      <c r="AS17">
        <v>2010</v>
      </c>
      <c r="AT17">
        <v>8733.2616238284518</v>
      </c>
      <c r="AU17" t="s">
        <v>27</v>
      </c>
      <c r="AV17">
        <f>TINV(0.3173,AV5)</f>
        <v>1.0370358684985483</v>
      </c>
      <c r="AW17">
        <v>2010</v>
      </c>
      <c r="AX17">
        <v>8733.2616238284518</v>
      </c>
      <c r="AY17" t="s">
        <v>27</v>
      </c>
      <c r="AZ17">
        <f>TINV(0.3173,AZ5)</f>
        <v>1.0370358684985483</v>
      </c>
      <c r="BA17">
        <v>2010</v>
      </c>
      <c r="BB17">
        <v>8733.2616238284518</v>
      </c>
      <c r="BC17" t="s">
        <v>27</v>
      </c>
      <c r="BD17">
        <f>TINV(0.3173,BD5)</f>
        <v>1.0370358684985483</v>
      </c>
      <c r="BE17">
        <v>2010</v>
      </c>
      <c r="BF17">
        <v>8733.2616238284518</v>
      </c>
      <c r="BG17" t="s">
        <v>27</v>
      </c>
      <c r="BH17">
        <f>TINV(0.3173,BH5)</f>
        <v>1.0370358684985483</v>
      </c>
      <c r="BI17">
        <v>2010</v>
      </c>
      <c r="BJ17">
        <v>8733.2616238284518</v>
      </c>
      <c r="BK17" t="s">
        <v>27</v>
      </c>
      <c r="BL17">
        <f>TINV(0.3173,BL5)</f>
        <v>1.0370358684985483</v>
      </c>
      <c r="BM17">
        <v>2010</v>
      </c>
      <c r="BN17">
        <v>8733.2616238284518</v>
      </c>
      <c r="BO17" t="s">
        <v>27</v>
      </c>
      <c r="BP17">
        <f>TINV(0.3173,BP5)</f>
        <v>1.0370358684985483</v>
      </c>
      <c r="BQ17">
        <v>2010</v>
      </c>
      <c r="BR17">
        <v>8733.2616238284518</v>
      </c>
      <c r="BS17" t="s">
        <v>27</v>
      </c>
      <c r="BT17">
        <f>TINV(0.3173,BT5)</f>
        <v>1.0370358684985483</v>
      </c>
      <c r="BU17">
        <v>2008</v>
      </c>
      <c r="BV17">
        <v>3500.3997734299801</v>
      </c>
    </row>
    <row r="18" spans="1:74">
      <c r="B18">
        <v>0.34951957606352119</v>
      </c>
      <c r="C18" s="15">
        <v>0.9821382649636351</v>
      </c>
      <c r="D18">
        <v>769.79843679783949</v>
      </c>
      <c r="E18">
        <v>2010</v>
      </c>
      <c r="F18">
        <v>8733.2616238284518</v>
      </c>
      <c r="G18" t="s">
        <v>28</v>
      </c>
      <c r="H18">
        <f>H17*G3</f>
        <v>1.2971121405486825E-2</v>
      </c>
      <c r="K18" t="s">
        <v>28</v>
      </c>
      <c r="L18">
        <f>L17*K3</f>
        <v>1.4723418825231609E-2</v>
      </c>
      <c r="O18" t="s">
        <v>28</v>
      </c>
      <c r="P18">
        <f>P17*O3</f>
        <v>1.4459279223177968E-2</v>
      </c>
      <c r="S18" t="s">
        <v>28</v>
      </c>
      <c r="T18">
        <f>T17*S3</f>
        <v>1.4285617696260281E-2</v>
      </c>
      <c r="W18" t="s">
        <v>28</v>
      </c>
      <c r="X18">
        <f>X17*W3</f>
        <v>1.1347479051011019E-2</v>
      </c>
      <c r="AA18" t="s">
        <v>28</v>
      </c>
      <c r="AB18">
        <f>AB17*AA3</f>
        <v>1.3609711586498617E-2</v>
      </c>
      <c r="AE18" t="s">
        <v>28</v>
      </c>
      <c r="AF18">
        <f>AF17*AE3</f>
        <v>1.3557725345659119E-2</v>
      </c>
      <c r="AI18" t="s">
        <v>28</v>
      </c>
      <c r="AJ18">
        <f>AJ17*AI3</f>
        <v>1.3342091433794397E-2</v>
      </c>
      <c r="AM18" t="s">
        <v>28</v>
      </c>
      <c r="AN18">
        <f>AN17*AM3</f>
        <v>1.3429824181875067E-2</v>
      </c>
      <c r="AQ18" t="s">
        <v>28</v>
      </c>
      <c r="AR18">
        <f>AR17*AQ3</f>
        <v>1.2562964473537335E-2</v>
      </c>
      <c r="AU18" t="s">
        <v>28</v>
      </c>
      <c r="AV18">
        <f>AV17*AU3</f>
        <v>1.2251349539123607E-2</v>
      </c>
      <c r="AY18" t="s">
        <v>28</v>
      </c>
      <c r="AZ18">
        <f>AZ17*AY3</f>
        <v>1.3140059732238399E-2</v>
      </c>
      <c r="BC18" t="s">
        <v>28</v>
      </c>
      <c r="BD18">
        <f>BD17*BC3</f>
        <v>1.3446171423541571E-2</v>
      </c>
      <c r="BG18" t="s">
        <v>28</v>
      </c>
      <c r="BH18">
        <f>BH17*BG3</f>
        <v>1.3699365625554518E-2</v>
      </c>
      <c r="BK18" t="s">
        <v>28</v>
      </c>
      <c r="BL18">
        <f>BL17*BK3</f>
        <v>1.3927042852521733E-2</v>
      </c>
      <c r="BO18" t="s">
        <v>28</v>
      </c>
      <c r="BP18">
        <f>BP17*BO3</f>
        <v>1.3947275646459031E-2</v>
      </c>
      <c r="BS18" t="s">
        <v>28</v>
      </c>
      <c r="BT18">
        <f>BT17*BS3</f>
        <v>1.3389179371393365E-2</v>
      </c>
    </row>
    <row r="19" spans="1:74">
      <c r="A19" t="s">
        <v>36</v>
      </c>
      <c r="B19" s="8">
        <f>AVERAGE(B2:B18)</f>
        <v>0.35785866392291049</v>
      </c>
      <c r="C19" s="8">
        <f>AVERAGE(C2:C18)</f>
        <v>0.98194127432074252</v>
      </c>
      <c r="D19" s="8">
        <f>AVERAGE(D2:D18)</f>
        <v>774.15225121938511</v>
      </c>
      <c r="E19" s="8">
        <f>AVERAGE(E2:E18)</f>
        <v>1989.5882352941176</v>
      </c>
      <c r="F19" s="8">
        <f>AVERAGE(F2:F18)</f>
        <v>806.54497440020521</v>
      </c>
      <c r="G19" t="s">
        <v>29</v>
      </c>
      <c r="H19">
        <f>G2+H18</f>
        <v>1.443284293439145</v>
      </c>
      <c r="K19" t="s">
        <v>29</v>
      </c>
      <c r="L19">
        <f>K2+L18</f>
        <v>1.447090291790091</v>
      </c>
      <c r="O19" t="s">
        <v>29</v>
      </c>
      <c r="P19">
        <f>O2+P18</f>
        <v>1.4471023223472459</v>
      </c>
      <c r="S19" t="s">
        <v>29</v>
      </c>
      <c r="T19">
        <f>S2+T18</f>
        <v>1.4455904349006914</v>
      </c>
      <c r="W19" t="s">
        <v>29</v>
      </c>
      <c r="X19">
        <f>W2+X18</f>
        <v>1.4547543215947136</v>
      </c>
      <c r="AA19" t="s">
        <v>29</v>
      </c>
      <c r="AB19">
        <f>AA2+AB18</f>
        <v>1.4422432513822876</v>
      </c>
      <c r="AE19" t="s">
        <v>29</v>
      </c>
      <c r="AF19">
        <f>AE2+AF18</f>
        <v>1.4432178530939948</v>
      </c>
      <c r="AI19" t="s">
        <v>29</v>
      </c>
      <c r="AJ19">
        <f>AI2+AJ18</f>
        <v>1.4429905179427802</v>
      </c>
      <c r="AM19" t="s">
        <v>29</v>
      </c>
      <c r="AN19">
        <f>AM2+AN18</f>
        <v>1.4435982295622247</v>
      </c>
      <c r="AQ19" t="s">
        <v>29</v>
      </c>
      <c r="AR19">
        <f>AQ2+AR18</f>
        <v>1.4435163241498632</v>
      </c>
      <c r="AU19" t="s">
        <v>29</v>
      </c>
      <c r="AV19">
        <f>AU2+AV18</f>
        <v>1.4449113959840403</v>
      </c>
      <c r="AY19" t="s">
        <v>29</v>
      </c>
      <c r="AZ19">
        <f>AY2+AZ18</f>
        <v>1.4458421887088606</v>
      </c>
      <c r="BC19" t="s">
        <v>29</v>
      </c>
      <c r="BD19">
        <f>BC2+BD18</f>
        <v>1.4454636605165443</v>
      </c>
      <c r="BG19" t="s">
        <v>29</v>
      </c>
      <c r="BH19">
        <f>BG2+BH18</f>
        <v>1.4435900980196532</v>
      </c>
      <c r="BK19" t="s">
        <v>29</v>
      </c>
      <c r="BL19">
        <f>BK2+BL18</f>
        <v>1.4451831455589226</v>
      </c>
      <c r="BO19" t="s">
        <v>29</v>
      </c>
      <c r="BP19">
        <f>BO2+BP18</f>
        <v>1.4410950264867988</v>
      </c>
      <c r="BS19" t="s">
        <v>29</v>
      </c>
      <c r="BT19">
        <f>BS2+BT18</f>
        <v>1.4351713979253258</v>
      </c>
    </row>
    <row r="20" spans="1:74">
      <c r="A20" t="s">
        <v>37</v>
      </c>
      <c r="B20" s="8">
        <f>STDEV(B2:B18)</f>
        <v>3.6094982591987654E-3</v>
      </c>
      <c r="C20" s="8">
        <f>STDEV(C2:C18)</f>
        <v>2.1948708956043878E-3</v>
      </c>
      <c r="D20" s="8">
        <f>STDEV(D2:D18)</f>
        <v>114.73084830961214</v>
      </c>
      <c r="E20" s="8">
        <f>STDEV(E2:E18)</f>
        <v>14.204131544771631</v>
      </c>
      <c r="F20" s="8">
        <f>STDEV(F2:F18)</f>
        <v>2216.9309295112512</v>
      </c>
      <c r="G20" t="s">
        <v>30</v>
      </c>
      <c r="H20">
        <f>G2-H18</f>
        <v>1.4173420506281713</v>
      </c>
      <c r="K20" t="s">
        <v>30</v>
      </c>
      <c r="L20">
        <f>K2-L18</f>
        <v>1.4176434541396277</v>
      </c>
      <c r="O20" t="s">
        <v>30</v>
      </c>
      <c r="P20">
        <f>O2-P18</f>
        <v>1.4181837639008901</v>
      </c>
      <c r="S20" t="s">
        <v>30</v>
      </c>
      <c r="T20">
        <f>S2-T18</f>
        <v>1.4170191995081709</v>
      </c>
      <c r="W20" t="s">
        <v>30</v>
      </c>
      <c r="X20">
        <f>W2-X18</f>
        <v>1.4320593634926915</v>
      </c>
      <c r="AA20" t="s">
        <v>30</v>
      </c>
      <c r="AB20">
        <f>AA2-AB18</f>
        <v>1.4150238282092904</v>
      </c>
      <c r="AE20" t="s">
        <v>30</v>
      </c>
      <c r="AF20">
        <f>AE2-AF18</f>
        <v>1.4161024024026765</v>
      </c>
      <c r="AI20" t="s">
        <v>30</v>
      </c>
      <c r="AJ20">
        <f>AI2-AJ18</f>
        <v>1.4163063350751912</v>
      </c>
      <c r="AM20" t="s">
        <v>30</v>
      </c>
      <c r="AN20">
        <f>AM2-AN18</f>
        <v>1.4167385811984745</v>
      </c>
      <c r="AQ20" t="s">
        <v>30</v>
      </c>
      <c r="AR20">
        <f>AQ2-AR18</f>
        <v>1.4183903952027883</v>
      </c>
      <c r="AU20" t="s">
        <v>30</v>
      </c>
      <c r="AV20">
        <f>AU2-AV18</f>
        <v>1.420408696905793</v>
      </c>
      <c r="AY20" t="s">
        <v>30</v>
      </c>
      <c r="AZ20">
        <f>AY2-AZ18</f>
        <v>1.4195620692443838</v>
      </c>
      <c r="BC20" t="s">
        <v>30</v>
      </c>
      <c r="BD20">
        <f>BC2-BD18</f>
        <v>1.418571317669461</v>
      </c>
      <c r="BG20" t="s">
        <v>30</v>
      </c>
      <c r="BH20">
        <f>BG2-BH18</f>
        <v>1.416191366768544</v>
      </c>
      <c r="BK20" t="s">
        <v>30</v>
      </c>
      <c r="BL20">
        <f>BK2-BL18</f>
        <v>1.417329059853879</v>
      </c>
      <c r="BO20" t="s">
        <v>30</v>
      </c>
      <c r="BP20">
        <f>BO2-BP18</f>
        <v>1.4132004751938809</v>
      </c>
      <c r="BS20" t="s">
        <v>30</v>
      </c>
      <c r="BT20">
        <f>BS2-BT18</f>
        <v>1.408393039182539</v>
      </c>
    </row>
    <row r="21" spans="1:74">
      <c r="A21" t="s">
        <v>38</v>
      </c>
      <c r="B21" s="8">
        <f>MIN(B2:B18)</f>
        <v>0.34951957606352119</v>
      </c>
      <c r="C21" s="8">
        <f>MIN(C2:C18)</f>
        <v>0.97861125330510579</v>
      </c>
      <c r="D21" s="8">
        <f>MIN(D2:D18)</f>
        <v>640.54980601280465</v>
      </c>
      <c r="E21" s="8">
        <f>MIN(E2:E18)</f>
        <v>1967</v>
      </c>
      <c r="F21" s="8">
        <f>MIN(F2:F18)</f>
        <v>7.2492673666503407E-4</v>
      </c>
      <c r="G21" t="s">
        <v>21</v>
      </c>
      <c r="H21" s="16">
        <f>LN(G2)</f>
        <v>0.35789342171664368</v>
      </c>
      <c r="K21" t="s">
        <v>21</v>
      </c>
      <c r="L21" s="16">
        <f>LN(K2)</f>
        <v>0.35932823193032115</v>
      </c>
      <c r="O21" t="s">
        <v>21</v>
      </c>
      <c r="P21" s="16">
        <f>LN(O2)</f>
        <v>0.35952102020551224</v>
      </c>
      <c r="S21" t="s">
        <v>21</v>
      </c>
      <c r="T21" s="16">
        <f>LN(S2)</f>
        <v>0.35858648781714786</v>
      </c>
      <c r="W21" t="s">
        <v>21</v>
      </c>
      <c r="X21" s="16">
        <f>LN(W2)</f>
        <v>0.36700618221823883</v>
      </c>
      <c r="AA21" t="s">
        <v>21</v>
      </c>
      <c r="AB21" s="16">
        <f>LN(AA2)</f>
        <v>0.35671842085065003</v>
      </c>
      <c r="AE21" t="s">
        <v>21</v>
      </c>
      <c r="AF21" s="16">
        <f>LN(AE2)</f>
        <v>0.35743674311987356</v>
      </c>
      <c r="AI21" t="s">
        <v>21</v>
      </c>
      <c r="AJ21" s="16">
        <f>LN(AI2)</f>
        <v>0.35742855845625443</v>
      </c>
      <c r="AM21" t="s">
        <v>21</v>
      </c>
      <c r="AN21" s="16">
        <f>LN(AM2)</f>
        <v>0.3577922033381894</v>
      </c>
      <c r="AQ21" t="s">
        <v>21</v>
      </c>
      <c r="AR21" s="16">
        <f>LN(AQ2)</f>
        <v>0.35834090722437634</v>
      </c>
      <c r="AU21" t="s">
        <v>21</v>
      </c>
      <c r="AV21" s="16">
        <f>LN(AU2)</f>
        <v>0.35953288863291227</v>
      </c>
      <c r="AY21" t="s">
        <v>21</v>
      </c>
      <c r="AZ21" s="16">
        <f>LN(AY2)</f>
        <v>0.3595622619052124</v>
      </c>
      <c r="BC21" t="s">
        <v>21</v>
      </c>
      <c r="BD21" s="16">
        <f>LN(BC2)</f>
        <v>0.35908428151764793</v>
      </c>
      <c r="BG21" t="s">
        <v>21</v>
      </c>
      <c r="BH21" s="16">
        <f>LN(BG2)</f>
        <v>0.35759803043913557</v>
      </c>
      <c r="BK21" t="s">
        <v>21</v>
      </c>
      <c r="BL21" s="16">
        <f>LN(BK2)</f>
        <v>0.35855245221099102</v>
      </c>
      <c r="BO21" t="s">
        <v>21</v>
      </c>
      <c r="BP21" s="16">
        <f>LN(BO2)</f>
        <v>0.35567787261652495</v>
      </c>
      <c r="BS21" t="s">
        <v>21</v>
      </c>
      <c r="BT21" s="16">
        <f>LN(BS2)</f>
        <v>0.35191116814296958</v>
      </c>
    </row>
    <row r="22" spans="1:74">
      <c r="A22" t="s">
        <v>39</v>
      </c>
      <c r="B22" s="8">
        <f>MAX(B2:B18)</f>
        <v>0.36700618221823883</v>
      </c>
      <c r="C22" s="8">
        <f>MAX(C2:C18)</f>
        <v>0.98770804139843627</v>
      </c>
      <c r="D22" s="8">
        <f>MAX(D2:D18)</f>
        <v>1124.9559999184353</v>
      </c>
      <c r="E22" s="8">
        <f>MAX(E2:E18)</f>
        <v>2010</v>
      </c>
      <c r="F22" s="8">
        <f>MAX(F2:F18)</f>
        <v>8733.2616238284518</v>
      </c>
      <c r="G22" t="s">
        <v>31</v>
      </c>
      <c r="H22" s="16">
        <f>LN(H19)</f>
        <v>0.36692127593706197</v>
      </c>
      <c r="K22" t="s">
        <v>31</v>
      </c>
      <c r="L22" s="16">
        <f>LN(L19)</f>
        <v>0.36955484500465835</v>
      </c>
      <c r="O22" t="s">
        <v>31</v>
      </c>
      <c r="P22" s="16">
        <f>LN(P19)</f>
        <v>0.36956315858896938</v>
      </c>
      <c r="S22" t="s">
        <v>31</v>
      </c>
      <c r="T22" s="16">
        <f>LN(T19)</f>
        <v>0.36851784357552098</v>
      </c>
      <c r="W22" t="s">
        <v>31</v>
      </c>
      <c r="X22" s="16">
        <f>LN(X19)</f>
        <v>0.37483703522884376</v>
      </c>
      <c r="AA22" t="s">
        <v>31</v>
      </c>
      <c r="AB22" s="16">
        <f>LN(AB19)</f>
        <v>0.36619971491513104</v>
      </c>
      <c r="AE22" t="s">
        <v>31</v>
      </c>
      <c r="AF22" s="16">
        <f>LN(AF19)</f>
        <v>0.36687524074166694</v>
      </c>
      <c r="AI22" t="s">
        <v>31</v>
      </c>
      <c r="AJ22" s="16">
        <f>LN(AJ19)</f>
        <v>0.36671770869791986</v>
      </c>
      <c r="AM22" t="s">
        <v>31</v>
      </c>
      <c r="AN22" s="16">
        <f>LN(AN19)</f>
        <v>0.36713876738107881</v>
      </c>
      <c r="AQ22" t="s">
        <v>31</v>
      </c>
      <c r="AR22" s="16">
        <f>LN(AR19)</f>
        <v>0.36708202878559898</v>
      </c>
      <c r="AU22" t="s">
        <v>31</v>
      </c>
      <c r="AV22" s="16">
        <f>LN(AV19)</f>
        <v>0.3680480020262874</v>
      </c>
      <c r="AY22" t="s">
        <v>31</v>
      </c>
      <c r="AZ22" s="16">
        <f>LN(AZ19)</f>
        <v>0.36869198134151959</v>
      </c>
      <c r="BC22" t="s">
        <v>31</v>
      </c>
      <c r="BD22" s="16">
        <f>LN(BD19)</f>
        <v>0.36843014242566752</v>
      </c>
      <c r="BG22" t="s">
        <v>31</v>
      </c>
      <c r="BH22" s="16">
        <f>LN(BH19)</f>
        <v>0.36713313453579893</v>
      </c>
      <c r="BK22" t="s">
        <v>31</v>
      </c>
      <c r="BL22" s="16">
        <f>LN(BL19)</f>
        <v>0.36823605786444563</v>
      </c>
      <c r="BO22" t="s">
        <v>31</v>
      </c>
      <c r="BP22" s="16">
        <f>LN(BP19)</f>
        <v>0.36540325966393894</v>
      </c>
      <c r="BS22" t="s">
        <v>31</v>
      </c>
      <c r="BT22" s="16">
        <f>LN(BT19)</f>
        <v>0.36128428314201338</v>
      </c>
    </row>
    <row r="23" spans="1:74">
      <c r="A23" t="s">
        <v>40</v>
      </c>
      <c r="B23" s="8">
        <f>ABS(B22-B21)</f>
        <v>1.7486606154717643E-2</v>
      </c>
      <c r="C23" s="8">
        <f>ABS(C22-C21)</f>
        <v>9.0967880933304768E-3</v>
      </c>
      <c r="D23" s="8">
        <f>ABS(D22-D21)</f>
        <v>484.40619390563063</v>
      </c>
      <c r="E23" s="8">
        <f>ABS(E22-E21)</f>
        <v>43</v>
      </c>
      <c r="F23" s="8">
        <f>ABS(F22-F21)</f>
        <v>8733.2608989017153</v>
      </c>
      <c r="G23" t="s">
        <v>32</v>
      </c>
      <c r="H23" s="16">
        <f>LN(H20)</f>
        <v>0.3487833222829208</v>
      </c>
      <c r="K23" t="s">
        <v>32</v>
      </c>
      <c r="L23" s="16">
        <f>LN(L20)</f>
        <v>0.34899595371407627</v>
      </c>
      <c r="O23" t="s">
        <v>32</v>
      </c>
      <c r="P23" s="16">
        <f>LN(P20)</f>
        <v>0.34937701343757649</v>
      </c>
      <c r="S23" t="s">
        <v>32</v>
      </c>
      <c r="T23" s="16">
        <f>LN(T20)</f>
        <v>0.3485555100226585</v>
      </c>
      <c r="W23" t="s">
        <v>32</v>
      </c>
      <c r="X23" s="16">
        <f>LN(X20)</f>
        <v>0.35911352263221791</v>
      </c>
      <c r="AA23" t="s">
        <v>32</v>
      </c>
      <c r="AB23" s="16">
        <f>LN(AB20)</f>
        <v>0.34714637067729454</v>
      </c>
      <c r="AE23" t="s">
        <v>32</v>
      </c>
      <c r="AF23" s="16">
        <f>LN(AF20)</f>
        <v>0.34790831073768791</v>
      </c>
      <c r="AI23" t="s">
        <v>32</v>
      </c>
      <c r="AJ23" s="16">
        <f>LN(AJ20)</f>
        <v>0.34805231020370331</v>
      </c>
      <c r="AM23" t="s">
        <v>32</v>
      </c>
      <c r="AN23" s="16">
        <f>LN(AN20)</f>
        <v>0.34835745617873137</v>
      </c>
      <c r="AQ23" t="s">
        <v>32</v>
      </c>
      <c r="AR23" s="16">
        <f>LN(AR20)</f>
        <v>0.34952270418329562</v>
      </c>
      <c r="AU23" t="s">
        <v>32</v>
      </c>
      <c r="AV23" s="16">
        <f>LN(AV20)</f>
        <v>0.35094464492484712</v>
      </c>
      <c r="AY23" t="s">
        <v>32</v>
      </c>
      <c r="AZ23" s="16">
        <f>LN(AZ20)</f>
        <v>0.35034842210693629</v>
      </c>
      <c r="BC23" t="s">
        <v>32</v>
      </c>
      <c r="BD23" s="16">
        <f>LN(BD20)</f>
        <v>0.34965025082313717</v>
      </c>
      <c r="BG23" t="s">
        <v>32</v>
      </c>
      <c r="BH23" s="16">
        <f>LN(BH20)</f>
        <v>0.34797113216310999</v>
      </c>
      <c r="BK23" t="s">
        <v>32</v>
      </c>
      <c r="BL23" s="16">
        <f>LN(BL20)</f>
        <v>0.34877415665221018</v>
      </c>
      <c r="BO23" t="s">
        <v>32</v>
      </c>
      <c r="BP23" s="16">
        <f>LN(BP20)</f>
        <v>0.34585697275660421</v>
      </c>
      <c r="BS23" t="s">
        <v>32</v>
      </c>
      <c r="BT23" s="16">
        <f>LN(BT20)</f>
        <v>0.34244936592822467</v>
      </c>
    </row>
    <row r="24" spans="1:74">
      <c r="A24" t="s">
        <v>41</v>
      </c>
      <c r="B24" s="8">
        <f>COUNT(B2:B18)</f>
        <v>17</v>
      </c>
      <c r="G24" t="s">
        <v>33</v>
      </c>
      <c r="H24" s="16">
        <f>H22-H21</f>
        <v>9.0278542204182965E-3</v>
      </c>
      <c r="K24" t="s">
        <v>33</v>
      </c>
      <c r="L24" s="16">
        <f>L22-L21</f>
        <v>1.0226613074337199E-2</v>
      </c>
      <c r="O24" t="s">
        <v>33</v>
      </c>
      <c r="P24" s="16">
        <f>P22-P21</f>
        <v>1.0042138383457133E-2</v>
      </c>
      <c r="S24" t="s">
        <v>33</v>
      </c>
      <c r="T24" s="16">
        <f>T22-T21</f>
        <v>9.9313557583731171E-3</v>
      </c>
      <c r="W24" t="s">
        <v>33</v>
      </c>
      <c r="X24" s="16">
        <f>X22-X21</f>
        <v>7.8308530106049323E-3</v>
      </c>
      <c r="AA24" t="s">
        <v>33</v>
      </c>
      <c r="AB24" s="16">
        <f>AB22-AB21</f>
        <v>9.4812940644810051E-3</v>
      </c>
      <c r="AE24" t="s">
        <v>33</v>
      </c>
      <c r="AF24" s="16">
        <f>AF22-AF21</f>
        <v>9.4384976217933847E-3</v>
      </c>
      <c r="AI24" t="s">
        <v>33</v>
      </c>
      <c r="AJ24" s="16">
        <f>AJ22-AJ21</f>
        <v>9.2891502416654337E-3</v>
      </c>
      <c r="AM24" t="s">
        <v>33</v>
      </c>
      <c r="AN24" s="16">
        <f>AN22-AN21</f>
        <v>9.3465640428894159E-3</v>
      </c>
      <c r="AQ24" t="s">
        <v>33</v>
      </c>
      <c r="AR24" s="16">
        <f>AR22-AR21</f>
        <v>8.7411215612226423E-3</v>
      </c>
      <c r="AU24" t="s">
        <v>33</v>
      </c>
      <c r="AV24" s="16">
        <f>AV22-AV21</f>
        <v>8.5151133933751288E-3</v>
      </c>
      <c r="AY24" t="s">
        <v>33</v>
      </c>
      <c r="AZ24" s="16">
        <f>AZ22-AZ21</f>
        <v>9.1297194363071932E-3</v>
      </c>
      <c r="BC24" t="s">
        <v>33</v>
      </c>
      <c r="BD24" s="16">
        <f>BD22-BD21</f>
        <v>9.3458609080195876E-3</v>
      </c>
      <c r="BG24" t="s">
        <v>33</v>
      </c>
      <c r="BH24" s="16">
        <f>BH22-BH21</f>
        <v>9.5351040966633605E-3</v>
      </c>
      <c r="BK24" t="s">
        <v>33</v>
      </c>
      <c r="BL24" s="16">
        <f>BL22-BL21</f>
        <v>9.6836056534546078E-3</v>
      </c>
      <c r="BO24" t="s">
        <v>33</v>
      </c>
      <c r="BP24" s="16">
        <f>BP22-BP21</f>
        <v>9.7253870474139914E-3</v>
      </c>
      <c r="BS24" t="s">
        <v>33</v>
      </c>
      <c r="BT24" s="16">
        <f>BT22-BT21</f>
        <v>9.3731149990438078E-3</v>
      </c>
    </row>
    <row r="25" spans="1:74">
      <c r="G25" t="s">
        <v>34</v>
      </c>
      <c r="H25" s="16">
        <f>H21-H23</f>
        <v>9.1100994337228736E-3</v>
      </c>
      <c r="K25" t="s">
        <v>34</v>
      </c>
      <c r="L25" s="16">
        <f>L21-L23</f>
        <v>1.0332278216244883E-2</v>
      </c>
      <c r="O25" t="s">
        <v>34</v>
      </c>
      <c r="P25" s="16">
        <f>P21-P23</f>
        <v>1.0144006767935754E-2</v>
      </c>
      <c r="S25" t="s">
        <v>34</v>
      </c>
      <c r="T25" s="16">
        <f>T21-T23</f>
        <v>1.003097779448936E-2</v>
      </c>
      <c r="W25" t="s">
        <v>34</v>
      </c>
      <c r="X25" s="16">
        <f>X21-X23</f>
        <v>7.8926595860209225E-3</v>
      </c>
      <c r="AA25" t="s">
        <v>34</v>
      </c>
      <c r="AB25" s="16">
        <f>AB21-AB23</f>
        <v>9.5720501733554952E-3</v>
      </c>
      <c r="AE25" t="s">
        <v>34</v>
      </c>
      <c r="AF25" s="16">
        <f>AF21-AF23</f>
        <v>9.5284323821856476E-3</v>
      </c>
      <c r="AI25" t="s">
        <v>34</v>
      </c>
      <c r="AJ25" s="16">
        <f>AJ21-AJ23</f>
        <v>9.3762482525511226E-3</v>
      </c>
      <c r="AM25" t="s">
        <v>34</v>
      </c>
      <c r="AN25" s="16">
        <f>AN21-AN23</f>
        <v>9.4347471594580234E-3</v>
      </c>
      <c r="AQ25" t="s">
        <v>34</v>
      </c>
      <c r="AR25" s="16">
        <f>AR21-AR23</f>
        <v>8.8182030410807188E-3</v>
      </c>
      <c r="AU25" t="s">
        <v>34</v>
      </c>
      <c r="AV25" s="16">
        <f>AV21-AV23</f>
        <v>8.5882437080651575E-3</v>
      </c>
      <c r="AY25" t="s">
        <v>34</v>
      </c>
      <c r="AZ25" s="16">
        <f>AZ21-AZ23</f>
        <v>9.2138397982761133E-3</v>
      </c>
      <c r="BC25" t="s">
        <v>34</v>
      </c>
      <c r="BD25" s="16">
        <f>BD21-BD23</f>
        <v>9.4340306945107644E-3</v>
      </c>
      <c r="BG25" t="s">
        <v>34</v>
      </c>
      <c r="BH25" s="16">
        <f>BH21-BH23</f>
        <v>9.6268982760255861E-3</v>
      </c>
      <c r="BK25" t="s">
        <v>34</v>
      </c>
      <c r="BL25" s="16">
        <f>BL21-BL23</f>
        <v>9.7782955587808473E-3</v>
      </c>
      <c r="BO25" t="s">
        <v>34</v>
      </c>
      <c r="BP25" s="16">
        <f>BP21-BP23</f>
        <v>9.8208998599207398E-3</v>
      </c>
      <c r="BS25" t="s">
        <v>34</v>
      </c>
      <c r="BT25" s="16">
        <f>BT21-BT23</f>
        <v>9.4618022147449077E-3</v>
      </c>
    </row>
    <row r="26" spans="1:74">
      <c r="G26" t="s">
        <v>35</v>
      </c>
      <c r="H26" s="17">
        <f>AVERAGE(H24:H25)</f>
        <v>9.0689768270705851E-3</v>
      </c>
      <c r="K26" t="s">
        <v>35</v>
      </c>
      <c r="L26" s="17">
        <f>AVERAGE(L24:L25)</f>
        <v>1.0279445645291041E-2</v>
      </c>
      <c r="O26" t="s">
        <v>35</v>
      </c>
      <c r="P26" s="17">
        <f>AVERAGE(P24:P25)</f>
        <v>1.0093072575696443E-2</v>
      </c>
      <c r="S26" t="s">
        <v>35</v>
      </c>
      <c r="T26" s="17">
        <f>AVERAGE(T24:T25)</f>
        <v>9.9811667764312384E-3</v>
      </c>
      <c r="W26" t="s">
        <v>35</v>
      </c>
      <c r="X26" s="17">
        <f>AVERAGE(X24:X25)</f>
        <v>7.8617562983129274E-3</v>
      </c>
      <c r="AA26" t="s">
        <v>35</v>
      </c>
      <c r="AB26" s="17">
        <f>AVERAGE(AB24:AB25)</f>
        <v>9.5266721189182502E-3</v>
      </c>
      <c r="AE26" t="s">
        <v>35</v>
      </c>
      <c r="AF26" s="17">
        <f>AVERAGE(AF24:AF25)</f>
        <v>9.4834650019895161E-3</v>
      </c>
      <c r="AI26" t="s">
        <v>35</v>
      </c>
      <c r="AJ26" s="17">
        <f>AVERAGE(AJ24:AJ25)</f>
        <v>9.3326992471082781E-3</v>
      </c>
      <c r="AM26" t="s">
        <v>35</v>
      </c>
      <c r="AN26" s="17">
        <f>AVERAGE(AN24:AN25)</f>
        <v>9.3906556011737197E-3</v>
      </c>
      <c r="AQ26" t="s">
        <v>35</v>
      </c>
      <c r="AR26" s="17">
        <f>AVERAGE(AR24:AR25)</f>
        <v>8.7796623011516806E-3</v>
      </c>
      <c r="AU26" t="s">
        <v>35</v>
      </c>
      <c r="AV26" s="17">
        <f>AVERAGE(AV24:AV25)</f>
        <v>8.5516785507201432E-3</v>
      </c>
      <c r="AY26" t="s">
        <v>35</v>
      </c>
      <c r="AZ26" s="17">
        <f>AVERAGE(AZ24:AZ25)</f>
        <v>9.1717796172916533E-3</v>
      </c>
      <c r="BC26" t="s">
        <v>35</v>
      </c>
      <c r="BD26" s="17">
        <f>AVERAGE(BD24:BD25)</f>
        <v>9.389945801265176E-3</v>
      </c>
      <c r="BG26" t="s">
        <v>35</v>
      </c>
      <c r="BH26" s="17">
        <f>AVERAGE(BH24:BH25)</f>
        <v>9.5810011863444733E-3</v>
      </c>
      <c r="BK26" t="s">
        <v>35</v>
      </c>
      <c r="BL26" s="17">
        <f>AVERAGE(BL24:BL25)</f>
        <v>9.7309506061177276E-3</v>
      </c>
      <c r="BO26" t="s">
        <v>35</v>
      </c>
      <c r="BP26" s="17">
        <f>AVERAGE(BP24:BP25)</f>
        <v>9.7731434536673656E-3</v>
      </c>
      <c r="BS26" t="s">
        <v>35</v>
      </c>
      <c r="BT26" s="17">
        <f>AVERAGE(BT24:BT25)</f>
        <v>9.4174586068943578E-3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workbookViewId="0">
      <selection activeCell="F1" sqref="F1"/>
    </sheetView>
  </sheetViews>
  <sheetFormatPr baseColWidth="10" defaultRowHeight="14" x14ac:dyDescent="0"/>
  <sheetData>
    <row r="1" spans="2:68" ht="17" thickTop="1" thickBot="1">
      <c r="B1" s="8" t="s">
        <v>14</v>
      </c>
      <c r="C1" s="8" t="s">
        <v>15</v>
      </c>
      <c r="D1" s="8" t="s">
        <v>16</v>
      </c>
      <c r="E1" s="18" t="s">
        <v>10</v>
      </c>
      <c r="F1" s="18" t="s">
        <v>13</v>
      </c>
      <c r="G1" s="11">
        <f>LN(G2)</f>
        <v>0.36201348522190557</v>
      </c>
      <c r="H1" s="12">
        <f>G4</f>
        <v>0.97430699645483754</v>
      </c>
      <c r="I1" s="7" t="s">
        <v>10</v>
      </c>
      <c r="J1" s="7" t="s">
        <v>13</v>
      </c>
      <c r="K1" s="13">
        <f>LN(K2)</f>
        <v>0.36494098812606562</v>
      </c>
      <c r="L1" s="14">
        <f>K4</f>
        <v>0.9677630968371872</v>
      </c>
      <c r="M1" s="7" t="s">
        <v>10</v>
      </c>
      <c r="N1" s="7" t="s">
        <v>13</v>
      </c>
      <c r="O1" s="13">
        <f>LN(O2)</f>
        <v>0.3812015731696422</v>
      </c>
      <c r="P1" s="14">
        <f>O4</f>
        <v>0.98452556917600564</v>
      </c>
      <c r="Q1" s="7" t="s">
        <v>10</v>
      </c>
      <c r="R1" s="7" t="s">
        <v>13</v>
      </c>
      <c r="S1" s="13">
        <f>LN(S2)</f>
        <v>0.36022582069723091</v>
      </c>
      <c r="T1" s="14">
        <f>S4</f>
        <v>0.97183849772048536</v>
      </c>
      <c r="U1" s="7" t="s">
        <v>10</v>
      </c>
      <c r="V1" s="7" t="s">
        <v>13</v>
      </c>
      <c r="W1" s="13">
        <f>LN(W2)</f>
        <v>0.36140273232054965</v>
      </c>
      <c r="X1" s="14">
        <f>W4</f>
        <v>0.97283815292241949</v>
      </c>
      <c r="Y1" s="7" t="s">
        <v>10</v>
      </c>
      <c r="Z1" s="7" t="s">
        <v>13</v>
      </c>
      <c r="AA1" s="13">
        <f>LN(AA2)</f>
        <v>0.36090222283083273</v>
      </c>
      <c r="AB1" s="14">
        <f>AA4</f>
        <v>0.97405742414184238</v>
      </c>
      <c r="AC1" s="7" t="s">
        <v>10</v>
      </c>
      <c r="AD1" s="7" t="s">
        <v>13</v>
      </c>
      <c r="AE1" s="13">
        <f>LN(AE2)</f>
        <v>0.36167805282608073</v>
      </c>
      <c r="AF1" s="14">
        <f>AE4</f>
        <v>0.97409392601375999</v>
      </c>
      <c r="AG1" s="7" t="s">
        <v>10</v>
      </c>
      <c r="AH1" s="7" t="s">
        <v>13</v>
      </c>
      <c r="AI1" s="13">
        <f>LN(AI2)</f>
        <v>0.3613378641972334</v>
      </c>
      <c r="AJ1" s="14">
        <f>AI4</f>
        <v>0.97732015810591832</v>
      </c>
      <c r="AK1" s="7" t="s">
        <v>10</v>
      </c>
      <c r="AL1" s="7" t="s">
        <v>13</v>
      </c>
      <c r="AM1" s="13">
        <f>LN(AM2)</f>
        <v>0.36285010302487652</v>
      </c>
      <c r="AN1" s="14">
        <f>AM4</f>
        <v>0.97876031545239761</v>
      </c>
      <c r="AO1" s="7" t="s">
        <v>10</v>
      </c>
      <c r="AP1" s="7" t="s">
        <v>13</v>
      </c>
      <c r="AQ1" s="13">
        <f>LN(AQ2)</f>
        <v>0.36351947962457642</v>
      </c>
      <c r="AR1" s="14">
        <f>AQ4</f>
        <v>0.97586738004561935</v>
      </c>
      <c r="AS1" s="7" t="s">
        <v>10</v>
      </c>
      <c r="AT1" s="7" t="s">
        <v>13</v>
      </c>
      <c r="AU1" s="13">
        <f>LN(AU2)</f>
        <v>0.36317432819959411</v>
      </c>
      <c r="AV1" s="14">
        <f>AU4</f>
        <v>0.97472658663242562</v>
      </c>
      <c r="AW1" s="7" t="s">
        <v>10</v>
      </c>
      <c r="AX1" s="7" t="s">
        <v>13</v>
      </c>
      <c r="AY1" s="13">
        <f>LN(AY2)</f>
        <v>0.36172044029982076</v>
      </c>
      <c r="AZ1" s="14">
        <f>AY4</f>
        <v>0.97356629611516676</v>
      </c>
      <c r="BA1" s="7" t="s">
        <v>10</v>
      </c>
      <c r="BB1" s="7" t="s">
        <v>13</v>
      </c>
      <c r="BC1" s="13">
        <f>LN(BC2)</f>
        <v>0.36294288913709288</v>
      </c>
      <c r="BD1" s="14">
        <f>BC4</f>
        <v>0.97278131584127592</v>
      </c>
      <c r="BE1" s="7" t="s">
        <v>10</v>
      </c>
      <c r="BF1" s="7" t="s">
        <v>13</v>
      </c>
      <c r="BG1" s="13">
        <f>LN(BG2)</f>
        <v>0.35949688421892462</v>
      </c>
      <c r="BH1" s="14">
        <f>BG4</f>
        <v>0.97195126353499273</v>
      </c>
      <c r="BI1" s="7" t="s">
        <v>10</v>
      </c>
      <c r="BJ1" s="7" t="s">
        <v>13</v>
      </c>
      <c r="BK1" s="13">
        <f>LN(BK2)</f>
        <v>0.35472047514001781</v>
      </c>
      <c r="BL1" s="14">
        <f>BK4</f>
        <v>0.97310962571820447</v>
      </c>
      <c r="BM1" s="7" t="s">
        <v>10</v>
      </c>
      <c r="BN1" s="7" t="s">
        <v>13</v>
      </c>
      <c r="BO1" s="13">
        <f>LN(BO2)</f>
        <v>0.35152266378706315</v>
      </c>
      <c r="BP1" s="14">
        <f>BO4</f>
        <v>0.97360892561954493</v>
      </c>
    </row>
    <row r="2" spans="2:68" ht="15" thickTop="1">
      <c r="B2">
        <v>0.36494098812606562</v>
      </c>
      <c r="C2" s="15">
        <v>0.9677630968371872</v>
      </c>
      <c r="D2">
        <v>360.24419291747279</v>
      </c>
      <c r="E2">
        <v>1971</v>
      </c>
      <c r="F2">
        <v>2.856816548756995E-3</v>
      </c>
      <c r="G2">
        <f t="array" ref="G2:H6">LOGEST(F2:F16,E2:E16,TRUE, TRUE)</f>
        <v>1.4362183095523726</v>
      </c>
      <c r="H2">
        <v>0</v>
      </c>
      <c r="I2">
        <v>1973</v>
      </c>
      <c r="J2">
        <v>2.4118646996409959E-2</v>
      </c>
      <c r="K2">
        <f t="array" ref="K2:L6">LOGEST(J2:J15,I2:I15,TRUE, TRUE)</f>
        <v>1.440429003226342</v>
      </c>
      <c r="L2">
        <v>8.7081417879468741E-316</v>
      </c>
      <c r="M2">
        <v>1971</v>
      </c>
      <c r="N2">
        <v>2.856816548756995E-3</v>
      </c>
      <c r="O2">
        <f t="array" ref="O2:P6">LOGEST(N2:N15,M2:M15,TRUE, TRUE)</f>
        <v>1.4640426873934134</v>
      </c>
      <c r="P2">
        <v>0</v>
      </c>
      <c r="Q2">
        <v>1971</v>
      </c>
      <c r="R2">
        <v>2.856816548756995E-3</v>
      </c>
      <c r="S2">
        <f t="array" ref="S2:T6">LOGEST(R2:R15,Q2:Q15,TRUE, TRUE)</f>
        <v>1.4336531265571566</v>
      </c>
      <c r="T2">
        <v>0</v>
      </c>
      <c r="U2">
        <v>1971</v>
      </c>
      <c r="V2">
        <v>2.856816548756995E-3</v>
      </c>
      <c r="W2">
        <f t="array" ref="W2:X6">LOGEST(V2:V15,U2:U15,TRUE, TRUE)</f>
        <v>1.4353414028667428</v>
      </c>
      <c r="X2">
        <v>0</v>
      </c>
      <c r="Y2">
        <v>1971</v>
      </c>
      <c r="Z2">
        <v>2.856816548756995E-3</v>
      </c>
      <c r="AA2">
        <f t="array" ref="AA2:AB6">LOGEST(Z2:Z15,Y2:Y15,TRUE, TRUE)</f>
        <v>1.4346231806271412</v>
      </c>
      <c r="AB2">
        <v>0</v>
      </c>
      <c r="AC2">
        <v>1971</v>
      </c>
      <c r="AD2">
        <v>2.856816548756995E-3</v>
      </c>
      <c r="AE2">
        <f t="array" ref="AE2:AF6">LOGEST(AD2:AD15,AC2:AC15,TRUE, TRUE)</f>
        <v>1.4357366361928128</v>
      </c>
      <c r="AF2">
        <v>0</v>
      </c>
      <c r="AG2">
        <v>1971</v>
      </c>
      <c r="AH2">
        <v>2.856816548756995E-3</v>
      </c>
      <c r="AI2">
        <f t="array" ref="AI2:AJ6">LOGEST(AH2:AH15,AG2:AG15,TRUE, TRUE)</f>
        <v>1.4352482979834229</v>
      </c>
      <c r="AJ2">
        <v>0</v>
      </c>
      <c r="AK2">
        <v>1971</v>
      </c>
      <c r="AL2">
        <v>2.856816548756995E-3</v>
      </c>
      <c r="AM2">
        <f t="array" ref="AM2:AN6">LOGEST(AL2:AL15,AK2:AK15,TRUE, TRUE)</f>
        <v>1.4374203781249675</v>
      </c>
      <c r="AN2">
        <v>0</v>
      </c>
      <c r="AO2">
        <v>1971</v>
      </c>
      <c r="AP2">
        <v>2.856816548756995E-3</v>
      </c>
      <c r="AQ2">
        <f t="array" ref="AQ2:AR6">LOGEST(AP2:AP15,AO2:AO15,TRUE, TRUE)</f>
        <v>1.4383828757907851</v>
      </c>
      <c r="AR2">
        <v>1.5827692150916829E-314</v>
      </c>
      <c r="AS2">
        <v>1971</v>
      </c>
      <c r="AT2">
        <v>2.856816548756995E-3</v>
      </c>
      <c r="AU2">
        <f t="array" ref="AU2:AV6">LOGEST(AT2:AT15,AS2:AS15,TRUE, TRUE)</f>
        <v>1.4378865015586002</v>
      </c>
      <c r="AV2">
        <v>0</v>
      </c>
      <c r="AW2">
        <v>1971</v>
      </c>
      <c r="AX2">
        <v>2.856816548756995E-3</v>
      </c>
      <c r="AY2">
        <f t="array" ref="AY2:AZ6">LOGEST(AX2:AX15,AW2:AW15,TRUE, TRUE)</f>
        <v>1.4357974947315877</v>
      </c>
      <c r="AZ2">
        <v>0</v>
      </c>
      <c r="BA2">
        <v>1971</v>
      </c>
      <c r="BB2">
        <v>2.856816548756995E-3</v>
      </c>
      <c r="BC2">
        <f t="array" ref="BC2:BD6">LOGEST(BB2:BB15,BA2:BA15,TRUE, TRUE)</f>
        <v>1.4375537569612304</v>
      </c>
      <c r="BD2">
        <v>0</v>
      </c>
      <c r="BE2">
        <v>1971</v>
      </c>
      <c r="BF2">
        <v>2.856816548756995E-3</v>
      </c>
      <c r="BG2">
        <f t="array" ref="BG2:BH6">LOGEST(BF2:BF15,BE2:BE15,TRUE, TRUE)</f>
        <v>1.4326084652880811</v>
      </c>
      <c r="BH2">
        <v>0</v>
      </c>
      <c r="BI2">
        <v>1971</v>
      </c>
      <c r="BJ2">
        <v>2.856816548756995E-3</v>
      </c>
      <c r="BK2">
        <f t="array" ref="BK2:BL6">LOGEST(BJ2:BJ15,BI2:BI15,TRUE, TRUE)</f>
        <v>1.4257820570452964</v>
      </c>
      <c r="BL2">
        <v>5.7940802712184814E-307</v>
      </c>
      <c r="BM2">
        <v>1971</v>
      </c>
      <c r="BN2">
        <v>2.856816548756995E-3</v>
      </c>
      <c r="BO2">
        <f t="array" ref="BO2:BP6">LOGEST(BN2:BN15,BM2:BM15,TRUE, TRUE)</f>
        <v>1.4212299572537805</v>
      </c>
      <c r="BP2">
        <v>3.3266941659214779E-304</v>
      </c>
    </row>
    <row r="3" spans="2:68">
      <c r="B3">
        <v>0.3812015731696422</v>
      </c>
      <c r="C3" s="15">
        <v>0.98452556917600564</v>
      </c>
      <c r="D3">
        <v>763.47278710846308</v>
      </c>
      <c r="E3">
        <v>1973</v>
      </c>
      <c r="F3">
        <v>2.4118646996409959E-2</v>
      </c>
      <c r="G3">
        <v>1.6304692035189503E-2</v>
      </c>
      <c r="H3">
        <v>32.487147228162137</v>
      </c>
      <c r="I3">
        <v>1979</v>
      </c>
      <c r="J3">
        <v>3.2711908469136644E-2</v>
      </c>
      <c r="K3">
        <v>1.9227558848082419E-2</v>
      </c>
      <c r="L3">
        <v>38.340329523654951</v>
      </c>
      <c r="M3">
        <v>1979</v>
      </c>
      <c r="N3">
        <v>3.2711908469136644E-2</v>
      </c>
      <c r="O3">
        <v>1.3796149862900078E-2</v>
      </c>
      <c r="P3">
        <v>27.507987791623155</v>
      </c>
      <c r="Q3">
        <v>1973</v>
      </c>
      <c r="R3">
        <v>2.4118646996409959E-2</v>
      </c>
      <c r="S3">
        <v>1.7701704077670074E-2</v>
      </c>
      <c r="T3">
        <v>35.287709160966614</v>
      </c>
      <c r="U3">
        <v>1973</v>
      </c>
      <c r="V3">
        <v>2.4118646996409959E-2</v>
      </c>
      <c r="W3">
        <v>1.7432519563742747E-2</v>
      </c>
      <c r="X3">
        <v>34.747388088070039</v>
      </c>
      <c r="Y3">
        <v>1973</v>
      </c>
      <c r="Z3">
        <v>2.4118646996409959E-2</v>
      </c>
      <c r="AA3">
        <v>1.7002516350061111E-2</v>
      </c>
      <c r="AB3">
        <v>33.8854480663244</v>
      </c>
      <c r="AC3">
        <v>1973</v>
      </c>
      <c r="AD3">
        <v>2.4118646996409959E-2</v>
      </c>
      <c r="AE3">
        <v>1.7026756138288964E-2</v>
      </c>
      <c r="AF3">
        <v>33.931331957720857</v>
      </c>
      <c r="AG3">
        <v>1973</v>
      </c>
      <c r="AH3">
        <v>2.4118646996409959E-2</v>
      </c>
      <c r="AI3">
        <v>1.589001961162698E-2</v>
      </c>
      <c r="AJ3">
        <v>31.662616373000215</v>
      </c>
      <c r="AK3">
        <v>1973</v>
      </c>
      <c r="AL3">
        <v>2.4118646996409959E-2</v>
      </c>
      <c r="AM3">
        <v>1.5430232952836008E-2</v>
      </c>
      <c r="AN3">
        <v>30.743134278374963</v>
      </c>
      <c r="AO3">
        <v>1973</v>
      </c>
      <c r="AP3">
        <v>2.4118646996409959E-2</v>
      </c>
      <c r="AQ3">
        <v>1.6502278080480836E-2</v>
      </c>
      <c r="AR3">
        <v>32.875530790701106</v>
      </c>
      <c r="AS3">
        <v>1973</v>
      </c>
      <c r="AT3">
        <v>2.4118646996409959E-2</v>
      </c>
      <c r="AU3">
        <v>1.6881656652850994E-2</v>
      </c>
      <c r="AV3">
        <v>33.63011263735703</v>
      </c>
      <c r="AW3">
        <v>1973</v>
      </c>
      <c r="AX3">
        <v>2.4118646996409959E-2</v>
      </c>
      <c r="AY3">
        <v>1.7205950644420237E-2</v>
      </c>
      <c r="AZ3">
        <v>34.273675273084145</v>
      </c>
      <c r="BA3">
        <v>1973</v>
      </c>
      <c r="BB3">
        <v>2.4118646996409959E-2</v>
      </c>
      <c r="BC3">
        <v>1.7525629319816074E-2</v>
      </c>
      <c r="BD3">
        <v>34.905431540327633</v>
      </c>
      <c r="BE3">
        <v>1973</v>
      </c>
      <c r="BF3">
        <v>2.4118646996409959E-2</v>
      </c>
      <c r="BG3">
        <v>1.7629456122940111E-2</v>
      </c>
      <c r="BH3">
        <v>35.109685795927469</v>
      </c>
      <c r="BI3">
        <v>1973</v>
      </c>
      <c r="BJ3">
        <v>2.4118646996409959E-2</v>
      </c>
      <c r="BK3">
        <v>1.7022101420677158E-2</v>
      </c>
      <c r="BL3">
        <v>33.897666711234848</v>
      </c>
      <c r="BM3">
        <v>1973</v>
      </c>
      <c r="BN3">
        <v>2.4118646996409959E-2</v>
      </c>
      <c r="BO3">
        <v>1.6707019119142387E-2</v>
      </c>
      <c r="BP3">
        <v>33.267806611177512</v>
      </c>
    </row>
    <row r="4" spans="2:68" ht="15" thickBot="1">
      <c r="B4">
        <v>0.36022582069723091</v>
      </c>
      <c r="C4" s="15">
        <v>0.97183849772048536</v>
      </c>
      <c r="D4">
        <v>414.11363132886311</v>
      </c>
      <c r="E4">
        <v>1979</v>
      </c>
      <c r="F4">
        <v>3.2711908469136644E-2</v>
      </c>
      <c r="G4">
        <v>0.97430699645483754</v>
      </c>
      <c r="H4">
        <v>0.75947901897576064</v>
      </c>
      <c r="I4">
        <v>1982</v>
      </c>
      <c r="J4">
        <v>0.11069236005176071</v>
      </c>
      <c r="K4">
        <v>0.9677630968371872</v>
      </c>
      <c r="L4">
        <v>0.78715662753599946</v>
      </c>
      <c r="M4">
        <v>1982</v>
      </c>
      <c r="N4">
        <v>0.11069236005176071</v>
      </c>
      <c r="O4">
        <v>0.98452556917600564</v>
      </c>
      <c r="P4">
        <v>0.57939136666171087</v>
      </c>
      <c r="Q4">
        <v>1982</v>
      </c>
      <c r="R4">
        <v>0.11069236005176071</v>
      </c>
      <c r="S4">
        <v>0.97183849772048536</v>
      </c>
      <c r="T4">
        <v>0.78676628634103385</v>
      </c>
      <c r="U4">
        <v>1979</v>
      </c>
      <c r="V4">
        <v>3.2711908469136644E-2</v>
      </c>
      <c r="W4">
        <v>0.97283815292241949</v>
      </c>
      <c r="X4">
        <v>0.78974453603369577</v>
      </c>
      <c r="Y4">
        <v>1979</v>
      </c>
      <c r="Z4">
        <v>3.2711908469136644E-2</v>
      </c>
      <c r="AA4">
        <v>0.97405742414184238</v>
      </c>
      <c r="AB4">
        <v>0.78376410403814856</v>
      </c>
      <c r="AC4">
        <v>1979</v>
      </c>
      <c r="AD4">
        <v>3.2711908469136644E-2</v>
      </c>
      <c r="AE4">
        <v>0.97409392601375999</v>
      </c>
      <c r="AF4">
        <v>0.7891965100420838</v>
      </c>
      <c r="AG4">
        <v>1979</v>
      </c>
      <c r="AH4">
        <v>3.2711908469136644E-2</v>
      </c>
      <c r="AI4">
        <v>0.97732015810591832</v>
      </c>
      <c r="AJ4">
        <v>0.73977019571415437</v>
      </c>
      <c r="AK4">
        <v>1979</v>
      </c>
      <c r="AL4">
        <v>3.2711908469136644E-2</v>
      </c>
      <c r="AM4">
        <v>0.97876031545239761</v>
      </c>
      <c r="AN4">
        <v>0.71832901692078566</v>
      </c>
      <c r="AO4">
        <v>1979</v>
      </c>
      <c r="AP4">
        <v>3.2711908469136644E-2</v>
      </c>
      <c r="AQ4">
        <v>0.97586738004561935</v>
      </c>
      <c r="AR4">
        <v>0.76477230821294773</v>
      </c>
      <c r="AS4">
        <v>1979</v>
      </c>
      <c r="AT4">
        <v>3.2711908469136644E-2</v>
      </c>
      <c r="AU4">
        <v>0.97472658663242562</v>
      </c>
      <c r="AV4">
        <v>0.78038707167115995</v>
      </c>
      <c r="AW4">
        <v>1979</v>
      </c>
      <c r="AX4">
        <v>3.2711908469136644E-2</v>
      </c>
      <c r="AY4">
        <v>0.97356629611516676</v>
      </c>
      <c r="AZ4">
        <v>0.79015011580065775</v>
      </c>
      <c r="BA4">
        <v>1979</v>
      </c>
      <c r="BB4">
        <v>3.2711908469136644E-2</v>
      </c>
      <c r="BC4">
        <v>0.97278131584127592</v>
      </c>
      <c r="BD4">
        <v>0.78908438770156242</v>
      </c>
      <c r="BE4">
        <v>1979</v>
      </c>
      <c r="BF4">
        <v>3.2711908469136644E-2</v>
      </c>
      <c r="BG4">
        <v>0.97195126353499273</v>
      </c>
      <c r="BH4">
        <v>0.78317259063171285</v>
      </c>
      <c r="BI4">
        <v>1979</v>
      </c>
      <c r="BJ4">
        <v>3.2711908469136644E-2</v>
      </c>
      <c r="BK4">
        <v>0.97310962571820447</v>
      </c>
      <c r="BL4">
        <v>0.74416264410364508</v>
      </c>
      <c r="BM4">
        <v>1979</v>
      </c>
      <c r="BN4">
        <v>3.2711908469136644E-2</v>
      </c>
      <c r="BO4">
        <v>0.97360892561954493</v>
      </c>
      <c r="BP4">
        <v>0.7167208277678867</v>
      </c>
    </row>
    <row r="5" spans="2:68" ht="17" thickTop="1" thickBot="1">
      <c r="B5">
        <v>0.36140273232054965</v>
      </c>
      <c r="C5" s="15">
        <v>0.97283815292241949</v>
      </c>
      <c r="D5">
        <v>429.79616966862369</v>
      </c>
      <c r="E5">
        <v>1982</v>
      </c>
      <c r="F5">
        <v>0.11069236005176071</v>
      </c>
      <c r="G5">
        <v>492.97432009647986</v>
      </c>
      <c r="H5">
        <v>13</v>
      </c>
      <c r="I5">
        <v>1986</v>
      </c>
      <c r="J5">
        <v>0.37456691300628442</v>
      </c>
      <c r="K5" s="12">
        <v>360.24419291747279</v>
      </c>
      <c r="L5">
        <v>12</v>
      </c>
      <c r="M5">
        <v>1986</v>
      </c>
      <c r="N5">
        <v>0.37456691300628442</v>
      </c>
      <c r="O5" s="12">
        <v>763.47278710846308</v>
      </c>
      <c r="P5">
        <v>12</v>
      </c>
      <c r="Q5">
        <v>1986</v>
      </c>
      <c r="R5">
        <v>0.37456691300628442</v>
      </c>
      <c r="S5" s="12">
        <v>414.11363132886311</v>
      </c>
      <c r="T5">
        <v>12</v>
      </c>
      <c r="U5">
        <v>1986</v>
      </c>
      <c r="V5">
        <v>0.37456691300628442</v>
      </c>
      <c r="W5" s="12">
        <v>429.79616966862369</v>
      </c>
      <c r="X5">
        <v>12</v>
      </c>
      <c r="Y5">
        <v>1982</v>
      </c>
      <c r="Z5">
        <v>0.11069236005176071</v>
      </c>
      <c r="AA5" s="12">
        <v>450.56008137397737</v>
      </c>
      <c r="AB5">
        <v>12</v>
      </c>
      <c r="AC5">
        <v>1982</v>
      </c>
      <c r="AD5">
        <v>0.11069236005176071</v>
      </c>
      <c r="AE5" s="12">
        <v>451.21183234378822</v>
      </c>
      <c r="AF5">
        <v>12</v>
      </c>
      <c r="AG5">
        <v>1982</v>
      </c>
      <c r="AH5">
        <v>0.11069236005176071</v>
      </c>
      <c r="AI5" s="12">
        <v>517.10421757090546</v>
      </c>
      <c r="AJ5">
        <v>12</v>
      </c>
      <c r="AK5">
        <v>1982</v>
      </c>
      <c r="AL5">
        <v>0.11069236005176071</v>
      </c>
      <c r="AM5" s="12">
        <v>552.98014238891562</v>
      </c>
      <c r="AN5">
        <v>12</v>
      </c>
      <c r="AO5">
        <v>1982</v>
      </c>
      <c r="AP5">
        <v>0.11069236005176071</v>
      </c>
      <c r="AQ5" s="12">
        <v>485.25226778875543</v>
      </c>
      <c r="AR5">
        <v>12</v>
      </c>
      <c r="AS5">
        <v>1982</v>
      </c>
      <c r="AT5">
        <v>0.11069236005176071</v>
      </c>
      <c r="AU5" s="12">
        <v>462.8072539895204</v>
      </c>
      <c r="AV5">
        <v>12</v>
      </c>
      <c r="AW5">
        <v>1982</v>
      </c>
      <c r="AX5">
        <v>0.11069236005176071</v>
      </c>
      <c r="AY5" s="12">
        <v>441.96589340191633</v>
      </c>
      <c r="AZ5">
        <v>12</v>
      </c>
      <c r="BA5">
        <v>1982</v>
      </c>
      <c r="BB5">
        <v>0.11069236005176071</v>
      </c>
      <c r="BC5" s="12">
        <v>428.87362673458983</v>
      </c>
      <c r="BD5">
        <v>12</v>
      </c>
      <c r="BE5">
        <v>1982</v>
      </c>
      <c r="BF5">
        <v>0.11069236005176071</v>
      </c>
      <c r="BG5" s="12">
        <v>415.82675843422754</v>
      </c>
      <c r="BH5">
        <v>12</v>
      </c>
      <c r="BI5">
        <v>1982</v>
      </c>
      <c r="BJ5">
        <v>0.11069236005176071</v>
      </c>
      <c r="BK5" s="12">
        <v>434.25633969415685</v>
      </c>
      <c r="BL5">
        <v>12</v>
      </c>
      <c r="BM5">
        <v>1982</v>
      </c>
      <c r="BN5">
        <v>0.11069236005176071</v>
      </c>
      <c r="BO5" s="12">
        <v>442.69918454275245</v>
      </c>
      <c r="BP5">
        <v>12</v>
      </c>
    </row>
    <row r="6" spans="2:68" ht="15" thickTop="1">
      <c r="B6">
        <v>0.36090222283083273</v>
      </c>
      <c r="C6" s="15">
        <v>0.97405742414184238</v>
      </c>
      <c r="D6">
        <v>450.56008137397737</v>
      </c>
      <c r="E6">
        <v>1986</v>
      </c>
      <c r="F6">
        <v>0.37456691300628442</v>
      </c>
      <c r="G6">
        <v>284.35171908678643</v>
      </c>
      <c r="H6">
        <v>7.49850894343699</v>
      </c>
      <c r="I6">
        <v>1988</v>
      </c>
      <c r="J6">
        <v>0.93451921456053733</v>
      </c>
      <c r="K6">
        <v>223.21290598898335</v>
      </c>
      <c r="L6">
        <v>7.4353866752861775</v>
      </c>
      <c r="M6">
        <v>1988</v>
      </c>
      <c r="N6">
        <v>0.93451921456053733</v>
      </c>
      <c r="O6">
        <v>256.29350541028958</v>
      </c>
      <c r="P6">
        <v>4.0283322691455012</v>
      </c>
      <c r="Q6">
        <v>1988</v>
      </c>
      <c r="R6">
        <v>0.93451921456053733</v>
      </c>
      <c r="S6">
        <v>256.33683030737535</v>
      </c>
      <c r="T6">
        <v>7.4280142718743409</v>
      </c>
      <c r="U6">
        <v>1988</v>
      </c>
      <c r="V6">
        <v>0.93451921456053733</v>
      </c>
      <c r="W6">
        <v>268.0623375934307</v>
      </c>
      <c r="X6">
        <v>7.4843571863409277</v>
      </c>
      <c r="Y6">
        <v>1988</v>
      </c>
      <c r="Z6">
        <v>0.93451921456053733</v>
      </c>
      <c r="AA6">
        <v>276.77282709296986</v>
      </c>
      <c r="AB6">
        <v>7.3714340493446624</v>
      </c>
      <c r="AC6">
        <v>1986</v>
      </c>
      <c r="AD6">
        <v>0.37456691300628442</v>
      </c>
      <c r="AE6">
        <v>281.02877606799683</v>
      </c>
      <c r="AF6">
        <v>7.4739735775512592</v>
      </c>
      <c r="AG6">
        <v>1986</v>
      </c>
      <c r="AH6">
        <v>0.37456691300628442</v>
      </c>
      <c r="AI6">
        <v>282.99042435727517</v>
      </c>
      <c r="AJ6">
        <v>6.5671193096034983</v>
      </c>
      <c r="AK6">
        <v>1986</v>
      </c>
      <c r="AL6">
        <v>0.37456691300628442</v>
      </c>
      <c r="AM6">
        <v>285.33586037302342</v>
      </c>
      <c r="AN6">
        <v>6.1919589186045876</v>
      </c>
      <c r="AO6">
        <v>1986</v>
      </c>
      <c r="AP6">
        <v>0.37456691300628442</v>
      </c>
      <c r="AQ6">
        <v>283.81273700115787</v>
      </c>
      <c r="AR6">
        <v>7.0185202009123193</v>
      </c>
      <c r="AS6">
        <v>1986</v>
      </c>
      <c r="AT6">
        <v>0.37456691300628442</v>
      </c>
      <c r="AU6">
        <v>281.85146040755336</v>
      </c>
      <c r="AV6">
        <v>7.3080477795778576</v>
      </c>
      <c r="AW6">
        <v>1986</v>
      </c>
      <c r="AX6">
        <v>0.37456691300628442</v>
      </c>
      <c r="AY6">
        <v>275.93575081277174</v>
      </c>
      <c r="AZ6">
        <v>7.4920464659975128</v>
      </c>
      <c r="BA6">
        <v>1986</v>
      </c>
      <c r="BB6">
        <v>0.37456691300628442</v>
      </c>
      <c r="BC6">
        <v>267.03995248145628</v>
      </c>
      <c r="BD6">
        <v>7.4718500509721952</v>
      </c>
      <c r="BE6">
        <v>1986</v>
      </c>
      <c r="BF6">
        <v>0.37456691300628442</v>
      </c>
      <c r="BG6">
        <v>255.05121226750731</v>
      </c>
      <c r="BH6">
        <v>7.3603116806014626</v>
      </c>
      <c r="BI6">
        <v>1986</v>
      </c>
      <c r="BJ6">
        <v>0.37456691300628442</v>
      </c>
      <c r="BK6">
        <v>240.48162503525825</v>
      </c>
      <c r="BL6">
        <v>6.645336490551939</v>
      </c>
      <c r="BM6">
        <v>1986</v>
      </c>
      <c r="BN6">
        <v>0.37456691300628442</v>
      </c>
      <c r="BO6">
        <v>227.40958850093716</v>
      </c>
      <c r="BP6">
        <v>6.1642649394754159</v>
      </c>
    </row>
    <row r="7" spans="2:68">
      <c r="B7">
        <v>0.36167805282608073</v>
      </c>
      <c r="C7" s="15">
        <v>0.97409392601375999</v>
      </c>
      <c r="D7">
        <v>451.21183234378822</v>
      </c>
      <c r="E7">
        <v>1988</v>
      </c>
      <c r="F7">
        <v>0.93451921456053733</v>
      </c>
      <c r="G7" t="s">
        <v>17</v>
      </c>
      <c r="H7">
        <f>TINV(0.0455,H5)</f>
        <v>2.2118006973050455</v>
      </c>
      <c r="I7">
        <v>1991</v>
      </c>
      <c r="J7">
        <v>1.2674801788800192</v>
      </c>
      <c r="K7" t="s">
        <v>17</v>
      </c>
      <c r="L7">
        <f>TINV(0.0455,L5)</f>
        <v>2.2313513170834232</v>
      </c>
      <c r="M7">
        <v>1991</v>
      </c>
      <c r="N7">
        <v>1.2674801788800192</v>
      </c>
      <c r="O7" t="s">
        <v>17</v>
      </c>
      <c r="P7">
        <f>TINV(0.0455,P5)</f>
        <v>2.2313513170834232</v>
      </c>
      <c r="Q7">
        <v>1991</v>
      </c>
      <c r="R7">
        <v>1.2674801788800192</v>
      </c>
      <c r="S7" t="s">
        <v>17</v>
      </c>
      <c r="T7">
        <f>TINV(0.0455,T5)</f>
        <v>2.2313513170834232</v>
      </c>
      <c r="U7">
        <v>1991</v>
      </c>
      <c r="V7">
        <v>1.2674801788800192</v>
      </c>
      <c r="W7" t="s">
        <v>17</v>
      </c>
      <c r="X7">
        <f>TINV(0.0455,X5)</f>
        <v>2.2313513170834232</v>
      </c>
      <c r="Y7">
        <v>1991</v>
      </c>
      <c r="Z7">
        <v>1.2674801788800192</v>
      </c>
      <c r="AA7" t="s">
        <v>17</v>
      </c>
      <c r="AB7">
        <f>TINV(0.0455,AB5)</f>
        <v>2.2313513170834232</v>
      </c>
      <c r="AC7">
        <v>1991</v>
      </c>
      <c r="AD7">
        <v>1.2674801788800192</v>
      </c>
      <c r="AE7" t="s">
        <v>17</v>
      </c>
      <c r="AF7">
        <f>TINV(0.0455,AF5)</f>
        <v>2.2313513170834232</v>
      </c>
      <c r="AG7">
        <v>1988</v>
      </c>
      <c r="AH7">
        <v>0.93451921456053733</v>
      </c>
      <c r="AI7" t="s">
        <v>17</v>
      </c>
      <c r="AJ7">
        <f>TINV(0.0455,AJ5)</f>
        <v>2.2313513170834232</v>
      </c>
      <c r="AK7">
        <v>1988</v>
      </c>
      <c r="AL7">
        <v>0.93451921456053733</v>
      </c>
      <c r="AM7" t="s">
        <v>17</v>
      </c>
      <c r="AN7">
        <f>TINV(0.0455,AN5)</f>
        <v>2.2313513170834232</v>
      </c>
      <c r="AO7">
        <v>1988</v>
      </c>
      <c r="AP7">
        <v>0.93451921456053733</v>
      </c>
      <c r="AQ7" t="s">
        <v>17</v>
      </c>
      <c r="AR7">
        <f>TINV(0.0455,AR5)</f>
        <v>2.2313513170834232</v>
      </c>
      <c r="AS7">
        <v>1988</v>
      </c>
      <c r="AT7">
        <v>0.93451921456053733</v>
      </c>
      <c r="AU7" t="s">
        <v>17</v>
      </c>
      <c r="AV7">
        <f>TINV(0.0455,AV5)</f>
        <v>2.2313513170834232</v>
      </c>
      <c r="AW7">
        <v>1988</v>
      </c>
      <c r="AX7">
        <v>0.93451921456053733</v>
      </c>
      <c r="AY7" t="s">
        <v>17</v>
      </c>
      <c r="AZ7">
        <f>TINV(0.0455,AZ5)</f>
        <v>2.2313513170834232</v>
      </c>
      <c r="BA7">
        <v>1988</v>
      </c>
      <c r="BB7">
        <v>0.93451921456053733</v>
      </c>
      <c r="BC7" t="s">
        <v>17</v>
      </c>
      <c r="BD7">
        <f>TINV(0.0455,BD5)</f>
        <v>2.2313513170834232</v>
      </c>
      <c r="BE7">
        <v>1988</v>
      </c>
      <c r="BF7">
        <v>0.93451921456053733</v>
      </c>
      <c r="BG7" t="s">
        <v>17</v>
      </c>
      <c r="BH7">
        <f>TINV(0.0455,BH5)</f>
        <v>2.2313513170834232</v>
      </c>
      <c r="BI7">
        <v>1988</v>
      </c>
      <c r="BJ7">
        <v>0.93451921456053733</v>
      </c>
      <c r="BK7" t="s">
        <v>17</v>
      </c>
      <c r="BL7">
        <f>TINV(0.0455,BL5)</f>
        <v>2.2313513170834232</v>
      </c>
      <c r="BM7">
        <v>1988</v>
      </c>
      <c r="BN7">
        <v>0.93451921456053733</v>
      </c>
    </row>
    <row r="8" spans="2:68">
      <c r="B8">
        <v>0.3613378641972334</v>
      </c>
      <c r="C8" s="15">
        <v>0.97732015810591832</v>
      </c>
      <c r="D8">
        <v>517.10421757090546</v>
      </c>
      <c r="E8">
        <v>1991</v>
      </c>
      <c r="F8">
        <v>1.2674801788800192</v>
      </c>
      <c r="G8" t="s">
        <v>18</v>
      </c>
      <c r="H8">
        <f>H7*G3</f>
        <v>3.6062729212776166E-2</v>
      </c>
      <c r="I8">
        <v>1994</v>
      </c>
      <c r="J8">
        <v>3.1622776601683795</v>
      </c>
      <c r="K8" t="s">
        <v>18</v>
      </c>
      <c r="L8">
        <f>L7*K3</f>
        <v>4.290343875996773E-2</v>
      </c>
      <c r="M8">
        <v>1994</v>
      </c>
      <c r="N8">
        <v>3.1622776601683795</v>
      </c>
      <c r="O8" t="s">
        <v>18</v>
      </c>
      <c r="P8">
        <f>P7*O3</f>
        <v>3.0784057167262378E-2</v>
      </c>
      <c r="Q8">
        <v>1994</v>
      </c>
      <c r="R8">
        <v>3.1622776601683795</v>
      </c>
      <c r="S8" t="s">
        <v>18</v>
      </c>
      <c r="T8">
        <f>T7*S3</f>
        <v>3.9498720708330125E-2</v>
      </c>
      <c r="U8">
        <v>1994</v>
      </c>
      <c r="V8">
        <v>3.1622776601683795</v>
      </c>
      <c r="W8" t="s">
        <v>18</v>
      </c>
      <c r="X8">
        <f>X7*W3</f>
        <v>3.8898075488639917E-2</v>
      </c>
      <c r="Y8">
        <v>1994</v>
      </c>
      <c r="Z8">
        <v>3.1622776601683795</v>
      </c>
      <c r="AA8" t="s">
        <v>18</v>
      </c>
      <c r="AB8">
        <f>AB7*AA3</f>
        <v>3.7938587251441294E-2</v>
      </c>
      <c r="AC8">
        <v>1994</v>
      </c>
      <c r="AD8">
        <v>3.1622776601683795</v>
      </c>
      <c r="AE8" t="s">
        <v>18</v>
      </c>
      <c r="AF8">
        <f>AF7*AE3</f>
        <v>3.799267473482934E-2</v>
      </c>
      <c r="AG8">
        <v>1994</v>
      </c>
      <c r="AH8">
        <v>3.1622776601683795</v>
      </c>
      <c r="AI8" t="s">
        <v>18</v>
      </c>
      <c r="AJ8">
        <f>AJ7*AI3</f>
        <v>3.5456216188885288E-2</v>
      </c>
      <c r="AK8">
        <v>1991</v>
      </c>
      <c r="AL8">
        <v>1.2674801788800192</v>
      </c>
      <c r="AM8" t="s">
        <v>18</v>
      </c>
      <c r="AN8">
        <f>AN7*AM3</f>
        <v>3.4430270622214668E-2</v>
      </c>
      <c r="AO8">
        <v>1991</v>
      </c>
      <c r="AP8">
        <v>1.2674801788800192</v>
      </c>
      <c r="AQ8" t="s">
        <v>18</v>
      </c>
      <c r="AR8">
        <f>AR7*AQ3</f>
        <v>3.6822379929757815E-2</v>
      </c>
      <c r="AS8">
        <v>1991</v>
      </c>
      <c r="AT8">
        <v>1.2674801788800192</v>
      </c>
      <c r="AU8" t="s">
        <v>18</v>
      </c>
      <c r="AV8">
        <f>AV7*AU3</f>
        <v>3.7668906806889196E-2</v>
      </c>
      <c r="AW8">
        <v>1991</v>
      </c>
      <c r="AX8">
        <v>1.2674801788800192</v>
      </c>
      <c r="AY8" t="s">
        <v>18</v>
      </c>
      <c r="AZ8">
        <f>AZ7*AY3</f>
        <v>3.8392520632099469E-2</v>
      </c>
      <c r="BA8">
        <v>1991</v>
      </c>
      <c r="BB8">
        <v>1.2674801788800192</v>
      </c>
      <c r="BC8" t="s">
        <v>18</v>
      </c>
      <c r="BD8">
        <f>BD7*BC3</f>
        <v>3.9105836065487454E-2</v>
      </c>
      <c r="BE8">
        <v>1991</v>
      </c>
      <c r="BF8">
        <v>1.2674801788800192</v>
      </c>
      <c r="BG8" t="s">
        <v>18</v>
      </c>
      <c r="BH8">
        <f>BH7*BG3</f>
        <v>3.9337510139386835E-2</v>
      </c>
      <c r="BI8">
        <v>1991</v>
      </c>
      <c r="BJ8">
        <v>1.2674801788800192</v>
      </c>
      <c r="BK8" t="s">
        <v>18</v>
      </c>
      <c r="BL8">
        <f>BL7*BK3</f>
        <v>3.7982288424555581E-2</v>
      </c>
      <c r="BM8">
        <v>1991</v>
      </c>
      <c r="BN8">
        <v>1.2674801788800192</v>
      </c>
    </row>
    <row r="9" spans="2:68">
      <c r="B9">
        <v>0.36285010302487652</v>
      </c>
      <c r="C9" s="15">
        <v>0.97876031545239761</v>
      </c>
      <c r="D9">
        <v>552.98014238891562</v>
      </c>
      <c r="E9">
        <v>1994</v>
      </c>
      <c r="F9">
        <v>3.1622776601683795</v>
      </c>
      <c r="G9" t="s">
        <v>19</v>
      </c>
      <c r="H9">
        <f>G2+H8</f>
        <v>1.4722810387651488</v>
      </c>
      <c r="I9">
        <v>1997</v>
      </c>
      <c r="J9">
        <v>14.513250987715072</v>
      </c>
      <c r="K9" t="s">
        <v>19</v>
      </c>
      <c r="L9">
        <f>K2+L8</f>
        <v>1.4833324419863099</v>
      </c>
      <c r="M9">
        <v>1997</v>
      </c>
      <c r="N9">
        <v>14.513250987715072</v>
      </c>
      <c r="O9" t="s">
        <v>19</v>
      </c>
      <c r="P9">
        <f>O2+P8</f>
        <v>1.4948267445606758</v>
      </c>
      <c r="Q9">
        <v>1997</v>
      </c>
      <c r="R9">
        <v>14.513250987715072</v>
      </c>
      <c r="S9" t="s">
        <v>19</v>
      </c>
      <c r="T9">
        <f>S2+T8</f>
        <v>1.4731518472654868</v>
      </c>
      <c r="U9">
        <v>1997</v>
      </c>
      <c r="V9">
        <v>14.513250987715072</v>
      </c>
      <c r="W9" t="s">
        <v>19</v>
      </c>
      <c r="X9">
        <f>W2+X8</f>
        <v>1.4742394783553827</v>
      </c>
      <c r="Y9">
        <v>1997</v>
      </c>
      <c r="Z9">
        <v>14.513250987715072</v>
      </c>
      <c r="AA9" t="s">
        <v>19</v>
      </c>
      <c r="AB9">
        <f>AA2+AB8</f>
        <v>1.4725617678785825</v>
      </c>
      <c r="AC9">
        <v>1997</v>
      </c>
      <c r="AD9">
        <v>14.513250987715072</v>
      </c>
      <c r="AE9" t="s">
        <v>19</v>
      </c>
      <c r="AF9">
        <f>AE2+AF8</f>
        <v>1.4737293109276421</v>
      </c>
      <c r="AG9">
        <v>1997</v>
      </c>
      <c r="AH9">
        <v>14.513250987715072</v>
      </c>
      <c r="AI9" t="s">
        <v>19</v>
      </c>
      <c r="AJ9">
        <f>AI2+AJ8</f>
        <v>1.4707045141723083</v>
      </c>
      <c r="AK9">
        <v>1997</v>
      </c>
      <c r="AL9">
        <v>14.513250987715072</v>
      </c>
      <c r="AM9" t="s">
        <v>19</v>
      </c>
      <c r="AN9">
        <f>AM2+AN8</f>
        <v>1.4718506487471821</v>
      </c>
      <c r="AO9">
        <v>1994</v>
      </c>
      <c r="AP9">
        <v>3.1622776601683795</v>
      </c>
      <c r="AQ9" t="s">
        <v>19</v>
      </c>
      <c r="AR9">
        <f>AQ2+AR8</f>
        <v>1.4752052557205428</v>
      </c>
      <c r="AS9">
        <v>1994</v>
      </c>
      <c r="AT9">
        <v>3.1622776601683795</v>
      </c>
      <c r="AU9" t="s">
        <v>19</v>
      </c>
      <c r="AV9">
        <f>AU2+AV8</f>
        <v>1.4755554083654894</v>
      </c>
      <c r="AW9">
        <v>1994</v>
      </c>
      <c r="AX9">
        <v>3.1622776601683795</v>
      </c>
      <c r="AY9" t="s">
        <v>19</v>
      </c>
      <c r="AZ9">
        <f>AY2+AZ8</f>
        <v>1.4741900153636871</v>
      </c>
      <c r="BA9">
        <v>1994</v>
      </c>
      <c r="BB9">
        <v>3.1622776601683795</v>
      </c>
      <c r="BC9" t="s">
        <v>19</v>
      </c>
      <c r="BD9">
        <f>BC2+BD8</f>
        <v>1.4766595930267179</v>
      </c>
      <c r="BE9">
        <v>1994</v>
      </c>
      <c r="BF9">
        <v>3.1622776601683795</v>
      </c>
      <c r="BG9" t="s">
        <v>19</v>
      </c>
      <c r="BH9">
        <f>BG2+BH8</f>
        <v>1.471945975427468</v>
      </c>
      <c r="BI9">
        <v>1994</v>
      </c>
      <c r="BJ9">
        <v>3.1622776601683795</v>
      </c>
      <c r="BK9" t="s">
        <v>19</v>
      </c>
      <c r="BL9">
        <f>BK2+BL8</f>
        <v>1.4637643454698519</v>
      </c>
      <c r="BM9">
        <v>1994</v>
      </c>
      <c r="BN9">
        <v>3.1622776601683795</v>
      </c>
    </row>
    <row r="10" spans="2:68">
      <c r="B10">
        <v>0.36351947962457642</v>
      </c>
      <c r="C10" s="15">
        <v>0.97586738004561935</v>
      </c>
      <c r="D10">
        <v>485.25226778875543</v>
      </c>
      <c r="E10">
        <v>1997</v>
      </c>
      <c r="F10">
        <v>14.513250987715072</v>
      </c>
      <c r="G10" t="s">
        <v>20</v>
      </c>
      <c r="H10">
        <f>G2-H8</f>
        <v>1.4001555803395964</v>
      </c>
      <c r="I10">
        <v>1998</v>
      </c>
      <c r="J10">
        <v>26.697499572879341</v>
      </c>
      <c r="K10" t="s">
        <v>20</v>
      </c>
      <c r="L10">
        <f>K2-L8</f>
        <v>1.3975255644663742</v>
      </c>
      <c r="M10">
        <v>1998</v>
      </c>
      <c r="N10">
        <v>26.697499572879341</v>
      </c>
      <c r="O10" t="s">
        <v>20</v>
      </c>
      <c r="P10">
        <f>O2-P8</f>
        <v>1.433258630226151</v>
      </c>
      <c r="Q10">
        <v>1998</v>
      </c>
      <c r="R10">
        <v>26.697499572879341</v>
      </c>
      <c r="S10" t="s">
        <v>20</v>
      </c>
      <c r="T10">
        <f>S2-T8</f>
        <v>1.3941544058488264</v>
      </c>
      <c r="U10">
        <v>1998</v>
      </c>
      <c r="V10">
        <v>26.697499572879341</v>
      </c>
      <c r="W10" t="s">
        <v>20</v>
      </c>
      <c r="X10">
        <f>W2-X8</f>
        <v>1.3964433273781029</v>
      </c>
      <c r="Y10">
        <v>1998</v>
      </c>
      <c r="Z10">
        <v>26.697499572879341</v>
      </c>
      <c r="AA10" t="s">
        <v>20</v>
      </c>
      <c r="AB10">
        <f>AA2-AB8</f>
        <v>1.3966845933756999</v>
      </c>
      <c r="AC10">
        <v>1998</v>
      </c>
      <c r="AD10">
        <v>26.697499572879341</v>
      </c>
      <c r="AE10" t="s">
        <v>20</v>
      </c>
      <c r="AF10">
        <f>AE2-AF8</f>
        <v>1.3977439614579834</v>
      </c>
      <c r="AG10">
        <v>1998</v>
      </c>
      <c r="AH10">
        <v>26.697499572879341</v>
      </c>
      <c r="AI10" t="s">
        <v>20</v>
      </c>
      <c r="AJ10">
        <f>AI2-AJ8</f>
        <v>1.3997920817945375</v>
      </c>
      <c r="AK10">
        <v>1998</v>
      </c>
      <c r="AL10">
        <v>26.697499572879341</v>
      </c>
      <c r="AM10" t="s">
        <v>20</v>
      </c>
      <c r="AN10">
        <f>AM2-AN8</f>
        <v>1.4029901075027529</v>
      </c>
      <c r="AO10">
        <v>1998</v>
      </c>
      <c r="AP10">
        <v>26.697499572879341</v>
      </c>
      <c r="AQ10" t="s">
        <v>20</v>
      </c>
      <c r="AR10">
        <f>AQ2-AR8</f>
        <v>1.4015604958610273</v>
      </c>
      <c r="AS10">
        <v>1997</v>
      </c>
      <c r="AT10">
        <v>14.513250987715072</v>
      </c>
      <c r="AU10" t="s">
        <v>20</v>
      </c>
      <c r="AV10">
        <f>AU2-AV8</f>
        <v>1.400217594751711</v>
      </c>
      <c r="AW10">
        <v>1997</v>
      </c>
      <c r="AX10">
        <v>14.513250987715072</v>
      </c>
      <c r="AY10" t="s">
        <v>20</v>
      </c>
      <c r="AZ10">
        <f>AY2-AZ8</f>
        <v>1.3974049740994883</v>
      </c>
      <c r="BA10">
        <v>1997</v>
      </c>
      <c r="BB10">
        <v>14.513250987715072</v>
      </c>
      <c r="BC10" t="s">
        <v>20</v>
      </c>
      <c r="BD10">
        <f>BC2-BD8</f>
        <v>1.398447920895743</v>
      </c>
      <c r="BE10">
        <v>1997</v>
      </c>
      <c r="BF10">
        <v>14.513250987715072</v>
      </c>
      <c r="BG10" t="s">
        <v>20</v>
      </c>
      <c r="BH10">
        <f>BG2-BH8</f>
        <v>1.3932709551486941</v>
      </c>
      <c r="BI10">
        <v>1997</v>
      </c>
      <c r="BJ10">
        <v>14.513250987715072</v>
      </c>
      <c r="BK10" t="s">
        <v>20</v>
      </c>
      <c r="BL10">
        <f>BK2-BL8</f>
        <v>1.3877997686207408</v>
      </c>
      <c r="BM10">
        <v>1997</v>
      </c>
      <c r="BN10">
        <v>14.513250987715072</v>
      </c>
    </row>
    <row r="11" spans="2:68">
      <c r="B11">
        <v>0.36317432819959411</v>
      </c>
      <c r="C11" s="15">
        <v>0.97472658663242562</v>
      </c>
      <c r="D11">
        <v>462.8072539895204</v>
      </c>
      <c r="E11">
        <v>1998</v>
      </c>
      <c r="F11">
        <v>26.697499572879341</v>
      </c>
      <c r="G11" t="s">
        <v>21</v>
      </c>
      <c r="H11" s="16">
        <f>LN(G2)</f>
        <v>0.36201348522190557</v>
      </c>
      <c r="I11">
        <v>2000</v>
      </c>
      <c r="J11">
        <v>90.3404715133358</v>
      </c>
      <c r="K11" t="s">
        <v>21</v>
      </c>
      <c r="L11" s="16">
        <f>LN(K2)</f>
        <v>0.36494098812606562</v>
      </c>
      <c r="M11">
        <v>2000</v>
      </c>
      <c r="N11">
        <v>90.3404715133358</v>
      </c>
      <c r="O11" t="s">
        <v>21</v>
      </c>
      <c r="P11" s="16">
        <f>LN(O2)</f>
        <v>0.3812015731696422</v>
      </c>
      <c r="Q11">
        <v>2000</v>
      </c>
      <c r="R11">
        <v>90.3404715133358</v>
      </c>
      <c r="S11" t="s">
        <v>21</v>
      </c>
      <c r="T11" s="16">
        <f>LN(S2)</f>
        <v>0.36022582069723091</v>
      </c>
      <c r="U11">
        <v>2000</v>
      </c>
      <c r="V11">
        <v>90.3404715133358</v>
      </c>
      <c r="W11" t="s">
        <v>21</v>
      </c>
      <c r="X11" s="16">
        <f>LN(W2)</f>
        <v>0.36140273232054965</v>
      </c>
      <c r="Y11">
        <v>2000</v>
      </c>
      <c r="Z11">
        <v>90.3404715133358</v>
      </c>
      <c r="AA11" t="s">
        <v>21</v>
      </c>
      <c r="AB11" s="16">
        <f>LN(AA2)</f>
        <v>0.36090222283083273</v>
      </c>
      <c r="AC11">
        <v>2000</v>
      </c>
      <c r="AD11">
        <v>90.3404715133358</v>
      </c>
      <c r="AE11" t="s">
        <v>21</v>
      </c>
      <c r="AF11" s="16">
        <f>LN(AE2)</f>
        <v>0.36167805282608073</v>
      </c>
      <c r="AG11">
        <v>2000</v>
      </c>
      <c r="AH11">
        <v>90.3404715133358</v>
      </c>
      <c r="AI11" t="s">
        <v>21</v>
      </c>
      <c r="AJ11" s="16">
        <f>LN(AI2)</f>
        <v>0.3613378641972334</v>
      </c>
      <c r="AK11">
        <v>2000</v>
      </c>
      <c r="AL11">
        <v>90.3404715133358</v>
      </c>
      <c r="AM11" t="s">
        <v>21</v>
      </c>
      <c r="AN11" s="16">
        <f>LN(AM2)</f>
        <v>0.36285010302487652</v>
      </c>
      <c r="AO11">
        <v>2000</v>
      </c>
      <c r="AP11">
        <v>90.3404715133358</v>
      </c>
      <c r="AQ11" t="s">
        <v>21</v>
      </c>
      <c r="AR11" s="16">
        <f>LN(AQ2)</f>
        <v>0.36351947962457642</v>
      </c>
      <c r="AS11">
        <v>2000</v>
      </c>
      <c r="AT11">
        <v>90.3404715133358</v>
      </c>
      <c r="AU11" t="s">
        <v>21</v>
      </c>
      <c r="AV11" s="16">
        <f>LN(AU2)</f>
        <v>0.36317432819959411</v>
      </c>
      <c r="AW11">
        <v>1998</v>
      </c>
      <c r="AX11">
        <v>26.697499572879341</v>
      </c>
      <c r="AY11" t="s">
        <v>21</v>
      </c>
      <c r="AZ11" s="16">
        <f>LN(AY2)</f>
        <v>0.36172044029982076</v>
      </c>
      <c r="BA11">
        <v>1998</v>
      </c>
      <c r="BB11">
        <v>26.697499572879341</v>
      </c>
      <c r="BC11" t="s">
        <v>21</v>
      </c>
      <c r="BD11" s="16">
        <f>LN(BC2)</f>
        <v>0.36294288913709288</v>
      </c>
      <c r="BE11">
        <v>1998</v>
      </c>
      <c r="BF11">
        <v>26.697499572879341</v>
      </c>
      <c r="BG11" t="s">
        <v>21</v>
      </c>
      <c r="BH11" s="16">
        <f>LN(BG2)</f>
        <v>0.35949688421892462</v>
      </c>
      <c r="BI11">
        <v>1998</v>
      </c>
      <c r="BJ11">
        <v>26.697499572879341</v>
      </c>
      <c r="BK11" t="s">
        <v>21</v>
      </c>
      <c r="BL11" s="16">
        <f>LN(BK2)</f>
        <v>0.35472047514001781</v>
      </c>
      <c r="BM11">
        <v>1998</v>
      </c>
      <c r="BN11">
        <v>26.697499572879341</v>
      </c>
    </row>
    <row r="12" spans="2:68">
      <c r="B12">
        <v>0.36172044029982076</v>
      </c>
      <c r="C12" s="15">
        <v>0.97356629611516676</v>
      </c>
      <c r="D12">
        <v>441.96589340191633</v>
      </c>
      <c r="E12">
        <v>2000</v>
      </c>
      <c r="F12">
        <v>90.3404715133358</v>
      </c>
      <c r="G12" t="s">
        <v>22</v>
      </c>
      <c r="H12" s="16">
        <f>LN(H9)</f>
        <v>0.38681292515734389</v>
      </c>
      <c r="I12">
        <v>2004</v>
      </c>
      <c r="J12">
        <v>305.6990700935379</v>
      </c>
      <c r="K12" t="s">
        <v>22</v>
      </c>
      <c r="L12" s="16">
        <f>LN(L9)</f>
        <v>0.39429120660175287</v>
      </c>
      <c r="M12">
        <v>2004</v>
      </c>
      <c r="N12">
        <v>305.6990700935379</v>
      </c>
      <c r="O12" t="s">
        <v>22</v>
      </c>
      <c r="P12" s="16">
        <f>LN(P9)</f>
        <v>0.40201031020092404</v>
      </c>
      <c r="Q12">
        <v>2004</v>
      </c>
      <c r="R12">
        <v>305.6990700935379</v>
      </c>
      <c r="S12" t="s">
        <v>22</v>
      </c>
      <c r="T12" s="16">
        <f>LN(T9)</f>
        <v>0.38740421924510909</v>
      </c>
      <c r="U12">
        <v>2004</v>
      </c>
      <c r="V12">
        <v>305.6990700935379</v>
      </c>
      <c r="W12" t="s">
        <v>22</v>
      </c>
      <c r="X12" s="16">
        <f>LN(X9)</f>
        <v>0.38814224892566745</v>
      </c>
      <c r="Y12">
        <v>2004</v>
      </c>
      <c r="Z12">
        <v>305.6990700935379</v>
      </c>
      <c r="AA12" t="s">
        <v>22</v>
      </c>
      <c r="AB12" s="16">
        <f>LN(AB9)</f>
        <v>0.38700358328935058</v>
      </c>
      <c r="AC12">
        <v>2004</v>
      </c>
      <c r="AD12">
        <v>305.6990700935379</v>
      </c>
      <c r="AE12" t="s">
        <v>22</v>
      </c>
      <c r="AF12" s="16">
        <f>LN(AF9)</f>
        <v>0.38779613438423255</v>
      </c>
      <c r="AG12">
        <v>2004</v>
      </c>
      <c r="AH12">
        <v>305.6990700935379</v>
      </c>
      <c r="AI12" t="s">
        <v>22</v>
      </c>
      <c r="AJ12" s="16">
        <f>LN(AJ9)</f>
        <v>0.38574154732331534</v>
      </c>
      <c r="AK12">
        <v>2004</v>
      </c>
      <c r="AL12">
        <v>305.6990700935379</v>
      </c>
      <c r="AM12" t="s">
        <v>22</v>
      </c>
      <c r="AN12" s="16">
        <f>LN(AN9)</f>
        <v>0.38652055371019828</v>
      </c>
      <c r="AO12">
        <v>2004</v>
      </c>
      <c r="AP12">
        <v>305.6990700935379</v>
      </c>
      <c r="AQ12" t="s">
        <v>22</v>
      </c>
      <c r="AR12" s="16">
        <f>LN(AR9)</f>
        <v>0.38879713653113357</v>
      </c>
      <c r="AS12">
        <v>2004</v>
      </c>
      <c r="AT12">
        <v>305.6990700935379</v>
      </c>
      <c r="AU12" t="s">
        <v>22</v>
      </c>
      <c r="AV12" s="16">
        <f>LN(AV9)</f>
        <v>0.38903446695975957</v>
      </c>
      <c r="AW12">
        <v>2004</v>
      </c>
      <c r="AX12">
        <v>305.6990700935379</v>
      </c>
      <c r="AY12" t="s">
        <v>22</v>
      </c>
      <c r="AZ12" s="16">
        <f>LN(AZ9)</f>
        <v>0.3881086968317099</v>
      </c>
      <c r="BA12">
        <v>2000</v>
      </c>
      <c r="BB12">
        <v>90.3404715133358</v>
      </c>
      <c r="BC12" t="s">
        <v>22</v>
      </c>
      <c r="BD12" s="16">
        <f>LN(BD9)</f>
        <v>0.38978250510210083</v>
      </c>
      <c r="BE12">
        <v>2000</v>
      </c>
      <c r="BF12">
        <v>90.3404715133358</v>
      </c>
      <c r="BG12" t="s">
        <v>22</v>
      </c>
      <c r="BH12" s="16">
        <f>LN(BH9)</f>
        <v>0.38658531815726394</v>
      </c>
      <c r="BI12">
        <v>2000</v>
      </c>
      <c r="BJ12">
        <v>90.3404715133358</v>
      </c>
      <c r="BK12" t="s">
        <v>22</v>
      </c>
      <c r="BL12" s="16">
        <f>LN(BL9)</f>
        <v>0.38101143637355162</v>
      </c>
      <c r="BM12">
        <v>2000</v>
      </c>
      <c r="BN12">
        <v>90.3404715133358</v>
      </c>
    </row>
    <row r="13" spans="2:68">
      <c r="B13">
        <v>0.36294288913709288</v>
      </c>
      <c r="C13" s="15">
        <v>0.97278131584127592</v>
      </c>
      <c r="D13">
        <v>428.87362673458983</v>
      </c>
      <c r="E13">
        <v>2004</v>
      </c>
      <c r="F13">
        <v>305.6990700935379</v>
      </c>
      <c r="G13" t="s">
        <v>23</v>
      </c>
      <c r="H13" s="16">
        <f>LN(H10)</f>
        <v>0.33658335926086114</v>
      </c>
      <c r="I13">
        <v>2006</v>
      </c>
      <c r="J13">
        <v>1034.441373734237</v>
      </c>
      <c r="K13" t="s">
        <v>23</v>
      </c>
      <c r="L13" s="16">
        <f>LN(L10)</f>
        <v>0.33470321887899673</v>
      </c>
      <c r="M13">
        <v>2006</v>
      </c>
      <c r="N13">
        <v>1034.441373734237</v>
      </c>
      <c r="O13" t="s">
        <v>23</v>
      </c>
      <c r="P13" s="16">
        <f>LN(P10)</f>
        <v>0.35995061422632219</v>
      </c>
      <c r="Q13">
        <v>2006</v>
      </c>
      <c r="R13">
        <v>1034.441373734237</v>
      </c>
      <c r="S13" t="s">
        <v>23</v>
      </c>
      <c r="T13" s="16">
        <f>LN(T10)</f>
        <v>0.33228807080182354</v>
      </c>
      <c r="U13">
        <v>2006</v>
      </c>
      <c r="V13">
        <v>1034.441373734237</v>
      </c>
      <c r="W13" t="s">
        <v>23</v>
      </c>
      <c r="X13" s="16">
        <f>LN(X10)</f>
        <v>0.33392852368066728</v>
      </c>
      <c r="Y13">
        <v>2006</v>
      </c>
      <c r="Z13">
        <v>1034.441373734237</v>
      </c>
      <c r="AA13" t="s">
        <v>23</v>
      </c>
      <c r="AB13" s="16">
        <f>LN(AB10)</f>
        <v>0.33410128053609406</v>
      </c>
      <c r="AC13">
        <v>2006</v>
      </c>
      <c r="AD13">
        <v>1034.441373734237</v>
      </c>
      <c r="AE13" t="s">
        <v>23</v>
      </c>
      <c r="AF13" s="16">
        <f>LN(AF10)</f>
        <v>0.33485948072782962</v>
      </c>
      <c r="AG13">
        <v>2006</v>
      </c>
      <c r="AH13">
        <v>1034.441373734237</v>
      </c>
      <c r="AI13" t="s">
        <v>23</v>
      </c>
      <c r="AJ13" s="16">
        <f>LN(AJ10)</f>
        <v>0.33632371258816302</v>
      </c>
      <c r="AK13">
        <v>2006</v>
      </c>
      <c r="AL13">
        <v>1034.441373734237</v>
      </c>
      <c r="AM13" t="s">
        <v>23</v>
      </c>
      <c r="AN13" s="16">
        <f>LN(AN10)</f>
        <v>0.33860575013520411</v>
      </c>
      <c r="AO13">
        <v>2006</v>
      </c>
      <c r="AP13">
        <v>1034.441373734237</v>
      </c>
      <c r="AQ13" t="s">
        <v>23</v>
      </c>
      <c r="AR13" s="16">
        <f>LN(AR10)</f>
        <v>0.33758625577212475</v>
      </c>
      <c r="AS13">
        <v>2006</v>
      </c>
      <c r="AT13">
        <v>1034.441373734237</v>
      </c>
      <c r="AU13" t="s">
        <v>23</v>
      </c>
      <c r="AV13" s="16">
        <f>LN(AV10)</f>
        <v>0.33662764936667733</v>
      </c>
      <c r="AW13">
        <v>2006</v>
      </c>
      <c r="AX13">
        <v>1034.441373734237</v>
      </c>
      <c r="AY13" t="s">
        <v>23</v>
      </c>
      <c r="AZ13" s="16">
        <f>LN(AZ10)</f>
        <v>0.33461692666865606</v>
      </c>
      <c r="BA13">
        <v>2006</v>
      </c>
      <c r="BB13">
        <v>1034.441373734237</v>
      </c>
      <c r="BC13" t="s">
        <v>23</v>
      </c>
      <c r="BD13" s="16">
        <f>LN(BD10)</f>
        <v>0.33536299370708889</v>
      </c>
      <c r="BE13">
        <v>2004</v>
      </c>
      <c r="BF13">
        <v>305.6990700935379</v>
      </c>
      <c r="BG13" t="s">
        <v>23</v>
      </c>
      <c r="BH13" s="16">
        <f>LN(BH10)</f>
        <v>0.33165418783435452</v>
      </c>
      <c r="BI13">
        <v>2004</v>
      </c>
      <c r="BJ13">
        <v>305.6990700935379</v>
      </c>
      <c r="BK13" t="s">
        <v>23</v>
      </c>
      <c r="BL13" s="16">
        <f>LN(BL10)</f>
        <v>0.32771959275951951</v>
      </c>
      <c r="BM13">
        <v>2004</v>
      </c>
      <c r="BN13">
        <v>305.6990700935379</v>
      </c>
    </row>
    <row r="14" spans="2:68">
      <c r="B14">
        <v>0.35949688421892462</v>
      </c>
      <c r="C14" s="15">
        <v>0.97195126353499273</v>
      </c>
      <c r="D14">
        <v>415.82675843422754</v>
      </c>
      <c r="E14">
        <v>2006</v>
      </c>
      <c r="F14">
        <v>1034.441373734237</v>
      </c>
      <c r="G14" t="s">
        <v>24</v>
      </c>
      <c r="H14" s="16">
        <f>H12-H11</f>
        <v>2.4799439935438317E-2</v>
      </c>
      <c r="I14">
        <v>2008</v>
      </c>
      <c r="J14">
        <v>3500.3997734299801</v>
      </c>
      <c r="K14" t="s">
        <v>24</v>
      </c>
      <c r="L14" s="16">
        <f>L12-L11</f>
        <v>2.9350218475687251E-2</v>
      </c>
      <c r="M14">
        <v>2008</v>
      </c>
      <c r="N14">
        <v>3500.3997734299801</v>
      </c>
      <c r="O14" t="s">
        <v>24</v>
      </c>
      <c r="P14" s="16">
        <f>P12-P11</f>
        <v>2.0808737031281832E-2</v>
      </c>
      <c r="Q14">
        <v>2008</v>
      </c>
      <c r="R14">
        <v>3500.3997734299801</v>
      </c>
      <c r="S14" t="s">
        <v>24</v>
      </c>
      <c r="T14" s="16">
        <f>T12-T11</f>
        <v>2.717839854787818E-2</v>
      </c>
      <c r="U14">
        <v>2008</v>
      </c>
      <c r="V14">
        <v>3500.3997734299801</v>
      </c>
      <c r="W14" t="s">
        <v>24</v>
      </c>
      <c r="X14" s="16">
        <f>X12-X11</f>
        <v>2.6739516605117808E-2</v>
      </c>
      <c r="Y14">
        <v>2008</v>
      </c>
      <c r="Z14">
        <v>3500.3997734299801</v>
      </c>
      <c r="AA14" t="s">
        <v>24</v>
      </c>
      <c r="AB14" s="16">
        <f>AB12-AB11</f>
        <v>2.6101360458517853E-2</v>
      </c>
      <c r="AC14">
        <v>2008</v>
      </c>
      <c r="AD14">
        <v>3500.3997734299801</v>
      </c>
      <c r="AE14" t="s">
        <v>24</v>
      </c>
      <c r="AF14" s="16">
        <f>AF12-AF11</f>
        <v>2.6118081558151818E-2</v>
      </c>
      <c r="AG14">
        <v>2008</v>
      </c>
      <c r="AH14">
        <v>3500.3997734299801</v>
      </c>
      <c r="AI14" t="s">
        <v>24</v>
      </c>
      <c r="AJ14" s="16">
        <f>AJ12-AJ11</f>
        <v>2.4403683126081932E-2</v>
      </c>
      <c r="AK14">
        <v>2008</v>
      </c>
      <c r="AL14">
        <v>3500.3997734299801</v>
      </c>
      <c r="AM14" t="s">
        <v>24</v>
      </c>
      <c r="AN14" s="16">
        <f>AN12-AN11</f>
        <v>2.3670450685321753E-2</v>
      </c>
      <c r="AO14">
        <v>2008</v>
      </c>
      <c r="AP14">
        <v>3500.3997734299801</v>
      </c>
      <c r="AQ14" t="s">
        <v>24</v>
      </c>
      <c r="AR14" s="16">
        <f>AR12-AR11</f>
        <v>2.5277656906557144E-2</v>
      </c>
      <c r="AS14">
        <v>2008</v>
      </c>
      <c r="AT14">
        <v>3500.3997734299801</v>
      </c>
      <c r="AU14" t="s">
        <v>24</v>
      </c>
      <c r="AV14" s="16">
        <f>AV12-AV11</f>
        <v>2.5860138760165463E-2</v>
      </c>
      <c r="AW14">
        <v>2008</v>
      </c>
      <c r="AX14">
        <v>3500.3997734299801</v>
      </c>
      <c r="AY14" t="s">
        <v>24</v>
      </c>
      <c r="AZ14" s="16">
        <f>AZ12-AZ11</f>
        <v>2.6388256531889143E-2</v>
      </c>
      <c r="BA14">
        <v>2008</v>
      </c>
      <c r="BB14">
        <v>3500.3997734299801</v>
      </c>
      <c r="BC14" t="s">
        <v>24</v>
      </c>
      <c r="BD14" s="16">
        <f>BD12-BD11</f>
        <v>2.6839615965007946E-2</v>
      </c>
      <c r="BE14">
        <v>2008</v>
      </c>
      <c r="BF14">
        <v>3500.3997734299801</v>
      </c>
      <c r="BG14" t="s">
        <v>24</v>
      </c>
      <c r="BH14" s="16">
        <f>BH12-BH11</f>
        <v>2.7088433938339318E-2</v>
      </c>
      <c r="BI14">
        <v>2006</v>
      </c>
      <c r="BJ14">
        <v>1034.441373734237</v>
      </c>
      <c r="BK14" t="s">
        <v>24</v>
      </c>
      <c r="BL14" s="16">
        <f>BL12-BL11</f>
        <v>2.6290961233533805E-2</v>
      </c>
      <c r="BM14">
        <v>2006</v>
      </c>
      <c r="BN14">
        <v>1034.441373734237</v>
      </c>
    </row>
    <row r="15" spans="2:68">
      <c r="B15">
        <v>0.35472047514001781</v>
      </c>
      <c r="C15" s="15">
        <v>0.97310962571820447</v>
      </c>
      <c r="D15">
        <v>434.25633969415685</v>
      </c>
      <c r="E15">
        <v>2008</v>
      </c>
      <c r="F15">
        <v>3500.3997734299801</v>
      </c>
      <c r="G15" t="s">
        <v>25</v>
      </c>
      <c r="H15" s="16">
        <f>H11-H13</f>
        <v>2.5430125961044436E-2</v>
      </c>
      <c r="I15">
        <v>2010</v>
      </c>
      <c r="J15">
        <v>8733.2616238284518</v>
      </c>
      <c r="K15" t="s">
        <v>25</v>
      </c>
      <c r="L15" s="16">
        <f>L11-L13</f>
        <v>3.0237769247068891E-2</v>
      </c>
      <c r="M15">
        <v>2010</v>
      </c>
      <c r="N15">
        <v>8733.2616238284518</v>
      </c>
      <c r="O15" t="s">
        <v>25</v>
      </c>
      <c r="P15" s="16">
        <f>P11-P13</f>
        <v>2.125095894332002E-2</v>
      </c>
      <c r="Q15">
        <v>2010</v>
      </c>
      <c r="R15">
        <v>8733.2616238284518</v>
      </c>
      <c r="S15" t="s">
        <v>25</v>
      </c>
      <c r="T15" s="16">
        <f>T11-T13</f>
        <v>2.7937749895407371E-2</v>
      </c>
      <c r="U15">
        <v>2010</v>
      </c>
      <c r="V15">
        <v>8733.2616238284518</v>
      </c>
      <c r="W15" t="s">
        <v>25</v>
      </c>
      <c r="X15" s="16">
        <f>X11-X13</f>
        <v>2.7474208639882369E-2</v>
      </c>
      <c r="Y15">
        <v>2010</v>
      </c>
      <c r="Z15">
        <v>8733.2616238284518</v>
      </c>
      <c r="AA15" t="s">
        <v>25</v>
      </c>
      <c r="AB15" s="16">
        <f>AB11-AB13</f>
        <v>2.6800942294738672E-2</v>
      </c>
      <c r="AC15">
        <v>2010</v>
      </c>
      <c r="AD15">
        <v>8733.2616238284518</v>
      </c>
      <c r="AE15" t="s">
        <v>25</v>
      </c>
      <c r="AF15" s="16">
        <f>AF11-AF13</f>
        <v>2.6818572098251114E-2</v>
      </c>
      <c r="AG15">
        <v>2010</v>
      </c>
      <c r="AH15">
        <v>8733.2616238284518</v>
      </c>
      <c r="AI15" t="s">
        <v>25</v>
      </c>
      <c r="AJ15" s="16">
        <f>AJ11-AJ13</f>
        <v>2.501415160907039E-2</v>
      </c>
      <c r="AK15">
        <v>2010</v>
      </c>
      <c r="AL15">
        <v>8733.2616238284518</v>
      </c>
      <c r="AM15" t="s">
        <v>25</v>
      </c>
      <c r="AN15" s="16">
        <f>AN11-AN13</f>
        <v>2.4244352889672416E-2</v>
      </c>
      <c r="AO15">
        <v>2010</v>
      </c>
      <c r="AP15">
        <v>8733.2616238284518</v>
      </c>
      <c r="AQ15" t="s">
        <v>25</v>
      </c>
      <c r="AR15" s="16">
        <f>AR11-AR13</f>
        <v>2.593322385245167E-2</v>
      </c>
      <c r="AS15">
        <v>2010</v>
      </c>
      <c r="AT15">
        <v>8733.2616238284518</v>
      </c>
      <c r="AU15" t="s">
        <v>25</v>
      </c>
      <c r="AV15" s="16">
        <f>AV11-AV13</f>
        <v>2.6546678832916781E-2</v>
      </c>
      <c r="AW15">
        <v>2010</v>
      </c>
      <c r="AX15">
        <v>8733.2616238284518</v>
      </c>
      <c r="AY15" t="s">
        <v>25</v>
      </c>
      <c r="AZ15" s="16">
        <f>AZ11-AZ13</f>
        <v>2.71035136311647E-2</v>
      </c>
      <c r="BA15">
        <v>2010</v>
      </c>
      <c r="BB15">
        <v>8733.2616238284518</v>
      </c>
      <c r="BC15" t="s">
        <v>25</v>
      </c>
      <c r="BD15" s="16">
        <f>BD11-BD13</f>
        <v>2.7579895430003998E-2</v>
      </c>
      <c r="BE15">
        <v>2010</v>
      </c>
      <c r="BF15">
        <v>8733.2616238284518</v>
      </c>
      <c r="BG15" t="s">
        <v>25</v>
      </c>
      <c r="BH15" s="16">
        <f>BH11-BH13</f>
        <v>2.7842696384570098E-2</v>
      </c>
      <c r="BI15">
        <v>2010</v>
      </c>
      <c r="BJ15">
        <v>8733.2616238284518</v>
      </c>
      <c r="BK15" t="s">
        <v>25</v>
      </c>
      <c r="BL15" s="16">
        <f>BL11-BL13</f>
        <v>2.7000882380498303E-2</v>
      </c>
      <c r="BM15">
        <v>2008</v>
      </c>
      <c r="BN15">
        <v>3500.3997734299801</v>
      </c>
    </row>
    <row r="16" spans="2:68">
      <c r="B16">
        <v>0.35152266378706315</v>
      </c>
      <c r="C16" s="15">
        <v>0.97360892561954493</v>
      </c>
      <c r="D16">
        <v>442.69918454275245</v>
      </c>
      <c r="E16">
        <v>2010</v>
      </c>
      <c r="F16">
        <v>8733.2616238284518</v>
      </c>
      <c r="G16" t="s">
        <v>26</v>
      </c>
      <c r="H16" s="17">
        <f>AVERAGE(H14:H15)</f>
        <v>2.5114782948241376E-2</v>
      </c>
      <c r="K16" t="s">
        <v>26</v>
      </c>
      <c r="L16" s="17">
        <f>AVERAGE(L14:L15)</f>
        <v>2.9793993861378071E-2</v>
      </c>
      <c r="O16" t="s">
        <v>26</v>
      </c>
      <c r="P16" s="17">
        <f>AVERAGE(P14:P15)</f>
        <v>2.1029847987300926E-2</v>
      </c>
      <c r="S16" t="s">
        <v>26</v>
      </c>
      <c r="T16" s="17">
        <f>AVERAGE(T14:T15)</f>
        <v>2.7558074221642775E-2</v>
      </c>
      <c r="W16" t="s">
        <v>26</v>
      </c>
      <c r="X16" s="17">
        <f>AVERAGE(X14:X15)</f>
        <v>2.7106862622500089E-2</v>
      </c>
      <c r="AA16" t="s">
        <v>26</v>
      </c>
      <c r="AB16" s="17">
        <f>AVERAGE(AB14:AB15)</f>
        <v>2.6451151376628262E-2</v>
      </c>
      <c r="AE16" t="s">
        <v>26</v>
      </c>
      <c r="AF16" s="17">
        <f>AVERAGE(AF14:AF15)</f>
        <v>2.6468326828201466E-2</v>
      </c>
      <c r="AI16" t="s">
        <v>26</v>
      </c>
      <c r="AJ16" s="17">
        <f>AVERAGE(AJ14:AJ15)</f>
        <v>2.4708917367576161E-2</v>
      </c>
      <c r="AM16" t="s">
        <v>26</v>
      </c>
      <c r="AN16" s="17">
        <f>AVERAGE(AN14:AN15)</f>
        <v>2.3957401787497085E-2</v>
      </c>
      <c r="AQ16" t="s">
        <v>26</v>
      </c>
      <c r="AR16" s="17">
        <f>AVERAGE(AR14:AR15)</f>
        <v>2.5605440379504407E-2</v>
      </c>
      <c r="AU16" t="s">
        <v>26</v>
      </c>
      <c r="AV16" s="17">
        <f>AVERAGE(AV14:AV15)</f>
        <v>2.6203408796541122E-2</v>
      </c>
      <c r="AY16" t="s">
        <v>26</v>
      </c>
      <c r="AZ16" s="17">
        <f>AVERAGE(AZ14:AZ15)</f>
        <v>2.6745885081526921E-2</v>
      </c>
      <c r="BC16" t="s">
        <v>26</v>
      </c>
      <c r="BD16" s="17">
        <f>AVERAGE(BD14:BD15)</f>
        <v>2.7209755697505972E-2</v>
      </c>
      <c r="BG16" t="s">
        <v>26</v>
      </c>
      <c r="BH16" s="17">
        <f>AVERAGE(BH14:BH15)</f>
        <v>2.7465565161454708E-2</v>
      </c>
      <c r="BK16" t="s">
        <v>26</v>
      </c>
      <c r="BL16" s="17">
        <f>AVERAGE(BL14:BL15)</f>
        <v>2.6645921807016054E-2</v>
      </c>
    </row>
    <row r="17" spans="1:64">
      <c r="A17" t="s">
        <v>36</v>
      </c>
      <c r="B17" s="8">
        <f>AVERAGE(B2:B16)</f>
        <v>0.36210910117330675</v>
      </c>
      <c r="C17" s="8">
        <f>AVERAGE(C2:C16)</f>
        <v>0.97445390225848294</v>
      </c>
      <c r="D17" s="8">
        <f>AVERAGE(D2:D16)</f>
        <v>470.07762528579519</v>
      </c>
      <c r="E17" s="8">
        <f>AVERAGE(E2:E16)</f>
        <v>1992.4666666666667</v>
      </c>
      <c r="F17" s="8">
        <f>AVERAGE(F2:F16)</f>
        <v>914.08415245725462</v>
      </c>
      <c r="G17" t="s">
        <v>27</v>
      </c>
      <c r="H17">
        <f>TINV(0.3173,H5)</f>
        <v>1.0399926951165877</v>
      </c>
      <c r="K17" t="s">
        <v>27</v>
      </c>
      <c r="L17">
        <f>TINV(0.3173,L5)</f>
        <v>1.0434625125011039</v>
      </c>
      <c r="O17" t="s">
        <v>27</v>
      </c>
      <c r="P17">
        <f>TINV(0.3173,P5)</f>
        <v>1.0434625125011039</v>
      </c>
      <c r="S17" t="s">
        <v>27</v>
      </c>
      <c r="T17">
        <f>TINV(0.3173,T5)</f>
        <v>1.0434625125011039</v>
      </c>
      <c r="W17" t="s">
        <v>27</v>
      </c>
      <c r="X17">
        <f>TINV(0.3173,X5)</f>
        <v>1.0434625125011039</v>
      </c>
      <c r="AA17" t="s">
        <v>27</v>
      </c>
      <c r="AB17">
        <f>TINV(0.3173,AB5)</f>
        <v>1.0434625125011039</v>
      </c>
      <c r="AE17" t="s">
        <v>27</v>
      </c>
      <c r="AF17">
        <f>TINV(0.3173,AF5)</f>
        <v>1.0434625125011039</v>
      </c>
      <c r="AI17" t="s">
        <v>27</v>
      </c>
      <c r="AJ17">
        <f>TINV(0.3173,AJ5)</f>
        <v>1.0434625125011039</v>
      </c>
      <c r="AM17" t="s">
        <v>27</v>
      </c>
      <c r="AN17">
        <f>TINV(0.3173,AN5)</f>
        <v>1.0434625125011039</v>
      </c>
      <c r="AQ17" t="s">
        <v>27</v>
      </c>
      <c r="AR17">
        <f>TINV(0.3173,AR5)</f>
        <v>1.0434625125011039</v>
      </c>
      <c r="AU17" t="s">
        <v>27</v>
      </c>
      <c r="AV17">
        <f>TINV(0.3173,AV5)</f>
        <v>1.0434625125011039</v>
      </c>
      <c r="AY17" t="s">
        <v>27</v>
      </c>
      <c r="AZ17">
        <f>TINV(0.3173,AZ5)</f>
        <v>1.0434625125011039</v>
      </c>
      <c r="BC17" t="s">
        <v>27</v>
      </c>
      <c r="BD17">
        <f>TINV(0.3173,BD5)</f>
        <v>1.0434625125011039</v>
      </c>
      <c r="BG17" t="s">
        <v>27</v>
      </c>
      <c r="BH17">
        <f>TINV(0.3173,BH5)</f>
        <v>1.0434625125011039</v>
      </c>
      <c r="BK17" t="s">
        <v>27</v>
      </c>
      <c r="BL17">
        <f>TINV(0.3173,BL5)</f>
        <v>1.0434625125011039</v>
      </c>
    </row>
    <row r="18" spans="1:64">
      <c r="A18" t="s">
        <v>37</v>
      </c>
      <c r="B18" s="8">
        <f>STDEV(B2:B16)</f>
        <v>6.3066421075953739E-3</v>
      </c>
      <c r="C18" s="8">
        <f>STDEV(C2:C16)</f>
        <v>3.7525768784316205E-3</v>
      </c>
      <c r="D18" s="8">
        <f>STDEV(D2:D16)</f>
        <v>92.76195172659159</v>
      </c>
      <c r="E18" s="8">
        <f>STDEV(E2:E16)</f>
        <v>12.449134603696452</v>
      </c>
      <c r="F18" s="8">
        <f>STDEV(F2:F16)</f>
        <v>2347.6740449764679</v>
      </c>
      <c r="G18" t="s">
        <v>28</v>
      </c>
      <c r="H18">
        <f>H17*G3</f>
        <v>1.6956760612722693E-2</v>
      </c>
      <c r="K18" t="s">
        <v>28</v>
      </c>
      <c r="L18">
        <f>L17*K3</f>
        <v>2.0063236864882913E-2</v>
      </c>
      <c r="O18" t="s">
        <v>28</v>
      </c>
      <c r="P18">
        <f>P17*O3</f>
        <v>1.4395765198783475E-2</v>
      </c>
      <c r="S18" t="s">
        <v>28</v>
      </c>
      <c r="T18">
        <f>T17*S3</f>
        <v>1.8471064612436652E-2</v>
      </c>
      <c r="W18" t="s">
        <v>28</v>
      </c>
      <c r="X18">
        <f>X17*W3</f>
        <v>1.8190180663207656E-2</v>
      </c>
      <c r="AA18" t="s">
        <v>28</v>
      </c>
      <c r="AB18">
        <f>AB17*AA3</f>
        <v>1.7741488429475864E-2</v>
      </c>
      <c r="AE18" t="s">
        <v>28</v>
      </c>
      <c r="AF18">
        <f>AF17*AE3</f>
        <v>1.7766781739802597E-2</v>
      </c>
      <c r="AI18" t="s">
        <v>28</v>
      </c>
      <c r="AJ18">
        <f>AJ17*AI3</f>
        <v>1.6580639787640104E-2</v>
      </c>
      <c r="AM18" t="s">
        <v>28</v>
      </c>
      <c r="AN18">
        <f>AN17*AM3</f>
        <v>1.6100869645443588E-2</v>
      </c>
      <c r="AQ18" t="s">
        <v>28</v>
      </c>
      <c r="AR18">
        <f>AR17*AQ3</f>
        <v>1.7219508547850426E-2</v>
      </c>
      <c r="AU18" t="s">
        <v>28</v>
      </c>
      <c r="AV18">
        <f>AV17*AU3</f>
        <v>1.7615375866164875E-2</v>
      </c>
      <c r="AY18" t="s">
        <v>28</v>
      </c>
      <c r="AZ18">
        <f>AZ17*AY3</f>
        <v>1.7953764489396729E-2</v>
      </c>
      <c r="BC18" t="s">
        <v>28</v>
      </c>
      <c r="BD18">
        <f>BD17*BC3</f>
        <v>1.8287337203218294E-2</v>
      </c>
      <c r="BG18" t="s">
        <v>28</v>
      </c>
      <c r="BH18">
        <f>BH17*BG3</f>
        <v>1.8395676580071057E-2</v>
      </c>
      <c r="BK18" t="s">
        <v>28</v>
      </c>
      <c r="BL18">
        <f>BL17*BK3</f>
        <v>1.7761924716468397E-2</v>
      </c>
    </row>
    <row r="19" spans="1:64">
      <c r="A19" t="s">
        <v>38</v>
      </c>
      <c r="B19" s="8">
        <f>MIN(B2:B16)</f>
        <v>0.35152266378706315</v>
      </c>
      <c r="C19" s="8">
        <f>MIN(C2:C16)</f>
        <v>0.9677630968371872</v>
      </c>
      <c r="D19" s="8">
        <f>MIN(D2:D16)</f>
        <v>360.24419291747279</v>
      </c>
      <c r="E19" s="8">
        <f>MIN(E2:E16)</f>
        <v>1971</v>
      </c>
      <c r="F19" s="8">
        <f>MIN(F2:F16)</f>
        <v>2.856816548756995E-3</v>
      </c>
      <c r="G19" t="s">
        <v>29</v>
      </c>
      <c r="H19">
        <f>G2+H18</f>
        <v>1.4531750701650954</v>
      </c>
      <c r="K19" t="s">
        <v>29</v>
      </c>
      <c r="L19">
        <f>K2+L18</f>
        <v>1.460492240091225</v>
      </c>
      <c r="O19" t="s">
        <v>29</v>
      </c>
      <c r="P19">
        <f>O2+P18</f>
        <v>1.4784384525921968</v>
      </c>
      <c r="S19" t="s">
        <v>29</v>
      </c>
      <c r="T19">
        <f>S2+T18</f>
        <v>1.4521241911695932</v>
      </c>
      <c r="W19" t="s">
        <v>29</v>
      </c>
      <c r="X19">
        <f>W2+X18</f>
        <v>1.4535315835299505</v>
      </c>
      <c r="AA19" t="s">
        <v>29</v>
      </c>
      <c r="AB19">
        <f>AA2+AB18</f>
        <v>1.452364669056617</v>
      </c>
      <c r="AE19" t="s">
        <v>29</v>
      </c>
      <c r="AF19">
        <f>AE2+AF18</f>
        <v>1.4535034179326154</v>
      </c>
      <c r="AI19" t="s">
        <v>29</v>
      </c>
      <c r="AJ19">
        <f>AI2+AJ18</f>
        <v>1.4518289377710629</v>
      </c>
      <c r="AM19" t="s">
        <v>29</v>
      </c>
      <c r="AN19">
        <f>AM2+AN18</f>
        <v>1.4535212477704111</v>
      </c>
      <c r="AQ19" t="s">
        <v>29</v>
      </c>
      <c r="AR19">
        <f>AQ2+AR18</f>
        <v>1.4556023843386354</v>
      </c>
      <c r="AU19" t="s">
        <v>29</v>
      </c>
      <c r="AV19">
        <f>AU2+AV18</f>
        <v>1.455501877424765</v>
      </c>
      <c r="AY19" t="s">
        <v>29</v>
      </c>
      <c r="AZ19">
        <f>AY2+AZ18</f>
        <v>1.4537512592209845</v>
      </c>
      <c r="BC19" t="s">
        <v>29</v>
      </c>
      <c r="BD19">
        <f>BC2+BD18</f>
        <v>1.4558410941644488</v>
      </c>
      <c r="BG19" t="s">
        <v>29</v>
      </c>
      <c r="BH19">
        <f>BG2+BH18</f>
        <v>1.4510041418681521</v>
      </c>
      <c r="BK19" t="s">
        <v>29</v>
      </c>
      <c r="BL19">
        <f>BK2+BL18</f>
        <v>1.4435439817617648</v>
      </c>
    </row>
    <row r="20" spans="1:64">
      <c r="A20" t="s">
        <v>39</v>
      </c>
      <c r="B20" s="8">
        <f>MAX(B2:B16)</f>
        <v>0.3812015731696422</v>
      </c>
      <c r="C20" s="8">
        <f>MAX(C2:C16)</f>
        <v>0.98452556917600564</v>
      </c>
      <c r="D20" s="8">
        <f>MAX(D2:D16)</f>
        <v>763.47278710846308</v>
      </c>
      <c r="E20" s="8">
        <f>MAX(E2:E16)</f>
        <v>2010</v>
      </c>
      <c r="F20" s="8">
        <f>MAX(F2:F16)</f>
        <v>8733.2616238284518</v>
      </c>
      <c r="G20" t="s">
        <v>30</v>
      </c>
      <c r="H20">
        <f>G2-H18</f>
        <v>1.4192615489396498</v>
      </c>
      <c r="K20" t="s">
        <v>30</v>
      </c>
      <c r="L20">
        <f>K2-L18</f>
        <v>1.4203657663614591</v>
      </c>
      <c r="O20" t="s">
        <v>30</v>
      </c>
      <c r="P20">
        <f>O2-P18</f>
        <v>1.44964692219463</v>
      </c>
      <c r="S20" t="s">
        <v>30</v>
      </c>
      <c r="T20">
        <f>S2-T18</f>
        <v>1.41518206194472</v>
      </c>
      <c r="W20" t="s">
        <v>30</v>
      </c>
      <c r="X20">
        <f>W2-X18</f>
        <v>1.4171512222035352</v>
      </c>
      <c r="AA20" t="s">
        <v>30</v>
      </c>
      <c r="AB20">
        <f>AA2-AB18</f>
        <v>1.4168816921976655</v>
      </c>
      <c r="AE20" t="s">
        <v>30</v>
      </c>
      <c r="AF20">
        <f>AE2-AF18</f>
        <v>1.4179698544530102</v>
      </c>
      <c r="AI20" t="s">
        <v>30</v>
      </c>
      <c r="AJ20">
        <f>AI2-AJ18</f>
        <v>1.4186676581957829</v>
      </c>
      <c r="AM20" t="s">
        <v>30</v>
      </c>
      <c r="AN20">
        <f>AM2-AN18</f>
        <v>1.4213195084795238</v>
      </c>
      <c r="AQ20" t="s">
        <v>30</v>
      </c>
      <c r="AR20">
        <f>AQ2-AR18</f>
        <v>1.4211633672429347</v>
      </c>
      <c r="AU20" t="s">
        <v>30</v>
      </c>
      <c r="AV20">
        <f>AU2-AV18</f>
        <v>1.4202711256924354</v>
      </c>
      <c r="AY20" t="s">
        <v>30</v>
      </c>
      <c r="AZ20">
        <f>AY2-AZ18</f>
        <v>1.4178437302421909</v>
      </c>
      <c r="BC20" t="s">
        <v>30</v>
      </c>
      <c r="BD20">
        <f>BC2-BD18</f>
        <v>1.419266419758012</v>
      </c>
      <c r="BG20" t="s">
        <v>30</v>
      </c>
      <c r="BH20">
        <f>BG2-BH18</f>
        <v>1.41421278870801</v>
      </c>
      <c r="BK20" t="s">
        <v>30</v>
      </c>
      <c r="BL20">
        <f>BK2-BL18</f>
        <v>1.4080201323288279</v>
      </c>
    </row>
    <row r="21" spans="1:64">
      <c r="A21" t="s">
        <v>40</v>
      </c>
      <c r="B21" s="8">
        <f>ABS(B20-B19)</f>
        <v>2.9678909382579055E-2</v>
      </c>
      <c r="C21" s="8">
        <f>ABS(C20-C19)</f>
        <v>1.6762472338818446E-2</v>
      </c>
      <c r="D21" s="8">
        <f>ABS(D20-D19)</f>
        <v>403.22859419099029</v>
      </c>
      <c r="E21" s="8">
        <f>ABS(E20-E19)</f>
        <v>39</v>
      </c>
      <c r="F21" s="8">
        <f>ABS(F20-F19)</f>
        <v>8733.2587670119028</v>
      </c>
      <c r="G21" t="s">
        <v>21</v>
      </c>
      <c r="H21" s="16">
        <f>LN(G2)</f>
        <v>0.36201348522190557</v>
      </c>
      <c r="K21" t="s">
        <v>21</v>
      </c>
      <c r="L21" s="16">
        <f>LN(K2)</f>
        <v>0.36494098812606562</v>
      </c>
      <c r="O21" t="s">
        <v>21</v>
      </c>
      <c r="P21" s="16">
        <f>LN(O2)</f>
        <v>0.3812015731696422</v>
      </c>
      <c r="S21" t="s">
        <v>21</v>
      </c>
      <c r="T21" s="16">
        <f>LN(S2)</f>
        <v>0.36022582069723091</v>
      </c>
      <c r="W21" t="s">
        <v>21</v>
      </c>
      <c r="X21" s="16">
        <f>LN(W2)</f>
        <v>0.36140273232054965</v>
      </c>
      <c r="AA21" t="s">
        <v>21</v>
      </c>
      <c r="AB21" s="16">
        <f>LN(AA2)</f>
        <v>0.36090222283083273</v>
      </c>
      <c r="AE21" t="s">
        <v>21</v>
      </c>
      <c r="AF21" s="16">
        <f>LN(AE2)</f>
        <v>0.36167805282608073</v>
      </c>
      <c r="AI21" t="s">
        <v>21</v>
      </c>
      <c r="AJ21" s="16">
        <f>LN(AI2)</f>
        <v>0.3613378641972334</v>
      </c>
      <c r="AM21" t="s">
        <v>21</v>
      </c>
      <c r="AN21" s="16">
        <f>LN(AM2)</f>
        <v>0.36285010302487652</v>
      </c>
      <c r="AQ21" t="s">
        <v>21</v>
      </c>
      <c r="AR21" s="16">
        <f>LN(AQ2)</f>
        <v>0.36351947962457642</v>
      </c>
      <c r="AU21" t="s">
        <v>21</v>
      </c>
      <c r="AV21" s="16">
        <f>LN(AU2)</f>
        <v>0.36317432819959411</v>
      </c>
      <c r="AY21" t="s">
        <v>21</v>
      </c>
      <c r="AZ21" s="16">
        <f>LN(AY2)</f>
        <v>0.36172044029982076</v>
      </c>
      <c r="BC21" t="s">
        <v>21</v>
      </c>
      <c r="BD21" s="16">
        <f>LN(BC2)</f>
        <v>0.36294288913709288</v>
      </c>
      <c r="BG21" t="s">
        <v>21</v>
      </c>
      <c r="BH21" s="16">
        <f>LN(BG2)</f>
        <v>0.35949688421892462</v>
      </c>
      <c r="BK21" t="s">
        <v>21</v>
      </c>
      <c r="BL21" s="16">
        <f>LN(BK2)</f>
        <v>0.35472047514001781</v>
      </c>
    </row>
    <row r="22" spans="1:64">
      <c r="A22" t="s">
        <v>41</v>
      </c>
      <c r="B22" s="8">
        <f>COUNT(B2:B16)</f>
        <v>15</v>
      </c>
      <c r="G22" t="s">
        <v>31</v>
      </c>
      <c r="H22" s="16">
        <f>LN(H19)</f>
        <v>0.37375086608776675</v>
      </c>
      <c r="K22" t="s">
        <v>31</v>
      </c>
      <c r="L22" s="16">
        <f>LN(L19)</f>
        <v>0.37877352964511773</v>
      </c>
      <c r="O22" t="s">
        <v>31</v>
      </c>
      <c r="P22" s="16">
        <f>LN(P19)</f>
        <v>0.39098643116673909</v>
      </c>
      <c r="S22" t="s">
        <v>31</v>
      </c>
      <c r="T22" s="16">
        <f>LN(T19)</f>
        <v>0.3730274438535629</v>
      </c>
      <c r="W22" t="s">
        <v>31</v>
      </c>
      <c r="X22" s="16">
        <f>LN(X19)</f>
        <v>0.37399617007548741</v>
      </c>
      <c r="AA22" t="s">
        <v>31</v>
      </c>
      <c r="AB22" s="16">
        <f>LN(AB19)</f>
        <v>0.37319303435787943</v>
      </c>
      <c r="AE22" t="s">
        <v>31</v>
      </c>
      <c r="AF22" s="16">
        <f>LN(AF19)</f>
        <v>0.37397679253285598</v>
      </c>
      <c r="AI22" t="s">
        <v>31</v>
      </c>
      <c r="AJ22" s="16">
        <f>LN(AJ19)</f>
        <v>0.37282409800985405</v>
      </c>
      <c r="AM22" t="s">
        <v>31</v>
      </c>
      <c r="AN22" s="16">
        <f>LN(AN19)</f>
        <v>0.37398905925904263</v>
      </c>
      <c r="AQ22" t="s">
        <v>31</v>
      </c>
      <c r="AR22" s="16">
        <f>LN(AR19)</f>
        <v>0.37541982479975516</v>
      </c>
      <c r="AU22" t="s">
        <v>31</v>
      </c>
      <c r="AV22" s="16">
        <f>LN(AV19)</f>
        <v>0.37535077408574918</v>
      </c>
      <c r="AY22" t="s">
        <v>31</v>
      </c>
      <c r="AZ22" s="16">
        <f>LN(AZ19)</f>
        <v>0.37414729103848543</v>
      </c>
      <c r="BC22" t="s">
        <v>31</v>
      </c>
      <c r="BD22" s="16">
        <f>LN(BD19)</f>
        <v>0.37558380519512319</v>
      </c>
      <c r="BG22" t="s">
        <v>31</v>
      </c>
      <c r="BH22" s="16">
        <f>LN(BH19)</f>
        <v>0.37225582839015597</v>
      </c>
      <c r="BK22" t="s">
        <v>31</v>
      </c>
      <c r="BL22" s="16">
        <f>LN(BL19)</f>
        <v>0.36710118849060813</v>
      </c>
    </row>
    <row r="23" spans="1:64">
      <c r="G23" t="s">
        <v>32</v>
      </c>
      <c r="H23" s="16">
        <f>LN(H20)</f>
        <v>0.35013670038958017</v>
      </c>
      <c r="K23" t="s">
        <v>32</v>
      </c>
      <c r="L23" s="16">
        <f>LN(L20)</f>
        <v>0.35091442038932535</v>
      </c>
      <c r="O23" t="s">
        <v>32</v>
      </c>
      <c r="P23" s="16">
        <f>LN(P20)</f>
        <v>0.37132002484633542</v>
      </c>
      <c r="S23" t="s">
        <v>32</v>
      </c>
      <c r="T23" s="16">
        <f>LN(T20)</f>
        <v>0.34725818850379608</v>
      </c>
      <c r="W23" t="s">
        <v>32</v>
      </c>
      <c r="X23" s="16">
        <f>LN(X20)</f>
        <v>0.34864867498863822</v>
      </c>
      <c r="AA23" t="s">
        <v>32</v>
      </c>
      <c r="AB23" s="16">
        <f>LN(AB20)</f>
        <v>0.34845846547814685</v>
      </c>
      <c r="AE23" t="s">
        <v>32</v>
      </c>
      <c r="AF23" s="16">
        <f>LN(AF20)</f>
        <v>0.34922616868297562</v>
      </c>
      <c r="AI23" t="s">
        <v>32</v>
      </c>
      <c r="AJ23" s="16">
        <f>LN(AJ20)</f>
        <v>0.34971816228718966</v>
      </c>
      <c r="AM23" t="s">
        <v>32</v>
      </c>
      <c r="AN23" s="16">
        <f>LN(AN20)</f>
        <v>0.35158567146861974</v>
      </c>
      <c r="AQ23" t="s">
        <v>32</v>
      </c>
      <c r="AR23" s="16">
        <f>LN(AR20)</f>
        <v>0.35147580889876595</v>
      </c>
      <c r="AU23" t="s">
        <v>32</v>
      </c>
      <c r="AV23" s="16">
        <f>LN(AV20)</f>
        <v>0.35084778697389418</v>
      </c>
      <c r="AY23" t="s">
        <v>32</v>
      </c>
      <c r="AZ23" s="16">
        <f>LN(AZ20)</f>
        <v>0.34913721769438938</v>
      </c>
      <c r="BC23" t="s">
        <v>32</v>
      </c>
      <c r="BD23" s="16">
        <f>LN(BD20)</f>
        <v>0.3501401323221987</v>
      </c>
      <c r="BG23" t="s">
        <v>32</v>
      </c>
      <c r="BH23" s="16">
        <f>LN(BH20)</f>
        <v>0.34657304321599502</v>
      </c>
      <c r="BK23" t="s">
        <v>32</v>
      </c>
      <c r="BL23" s="16">
        <f>LN(BL20)</f>
        <v>0.34218455616262478</v>
      </c>
    </row>
    <row r="24" spans="1:64">
      <c r="G24" t="s">
        <v>33</v>
      </c>
      <c r="H24" s="16">
        <f>H22-H21</f>
        <v>1.173738086586118E-2</v>
      </c>
      <c r="K24" t="s">
        <v>33</v>
      </c>
      <c r="L24" s="16">
        <f>L22-L21</f>
        <v>1.3832541519052111E-2</v>
      </c>
      <c r="O24" t="s">
        <v>33</v>
      </c>
      <c r="P24" s="16">
        <f>P22-P21</f>
        <v>9.7848579970968852E-3</v>
      </c>
      <c r="S24" t="s">
        <v>33</v>
      </c>
      <c r="T24" s="16">
        <f>T22-T21</f>
        <v>1.2801623156331987E-2</v>
      </c>
      <c r="W24" t="s">
        <v>33</v>
      </c>
      <c r="X24" s="16">
        <f>X22-X21</f>
        <v>1.2593437754937764E-2</v>
      </c>
      <c r="AA24" t="s">
        <v>33</v>
      </c>
      <c r="AB24" s="16">
        <f>AB22-AB21</f>
        <v>1.2290811527046697E-2</v>
      </c>
      <c r="AE24" t="s">
        <v>33</v>
      </c>
      <c r="AF24" s="16">
        <f>AF22-AF21</f>
        <v>1.2298739706775252E-2</v>
      </c>
      <c r="AI24" t="s">
        <v>33</v>
      </c>
      <c r="AJ24" s="16">
        <f>AJ22-AJ21</f>
        <v>1.148623381262065E-2</v>
      </c>
      <c r="AM24" t="s">
        <v>33</v>
      </c>
      <c r="AN24" s="16">
        <f>AN22-AN21</f>
        <v>1.1138956234166109E-2</v>
      </c>
      <c r="AQ24" t="s">
        <v>33</v>
      </c>
      <c r="AR24" s="16">
        <f>AR22-AR21</f>
        <v>1.1900345175178739E-2</v>
      </c>
      <c r="AU24" t="s">
        <v>33</v>
      </c>
      <c r="AV24" s="16">
        <f>AV22-AV21</f>
        <v>1.2176445886155074E-2</v>
      </c>
      <c r="AY24" t="s">
        <v>33</v>
      </c>
      <c r="AZ24" s="16">
        <f>AZ22-AZ21</f>
        <v>1.2426850738664674E-2</v>
      </c>
      <c r="BC24" t="s">
        <v>33</v>
      </c>
      <c r="BD24" s="16">
        <f>BD22-BD21</f>
        <v>1.2640916058030305E-2</v>
      </c>
      <c r="BG24" t="s">
        <v>33</v>
      </c>
      <c r="BH24" s="16">
        <f>BH22-BH21</f>
        <v>1.2758944171231357E-2</v>
      </c>
      <c r="BK24" t="s">
        <v>33</v>
      </c>
      <c r="BL24" s="16">
        <f>BL22-BL21</f>
        <v>1.2380713350590322E-2</v>
      </c>
    </row>
    <row r="25" spans="1:64">
      <c r="G25" t="s">
        <v>34</v>
      </c>
      <c r="H25" s="16">
        <f>H21-H23</f>
        <v>1.1876784832325404E-2</v>
      </c>
      <c r="K25" t="s">
        <v>34</v>
      </c>
      <c r="L25" s="16">
        <f>L21-L23</f>
        <v>1.402656773674027E-2</v>
      </c>
      <c r="O25" t="s">
        <v>34</v>
      </c>
      <c r="P25" s="16">
        <f>P21-P23</f>
        <v>9.881548323306788E-3</v>
      </c>
      <c r="S25" t="s">
        <v>34</v>
      </c>
      <c r="T25" s="16">
        <f>T21-T23</f>
        <v>1.296763219343483E-2</v>
      </c>
      <c r="W25" t="s">
        <v>34</v>
      </c>
      <c r="X25" s="16">
        <f>X21-X23</f>
        <v>1.2754057331911428E-2</v>
      </c>
      <c r="AA25" t="s">
        <v>34</v>
      </c>
      <c r="AB25" s="16">
        <f>AB21-AB23</f>
        <v>1.244375735268588E-2</v>
      </c>
      <c r="AE25" t="s">
        <v>34</v>
      </c>
      <c r="AF25" s="16">
        <f>AF21-AF23</f>
        <v>1.2451884143105107E-2</v>
      </c>
      <c r="AI25" t="s">
        <v>34</v>
      </c>
      <c r="AJ25" s="16">
        <f>AJ21-AJ23</f>
        <v>1.1619701910043745E-2</v>
      </c>
      <c r="AM25" t="s">
        <v>34</v>
      </c>
      <c r="AN25" s="16">
        <f>AN21-AN23</f>
        <v>1.1264431556256782E-2</v>
      </c>
      <c r="AQ25" t="s">
        <v>34</v>
      </c>
      <c r="AR25" s="16">
        <f>AR21-AR23</f>
        <v>1.2043670725810474E-2</v>
      </c>
      <c r="AU25" t="s">
        <v>34</v>
      </c>
      <c r="AV25" s="16">
        <f>AV21-AV23</f>
        <v>1.2326541225699927E-2</v>
      </c>
      <c r="AY25" t="s">
        <v>34</v>
      </c>
      <c r="AZ25" s="16">
        <f>AZ21-AZ23</f>
        <v>1.2583222605431377E-2</v>
      </c>
      <c r="BC25" t="s">
        <v>34</v>
      </c>
      <c r="BD25" s="16">
        <f>BD21-BD23</f>
        <v>1.2802756814894178E-2</v>
      </c>
      <c r="BG25" t="s">
        <v>34</v>
      </c>
      <c r="BH25" s="16">
        <f>BH21-BH23</f>
        <v>1.2923841002929592E-2</v>
      </c>
      <c r="BK25" t="s">
        <v>34</v>
      </c>
      <c r="BL25" s="16">
        <f>BL21-BL23</f>
        <v>1.2535918977393035E-2</v>
      </c>
    </row>
    <row r="26" spans="1:64">
      <c r="G26" t="s">
        <v>35</v>
      </c>
      <c r="H26" s="17">
        <f>AVERAGE(H24:H25)</f>
        <v>1.1807082849093292E-2</v>
      </c>
      <c r="K26" t="s">
        <v>35</v>
      </c>
      <c r="L26" s="17">
        <f>AVERAGE(L24:L25)</f>
        <v>1.392955462789619E-2</v>
      </c>
      <c r="O26" t="s">
        <v>35</v>
      </c>
      <c r="P26" s="17">
        <f>AVERAGE(P24:P25)</f>
        <v>9.8332031602018366E-3</v>
      </c>
      <c r="S26" t="s">
        <v>35</v>
      </c>
      <c r="T26" s="17">
        <f>AVERAGE(T24:T25)</f>
        <v>1.2884627674883409E-2</v>
      </c>
      <c r="W26" t="s">
        <v>35</v>
      </c>
      <c r="X26" s="17">
        <f>AVERAGE(X24:X25)</f>
        <v>1.2673747543424596E-2</v>
      </c>
      <c r="AA26" t="s">
        <v>35</v>
      </c>
      <c r="AB26" s="17">
        <f>AVERAGE(AB24:AB25)</f>
        <v>1.2367284439866288E-2</v>
      </c>
      <c r="AE26" t="s">
        <v>35</v>
      </c>
      <c r="AF26" s="17">
        <f>AVERAGE(AF24:AF25)</f>
        <v>1.237531192494018E-2</v>
      </c>
      <c r="AI26" t="s">
        <v>35</v>
      </c>
      <c r="AJ26" s="17">
        <f>AVERAGE(AJ24:AJ25)</f>
        <v>1.1552967861332197E-2</v>
      </c>
      <c r="AM26" t="s">
        <v>35</v>
      </c>
      <c r="AN26" s="17">
        <f>AVERAGE(AN24:AN25)</f>
        <v>1.1201693895211445E-2</v>
      </c>
      <c r="AQ26" t="s">
        <v>35</v>
      </c>
      <c r="AR26" s="17">
        <f>AVERAGE(AR24:AR25)</f>
        <v>1.1972007950494606E-2</v>
      </c>
      <c r="AU26" t="s">
        <v>35</v>
      </c>
      <c r="AV26" s="17">
        <f>AVERAGE(AV24:AV25)</f>
        <v>1.2251493555927501E-2</v>
      </c>
      <c r="AY26" t="s">
        <v>35</v>
      </c>
      <c r="AZ26" s="17">
        <f>AVERAGE(AZ24:AZ25)</f>
        <v>1.2505036672048025E-2</v>
      </c>
      <c r="BC26" t="s">
        <v>35</v>
      </c>
      <c r="BD26" s="17">
        <f>AVERAGE(BD24:BD25)</f>
        <v>1.2721836436462242E-2</v>
      </c>
      <c r="BG26" t="s">
        <v>35</v>
      </c>
      <c r="BH26" s="17">
        <f>AVERAGE(BH24:BH25)</f>
        <v>1.2841392587080475E-2</v>
      </c>
      <c r="BK26" t="s">
        <v>35</v>
      </c>
      <c r="BL26" s="17">
        <f>AVERAGE(BL24:BL25)</f>
        <v>1.2458316163991678E-2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baseColWidth="10" defaultRowHeight="14" x14ac:dyDescent="0"/>
  <sheetData>
    <row r="1" spans="2:76" ht="17" thickTop="1" thickBot="1">
      <c r="B1" s="8" t="s">
        <v>14</v>
      </c>
      <c r="C1" s="8" t="s">
        <v>15</v>
      </c>
      <c r="D1" s="8" t="s">
        <v>16</v>
      </c>
      <c r="E1" s="18" t="s">
        <v>10</v>
      </c>
      <c r="F1" s="18" t="s">
        <v>13</v>
      </c>
      <c r="G1" s="13">
        <f>LN(G2)</f>
        <v>0.35789342171664368</v>
      </c>
      <c r="H1" s="14">
        <f>G4</f>
        <v>0.98192134108344076</v>
      </c>
      <c r="I1" s="7" t="s">
        <v>10</v>
      </c>
      <c r="J1" s="7" t="s">
        <v>13</v>
      </c>
      <c r="K1" s="13">
        <f>LN(K2)</f>
        <v>0.35932823193032115</v>
      </c>
      <c r="L1" s="14">
        <f>K4</f>
        <v>0.97861125330510579</v>
      </c>
      <c r="M1" s="7" t="s">
        <v>10</v>
      </c>
      <c r="N1" s="7" t="s">
        <v>13</v>
      </c>
      <c r="O1" s="13">
        <f>LN(O2)</f>
        <v>0.35952102020551224</v>
      </c>
      <c r="P1" s="14">
        <f>O4</f>
        <v>0.97937777883853105</v>
      </c>
      <c r="Q1" s="7" t="s">
        <v>10</v>
      </c>
      <c r="R1" s="7" t="s">
        <v>13</v>
      </c>
      <c r="S1" s="13">
        <f>LN(S2)</f>
        <v>0.35858648781714786</v>
      </c>
      <c r="T1" s="14">
        <f>S4</f>
        <v>0.97975726550630937</v>
      </c>
      <c r="U1" s="7" t="s">
        <v>10</v>
      </c>
      <c r="V1" s="7" t="s">
        <v>13</v>
      </c>
      <c r="W1" s="13">
        <f>LN(W2)</f>
        <v>0.36700618221823883</v>
      </c>
      <c r="X1" s="14">
        <f>W4</f>
        <v>0.98770804139843627</v>
      </c>
      <c r="Y1" s="7" t="s">
        <v>10</v>
      </c>
      <c r="Z1" s="7" t="s">
        <v>13</v>
      </c>
      <c r="AA1" s="13">
        <f>LN(AA2)</f>
        <v>0.35671842085065003</v>
      </c>
      <c r="AB1" s="14">
        <f>AA4</f>
        <v>0.98140334710822907</v>
      </c>
      <c r="AC1" s="7" t="s">
        <v>10</v>
      </c>
      <c r="AD1" s="7" t="s">
        <v>13</v>
      </c>
      <c r="AE1" s="13">
        <f>LN(AE2)</f>
        <v>0.35743674311987356</v>
      </c>
      <c r="AF1" s="14">
        <f>AE4</f>
        <v>0.98161527813068561</v>
      </c>
      <c r="AG1" s="7" t="s">
        <v>10</v>
      </c>
      <c r="AH1" s="7" t="s">
        <v>13</v>
      </c>
      <c r="AI1" s="13">
        <f>LN(AI2)</f>
        <v>0.35742855845625443</v>
      </c>
      <c r="AJ1" s="14">
        <f>AI4</f>
        <v>0.98218430391695</v>
      </c>
      <c r="AK1" s="7" t="s">
        <v>10</v>
      </c>
      <c r="AL1" s="7" t="s">
        <v>13</v>
      </c>
      <c r="AM1" s="13">
        <f>LN(AM2)</f>
        <v>0.3577922033381894</v>
      </c>
      <c r="AN1" s="14">
        <f>AM4</f>
        <v>0.98198948112872964</v>
      </c>
      <c r="AO1" s="7" t="s">
        <v>10</v>
      </c>
      <c r="AP1" s="7" t="s">
        <v>13</v>
      </c>
      <c r="AQ1" s="13">
        <f>LN(AQ2)</f>
        <v>0.35834090722437634</v>
      </c>
      <c r="AR1" s="14">
        <f>AQ4</f>
        <v>0.98425154082580524</v>
      </c>
      <c r="AS1" s="7" t="s">
        <v>10</v>
      </c>
      <c r="AT1" s="7" t="s">
        <v>13</v>
      </c>
      <c r="AU1" s="13">
        <f>LN(AU2)</f>
        <v>0.35953288863291227</v>
      </c>
      <c r="AV1" s="14">
        <f>AU4</f>
        <v>0.98510928654239449</v>
      </c>
      <c r="AW1" s="7" t="s">
        <v>10</v>
      </c>
      <c r="AX1" s="7" t="s">
        <v>13</v>
      </c>
      <c r="AY1" s="13">
        <f>LN(AY2)</f>
        <v>0.3595622619052124</v>
      </c>
      <c r="AZ1" s="14">
        <f>AY4</f>
        <v>0.98291159959144503</v>
      </c>
      <c r="BA1" s="7" t="s">
        <v>10</v>
      </c>
      <c r="BB1" s="7" t="s">
        <v>13</v>
      </c>
      <c r="BC1" s="13">
        <f>LN(BC2)</f>
        <v>0.35908428151764793</v>
      </c>
      <c r="BD1" s="14">
        <f>BC4</f>
        <v>0.9820737649217679</v>
      </c>
      <c r="BE1" s="7" t="s">
        <v>10</v>
      </c>
      <c r="BF1" s="7" t="s">
        <v>13</v>
      </c>
      <c r="BG1" s="13">
        <f>LN(BG2)</f>
        <v>0.35759803043913557</v>
      </c>
      <c r="BH1" s="14">
        <f>BG4</f>
        <v>0.981252984093821</v>
      </c>
      <c r="BI1" s="7" t="s">
        <v>10</v>
      </c>
      <c r="BJ1" s="7" t="s">
        <v>13</v>
      </c>
      <c r="BK1" s="13">
        <f>LN(BK2)</f>
        <v>0.35855245221099102</v>
      </c>
      <c r="BL1" s="14">
        <f>BK4</f>
        <v>0.98073780277463063</v>
      </c>
      <c r="BM1" s="7" t="s">
        <v>10</v>
      </c>
      <c r="BN1" s="7" t="s">
        <v>13</v>
      </c>
      <c r="BO1" s="13">
        <f>LN(BO2)</f>
        <v>0.35567787261652495</v>
      </c>
      <c r="BP1" s="14">
        <f>BO4</f>
        <v>0.98037552649631365</v>
      </c>
      <c r="BQ1" s="7" t="s">
        <v>10</v>
      </c>
      <c r="BR1" s="7" t="s">
        <v>13</v>
      </c>
      <c r="BS1" s="13">
        <f>LN(BS2)</f>
        <v>0.35191116814296958</v>
      </c>
      <c r="BT1" s="14">
        <f>BS4</f>
        <v>0.98150414390983676</v>
      </c>
      <c r="BU1" s="7" t="s">
        <v>10</v>
      </c>
      <c r="BV1" s="7" t="s">
        <v>13</v>
      </c>
      <c r="BW1" s="13">
        <f>LN(BW2)</f>
        <v>0.34951957606352119</v>
      </c>
      <c r="BX1" s="14">
        <f>BW4</f>
        <v>0.9821382649636351</v>
      </c>
    </row>
    <row r="2" spans="2:76" ht="15" thickTop="1">
      <c r="B2">
        <v>0.35932823193032115</v>
      </c>
      <c r="C2" s="15">
        <v>0.97861125330510579</v>
      </c>
      <c r="D2">
        <v>640.54980601280465</v>
      </c>
      <c r="E2">
        <v>1967</v>
      </c>
      <c r="F2">
        <v>7.2492673666503407E-4</v>
      </c>
      <c r="G2">
        <f t="array" ref="G2:H6">LOGEST(F2:F18,E2:E18,TRUE, TRUE)</f>
        <v>1.4303131720336582</v>
      </c>
      <c r="H2">
        <v>0</v>
      </c>
      <c r="I2">
        <v>1969</v>
      </c>
      <c r="J2">
        <v>1.5530179328137189E-3</v>
      </c>
      <c r="K2">
        <f t="array" ref="K2:L6">LOGEST(J2:J17,I2:I17,TRUE, TRUE)</f>
        <v>1.4323668729648593</v>
      </c>
      <c r="L2">
        <v>0</v>
      </c>
      <c r="M2">
        <v>1967</v>
      </c>
      <c r="N2">
        <v>7.2492673666503407E-4</v>
      </c>
      <c r="O2">
        <f t="array" ref="O2:P6">LOGEST(N2:N17,M2:M17,TRUE, TRUE)</f>
        <v>1.432643043124068</v>
      </c>
      <c r="P2">
        <v>0</v>
      </c>
      <c r="Q2">
        <v>1967</v>
      </c>
      <c r="R2">
        <v>7.2492673666503407E-4</v>
      </c>
      <c r="S2">
        <f t="array" ref="S2:T6">LOGEST(R2:R17,Q2:Q17,TRUE, TRUE)</f>
        <v>1.4313048172044311</v>
      </c>
      <c r="T2">
        <v>0</v>
      </c>
      <c r="U2">
        <v>1967</v>
      </c>
      <c r="V2">
        <v>7.2492673666503407E-4</v>
      </c>
      <c r="W2">
        <f t="array" ref="W2:X6">LOGEST(V2:V17,U2:U17,TRUE, TRUE)</f>
        <v>1.4434068425437026</v>
      </c>
      <c r="X2">
        <v>1.3745657247085158E-317</v>
      </c>
      <c r="Y2">
        <v>1967</v>
      </c>
      <c r="Z2">
        <v>7.2492673666503407E-4</v>
      </c>
      <c r="AA2">
        <f t="array" ref="AA2:AB6">LOGEST(Z2:Z17,Y2:Y17,TRUE, TRUE)</f>
        <v>1.428633539795789</v>
      </c>
      <c r="AB2">
        <v>0</v>
      </c>
      <c r="AC2">
        <v>1967</v>
      </c>
      <c r="AD2">
        <v>7.2492673666503407E-4</v>
      </c>
      <c r="AE2">
        <f t="array" ref="AE2:AF6">LOGEST(AD2:AD17,AC2:AC17,TRUE, TRUE)</f>
        <v>1.4296601277483356</v>
      </c>
      <c r="AF2">
        <v>0</v>
      </c>
      <c r="AG2">
        <v>1967</v>
      </c>
      <c r="AH2">
        <v>7.2492673666503407E-4</v>
      </c>
      <c r="AI2">
        <f t="array" ref="AI2:AJ6">LOGEST(AH2:AH17,AG2:AG17,TRUE, TRUE)</f>
        <v>1.4296484265089857</v>
      </c>
      <c r="AJ2">
        <v>0</v>
      </c>
      <c r="AK2">
        <v>1967</v>
      </c>
      <c r="AL2">
        <v>7.2492673666503407E-4</v>
      </c>
      <c r="AM2">
        <f t="array" ref="AM2:AN6">LOGEST(AL2:AL17,AK2:AK17,TRUE, TRUE)</f>
        <v>1.4301684053803496</v>
      </c>
      <c r="AN2">
        <v>0</v>
      </c>
      <c r="AO2">
        <v>1967</v>
      </c>
      <c r="AP2">
        <v>7.2492673666503407E-4</v>
      </c>
      <c r="AQ2">
        <f t="array" ref="AQ2:AR6">LOGEST(AP2:AP17,AO2:AO17,TRUE, TRUE)</f>
        <v>1.4309533596763258</v>
      </c>
      <c r="AR2">
        <v>0</v>
      </c>
      <c r="AS2">
        <v>1967</v>
      </c>
      <c r="AT2">
        <v>7.2492673666503407E-4</v>
      </c>
      <c r="AU2">
        <f t="array" ref="AU2:AV6">LOGEST(AT2:AT17,AS2:AS17,TRUE, TRUE)</f>
        <v>1.4326600464449166</v>
      </c>
      <c r="AV2">
        <v>0</v>
      </c>
      <c r="AW2">
        <v>1967</v>
      </c>
      <c r="AX2">
        <v>7.2492673666503407E-4</v>
      </c>
      <c r="AY2">
        <f t="array" ref="AY2:AZ6">LOGEST(AX2:AX17,AW2:AW17,TRUE, TRUE)</f>
        <v>1.4327021289766222</v>
      </c>
      <c r="AZ2">
        <v>0</v>
      </c>
      <c r="BA2">
        <v>1967</v>
      </c>
      <c r="BB2">
        <v>7.2492673666503407E-4</v>
      </c>
      <c r="BC2">
        <f t="array" ref="BC2:BD6">LOGEST(BB2:BB17,BA2:BA17,TRUE, TRUE)</f>
        <v>1.4320174890930026</v>
      </c>
      <c r="BD2">
        <v>0</v>
      </c>
      <c r="BE2">
        <v>1967</v>
      </c>
      <c r="BF2">
        <v>7.2492673666503407E-4</v>
      </c>
      <c r="BG2">
        <f t="array" ref="BG2:BH6">LOGEST(BF2:BF17,BE2:BE17,TRUE, TRUE)</f>
        <v>1.4298907323940986</v>
      </c>
      <c r="BH2">
        <v>0</v>
      </c>
      <c r="BI2">
        <v>1967</v>
      </c>
      <c r="BJ2">
        <v>7.2492673666503407E-4</v>
      </c>
      <c r="BK2">
        <f t="array" ref="BK2:BL6">LOGEST(BJ2:BJ17,BI2:BI17,TRUE, TRUE)</f>
        <v>1.4312561027064008</v>
      </c>
      <c r="BL2">
        <v>0</v>
      </c>
      <c r="BM2">
        <v>1967</v>
      </c>
      <c r="BN2">
        <v>7.2492673666503407E-4</v>
      </c>
      <c r="BO2">
        <f t="array" ref="BO2:BP6">LOGEST(BN2:BN17,BM2:BM17,TRUE, TRUE)</f>
        <v>1.4271477508403398</v>
      </c>
      <c r="BP2">
        <v>9.1360197367452808E-308</v>
      </c>
      <c r="BQ2">
        <v>1967</v>
      </c>
      <c r="BR2">
        <v>7.2492673666503407E-4</v>
      </c>
      <c r="BS2">
        <f t="array" ref="BS2:BT6">LOGEST(BR2:BR17,BQ2:BQ17,TRUE, TRUE)</f>
        <v>1.4217822185539324</v>
      </c>
      <c r="BT2">
        <v>1.5840931914257541E-304</v>
      </c>
      <c r="BU2">
        <v>1967</v>
      </c>
      <c r="BV2">
        <v>7.2492673666503407E-4</v>
      </c>
      <c r="BW2">
        <f t="array" ref="BW2:BX6">LOGEST(BV2:BV17,BU2:BU17,TRUE, TRUE)</f>
        <v>1.4183859583146847</v>
      </c>
      <c r="BX2">
        <v>1.8165187653507215E-302</v>
      </c>
    </row>
    <row r="3" spans="2:76">
      <c r="B3">
        <v>0.35952102020551224</v>
      </c>
      <c r="C3" s="15">
        <v>0.97937777883853105</v>
      </c>
      <c r="D3">
        <v>664.87934526460947</v>
      </c>
      <c r="E3">
        <v>1969</v>
      </c>
      <c r="F3">
        <v>1.5530179328137189E-3</v>
      </c>
      <c r="G3">
        <v>1.253870955034295E-2</v>
      </c>
      <c r="H3">
        <v>24.947467356541964</v>
      </c>
      <c r="I3">
        <v>1971</v>
      </c>
      <c r="J3">
        <v>2.856816548756995E-3</v>
      </c>
      <c r="K3">
        <v>1.4197598436540693E-2</v>
      </c>
      <c r="L3">
        <v>28.268017029745227</v>
      </c>
      <c r="M3">
        <v>1971</v>
      </c>
      <c r="N3">
        <v>2.856816548756995E-3</v>
      </c>
      <c r="O3">
        <v>1.3942892104698892E-2</v>
      </c>
      <c r="P3">
        <v>27.759163240152464</v>
      </c>
      <c r="Q3">
        <v>1969</v>
      </c>
      <c r="R3">
        <v>1.5530179328137189E-3</v>
      </c>
      <c r="S3">
        <v>1.3775432586476904E-2</v>
      </c>
      <c r="T3">
        <v>27.424061080766666</v>
      </c>
      <c r="U3">
        <v>1969</v>
      </c>
      <c r="V3">
        <v>1.5530179328137189E-3</v>
      </c>
      <c r="W3">
        <v>1.0942224271799045E-2</v>
      </c>
      <c r="X3">
        <v>21.78236948089377</v>
      </c>
      <c r="Y3">
        <v>1969</v>
      </c>
      <c r="Z3">
        <v>1.5530179328137189E-3</v>
      </c>
      <c r="AA3">
        <v>1.3123665246220622E-2</v>
      </c>
      <c r="AB3">
        <v>26.12001539463504</v>
      </c>
      <c r="AC3">
        <v>1969</v>
      </c>
      <c r="AD3">
        <v>1.5530179328137189E-3</v>
      </c>
      <c r="AE3">
        <v>1.3073535600353342E-2</v>
      </c>
      <c r="AF3">
        <v>26.017803085975807</v>
      </c>
      <c r="AG3">
        <v>1969</v>
      </c>
      <c r="AH3">
        <v>1.5530179328137189E-3</v>
      </c>
      <c r="AI3">
        <v>1.286560266532678E-2</v>
      </c>
      <c r="AJ3">
        <v>25.600786486037716</v>
      </c>
      <c r="AK3">
        <v>1969</v>
      </c>
      <c r="AL3">
        <v>1.5530179328137189E-3</v>
      </c>
      <c r="AM3">
        <v>1.2950202196303171E-2</v>
      </c>
      <c r="AN3">
        <v>25.767511464121238</v>
      </c>
      <c r="AO3">
        <v>1969</v>
      </c>
      <c r="AP3">
        <v>1.5530179328137189E-3</v>
      </c>
      <c r="AQ3">
        <v>1.211430082136539E-2</v>
      </c>
      <c r="AR3">
        <v>24.102015335525959</v>
      </c>
      <c r="AS3">
        <v>1969</v>
      </c>
      <c r="AT3">
        <v>1.5530179328137189E-3</v>
      </c>
      <c r="AU3">
        <v>1.1813814653162844E-2</v>
      </c>
      <c r="AV3">
        <v>23.501964399146747</v>
      </c>
      <c r="AW3">
        <v>1969</v>
      </c>
      <c r="AX3">
        <v>1.5530179328137189E-3</v>
      </c>
      <c r="AY3">
        <v>1.2670786162163293E-2</v>
      </c>
      <c r="AZ3">
        <v>25.204408498257777</v>
      </c>
      <c r="BA3">
        <v>1969</v>
      </c>
      <c r="BB3">
        <v>1.5530179328137189E-3</v>
      </c>
      <c r="BC3">
        <v>1.2965965625672468E-2</v>
      </c>
      <c r="BD3">
        <v>25.790758270502824</v>
      </c>
      <c r="BE3">
        <v>1969</v>
      </c>
      <c r="BF3">
        <v>1.5530179328137189E-3</v>
      </c>
      <c r="BG3">
        <v>1.3210117452725016E-2</v>
      </c>
      <c r="BH3">
        <v>26.27474408244575</v>
      </c>
      <c r="BI3">
        <v>1969</v>
      </c>
      <c r="BJ3">
        <v>1.5530179328137189E-3</v>
      </c>
      <c r="BK3">
        <v>1.3429663597543374E-2</v>
      </c>
      <c r="BL3">
        <v>26.708038784083129</v>
      </c>
      <c r="BM3">
        <v>1969</v>
      </c>
      <c r="BN3">
        <v>1.5530179328137189E-3</v>
      </c>
      <c r="BO3">
        <v>1.3449173813681407E-2</v>
      </c>
      <c r="BP3">
        <v>26.745144479045408</v>
      </c>
      <c r="BQ3">
        <v>1969</v>
      </c>
      <c r="BR3">
        <v>1.5530179328137189E-3</v>
      </c>
      <c r="BS3">
        <v>1.2911008942032662E-2</v>
      </c>
      <c r="BT3">
        <v>25.673316262818819</v>
      </c>
      <c r="BU3">
        <v>1969</v>
      </c>
      <c r="BV3">
        <v>1.5530179328137189E-3</v>
      </c>
      <c r="BW3">
        <v>1.2597460129801921E-2</v>
      </c>
      <c r="BX3">
        <v>25.048238933532431</v>
      </c>
    </row>
    <row r="4" spans="2:76" ht="15" thickBot="1">
      <c r="B4">
        <v>0.35858648781714786</v>
      </c>
      <c r="C4" s="15">
        <v>0.97975726550630937</v>
      </c>
      <c r="D4">
        <v>677.60616636865677</v>
      </c>
      <c r="E4">
        <v>1971</v>
      </c>
      <c r="F4">
        <v>2.856816548756995E-3</v>
      </c>
      <c r="G4">
        <v>0.98192134108344076</v>
      </c>
      <c r="H4">
        <v>0.71240591941902209</v>
      </c>
      <c r="I4">
        <v>1973</v>
      </c>
      <c r="J4">
        <v>2.4118646996409959E-2</v>
      </c>
      <c r="K4">
        <v>0.97861125330510579</v>
      </c>
      <c r="L4">
        <v>0.73581373897685254</v>
      </c>
      <c r="M4">
        <v>1973</v>
      </c>
      <c r="N4">
        <v>2.4118646996409959E-2</v>
      </c>
      <c r="O4">
        <v>0.97937777883853105</v>
      </c>
      <c r="P4">
        <v>0.73485126272991896</v>
      </c>
      <c r="Q4">
        <v>1973</v>
      </c>
      <c r="R4">
        <v>2.4118646996409959E-2</v>
      </c>
      <c r="S4">
        <v>0.97975726550630937</v>
      </c>
      <c r="T4">
        <v>0.73682469785181215</v>
      </c>
      <c r="U4">
        <v>1971</v>
      </c>
      <c r="V4">
        <v>2.856816548756995E-3</v>
      </c>
      <c r="W4">
        <v>0.98770804139843627</v>
      </c>
      <c r="X4">
        <v>0.59287774251199765</v>
      </c>
      <c r="Y4">
        <v>1971</v>
      </c>
      <c r="Z4">
        <v>2.856816548756995E-3</v>
      </c>
      <c r="AA4">
        <v>0.98140334710822907</v>
      </c>
      <c r="AB4">
        <v>0.73175467387609927</v>
      </c>
      <c r="AC4">
        <v>1971</v>
      </c>
      <c r="AD4">
        <v>2.856816548756995E-3</v>
      </c>
      <c r="AE4">
        <v>0.98161527813068561</v>
      </c>
      <c r="AF4">
        <v>0.73572040312502507</v>
      </c>
      <c r="AG4">
        <v>1971</v>
      </c>
      <c r="AH4">
        <v>2.856816548756995E-3</v>
      </c>
      <c r="AI4">
        <v>0.98218430391695</v>
      </c>
      <c r="AJ4">
        <v>0.72942833170539578</v>
      </c>
      <c r="AK4">
        <v>1971</v>
      </c>
      <c r="AL4">
        <v>2.856816548756995E-3</v>
      </c>
      <c r="AM4">
        <v>0.98198948112872964</v>
      </c>
      <c r="AN4">
        <v>0.73547999545770559</v>
      </c>
      <c r="AO4">
        <v>1971</v>
      </c>
      <c r="AP4">
        <v>2.856816548756995E-3</v>
      </c>
      <c r="AQ4">
        <v>0.98425154082580524</v>
      </c>
      <c r="AR4">
        <v>0.68806669258427489</v>
      </c>
      <c r="AS4">
        <v>1971</v>
      </c>
      <c r="AT4">
        <v>2.856816548756995E-3</v>
      </c>
      <c r="AU4">
        <v>0.98510928654239449</v>
      </c>
      <c r="AV4">
        <v>0.66906645189107761</v>
      </c>
      <c r="AW4">
        <v>1971</v>
      </c>
      <c r="AX4">
        <v>2.856816548756995E-3</v>
      </c>
      <c r="AY4">
        <v>0.98291159959144503</v>
      </c>
      <c r="AZ4">
        <v>0.7133720126489056</v>
      </c>
      <c r="BA4">
        <v>1971</v>
      </c>
      <c r="BB4">
        <v>2.856816548756995E-3</v>
      </c>
      <c r="BC4">
        <v>0.9820737649217679</v>
      </c>
      <c r="BD4">
        <v>0.72805224746343489</v>
      </c>
      <c r="BE4">
        <v>1971</v>
      </c>
      <c r="BF4">
        <v>2.856816548756995E-3</v>
      </c>
      <c r="BG4">
        <v>0.981252984093821</v>
      </c>
      <c r="BH4">
        <v>0.73704139408594049</v>
      </c>
      <c r="BI4">
        <v>1971</v>
      </c>
      <c r="BJ4">
        <v>2.856816548756995E-3</v>
      </c>
      <c r="BK4">
        <v>0.98073780277463063</v>
      </c>
      <c r="BL4">
        <v>0.73648420877205323</v>
      </c>
      <c r="BM4">
        <v>1971</v>
      </c>
      <c r="BN4">
        <v>2.856816548756995E-3</v>
      </c>
      <c r="BO4">
        <v>0.98037552649631365</v>
      </c>
      <c r="BP4">
        <v>0.72947821610441432</v>
      </c>
      <c r="BQ4">
        <v>1971</v>
      </c>
      <c r="BR4">
        <v>2.856816548756995E-3</v>
      </c>
      <c r="BS4">
        <v>0.98150414390983676</v>
      </c>
      <c r="BT4">
        <v>0.69142491224158498</v>
      </c>
      <c r="BU4">
        <v>1971</v>
      </c>
      <c r="BV4">
        <v>2.856816548756995E-3</v>
      </c>
      <c r="BW4">
        <v>0.9821382649636351</v>
      </c>
      <c r="BX4">
        <v>0.66485922893224647</v>
      </c>
    </row>
    <row r="5" spans="2:76" ht="17" thickTop="1" thickBot="1">
      <c r="B5">
        <v>0.36700618221823883</v>
      </c>
      <c r="C5" s="15">
        <v>0.98770804139843627</v>
      </c>
      <c r="D5">
        <v>1124.9559999184353</v>
      </c>
      <c r="E5">
        <v>1973</v>
      </c>
      <c r="F5">
        <v>2.4118646996409959E-2</v>
      </c>
      <c r="G5">
        <v>814.70756123180502</v>
      </c>
      <c r="H5">
        <v>15</v>
      </c>
      <c r="I5">
        <v>1979</v>
      </c>
      <c r="J5">
        <v>3.2711908469136644E-2</v>
      </c>
      <c r="K5" s="12">
        <v>640.54980601280465</v>
      </c>
      <c r="L5">
        <v>14</v>
      </c>
      <c r="M5">
        <v>1979</v>
      </c>
      <c r="N5">
        <v>3.2711908469136644E-2</v>
      </c>
      <c r="O5" s="12">
        <v>664.87934526460947</v>
      </c>
      <c r="P5">
        <v>14</v>
      </c>
      <c r="Q5">
        <v>1979</v>
      </c>
      <c r="R5">
        <v>3.2711908469136644E-2</v>
      </c>
      <c r="S5" s="12">
        <v>677.60616636865677</v>
      </c>
      <c r="T5">
        <v>14</v>
      </c>
      <c r="U5">
        <v>1979</v>
      </c>
      <c r="V5">
        <v>3.2711908469136644E-2</v>
      </c>
      <c r="W5" s="12">
        <v>1124.9559999184353</v>
      </c>
      <c r="X5">
        <v>14</v>
      </c>
      <c r="Y5">
        <v>1973</v>
      </c>
      <c r="Z5">
        <v>2.4118646996409959E-2</v>
      </c>
      <c r="AA5" s="12">
        <v>738.8236442050835</v>
      </c>
      <c r="AB5">
        <v>14</v>
      </c>
      <c r="AC5">
        <v>1973</v>
      </c>
      <c r="AD5">
        <v>2.4118646996409959E-2</v>
      </c>
      <c r="AE5" s="12">
        <v>747.50186549012494</v>
      </c>
      <c r="AF5">
        <v>14</v>
      </c>
      <c r="AG5">
        <v>1973</v>
      </c>
      <c r="AH5">
        <v>2.4118646996409959E-2</v>
      </c>
      <c r="AI5" s="12">
        <v>771.82391250598903</v>
      </c>
      <c r="AJ5">
        <v>14</v>
      </c>
      <c r="AK5">
        <v>1973</v>
      </c>
      <c r="AL5">
        <v>2.4118646996409959E-2</v>
      </c>
      <c r="AM5" s="12">
        <v>763.32352410635724</v>
      </c>
      <c r="AN5">
        <v>14</v>
      </c>
      <c r="AO5">
        <v>1973</v>
      </c>
      <c r="AP5">
        <v>2.4118646996409959E-2</v>
      </c>
      <c r="AQ5" s="12">
        <v>874.97585758359173</v>
      </c>
      <c r="AR5">
        <v>14</v>
      </c>
      <c r="AS5">
        <v>1973</v>
      </c>
      <c r="AT5">
        <v>2.4118646996409959E-2</v>
      </c>
      <c r="AU5" s="12">
        <v>926.18329208056559</v>
      </c>
      <c r="AV5">
        <v>14</v>
      </c>
      <c r="AW5">
        <v>1973</v>
      </c>
      <c r="AX5">
        <v>2.4118646996409959E-2</v>
      </c>
      <c r="AY5" s="12">
        <v>805.26919227566702</v>
      </c>
      <c r="AZ5">
        <v>14</v>
      </c>
      <c r="BA5">
        <v>1973</v>
      </c>
      <c r="BB5">
        <v>2.4118646996409959E-2</v>
      </c>
      <c r="BC5" s="12">
        <v>766.97826670811889</v>
      </c>
      <c r="BD5">
        <v>14</v>
      </c>
      <c r="BE5">
        <v>1973</v>
      </c>
      <c r="BF5">
        <v>2.4118646996409959E-2</v>
      </c>
      <c r="BG5" s="12">
        <v>732.78551882945771</v>
      </c>
      <c r="BH5">
        <v>14</v>
      </c>
      <c r="BI5">
        <v>1973</v>
      </c>
      <c r="BJ5">
        <v>2.4118646996409959E-2</v>
      </c>
      <c r="BK5" s="12">
        <v>712.81220300045754</v>
      </c>
      <c r="BL5">
        <v>14</v>
      </c>
      <c r="BM5">
        <v>1973</v>
      </c>
      <c r="BN5">
        <v>2.4118646996409959E-2</v>
      </c>
      <c r="BO5" s="12">
        <v>699.39493502183268</v>
      </c>
      <c r="BP5">
        <v>14</v>
      </c>
      <c r="BQ5">
        <v>1973</v>
      </c>
      <c r="BR5">
        <v>2.4118646996409959E-2</v>
      </c>
      <c r="BS5" s="12">
        <v>742.92630455995436</v>
      </c>
      <c r="BT5">
        <v>14</v>
      </c>
      <c r="BU5">
        <v>1973</v>
      </c>
      <c r="BV5">
        <v>2.4118646996409959E-2</v>
      </c>
      <c r="BW5" s="12">
        <v>769.79843679783949</v>
      </c>
      <c r="BX5">
        <v>14</v>
      </c>
    </row>
    <row r="6" spans="2:76" ht="15" thickTop="1">
      <c r="B6">
        <v>0.35671842085065003</v>
      </c>
      <c r="C6" s="15">
        <v>0.98140334710822907</v>
      </c>
      <c r="D6">
        <v>738.8236442050835</v>
      </c>
      <c r="E6">
        <v>1979</v>
      </c>
      <c r="F6">
        <v>3.2711908469136644E-2</v>
      </c>
      <c r="G6">
        <v>413.48216896370695</v>
      </c>
      <c r="H6">
        <v>7.6128329103489341</v>
      </c>
      <c r="I6">
        <v>1982</v>
      </c>
      <c r="J6">
        <v>0.11069236005176071</v>
      </c>
      <c r="K6">
        <v>346.80766641219031</v>
      </c>
      <c r="L6">
        <v>7.5799060185393392</v>
      </c>
      <c r="M6">
        <v>1982</v>
      </c>
      <c r="N6">
        <v>0.11069236005176071</v>
      </c>
      <c r="O6">
        <v>359.03908726659068</v>
      </c>
      <c r="P6">
        <v>7.560089296700589</v>
      </c>
      <c r="Q6">
        <v>1982</v>
      </c>
      <c r="R6">
        <v>0.11069236005176071</v>
      </c>
      <c r="S6">
        <v>367.87959431005243</v>
      </c>
      <c r="T6">
        <v>7.6007488951017983</v>
      </c>
      <c r="U6">
        <v>1982</v>
      </c>
      <c r="V6">
        <v>0.11069236005176071</v>
      </c>
      <c r="W6">
        <v>395.42655355644467</v>
      </c>
      <c r="X6">
        <v>4.9210562459257163</v>
      </c>
      <c r="Y6">
        <v>1982</v>
      </c>
      <c r="Z6">
        <v>0.11069236005176071</v>
      </c>
      <c r="AA6">
        <v>395.61413078593012</v>
      </c>
      <c r="AB6">
        <v>7.4965086383532302</v>
      </c>
      <c r="AC6">
        <v>1979</v>
      </c>
      <c r="AD6">
        <v>3.2711908469136644E-2</v>
      </c>
      <c r="AE6">
        <v>404.61118216281204</v>
      </c>
      <c r="AF6">
        <v>7.5779831620422904</v>
      </c>
      <c r="AG6">
        <v>1979</v>
      </c>
      <c r="AH6">
        <v>3.2711908469136644E-2</v>
      </c>
      <c r="AI6">
        <v>410.66102341077305</v>
      </c>
      <c r="AJ6">
        <v>7.4489196753232374</v>
      </c>
      <c r="AK6">
        <v>1979</v>
      </c>
      <c r="AL6">
        <v>3.2711908469136644E-2</v>
      </c>
      <c r="AM6">
        <v>412.90522265853457</v>
      </c>
      <c r="AN6">
        <v>7.5730315320585317</v>
      </c>
      <c r="AO6">
        <v>1979</v>
      </c>
      <c r="AP6">
        <v>3.2711908469136644E-2</v>
      </c>
      <c r="AQ6">
        <v>414.24487187979514</v>
      </c>
      <c r="AR6">
        <v>6.628100828214083</v>
      </c>
      <c r="AS6">
        <v>1979</v>
      </c>
      <c r="AT6">
        <v>3.2711908469136644E-2</v>
      </c>
      <c r="AU6">
        <v>414.60587386936356</v>
      </c>
      <c r="AV6">
        <v>6.2670988386456203</v>
      </c>
      <c r="AW6">
        <v>1979</v>
      </c>
      <c r="AX6">
        <v>3.2711908469136644E-2</v>
      </c>
      <c r="AY6">
        <v>409.80119273581738</v>
      </c>
      <c r="AZ6">
        <v>7.124594798030504</v>
      </c>
      <c r="BA6">
        <v>1979</v>
      </c>
      <c r="BB6">
        <v>3.2711908469136644E-2</v>
      </c>
      <c r="BC6">
        <v>406.54455760271514</v>
      </c>
      <c r="BD6">
        <v>7.4208410505118199</v>
      </c>
      <c r="BE6">
        <v>1979</v>
      </c>
      <c r="BF6">
        <v>3.2711908469136644E-2</v>
      </c>
      <c r="BG6">
        <v>398.07108955514224</v>
      </c>
      <c r="BH6">
        <v>7.6052202323460527</v>
      </c>
      <c r="BI6">
        <v>1979</v>
      </c>
      <c r="BJ6">
        <v>3.2711908469136644E-2</v>
      </c>
      <c r="BK6">
        <v>386.63574692563208</v>
      </c>
      <c r="BL6">
        <v>7.5937258567883612</v>
      </c>
      <c r="BM6">
        <v>1979</v>
      </c>
      <c r="BN6">
        <v>3.2711908469136644E-2</v>
      </c>
      <c r="BO6">
        <v>372.17494908923123</v>
      </c>
      <c r="BP6">
        <v>7.4499385487923</v>
      </c>
      <c r="BQ6">
        <v>1979</v>
      </c>
      <c r="BR6">
        <v>3.2711908469136644E-2</v>
      </c>
      <c r="BS6">
        <v>355.16959662454173</v>
      </c>
      <c r="BT6">
        <v>6.6929577297559693</v>
      </c>
      <c r="BU6">
        <v>1979</v>
      </c>
      <c r="BV6">
        <v>3.2711908469136644E-2</v>
      </c>
      <c r="BW6">
        <v>340.28000305491923</v>
      </c>
      <c r="BX6">
        <v>6.1885291201493384</v>
      </c>
    </row>
    <row r="7" spans="2:76">
      <c r="B7">
        <v>0.35743674311987356</v>
      </c>
      <c r="C7" s="15">
        <v>0.98161527813068561</v>
      </c>
      <c r="D7">
        <v>747.50186549012494</v>
      </c>
      <c r="E7">
        <v>1982</v>
      </c>
      <c r="F7">
        <v>0.11069236005176071</v>
      </c>
      <c r="G7" t="s">
        <v>17</v>
      </c>
      <c r="H7">
        <f>TINV(0.0455,H5)</f>
        <v>2.1811656819040768</v>
      </c>
      <c r="I7">
        <v>1986</v>
      </c>
      <c r="J7">
        <v>0.37456691300628442</v>
      </c>
      <c r="K7" t="s">
        <v>17</v>
      </c>
      <c r="L7">
        <f>TINV(0.0455,L5)</f>
        <v>2.1952912869767061</v>
      </c>
      <c r="M7">
        <v>1986</v>
      </c>
      <c r="N7">
        <v>0.37456691300628442</v>
      </c>
      <c r="O7" t="s">
        <v>17</v>
      </c>
      <c r="P7">
        <f>TINV(0.0455,P5)</f>
        <v>2.1952912869767061</v>
      </c>
      <c r="Q7">
        <v>1986</v>
      </c>
      <c r="R7">
        <v>0.37456691300628442</v>
      </c>
      <c r="S7" t="s">
        <v>17</v>
      </c>
      <c r="T7">
        <f>TINV(0.0455,T5)</f>
        <v>2.1952912869767061</v>
      </c>
      <c r="U7">
        <v>1986</v>
      </c>
      <c r="V7">
        <v>0.37456691300628442</v>
      </c>
      <c r="W7" t="s">
        <v>17</v>
      </c>
      <c r="X7">
        <f>TINV(0.0455,X5)</f>
        <v>2.1952912869767061</v>
      </c>
      <c r="Y7">
        <v>1986</v>
      </c>
      <c r="Z7">
        <v>0.37456691300628442</v>
      </c>
      <c r="AA7" t="s">
        <v>17</v>
      </c>
      <c r="AB7">
        <f>TINV(0.0455,AB5)</f>
        <v>2.1952912869767061</v>
      </c>
      <c r="AC7">
        <v>1986</v>
      </c>
      <c r="AD7">
        <v>0.37456691300628442</v>
      </c>
      <c r="AE7" t="s">
        <v>17</v>
      </c>
      <c r="AF7">
        <f>TINV(0.0455,AF5)</f>
        <v>2.1952912869767061</v>
      </c>
      <c r="AG7">
        <v>1982</v>
      </c>
      <c r="AH7">
        <v>0.11069236005176071</v>
      </c>
      <c r="AI7" t="s">
        <v>17</v>
      </c>
      <c r="AJ7">
        <f>TINV(0.0455,AJ5)</f>
        <v>2.1952912869767061</v>
      </c>
      <c r="AK7">
        <v>1982</v>
      </c>
      <c r="AL7">
        <v>0.11069236005176071</v>
      </c>
      <c r="AM7" t="s">
        <v>17</v>
      </c>
      <c r="AN7">
        <f>TINV(0.0455,AN5)</f>
        <v>2.1952912869767061</v>
      </c>
      <c r="AO7">
        <v>1982</v>
      </c>
      <c r="AP7">
        <v>0.11069236005176071</v>
      </c>
      <c r="AQ7" t="s">
        <v>17</v>
      </c>
      <c r="AR7">
        <f>TINV(0.0455,AR5)</f>
        <v>2.1952912869767061</v>
      </c>
      <c r="AS7">
        <v>1982</v>
      </c>
      <c r="AT7">
        <v>0.11069236005176071</v>
      </c>
      <c r="AU7" t="s">
        <v>17</v>
      </c>
      <c r="AV7">
        <f>TINV(0.0455,AV5)</f>
        <v>2.1952912869767061</v>
      </c>
      <c r="AW7">
        <v>1982</v>
      </c>
      <c r="AX7">
        <v>0.11069236005176071</v>
      </c>
      <c r="AY7" t="s">
        <v>17</v>
      </c>
      <c r="AZ7">
        <f>TINV(0.0455,AZ5)</f>
        <v>2.1952912869767061</v>
      </c>
      <c r="BA7">
        <v>1982</v>
      </c>
      <c r="BB7">
        <v>0.11069236005176071</v>
      </c>
      <c r="BC7" t="s">
        <v>17</v>
      </c>
      <c r="BD7">
        <f>TINV(0.0455,BD5)</f>
        <v>2.1952912869767061</v>
      </c>
      <c r="BE7">
        <v>1982</v>
      </c>
      <c r="BF7">
        <v>0.11069236005176071</v>
      </c>
      <c r="BG7" t="s">
        <v>17</v>
      </c>
      <c r="BH7">
        <f>TINV(0.0455,BH5)</f>
        <v>2.1952912869767061</v>
      </c>
      <c r="BI7">
        <v>1982</v>
      </c>
      <c r="BJ7">
        <v>0.11069236005176071</v>
      </c>
      <c r="BK7" t="s">
        <v>17</v>
      </c>
      <c r="BL7">
        <f>TINV(0.0455,BL5)</f>
        <v>2.1952912869767061</v>
      </c>
      <c r="BM7">
        <v>1982</v>
      </c>
      <c r="BN7">
        <v>0.11069236005176071</v>
      </c>
      <c r="BO7" t="s">
        <v>17</v>
      </c>
      <c r="BP7">
        <f>TINV(0.0455,BP5)</f>
        <v>2.1952912869767061</v>
      </c>
      <c r="BQ7">
        <v>1982</v>
      </c>
      <c r="BR7">
        <v>0.11069236005176071</v>
      </c>
      <c r="BS7" t="s">
        <v>17</v>
      </c>
      <c r="BT7">
        <f>TINV(0.0455,BT5)</f>
        <v>2.1952912869767061</v>
      </c>
      <c r="BU7">
        <v>1982</v>
      </c>
      <c r="BV7">
        <v>0.11069236005176071</v>
      </c>
    </row>
    <row r="8" spans="2:76">
      <c r="B8">
        <v>0.35742855845625443</v>
      </c>
      <c r="C8" s="15">
        <v>0.98218430391695</v>
      </c>
      <c r="D8">
        <v>771.82391250598903</v>
      </c>
      <c r="E8">
        <v>1986</v>
      </c>
      <c r="F8">
        <v>0.37456691300628442</v>
      </c>
      <c r="G8" t="s">
        <v>18</v>
      </c>
      <c r="H8">
        <f>H7*G3</f>
        <v>2.7349002966570942E-2</v>
      </c>
      <c r="I8">
        <v>1988</v>
      </c>
      <c r="J8">
        <v>0.93451921456053733</v>
      </c>
      <c r="K8" t="s">
        <v>18</v>
      </c>
      <c r="L8">
        <f>L7*K3</f>
        <v>3.1167864143731887E-2</v>
      </c>
      <c r="M8">
        <v>1988</v>
      </c>
      <c r="N8">
        <v>0.93451921456053733</v>
      </c>
      <c r="O8" t="s">
        <v>18</v>
      </c>
      <c r="P8">
        <f>P7*O3</f>
        <v>3.0608709552701785E-2</v>
      </c>
      <c r="Q8">
        <v>1988</v>
      </c>
      <c r="R8">
        <v>0.93451921456053733</v>
      </c>
      <c r="S8" t="s">
        <v>18</v>
      </c>
      <c r="T8">
        <f>T7*S3</f>
        <v>3.0241087131427737E-2</v>
      </c>
      <c r="U8">
        <v>1988</v>
      </c>
      <c r="V8">
        <v>0.93451921456053733</v>
      </c>
      <c r="W8" t="s">
        <v>18</v>
      </c>
      <c r="X8">
        <f>X7*W3</f>
        <v>2.4021369604025476E-2</v>
      </c>
      <c r="Y8">
        <v>1988</v>
      </c>
      <c r="Z8">
        <v>0.93451921456053733</v>
      </c>
      <c r="AA8" t="s">
        <v>18</v>
      </c>
      <c r="AB8">
        <f>AB7*AA3</f>
        <v>2.8810267968227138E-2</v>
      </c>
      <c r="AC8">
        <v>1988</v>
      </c>
      <c r="AD8">
        <v>0.93451921456053733</v>
      </c>
      <c r="AE8" t="s">
        <v>18</v>
      </c>
      <c r="AF8">
        <f>AF7*AE3</f>
        <v>2.8700218793435473E-2</v>
      </c>
      <c r="AG8">
        <v>1988</v>
      </c>
      <c r="AH8">
        <v>0.93451921456053733</v>
      </c>
      <c r="AI8" t="s">
        <v>18</v>
      </c>
      <c r="AJ8">
        <f>AJ7*AI3</f>
        <v>2.8243745432896167E-2</v>
      </c>
      <c r="AK8">
        <v>1986</v>
      </c>
      <c r="AL8">
        <v>0.37456691300628442</v>
      </c>
      <c r="AM8" t="s">
        <v>18</v>
      </c>
      <c r="AN8">
        <f>AN7*AM3</f>
        <v>2.8429466046130954E-2</v>
      </c>
      <c r="AO8">
        <v>1986</v>
      </c>
      <c r="AP8">
        <v>0.37456691300628442</v>
      </c>
      <c r="AQ8" t="s">
        <v>18</v>
      </c>
      <c r="AR8">
        <f>AR7*AQ3</f>
        <v>2.6594419040958196E-2</v>
      </c>
      <c r="AS8">
        <v>1986</v>
      </c>
      <c r="AT8">
        <v>0.37456691300628442</v>
      </c>
      <c r="AU8" t="s">
        <v>18</v>
      </c>
      <c r="AV8">
        <f>AV7*AU3</f>
        <v>2.5934764374046126E-2</v>
      </c>
      <c r="AW8">
        <v>1986</v>
      </c>
      <c r="AX8">
        <v>0.37456691300628442</v>
      </c>
      <c r="AY8" t="s">
        <v>18</v>
      </c>
      <c r="AZ8">
        <f>AZ7*AY3</f>
        <v>2.7816066460942094E-2</v>
      </c>
      <c r="BA8">
        <v>1986</v>
      </c>
      <c r="BB8">
        <v>0.37456691300628442</v>
      </c>
      <c r="BC8" t="s">
        <v>18</v>
      </c>
      <c r="BD8">
        <f>BD7*BC3</f>
        <v>2.8464071365278246E-2</v>
      </c>
      <c r="BE8">
        <v>1986</v>
      </c>
      <c r="BF8">
        <v>0.37456691300628442</v>
      </c>
      <c r="BG8" t="s">
        <v>18</v>
      </c>
      <c r="BH8">
        <f>BH7*BG3</f>
        <v>2.9000055743906145E-2</v>
      </c>
      <c r="BI8">
        <v>1986</v>
      </c>
      <c r="BJ8">
        <v>0.37456691300628442</v>
      </c>
      <c r="BK8" t="s">
        <v>18</v>
      </c>
      <c r="BL8">
        <f>BL7*BK3</f>
        <v>2.9482023482715215E-2</v>
      </c>
      <c r="BM8">
        <v>1986</v>
      </c>
      <c r="BN8">
        <v>0.37456691300628442</v>
      </c>
      <c r="BO8" t="s">
        <v>18</v>
      </c>
      <c r="BP8">
        <f>BP7*BO3</f>
        <v>2.9524854090210068E-2</v>
      </c>
      <c r="BQ8">
        <v>1986</v>
      </c>
      <c r="BR8">
        <v>0.37456691300628442</v>
      </c>
      <c r="BS8" t="s">
        <v>18</v>
      </c>
      <c r="BT8">
        <f>BT7*BS3</f>
        <v>2.8343425436522643E-2</v>
      </c>
      <c r="BU8">
        <v>1986</v>
      </c>
      <c r="BV8">
        <v>0.37456691300628442</v>
      </c>
    </row>
    <row r="9" spans="2:76">
      <c r="B9">
        <v>0.3577922033381894</v>
      </c>
      <c r="C9" s="15">
        <v>0.98198948112872964</v>
      </c>
      <c r="D9">
        <v>763.32352410635724</v>
      </c>
      <c r="E9">
        <v>1988</v>
      </c>
      <c r="F9">
        <v>0.93451921456053733</v>
      </c>
      <c r="G9" t="s">
        <v>19</v>
      </c>
      <c r="H9">
        <f>G2+H8</f>
        <v>1.457662175000229</v>
      </c>
      <c r="I9">
        <v>1991</v>
      </c>
      <c r="J9">
        <v>1.2674801788800192</v>
      </c>
      <c r="K9" t="s">
        <v>19</v>
      </c>
      <c r="L9">
        <f>K2+L8</f>
        <v>1.4635347371085912</v>
      </c>
      <c r="M9">
        <v>1991</v>
      </c>
      <c r="N9">
        <v>1.2674801788800192</v>
      </c>
      <c r="O9" t="s">
        <v>19</v>
      </c>
      <c r="P9">
        <f>O2+P8</f>
        <v>1.4632517526767699</v>
      </c>
      <c r="Q9">
        <v>1991</v>
      </c>
      <c r="R9">
        <v>1.2674801788800192</v>
      </c>
      <c r="S9" t="s">
        <v>19</v>
      </c>
      <c r="T9">
        <f>S2+T8</f>
        <v>1.461545904335859</v>
      </c>
      <c r="U9">
        <v>1991</v>
      </c>
      <c r="V9">
        <v>1.2674801788800192</v>
      </c>
      <c r="W9" t="s">
        <v>19</v>
      </c>
      <c r="X9">
        <f>W2+X8</f>
        <v>1.467428212147728</v>
      </c>
      <c r="Y9">
        <v>1991</v>
      </c>
      <c r="Z9">
        <v>1.2674801788800192</v>
      </c>
      <c r="AA9" t="s">
        <v>19</v>
      </c>
      <c r="AB9">
        <f>AA2+AB8</f>
        <v>1.4574438077640162</v>
      </c>
      <c r="AC9">
        <v>1991</v>
      </c>
      <c r="AD9">
        <v>1.2674801788800192</v>
      </c>
      <c r="AE9" t="s">
        <v>19</v>
      </c>
      <c r="AF9">
        <f>AE2+AF8</f>
        <v>1.4583603465417712</v>
      </c>
      <c r="AG9">
        <v>1991</v>
      </c>
      <c r="AH9">
        <v>1.2674801788800192</v>
      </c>
      <c r="AI9" t="s">
        <v>19</v>
      </c>
      <c r="AJ9">
        <f>AI2+AJ8</f>
        <v>1.4578921719418818</v>
      </c>
      <c r="AK9">
        <v>1991</v>
      </c>
      <c r="AL9">
        <v>1.2674801788800192</v>
      </c>
      <c r="AM9" t="s">
        <v>19</v>
      </c>
      <c r="AN9">
        <f>AM2+AN8</f>
        <v>1.4585978714264807</v>
      </c>
      <c r="AO9">
        <v>1988</v>
      </c>
      <c r="AP9">
        <v>0.93451921456053733</v>
      </c>
      <c r="AQ9" t="s">
        <v>19</v>
      </c>
      <c r="AR9">
        <f>AQ2+AR8</f>
        <v>1.4575477787172839</v>
      </c>
      <c r="AS9">
        <v>1988</v>
      </c>
      <c r="AT9">
        <v>0.93451921456053733</v>
      </c>
      <c r="AU9" t="s">
        <v>19</v>
      </c>
      <c r="AV9">
        <f>AU2+AV8</f>
        <v>1.4585948108189628</v>
      </c>
      <c r="AW9">
        <v>1988</v>
      </c>
      <c r="AX9">
        <v>0.93451921456053733</v>
      </c>
      <c r="AY9" t="s">
        <v>19</v>
      </c>
      <c r="AZ9">
        <f>AY2+AZ8</f>
        <v>1.4605181954375643</v>
      </c>
      <c r="BA9">
        <v>1988</v>
      </c>
      <c r="BB9">
        <v>0.93451921456053733</v>
      </c>
      <c r="BC9" t="s">
        <v>19</v>
      </c>
      <c r="BD9">
        <f>BC2+BD8</f>
        <v>1.4604815604582808</v>
      </c>
      <c r="BE9">
        <v>1988</v>
      </c>
      <c r="BF9">
        <v>0.93451921456053733</v>
      </c>
      <c r="BG9" t="s">
        <v>19</v>
      </c>
      <c r="BH9">
        <f>BG2+BH8</f>
        <v>1.4588907881380047</v>
      </c>
      <c r="BI9">
        <v>1988</v>
      </c>
      <c r="BJ9">
        <v>0.93451921456053733</v>
      </c>
      <c r="BK9" t="s">
        <v>19</v>
      </c>
      <c r="BL9">
        <f>BK2+BL8</f>
        <v>1.4607381261891159</v>
      </c>
      <c r="BM9">
        <v>1988</v>
      </c>
      <c r="BN9">
        <v>0.93451921456053733</v>
      </c>
      <c r="BO9" t="s">
        <v>19</v>
      </c>
      <c r="BP9">
        <f>BO2+BP8</f>
        <v>1.4566726049305498</v>
      </c>
      <c r="BQ9">
        <v>1988</v>
      </c>
      <c r="BR9">
        <v>0.93451921456053733</v>
      </c>
      <c r="BS9" t="s">
        <v>19</v>
      </c>
      <c r="BT9">
        <f>BS2+BT8</f>
        <v>1.4501256439904551</v>
      </c>
      <c r="BU9">
        <v>1988</v>
      </c>
      <c r="BV9">
        <v>0.93451921456053733</v>
      </c>
    </row>
    <row r="10" spans="2:76">
      <c r="B10">
        <v>0.35834090722437634</v>
      </c>
      <c r="C10" s="15">
        <v>0.98425154082580524</v>
      </c>
      <c r="D10">
        <v>874.97585758359173</v>
      </c>
      <c r="E10">
        <v>1991</v>
      </c>
      <c r="F10">
        <v>1.2674801788800192</v>
      </c>
      <c r="G10" t="s">
        <v>20</v>
      </c>
      <c r="H10">
        <f>G2-H8</f>
        <v>1.4029641690670873</v>
      </c>
      <c r="I10">
        <v>1994</v>
      </c>
      <c r="J10">
        <v>3.1622776601683795</v>
      </c>
      <c r="K10" t="s">
        <v>20</v>
      </c>
      <c r="L10">
        <f>K2-L8</f>
        <v>1.4011990088211275</v>
      </c>
      <c r="M10">
        <v>1994</v>
      </c>
      <c r="N10">
        <v>3.1622776601683795</v>
      </c>
      <c r="O10" t="s">
        <v>20</v>
      </c>
      <c r="P10">
        <f>O2-P8</f>
        <v>1.4020343335713661</v>
      </c>
      <c r="Q10">
        <v>1994</v>
      </c>
      <c r="R10">
        <v>3.1622776601683795</v>
      </c>
      <c r="S10" t="s">
        <v>20</v>
      </c>
      <c r="T10">
        <f>S2-T8</f>
        <v>1.4010637300730033</v>
      </c>
      <c r="U10">
        <v>1994</v>
      </c>
      <c r="V10">
        <v>3.1622776601683795</v>
      </c>
      <c r="W10" t="s">
        <v>20</v>
      </c>
      <c r="X10">
        <f>W2-X8</f>
        <v>1.4193854729396771</v>
      </c>
      <c r="Y10">
        <v>1994</v>
      </c>
      <c r="Z10">
        <v>3.1622776601683795</v>
      </c>
      <c r="AA10" t="s">
        <v>20</v>
      </c>
      <c r="AB10">
        <f>AA2-AB8</f>
        <v>1.3998232718275618</v>
      </c>
      <c r="AC10">
        <v>1994</v>
      </c>
      <c r="AD10">
        <v>3.1622776601683795</v>
      </c>
      <c r="AE10" t="s">
        <v>20</v>
      </c>
      <c r="AF10">
        <f>AE2-AF8</f>
        <v>1.4009599089549001</v>
      </c>
      <c r="AG10">
        <v>1994</v>
      </c>
      <c r="AH10">
        <v>3.1622776601683795</v>
      </c>
      <c r="AI10" t="s">
        <v>20</v>
      </c>
      <c r="AJ10">
        <f>AI2-AJ8</f>
        <v>1.4014046810760896</v>
      </c>
      <c r="AK10">
        <v>1994</v>
      </c>
      <c r="AL10">
        <v>3.1622776601683795</v>
      </c>
      <c r="AM10" t="s">
        <v>20</v>
      </c>
      <c r="AN10">
        <f>AM2-AN8</f>
        <v>1.4017389393342186</v>
      </c>
      <c r="AO10">
        <v>1994</v>
      </c>
      <c r="AP10">
        <v>3.1622776601683795</v>
      </c>
      <c r="AQ10" t="s">
        <v>20</v>
      </c>
      <c r="AR10">
        <f>AQ2-AR8</f>
        <v>1.4043589406353676</v>
      </c>
      <c r="AS10">
        <v>1991</v>
      </c>
      <c r="AT10">
        <v>1.2674801788800192</v>
      </c>
      <c r="AU10" t="s">
        <v>20</v>
      </c>
      <c r="AV10">
        <f>AU2-AV8</f>
        <v>1.4067252820708704</v>
      </c>
      <c r="AW10">
        <v>1991</v>
      </c>
      <c r="AX10">
        <v>1.2674801788800192</v>
      </c>
      <c r="AY10" t="s">
        <v>20</v>
      </c>
      <c r="AZ10">
        <f>AY2-AZ8</f>
        <v>1.40488606251568</v>
      </c>
      <c r="BA10">
        <v>1991</v>
      </c>
      <c r="BB10">
        <v>1.2674801788800192</v>
      </c>
      <c r="BC10" t="s">
        <v>20</v>
      </c>
      <c r="BD10">
        <f>BC2-BD8</f>
        <v>1.4035534177277245</v>
      </c>
      <c r="BE10">
        <v>1991</v>
      </c>
      <c r="BF10">
        <v>1.2674801788800192</v>
      </c>
      <c r="BG10" t="s">
        <v>20</v>
      </c>
      <c r="BH10">
        <f>BG2-BH8</f>
        <v>1.4008906766501925</v>
      </c>
      <c r="BI10">
        <v>1991</v>
      </c>
      <c r="BJ10">
        <v>1.2674801788800192</v>
      </c>
      <c r="BK10" t="s">
        <v>20</v>
      </c>
      <c r="BL10">
        <f>BK2-BL8</f>
        <v>1.4017740792236857</v>
      </c>
      <c r="BM10">
        <v>1991</v>
      </c>
      <c r="BN10">
        <v>1.2674801788800192</v>
      </c>
      <c r="BO10" t="s">
        <v>20</v>
      </c>
      <c r="BP10">
        <f>BO2-BP8</f>
        <v>1.3976228967501299</v>
      </c>
      <c r="BQ10">
        <v>1991</v>
      </c>
      <c r="BR10">
        <v>1.2674801788800192</v>
      </c>
      <c r="BS10" t="s">
        <v>20</v>
      </c>
      <c r="BT10">
        <f>BS2-BT8</f>
        <v>1.3934387931174097</v>
      </c>
      <c r="BU10">
        <v>1991</v>
      </c>
      <c r="BV10">
        <v>1.2674801788800192</v>
      </c>
    </row>
    <row r="11" spans="2:76">
      <c r="B11">
        <v>0.35953288863291227</v>
      </c>
      <c r="C11" s="15">
        <v>0.98510928654239449</v>
      </c>
      <c r="D11">
        <v>926.18329208056559</v>
      </c>
      <c r="E11">
        <v>1994</v>
      </c>
      <c r="F11">
        <v>3.1622776601683795</v>
      </c>
      <c r="G11" t="s">
        <v>21</v>
      </c>
      <c r="H11" s="16">
        <f>LN(G2)</f>
        <v>0.35789342171664368</v>
      </c>
      <c r="I11">
        <v>1997</v>
      </c>
      <c r="J11">
        <v>14.513250987715072</v>
      </c>
      <c r="K11" t="s">
        <v>21</v>
      </c>
      <c r="L11" s="16">
        <f>LN(K2)</f>
        <v>0.35932823193032115</v>
      </c>
      <c r="M11">
        <v>1997</v>
      </c>
      <c r="N11">
        <v>14.513250987715072</v>
      </c>
      <c r="O11" t="s">
        <v>21</v>
      </c>
      <c r="P11" s="16">
        <f>LN(O2)</f>
        <v>0.35952102020551224</v>
      </c>
      <c r="Q11">
        <v>1997</v>
      </c>
      <c r="R11">
        <v>14.513250987715072</v>
      </c>
      <c r="S11" t="s">
        <v>21</v>
      </c>
      <c r="T11" s="16">
        <f>LN(S2)</f>
        <v>0.35858648781714786</v>
      </c>
      <c r="U11">
        <v>1997</v>
      </c>
      <c r="V11">
        <v>14.513250987715072</v>
      </c>
      <c r="W11" t="s">
        <v>21</v>
      </c>
      <c r="X11" s="16">
        <f>LN(W2)</f>
        <v>0.36700618221823883</v>
      </c>
      <c r="Y11">
        <v>1997</v>
      </c>
      <c r="Z11">
        <v>14.513250987715072</v>
      </c>
      <c r="AA11" t="s">
        <v>21</v>
      </c>
      <c r="AB11" s="16">
        <f>LN(AA2)</f>
        <v>0.35671842085065003</v>
      </c>
      <c r="AC11">
        <v>1997</v>
      </c>
      <c r="AD11">
        <v>14.513250987715072</v>
      </c>
      <c r="AE11" t="s">
        <v>21</v>
      </c>
      <c r="AF11" s="16">
        <f>LN(AE2)</f>
        <v>0.35743674311987356</v>
      </c>
      <c r="AG11">
        <v>1997</v>
      </c>
      <c r="AH11">
        <v>14.513250987715072</v>
      </c>
      <c r="AI11" t="s">
        <v>21</v>
      </c>
      <c r="AJ11" s="16">
        <f>LN(AI2)</f>
        <v>0.35742855845625443</v>
      </c>
      <c r="AK11">
        <v>1997</v>
      </c>
      <c r="AL11">
        <v>14.513250987715072</v>
      </c>
      <c r="AM11" t="s">
        <v>21</v>
      </c>
      <c r="AN11" s="16">
        <f>LN(AM2)</f>
        <v>0.3577922033381894</v>
      </c>
      <c r="AO11">
        <v>1997</v>
      </c>
      <c r="AP11">
        <v>14.513250987715072</v>
      </c>
      <c r="AQ11" t="s">
        <v>21</v>
      </c>
      <c r="AR11" s="16">
        <f>LN(AQ2)</f>
        <v>0.35834090722437634</v>
      </c>
      <c r="AS11">
        <v>1997</v>
      </c>
      <c r="AT11">
        <v>14.513250987715072</v>
      </c>
      <c r="AU11" t="s">
        <v>21</v>
      </c>
      <c r="AV11" s="16">
        <f>LN(AU2)</f>
        <v>0.35953288863291227</v>
      </c>
      <c r="AW11">
        <v>1994</v>
      </c>
      <c r="AX11">
        <v>3.1622776601683795</v>
      </c>
      <c r="AY11" t="s">
        <v>21</v>
      </c>
      <c r="AZ11" s="16">
        <f>LN(AY2)</f>
        <v>0.3595622619052124</v>
      </c>
      <c r="BA11">
        <v>1994</v>
      </c>
      <c r="BB11">
        <v>3.1622776601683795</v>
      </c>
      <c r="BC11" t="s">
        <v>21</v>
      </c>
      <c r="BD11" s="16">
        <f>LN(BC2)</f>
        <v>0.35908428151764793</v>
      </c>
      <c r="BE11">
        <v>1994</v>
      </c>
      <c r="BF11">
        <v>3.1622776601683795</v>
      </c>
      <c r="BG11" t="s">
        <v>21</v>
      </c>
      <c r="BH11" s="16">
        <f>LN(BG2)</f>
        <v>0.35759803043913557</v>
      </c>
      <c r="BI11">
        <v>1994</v>
      </c>
      <c r="BJ11">
        <v>3.1622776601683795</v>
      </c>
      <c r="BK11" t="s">
        <v>21</v>
      </c>
      <c r="BL11" s="16">
        <f>LN(BK2)</f>
        <v>0.35855245221099102</v>
      </c>
      <c r="BM11">
        <v>1994</v>
      </c>
      <c r="BN11">
        <v>3.1622776601683795</v>
      </c>
      <c r="BO11" t="s">
        <v>21</v>
      </c>
      <c r="BP11" s="16">
        <f>LN(BO2)</f>
        <v>0.35567787261652495</v>
      </c>
      <c r="BQ11">
        <v>1994</v>
      </c>
      <c r="BR11">
        <v>3.1622776601683795</v>
      </c>
      <c r="BS11" t="s">
        <v>21</v>
      </c>
      <c r="BT11" s="16">
        <f>LN(BS2)</f>
        <v>0.35191116814296958</v>
      </c>
      <c r="BU11">
        <v>1994</v>
      </c>
      <c r="BV11">
        <v>3.1622776601683795</v>
      </c>
    </row>
    <row r="12" spans="2:76">
      <c r="B12">
        <v>0.3595622619052124</v>
      </c>
      <c r="C12" s="15">
        <v>0.98291159959144503</v>
      </c>
      <c r="D12">
        <v>805.26919227566702</v>
      </c>
      <c r="E12">
        <v>1997</v>
      </c>
      <c r="F12">
        <v>14.513250987715072</v>
      </c>
      <c r="G12" t="s">
        <v>22</v>
      </c>
      <c r="H12" s="16">
        <f>LN(H9)</f>
        <v>0.37683390234943942</v>
      </c>
      <c r="I12">
        <v>1998</v>
      </c>
      <c r="J12">
        <v>26.697499572879341</v>
      </c>
      <c r="K12" t="s">
        <v>22</v>
      </c>
      <c r="L12" s="16">
        <f>LN(L9)</f>
        <v>0.38085456250774263</v>
      </c>
      <c r="M12">
        <v>1998</v>
      </c>
      <c r="N12">
        <v>26.697499572879341</v>
      </c>
      <c r="O12" t="s">
        <v>22</v>
      </c>
      <c r="P12" s="16">
        <f>LN(P9)</f>
        <v>0.38066118698568746</v>
      </c>
      <c r="Q12">
        <v>1998</v>
      </c>
      <c r="R12">
        <v>26.697499572879341</v>
      </c>
      <c r="S12" t="s">
        <v>22</v>
      </c>
      <c r="T12" s="16">
        <f>LN(T9)</f>
        <v>0.37949471413226182</v>
      </c>
      <c r="U12">
        <v>1998</v>
      </c>
      <c r="V12">
        <v>26.697499572879341</v>
      </c>
      <c r="W12" t="s">
        <v>22</v>
      </c>
      <c r="X12" s="16">
        <f>LN(X9)</f>
        <v>0.3835113530552387</v>
      </c>
      <c r="Y12">
        <v>1998</v>
      </c>
      <c r="Z12">
        <v>26.697499572879341</v>
      </c>
      <c r="AA12" t="s">
        <v>22</v>
      </c>
      <c r="AB12" s="16">
        <f>LN(AB9)</f>
        <v>0.37668408464955999</v>
      </c>
      <c r="AC12">
        <v>1998</v>
      </c>
      <c r="AD12">
        <v>26.697499572879341</v>
      </c>
      <c r="AE12" t="s">
        <v>22</v>
      </c>
      <c r="AF12" s="16">
        <f>LN(AF9)</f>
        <v>0.37731275431284184</v>
      </c>
      <c r="AG12">
        <v>1998</v>
      </c>
      <c r="AH12">
        <v>26.697499572879341</v>
      </c>
      <c r="AI12" t="s">
        <v>22</v>
      </c>
      <c r="AJ12" s="16">
        <f>LN(AJ9)</f>
        <v>0.37699167470746198</v>
      </c>
      <c r="AK12">
        <v>1998</v>
      </c>
      <c r="AL12">
        <v>26.697499572879341</v>
      </c>
      <c r="AM12" t="s">
        <v>22</v>
      </c>
      <c r="AN12" s="16">
        <f>LN(AN9)</f>
        <v>0.37747561224050868</v>
      </c>
      <c r="AO12">
        <v>1998</v>
      </c>
      <c r="AP12">
        <v>26.697499572879341</v>
      </c>
      <c r="AQ12" t="s">
        <v>22</v>
      </c>
      <c r="AR12" s="16">
        <f>LN(AR9)</f>
        <v>0.3767554199863713</v>
      </c>
      <c r="AS12">
        <v>1998</v>
      </c>
      <c r="AT12">
        <v>26.697499572879341</v>
      </c>
      <c r="AU12" t="s">
        <v>22</v>
      </c>
      <c r="AV12" s="16">
        <f>LN(AV9)</f>
        <v>0.37747351391663964</v>
      </c>
      <c r="AW12">
        <v>1998</v>
      </c>
      <c r="AX12">
        <v>26.697499572879341</v>
      </c>
      <c r="AY12" t="s">
        <v>22</v>
      </c>
      <c r="AZ12" s="16">
        <f>LN(AZ9)</f>
        <v>0.37879130112996029</v>
      </c>
      <c r="BA12">
        <v>1997</v>
      </c>
      <c r="BB12">
        <v>14.513250987715072</v>
      </c>
      <c r="BC12" t="s">
        <v>22</v>
      </c>
      <c r="BD12" s="16">
        <f>LN(BD9)</f>
        <v>0.3787662172666621</v>
      </c>
      <c r="BE12">
        <v>1997</v>
      </c>
      <c r="BF12">
        <v>14.513250987715072</v>
      </c>
      <c r="BG12" t="s">
        <v>22</v>
      </c>
      <c r="BH12" s="16">
        <f>LN(BH9)</f>
        <v>0.37767641282394737</v>
      </c>
      <c r="BI12">
        <v>1997</v>
      </c>
      <c r="BJ12">
        <v>14.513250987715072</v>
      </c>
      <c r="BK12" t="s">
        <v>22</v>
      </c>
      <c r="BL12" s="16">
        <f>LN(BL9)</f>
        <v>0.37894187384782752</v>
      </c>
      <c r="BM12">
        <v>1997</v>
      </c>
      <c r="BN12">
        <v>14.513250987715072</v>
      </c>
      <c r="BO12" t="s">
        <v>22</v>
      </c>
      <c r="BP12" s="16">
        <f>LN(BP9)</f>
        <v>0.3761547970424412</v>
      </c>
      <c r="BQ12">
        <v>1997</v>
      </c>
      <c r="BR12">
        <v>14.513250987715072</v>
      </c>
      <c r="BS12" t="s">
        <v>22</v>
      </c>
      <c r="BT12" s="16">
        <f>LN(BT9)</f>
        <v>0.37165020370639962</v>
      </c>
      <c r="BU12">
        <v>1997</v>
      </c>
      <c r="BV12">
        <v>14.513250987715072</v>
      </c>
    </row>
    <row r="13" spans="2:76">
      <c r="B13">
        <v>0.35908428151764793</v>
      </c>
      <c r="C13" s="15">
        <v>0.9820737649217679</v>
      </c>
      <c r="D13">
        <v>766.97826670811889</v>
      </c>
      <c r="E13">
        <v>1998</v>
      </c>
      <c r="F13">
        <v>26.697499572879341</v>
      </c>
      <c r="G13" t="s">
        <v>23</v>
      </c>
      <c r="H13" s="16">
        <f>LN(H10)</f>
        <v>0.33858726199668887</v>
      </c>
      <c r="I13">
        <v>2000</v>
      </c>
      <c r="J13">
        <v>90.3404715133358</v>
      </c>
      <c r="K13" t="s">
        <v>23</v>
      </c>
      <c r="L13" s="16">
        <f>LN(L10)</f>
        <v>0.33732830496236005</v>
      </c>
      <c r="M13">
        <v>2000</v>
      </c>
      <c r="N13">
        <v>90.3404715133358</v>
      </c>
      <c r="O13" t="s">
        <v>23</v>
      </c>
      <c r="P13" s="16">
        <f>LN(P10)</f>
        <v>0.33792427730781605</v>
      </c>
      <c r="Q13">
        <v>2000</v>
      </c>
      <c r="R13">
        <v>90.3404715133358</v>
      </c>
      <c r="S13" t="s">
        <v>23</v>
      </c>
      <c r="T13" s="16">
        <f>LN(T10)</f>
        <v>0.33723175530885924</v>
      </c>
      <c r="U13">
        <v>2000</v>
      </c>
      <c r="V13">
        <v>90.3404715133358</v>
      </c>
      <c r="W13" t="s">
        <v>23</v>
      </c>
      <c r="X13" s="16">
        <f>LN(X10)</f>
        <v>0.35022401240770062</v>
      </c>
      <c r="Y13">
        <v>2000</v>
      </c>
      <c r="Z13">
        <v>90.3404715133358</v>
      </c>
      <c r="AA13" t="s">
        <v>23</v>
      </c>
      <c r="AB13" s="16">
        <f>LN(AB10)</f>
        <v>0.33634599424409495</v>
      </c>
      <c r="AC13">
        <v>2000</v>
      </c>
      <c r="AD13">
        <v>90.3404715133358</v>
      </c>
      <c r="AE13" t="s">
        <v>23</v>
      </c>
      <c r="AF13" s="16">
        <f>LN(AF10)</f>
        <v>0.337157650924653</v>
      </c>
      <c r="AG13">
        <v>2000</v>
      </c>
      <c r="AH13">
        <v>90.3404715133358</v>
      </c>
      <c r="AI13" t="s">
        <v>23</v>
      </c>
      <c r="AJ13" s="16">
        <f>LN(AJ10)</f>
        <v>0.33747507723421055</v>
      </c>
      <c r="AK13">
        <v>2000</v>
      </c>
      <c r="AL13">
        <v>90.3404715133358</v>
      </c>
      <c r="AM13" t="s">
        <v>23</v>
      </c>
      <c r="AN13" s="16">
        <f>LN(AN10)</f>
        <v>0.337713565378221</v>
      </c>
      <c r="AO13">
        <v>2000</v>
      </c>
      <c r="AP13">
        <v>90.3404715133358</v>
      </c>
      <c r="AQ13" t="s">
        <v>23</v>
      </c>
      <c r="AR13" s="16">
        <f>LN(AR10)</f>
        <v>0.33958092865246009</v>
      </c>
      <c r="AS13">
        <v>2000</v>
      </c>
      <c r="AT13">
        <v>90.3404715133358</v>
      </c>
      <c r="AU13" t="s">
        <v>23</v>
      </c>
      <c r="AV13" s="16">
        <f>LN(AV10)</f>
        <v>0.34126450823028043</v>
      </c>
      <c r="AW13">
        <v>2000</v>
      </c>
      <c r="AX13">
        <v>90.3404715133358</v>
      </c>
      <c r="AY13" t="s">
        <v>23</v>
      </c>
      <c r="AZ13" s="16">
        <f>LN(AZ10)</f>
        <v>0.33995620520249931</v>
      </c>
      <c r="BA13">
        <v>2000</v>
      </c>
      <c r="BB13">
        <v>90.3404715133358</v>
      </c>
      <c r="BC13" t="s">
        <v>23</v>
      </c>
      <c r="BD13" s="16">
        <f>LN(BD10)</f>
        <v>0.33900717646440365</v>
      </c>
      <c r="BE13">
        <v>1998</v>
      </c>
      <c r="BF13">
        <v>26.697499572879341</v>
      </c>
      <c r="BG13" t="s">
        <v>23</v>
      </c>
      <c r="BH13" s="16">
        <f>LN(BH10)</f>
        <v>0.3371082319405877</v>
      </c>
      <c r="BI13">
        <v>1998</v>
      </c>
      <c r="BJ13">
        <v>26.697499572879341</v>
      </c>
      <c r="BK13" t="s">
        <v>23</v>
      </c>
      <c r="BL13" s="16">
        <f>LN(BL10)</f>
        <v>0.33773863384712866</v>
      </c>
      <c r="BM13">
        <v>1998</v>
      </c>
      <c r="BN13">
        <v>26.697499572879341</v>
      </c>
      <c r="BO13" t="s">
        <v>23</v>
      </c>
      <c r="BP13" s="16">
        <f>LN(BP10)</f>
        <v>0.33477286261001532</v>
      </c>
      <c r="BQ13">
        <v>1998</v>
      </c>
      <c r="BR13">
        <v>26.697499572879341</v>
      </c>
      <c r="BS13" t="s">
        <v>23</v>
      </c>
      <c r="BT13" s="16">
        <f>LN(BT10)</f>
        <v>0.33177464384454569</v>
      </c>
      <c r="BU13">
        <v>1998</v>
      </c>
      <c r="BV13">
        <v>26.697499572879341</v>
      </c>
    </row>
    <row r="14" spans="2:76">
      <c r="B14">
        <v>0.35759803043913557</v>
      </c>
      <c r="C14" s="15">
        <v>0.981252984093821</v>
      </c>
      <c r="D14">
        <v>732.78551882945771</v>
      </c>
      <c r="E14">
        <v>2000</v>
      </c>
      <c r="F14">
        <v>90.3404715133358</v>
      </c>
      <c r="G14" t="s">
        <v>24</v>
      </c>
      <c r="H14" s="16">
        <f>H12-H11</f>
        <v>1.8940480632795742E-2</v>
      </c>
      <c r="I14">
        <v>2004</v>
      </c>
      <c r="J14">
        <v>305.6990700935379</v>
      </c>
      <c r="K14" t="s">
        <v>24</v>
      </c>
      <c r="L14" s="16">
        <f>L12-L11</f>
        <v>2.1526330577421482E-2</v>
      </c>
      <c r="M14">
        <v>2004</v>
      </c>
      <c r="N14">
        <v>305.6990700935379</v>
      </c>
      <c r="O14" t="s">
        <v>24</v>
      </c>
      <c r="P14" s="16">
        <f>P12-P11</f>
        <v>2.1140166780175218E-2</v>
      </c>
      <c r="Q14">
        <v>2004</v>
      </c>
      <c r="R14">
        <v>305.6990700935379</v>
      </c>
      <c r="S14" t="s">
        <v>24</v>
      </c>
      <c r="T14" s="16">
        <f>T12-T11</f>
        <v>2.0908226315113965E-2</v>
      </c>
      <c r="U14">
        <v>2004</v>
      </c>
      <c r="V14">
        <v>305.6990700935379</v>
      </c>
      <c r="W14" t="s">
        <v>24</v>
      </c>
      <c r="X14" s="16">
        <f>X12-X11</f>
        <v>1.6505170836999872E-2</v>
      </c>
      <c r="Y14">
        <v>2004</v>
      </c>
      <c r="Z14">
        <v>305.6990700935379</v>
      </c>
      <c r="AA14" t="s">
        <v>24</v>
      </c>
      <c r="AB14" s="16">
        <f>AB12-AB11</f>
        <v>1.9965663798909961E-2</v>
      </c>
      <c r="AC14">
        <v>2004</v>
      </c>
      <c r="AD14">
        <v>305.6990700935379</v>
      </c>
      <c r="AE14" t="s">
        <v>24</v>
      </c>
      <c r="AF14" s="16">
        <f>AF12-AF11</f>
        <v>1.9876011192968279E-2</v>
      </c>
      <c r="AG14">
        <v>2004</v>
      </c>
      <c r="AH14">
        <v>305.6990700935379</v>
      </c>
      <c r="AI14" t="s">
        <v>24</v>
      </c>
      <c r="AJ14" s="16">
        <f>AJ12-AJ11</f>
        <v>1.9563116251207546E-2</v>
      </c>
      <c r="AK14">
        <v>2004</v>
      </c>
      <c r="AL14">
        <v>305.6990700935379</v>
      </c>
      <c r="AM14" t="s">
        <v>24</v>
      </c>
      <c r="AN14" s="16">
        <f>AN12-AN11</f>
        <v>1.9683408902319288E-2</v>
      </c>
      <c r="AO14">
        <v>2004</v>
      </c>
      <c r="AP14">
        <v>305.6990700935379</v>
      </c>
      <c r="AQ14" t="s">
        <v>24</v>
      </c>
      <c r="AR14" s="16">
        <f>AR12-AR11</f>
        <v>1.8414512761994961E-2</v>
      </c>
      <c r="AS14">
        <v>2004</v>
      </c>
      <c r="AT14">
        <v>305.6990700935379</v>
      </c>
      <c r="AU14" t="s">
        <v>24</v>
      </c>
      <c r="AV14" s="16">
        <f>AV12-AV11</f>
        <v>1.7940625283727363E-2</v>
      </c>
      <c r="AW14">
        <v>2004</v>
      </c>
      <c r="AX14">
        <v>305.6990700935379</v>
      </c>
      <c r="AY14" t="s">
        <v>24</v>
      </c>
      <c r="AZ14" s="16">
        <f>AZ12-AZ11</f>
        <v>1.922903922474789E-2</v>
      </c>
      <c r="BA14">
        <v>2004</v>
      </c>
      <c r="BB14">
        <v>305.6990700935379</v>
      </c>
      <c r="BC14" t="s">
        <v>24</v>
      </c>
      <c r="BD14" s="16">
        <f>BD12-BD11</f>
        <v>1.9681935749014168E-2</v>
      </c>
      <c r="BE14">
        <v>2004</v>
      </c>
      <c r="BF14">
        <v>305.6990700935379</v>
      </c>
      <c r="BG14" t="s">
        <v>24</v>
      </c>
      <c r="BH14" s="16">
        <f>BH12-BH11</f>
        <v>2.0078382384811799E-2</v>
      </c>
      <c r="BI14">
        <v>2000</v>
      </c>
      <c r="BJ14">
        <v>90.3404715133358</v>
      </c>
      <c r="BK14" t="s">
        <v>24</v>
      </c>
      <c r="BL14" s="16">
        <f>BL12-BL11</f>
        <v>2.0389421636836491E-2</v>
      </c>
      <c r="BM14">
        <v>2000</v>
      </c>
      <c r="BN14">
        <v>90.3404715133358</v>
      </c>
      <c r="BO14" t="s">
        <v>24</v>
      </c>
      <c r="BP14" s="16">
        <f>BP12-BP11</f>
        <v>2.0476924425916254E-2</v>
      </c>
      <c r="BQ14">
        <v>2000</v>
      </c>
      <c r="BR14">
        <v>90.3404715133358</v>
      </c>
      <c r="BS14" t="s">
        <v>24</v>
      </c>
      <c r="BT14" s="16">
        <f>BT12-BT11</f>
        <v>1.9739035563430041E-2</v>
      </c>
      <c r="BU14">
        <v>2000</v>
      </c>
      <c r="BV14">
        <v>90.3404715133358</v>
      </c>
    </row>
    <row r="15" spans="2:76">
      <c r="B15">
        <v>0.35855245221099102</v>
      </c>
      <c r="C15" s="15">
        <v>0.98073780277463063</v>
      </c>
      <c r="D15">
        <v>712.81220300045754</v>
      </c>
      <c r="E15">
        <v>2004</v>
      </c>
      <c r="F15">
        <v>305.6990700935379</v>
      </c>
      <c r="G15" t="s">
        <v>25</v>
      </c>
      <c r="H15" s="16">
        <f>H11-H13</f>
        <v>1.9306159719954807E-2</v>
      </c>
      <c r="I15">
        <v>2006</v>
      </c>
      <c r="J15">
        <v>1034.441373734237</v>
      </c>
      <c r="K15" t="s">
        <v>25</v>
      </c>
      <c r="L15" s="16">
        <f>L11-L13</f>
        <v>2.1999926967961103E-2</v>
      </c>
      <c r="M15">
        <v>2006</v>
      </c>
      <c r="N15">
        <v>1034.441373734237</v>
      </c>
      <c r="O15" t="s">
        <v>25</v>
      </c>
      <c r="P15" s="16">
        <f>P11-P13</f>
        <v>2.1596742897696197E-2</v>
      </c>
      <c r="Q15">
        <v>2006</v>
      </c>
      <c r="R15">
        <v>1034.441373734237</v>
      </c>
      <c r="S15" t="s">
        <v>25</v>
      </c>
      <c r="T15" s="16">
        <f>T11-T13</f>
        <v>2.1354732508288621E-2</v>
      </c>
      <c r="U15">
        <v>2006</v>
      </c>
      <c r="V15">
        <v>1034.441373734237</v>
      </c>
      <c r="W15" t="s">
        <v>25</v>
      </c>
      <c r="X15" s="16">
        <f>X11-X13</f>
        <v>1.6782169810538206E-2</v>
      </c>
      <c r="Y15">
        <v>2006</v>
      </c>
      <c r="Z15">
        <v>1034.441373734237</v>
      </c>
      <c r="AA15" t="s">
        <v>25</v>
      </c>
      <c r="AB15" s="16">
        <f>AB11-AB13</f>
        <v>2.0372426606555083E-2</v>
      </c>
      <c r="AC15">
        <v>2006</v>
      </c>
      <c r="AD15">
        <v>1034.441373734237</v>
      </c>
      <c r="AE15" t="s">
        <v>25</v>
      </c>
      <c r="AF15" s="16">
        <f>AF11-AF13</f>
        <v>2.0279092195220561E-2</v>
      </c>
      <c r="AG15">
        <v>2006</v>
      </c>
      <c r="AH15">
        <v>1034.441373734237</v>
      </c>
      <c r="AI15" t="s">
        <v>25</v>
      </c>
      <c r="AJ15" s="16">
        <f>AJ11-AJ13</f>
        <v>1.9953481222043878E-2</v>
      </c>
      <c r="AK15">
        <v>2006</v>
      </c>
      <c r="AL15">
        <v>1034.441373734237</v>
      </c>
      <c r="AM15" t="s">
        <v>25</v>
      </c>
      <c r="AN15" s="16">
        <f>AN11-AN13</f>
        <v>2.0078637959968393E-2</v>
      </c>
      <c r="AO15">
        <v>2006</v>
      </c>
      <c r="AP15">
        <v>1034.441373734237</v>
      </c>
      <c r="AQ15" t="s">
        <v>25</v>
      </c>
      <c r="AR15" s="16">
        <f>AR11-AR13</f>
        <v>1.8759978571916247E-2</v>
      </c>
      <c r="AS15">
        <v>2006</v>
      </c>
      <c r="AT15">
        <v>1034.441373734237</v>
      </c>
      <c r="AU15" t="s">
        <v>25</v>
      </c>
      <c r="AV15" s="16">
        <f>AV11-AV13</f>
        <v>1.8268380402631845E-2</v>
      </c>
      <c r="AW15">
        <v>2006</v>
      </c>
      <c r="AX15">
        <v>1034.441373734237</v>
      </c>
      <c r="AY15" t="s">
        <v>25</v>
      </c>
      <c r="AZ15" s="16">
        <f>AZ11-AZ13</f>
        <v>1.9606056702713093E-2</v>
      </c>
      <c r="BA15">
        <v>2006</v>
      </c>
      <c r="BB15">
        <v>1034.441373734237</v>
      </c>
      <c r="BC15" t="s">
        <v>25</v>
      </c>
      <c r="BD15" s="16">
        <f>BD11-BD13</f>
        <v>2.0077105053244282E-2</v>
      </c>
      <c r="BE15">
        <v>2006</v>
      </c>
      <c r="BF15">
        <v>1034.441373734237</v>
      </c>
      <c r="BG15" t="s">
        <v>25</v>
      </c>
      <c r="BH15" s="16">
        <f>BH11-BH13</f>
        <v>2.0489798498547873E-2</v>
      </c>
      <c r="BI15">
        <v>2006</v>
      </c>
      <c r="BJ15">
        <v>1034.441373734237</v>
      </c>
      <c r="BK15" t="s">
        <v>25</v>
      </c>
      <c r="BL15" s="16">
        <f>BL11-BL13</f>
        <v>2.0813818363862369E-2</v>
      </c>
      <c r="BM15">
        <v>2004</v>
      </c>
      <c r="BN15">
        <v>305.6990700935379</v>
      </c>
      <c r="BO15" t="s">
        <v>25</v>
      </c>
      <c r="BP15" s="16">
        <f>BP11-BP13</f>
        <v>2.0905010006509628E-2</v>
      </c>
      <c r="BQ15">
        <v>2004</v>
      </c>
      <c r="BR15">
        <v>305.6990700935379</v>
      </c>
      <c r="BS15" t="s">
        <v>25</v>
      </c>
      <c r="BT15" s="16">
        <f>BT11-BT13</f>
        <v>2.0136524298423886E-2</v>
      </c>
      <c r="BU15">
        <v>2004</v>
      </c>
      <c r="BV15">
        <v>305.6990700935379</v>
      </c>
    </row>
    <row r="16" spans="2:76">
      <c r="B16">
        <v>0.35567787261652495</v>
      </c>
      <c r="C16" s="15">
        <v>0.98037552649631365</v>
      </c>
      <c r="D16">
        <v>699.39493502183268</v>
      </c>
      <c r="E16">
        <v>2006</v>
      </c>
      <c r="F16">
        <v>1034.441373734237</v>
      </c>
      <c r="G16" t="s">
        <v>26</v>
      </c>
      <c r="H16" s="17">
        <f>AVERAGE(H14:H15)</f>
        <v>1.9123320176375275E-2</v>
      </c>
      <c r="I16">
        <v>2008</v>
      </c>
      <c r="J16">
        <v>3500.3997734299801</v>
      </c>
      <c r="K16" t="s">
        <v>26</v>
      </c>
      <c r="L16" s="17">
        <f>AVERAGE(L14:L15)</f>
        <v>2.1763128772691293E-2</v>
      </c>
      <c r="M16">
        <v>2008</v>
      </c>
      <c r="N16">
        <v>3500.3997734299801</v>
      </c>
      <c r="O16" t="s">
        <v>26</v>
      </c>
      <c r="P16" s="17">
        <f>AVERAGE(P14:P15)</f>
        <v>2.1368454838935708E-2</v>
      </c>
      <c r="Q16">
        <v>2008</v>
      </c>
      <c r="R16">
        <v>3500.3997734299801</v>
      </c>
      <c r="S16" t="s">
        <v>26</v>
      </c>
      <c r="T16" s="17">
        <f>AVERAGE(T14:T15)</f>
        <v>2.1131479411701293E-2</v>
      </c>
      <c r="U16">
        <v>2008</v>
      </c>
      <c r="V16">
        <v>3500.3997734299801</v>
      </c>
      <c r="W16" t="s">
        <v>26</v>
      </c>
      <c r="X16" s="17">
        <f>AVERAGE(X14:X15)</f>
        <v>1.6643670323769039E-2</v>
      </c>
      <c r="Y16">
        <v>2008</v>
      </c>
      <c r="Z16">
        <v>3500.3997734299801</v>
      </c>
      <c r="AA16" t="s">
        <v>26</v>
      </c>
      <c r="AB16" s="17">
        <f>AVERAGE(AB14:AB15)</f>
        <v>2.0169045202732522E-2</v>
      </c>
      <c r="AC16">
        <v>2008</v>
      </c>
      <c r="AD16">
        <v>3500.3997734299801</v>
      </c>
      <c r="AE16" t="s">
        <v>26</v>
      </c>
      <c r="AF16" s="17">
        <f>AVERAGE(AF14:AF15)</f>
        <v>2.007755169409442E-2</v>
      </c>
      <c r="AG16">
        <v>2008</v>
      </c>
      <c r="AH16">
        <v>3500.3997734299801</v>
      </c>
      <c r="AI16" t="s">
        <v>26</v>
      </c>
      <c r="AJ16" s="17">
        <f>AVERAGE(AJ14:AJ15)</f>
        <v>1.9758298736625712E-2</v>
      </c>
      <c r="AK16">
        <v>2008</v>
      </c>
      <c r="AL16">
        <v>3500.3997734299801</v>
      </c>
      <c r="AM16" t="s">
        <v>26</v>
      </c>
      <c r="AN16" s="17">
        <f>AVERAGE(AN14:AN15)</f>
        <v>1.9881023431143841E-2</v>
      </c>
      <c r="AO16">
        <v>2008</v>
      </c>
      <c r="AP16">
        <v>3500.3997734299801</v>
      </c>
      <c r="AQ16" t="s">
        <v>26</v>
      </c>
      <c r="AR16" s="17">
        <f>AVERAGE(AR14:AR15)</f>
        <v>1.8587245666955604E-2</v>
      </c>
      <c r="AS16">
        <v>2008</v>
      </c>
      <c r="AT16">
        <v>3500.3997734299801</v>
      </c>
      <c r="AU16" t="s">
        <v>26</v>
      </c>
      <c r="AV16" s="17">
        <f>AVERAGE(AV14:AV15)</f>
        <v>1.8104502843179604E-2</v>
      </c>
      <c r="AW16">
        <v>2008</v>
      </c>
      <c r="AX16">
        <v>3500.3997734299801</v>
      </c>
      <c r="AY16" t="s">
        <v>26</v>
      </c>
      <c r="AZ16" s="17">
        <f>AVERAGE(AZ14:AZ15)</f>
        <v>1.9417547963730492E-2</v>
      </c>
      <c r="BA16">
        <v>2008</v>
      </c>
      <c r="BB16">
        <v>3500.3997734299801</v>
      </c>
      <c r="BC16" t="s">
        <v>26</v>
      </c>
      <c r="BD16" s="17">
        <f>AVERAGE(BD14:BD15)</f>
        <v>1.9879520401129225E-2</v>
      </c>
      <c r="BE16">
        <v>2008</v>
      </c>
      <c r="BF16">
        <v>3500.3997734299801</v>
      </c>
      <c r="BG16" t="s">
        <v>26</v>
      </c>
      <c r="BH16" s="17">
        <f>AVERAGE(BH14:BH15)</f>
        <v>2.0284090441679836E-2</v>
      </c>
      <c r="BI16">
        <v>2008</v>
      </c>
      <c r="BJ16">
        <v>3500.3997734299801</v>
      </c>
      <c r="BK16" t="s">
        <v>26</v>
      </c>
      <c r="BL16" s="17">
        <f>AVERAGE(BL14:BL15)</f>
        <v>2.060162000034943E-2</v>
      </c>
      <c r="BM16">
        <v>2008</v>
      </c>
      <c r="BN16">
        <v>3500.3997734299801</v>
      </c>
      <c r="BO16" t="s">
        <v>26</v>
      </c>
      <c r="BP16" s="17">
        <f>AVERAGE(BP14:BP15)</f>
        <v>2.0690967216212941E-2</v>
      </c>
      <c r="BQ16">
        <v>2006</v>
      </c>
      <c r="BR16">
        <v>1034.441373734237</v>
      </c>
      <c r="BS16" t="s">
        <v>26</v>
      </c>
      <c r="BT16" s="17">
        <f>AVERAGE(BT14:BT15)</f>
        <v>1.9937779930926963E-2</v>
      </c>
      <c r="BU16">
        <v>2006</v>
      </c>
      <c r="BV16">
        <v>1034.441373734237</v>
      </c>
    </row>
    <row r="17" spans="1:74">
      <c r="B17">
        <v>0.35191116814296958</v>
      </c>
      <c r="C17" s="15">
        <v>0.98150414390983676</v>
      </c>
      <c r="D17">
        <v>742.92630455995436</v>
      </c>
      <c r="E17">
        <v>2008</v>
      </c>
      <c r="F17">
        <v>3500.3997734299801</v>
      </c>
      <c r="G17" t="s">
        <v>27</v>
      </c>
      <c r="H17">
        <f>TINV(0.3173,H5)</f>
        <v>1.0344861529336604</v>
      </c>
      <c r="I17">
        <v>2010</v>
      </c>
      <c r="J17">
        <v>8733.2616238284518</v>
      </c>
      <c r="K17" t="s">
        <v>27</v>
      </c>
      <c r="L17">
        <f>TINV(0.3173,L5)</f>
        <v>1.0370358684985483</v>
      </c>
      <c r="M17">
        <v>2010</v>
      </c>
      <c r="N17">
        <v>8733.2616238284518</v>
      </c>
      <c r="O17" t="s">
        <v>27</v>
      </c>
      <c r="P17">
        <f>TINV(0.3173,P5)</f>
        <v>1.0370358684985483</v>
      </c>
      <c r="Q17">
        <v>2010</v>
      </c>
      <c r="R17">
        <v>8733.2616238284518</v>
      </c>
      <c r="S17" t="s">
        <v>27</v>
      </c>
      <c r="T17">
        <f>TINV(0.3173,T5)</f>
        <v>1.0370358684985483</v>
      </c>
      <c r="U17">
        <v>2010</v>
      </c>
      <c r="V17">
        <v>8733.2616238284518</v>
      </c>
      <c r="W17" t="s">
        <v>27</v>
      </c>
      <c r="X17">
        <f>TINV(0.3173,X5)</f>
        <v>1.0370358684985483</v>
      </c>
      <c r="Y17">
        <v>2010</v>
      </c>
      <c r="Z17">
        <v>8733.2616238284518</v>
      </c>
      <c r="AA17" t="s">
        <v>27</v>
      </c>
      <c r="AB17">
        <f>TINV(0.3173,AB5)</f>
        <v>1.0370358684985483</v>
      </c>
      <c r="AC17">
        <v>2010</v>
      </c>
      <c r="AD17">
        <v>8733.2616238284518</v>
      </c>
      <c r="AE17" t="s">
        <v>27</v>
      </c>
      <c r="AF17">
        <f>TINV(0.3173,AF5)</f>
        <v>1.0370358684985483</v>
      </c>
      <c r="AG17">
        <v>2010</v>
      </c>
      <c r="AH17">
        <v>8733.2616238284518</v>
      </c>
      <c r="AI17" t="s">
        <v>27</v>
      </c>
      <c r="AJ17">
        <f>TINV(0.3173,AJ5)</f>
        <v>1.0370358684985483</v>
      </c>
      <c r="AK17">
        <v>2010</v>
      </c>
      <c r="AL17">
        <v>8733.2616238284518</v>
      </c>
      <c r="AM17" t="s">
        <v>27</v>
      </c>
      <c r="AN17">
        <f>TINV(0.3173,AN5)</f>
        <v>1.0370358684985483</v>
      </c>
      <c r="AO17">
        <v>2010</v>
      </c>
      <c r="AP17">
        <v>8733.2616238284518</v>
      </c>
      <c r="AQ17" t="s">
        <v>27</v>
      </c>
      <c r="AR17">
        <f>TINV(0.3173,AR5)</f>
        <v>1.0370358684985483</v>
      </c>
      <c r="AS17">
        <v>2010</v>
      </c>
      <c r="AT17">
        <v>8733.2616238284518</v>
      </c>
      <c r="AU17" t="s">
        <v>27</v>
      </c>
      <c r="AV17">
        <f>TINV(0.3173,AV5)</f>
        <v>1.0370358684985483</v>
      </c>
      <c r="AW17">
        <v>2010</v>
      </c>
      <c r="AX17">
        <v>8733.2616238284518</v>
      </c>
      <c r="AY17" t="s">
        <v>27</v>
      </c>
      <c r="AZ17">
        <f>TINV(0.3173,AZ5)</f>
        <v>1.0370358684985483</v>
      </c>
      <c r="BA17">
        <v>2010</v>
      </c>
      <c r="BB17">
        <v>8733.2616238284518</v>
      </c>
      <c r="BC17" t="s">
        <v>27</v>
      </c>
      <c r="BD17">
        <f>TINV(0.3173,BD5)</f>
        <v>1.0370358684985483</v>
      </c>
      <c r="BE17">
        <v>2010</v>
      </c>
      <c r="BF17">
        <v>8733.2616238284518</v>
      </c>
      <c r="BG17" t="s">
        <v>27</v>
      </c>
      <c r="BH17">
        <f>TINV(0.3173,BH5)</f>
        <v>1.0370358684985483</v>
      </c>
      <c r="BI17">
        <v>2010</v>
      </c>
      <c r="BJ17">
        <v>8733.2616238284518</v>
      </c>
      <c r="BK17" t="s">
        <v>27</v>
      </c>
      <c r="BL17">
        <f>TINV(0.3173,BL5)</f>
        <v>1.0370358684985483</v>
      </c>
      <c r="BM17">
        <v>2010</v>
      </c>
      <c r="BN17">
        <v>8733.2616238284518</v>
      </c>
      <c r="BO17" t="s">
        <v>27</v>
      </c>
      <c r="BP17">
        <f>TINV(0.3173,BP5)</f>
        <v>1.0370358684985483</v>
      </c>
      <c r="BQ17">
        <v>2010</v>
      </c>
      <c r="BR17">
        <v>8733.2616238284518</v>
      </c>
      <c r="BS17" t="s">
        <v>27</v>
      </c>
      <c r="BT17">
        <f>TINV(0.3173,BT5)</f>
        <v>1.0370358684985483</v>
      </c>
      <c r="BU17">
        <v>2008</v>
      </c>
      <c r="BV17">
        <v>3500.3997734299801</v>
      </c>
    </row>
    <row r="18" spans="1:74">
      <c r="B18">
        <v>0.34951957606352119</v>
      </c>
      <c r="C18" s="15">
        <v>0.9821382649636351</v>
      </c>
      <c r="D18">
        <v>769.79843679783949</v>
      </c>
      <c r="E18">
        <v>2010</v>
      </c>
      <c r="F18">
        <v>8733.2616238284518</v>
      </c>
      <c r="G18" t="s">
        <v>28</v>
      </c>
      <c r="H18">
        <f>H17*G3</f>
        <v>1.2971121405486825E-2</v>
      </c>
      <c r="K18" t="s">
        <v>28</v>
      </c>
      <c r="L18">
        <f>L17*K3</f>
        <v>1.4723418825231609E-2</v>
      </c>
      <c r="O18" t="s">
        <v>28</v>
      </c>
      <c r="P18">
        <f>P17*O3</f>
        <v>1.4459279223177968E-2</v>
      </c>
      <c r="S18" t="s">
        <v>28</v>
      </c>
      <c r="T18">
        <f>T17*S3</f>
        <v>1.4285617696260281E-2</v>
      </c>
      <c r="W18" t="s">
        <v>28</v>
      </c>
      <c r="X18">
        <f>X17*W3</f>
        <v>1.1347479051011019E-2</v>
      </c>
      <c r="AA18" t="s">
        <v>28</v>
      </c>
      <c r="AB18">
        <f>AB17*AA3</f>
        <v>1.3609711586498617E-2</v>
      </c>
      <c r="AE18" t="s">
        <v>28</v>
      </c>
      <c r="AF18">
        <f>AF17*AE3</f>
        <v>1.3557725345659119E-2</v>
      </c>
      <c r="AI18" t="s">
        <v>28</v>
      </c>
      <c r="AJ18">
        <f>AJ17*AI3</f>
        <v>1.3342091433794397E-2</v>
      </c>
      <c r="AM18" t="s">
        <v>28</v>
      </c>
      <c r="AN18">
        <f>AN17*AM3</f>
        <v>1.3429824181875067E-2</v>
      </c>
      <c r="AQ18" t="s">
        <v>28</v>
      </c>
      <c r="AR18">
        <f>AR17*AQ3</f>
        <v>1.2562964473537335E-2</v>
      </c>
      <c r="AU18" t="s">
        <v>28</v>
      </c>
      <c r="AV18">
        <f>AV17*AU3</f>
        <v>1.2251349539123607E-2</v>
      </c>
      <c r="AY18" t="s">
        <v>28</v>
      </c>
      <c r="AZ18">
        <f>AZ17*AY3</f>
        <v>1.3140059732238399E-2</v>
      </c>
      <c r="BC18" t="s">
        <v>28</v>
      </c>
      <c r="BD18">
        <f>BD17*BC3</f>
        <v>1.3446171423541571E-2</v>
      </c>
      <c r="BG18" t="s">
        <v>28</v>
      </c>
      <c r="BH18">
        <f>BH17*BG3</f>
        <v>1.3699365625554518E-2</v>
      </c>
      <c r="BK18" t="s">
        <v>28</v>
      </c>
      <c r="BL18">
        <f>BL17*BK3</f>
        <v>1.3927042852521733E-2</v>
      </c>
      <c r="BO18" t="s">
        <v>28</v>
      </c>
      <c r="BP18">
        <f>BP17*BO3</f>
        <v>1.3947275646459031E-2</v>
      </c>
      <c r="BS18" t="s">
        <v>28</v>
      </c>
      <c r="BT18">
        <f>BT17*BS3</f>
        <v>1.3389179371393365E-2</v>
      </c>
    </row>
    <row r="19" spans="1:74">
      <c r="A19" t="s">
        <v>36</v>
      </c>
      <c r="B19" s="8">
        <f>AVERAGE(B2:B18)</f>
        <v>0.35785866392291049</v>
      </c>
      <c r="C19" s="8">
        <f>AVERAGE(C2:C18)</f>
        <v>0.98194127432074252</v>
      </c>
      <c r="D19" s="8">
        <f>AVERAGE(D2:D18)</f>
        <v>774.15225121938511</v>
      </c>
      <c r="E19" s="8">
        <f>AVERAGE(E2:E18)</f>
        <v>1989.5882352941176</v>
      </c>
      <c r="F19" s="8">
        <f>AVERAGE(F2:F18)</f>
        <v>806.54497440020521</v>
      </c>
      <c r="G19" t="s">
        <v>29</v>
      </c>
      <c r="H19">
        <f>G2+H18</f>
        <v>1.443284293439145</v>
      </c>
      <c r="K19" t="s">
        <v>29</v>
      </c>
      <c r="L19">
        <f>K2+L18</f>
        <v>1.447090291790091</v>
      </c>
      <c r="O19" t="s">
        <v>29</v>
      </c>
      <c r="P19">
        <f>O2+P18</f>
        <v>1.4471023223472459</v>
      </c>
      <c r="S19" t="s">
        <v>29</v>
      </c>
      <c r="T19">
        <f>S2+T18</f>
        <v>1.4455904349006914</v>
      </c>
      <c r="W19" t="s">
        <v>29</v>
      </c>
      <c r="X19">
        <f>W2+X18</f>
        <v>1.4547543215947136</v>
      </c>
      <c r="AA19" t="s">
        <v>29</v>
      </c>
      <c r="AB19">
        <f>AA2+AB18</f>
        <v>1.4422432513822876</v>
      </c>
      <c r="AE19" t="s">
        <v>29</v>
      </c>
      <c r="AF19">
        <f>AE2+AF18</f>
        <v>1.4432178530939948</v>
      </c>
      <c r="AI19" t="s">
        <v>29</v>
      </c>
      <c r="AJ19">
        <f>AI2+AJ18</f>
        <v>1.4429905179427802</v>
      </c>
      <c r="AM19" t="s">
        <v>29</v>
      </c>
      <c r="AN19">
        <f>AM2+AN18</f>
        <v>1.4435982295622247</v>
      </c>
      <c r="AQ19" t="s">
        <v>29</v>
      </c>
      <c r="AR19">
        <f>AQ2+AR18</f>
        <v>1.4435163241498632</v>
      </c>
      <c r="AU19" t="s">
        <v>29</v>
      </c>
      <c r="AV19">
        <f>AU2+AV18</f>
        <v>1.4449113959840403</v>
      </c>
      <c r="AY19" t="s">
        <v>29</v>
      </c>
      <c r="AZ19">
        <f>AY2+AZ18</f>
        <v>1.4458421887088606</v>
      </c>
      <c r="BC19" t="s">
        <v>29</v>
      </c>
      <c r="BD19">
        <f>BC2+BD18</f>
        <v>1.4454636605165443</v>
      </c>
      <c r="BG19" t="s">
        <v>29</v>
      </c>
      <c r="BH19">
        <f>BG2+BH18</f>
        <v>1.4435900980196532</v>
      </c>
      <c r="BK19" t="s">
        <v>29</v>
      </c>
      <c r="BL19">
        <f>BK2+BL18</f>
        <v>1.4451831455589226</v>
      </c>
      <c r="BO19" t="s">
        <v>29</v>
      </c>
      <c r="BP19">
        <f>BO2+BP18</f>
        <v>1.4410950264867988</v>
      </c>
      <c r="BS19" t="s">
        <v>29</v>
      </c>
      <c r="BT19">
        <f>BS2+BT18</f>
        <v>1.4351713979253258</v>
      </c>
    </row>
    <row r="20" spans="1:74">
      <c r="A20" t="s">
        <v>37</v>
      </c>
      <c r="B20" s="8">
        <f>STDEV(B2:B18)</f>
        <v>3.6094982591987654E-3</v>
      </c>
      <c r="C20" s="8">
        <f>STDEV(C2:C18)</f>
        <v>2.1948708956043878E-3</v>
      </c>
      <c r="D20" s="8">
        <f>STDEV(D2:D18)</f>
        <v>114.73084830961214</v>
      </c>
      <c r="E20" s="8">
        <f>STDEV(E2:E18)</f>
        <v>14.204131544771631</v>
      </c>
      <c r="F20" s="8">
        <f>STDEV(F2:F18)</f>
        <v>2216.9309295112512</v>
      </c>
      <c r="G20" t="s">
        <v>30</v>
      </c>
      <c r="H20">
        <f>G2-H18</f>
        <v>1.4173420506281713</v>
      </c>
      <c r="K20" t="s">
        <v>30</v>
      </c>
      <c r="L20">
        <f>K2-L18</f>
        <v>1.4176434541396277</v>
      </c>
      <c r="O20" t="s">
        <v>30</v>
      </c>
      <c r="P20">
        <f>O2-P18</f>
        <v>1.4181837639008901</v>
      </c>
      <c r="S20" t="s">
        <v>30</v>
      </c>
      <c r="T20">
        <f>S2-T18</f>
        <v>1.4170191995081709</v>
      </c>
      <c r="W20" t="s">
        <v>30</v>
      </c>
      <c r="X20">
        <f>W2-X18</f>
        <v>1.4320593634926915</v>
      </c>
      <c r="AA20" t="s">
        <v>30</v>
      </c>
      <c r="AB20">
        <f>AA2-AB18</f>
        <v>1.4150238282092904</v>
      </c>
      <c r="AE20" t="s">
        <v>30</v>
      </c>
      <c r="AF20">
        <f>AE2-AF18</f>
        <v>1.4161024024026765</v>
      </c>
      <c r="AI20" t="s">
        <v>30</v>
      </c>
      <c r="AJ20">
        <f>AI2-AJ18</f>
        <v>1.4163063350751912</v>
      </c>
      <c r="AM20" t="s">
        <v>30</v>
      </c>
      <c r="AN20">
        <f>AM2-AN18</f>
        <v>1.4167385811984745</v>
      </c>
      <c r="AQ20" t="s">
        <v>30</v>
      </c>
      <c r="AR20">
        <f>AQ2-AR18</f>
        <v>1.4183903952027883</v>
      </c>
      <c r="AU20" t="s">
        <v>30</v>
      </c>
      <c r="AV20">
        <f>AU2-AV18</f>
        <v>1.420408696905793</v>
      </c>
      <c r="AY20" t="s">
        <v>30</v>
      </c>
      <c r="AZ20">
        <f>AY2-AZ18</f>
        <v>1.4195620692443838</v>
      </c>
      <c r="BC20" t="s">
        <v>30</v>
      </c>
      <c r="BD20">
        <f>BC2-BD18</f>
        <v>1.418571317669461</v>
      </c>
      <c r="BG20" t="s">
        <v>30</v>
      </c>
      <c r="BH20">
        <f>BG2-BH18</f>
        <v>1.416191366768544</v>
      </c>
      <c r="BK20" t="s">
        <v>30</v>
      </c>
      <c r="BL20">
        <f>BK2-BL18</f>
        <v>1.417329059853879</v>
      </c>
      <c r="BO20" t="s">
        <v>30</v>
      </c>
      <c r="BP20">
        <f>BO2-BP18</f>
        <v>1.4132004751938809</v>
      </c>
      <c r="BS20" t="s">
        <v>30</v>
      </c>
      <c r="BT20">
        <f>BS2-BT18</f>
        <v>1.408393039182539</v>
      </c>
    </row>
    <row r="21" spans="1:74">
      <c r="A21" t="s">
        <v>38</v>
      </c>
      <c r="B21" s="8">
        <f>MIN(B2:B18)</f>
        <v>0.34951957606352119</v>
      </c>
      <c r="C21" s="8">
        <f>MIN(C2:C18)</f>
        <v>0.97861125330510579</v>
      </c>
      <c r="D21" s="8">
        <f>MIN(D2:D18)</f>
        <v>640.54980601280465</v>
      </c>
      <c r="E21" s="8">
        <f>MIN(E2:E18)</f>
        <v>1967</v>
      </c>
      <c r="F21" s="8">
        <f>MIN(F2:F18)</f>
        <v>7.2492673666503407E-4</v>
      </c>
      <c r="G21" t="s">
        <v>21</v>
      </c>
      <c r="H21" s="16">
        <f>LN(G2)</f>
        <v>0.35789342171664368</v>
      </c>
      <c r="K21" t="s">
        <v>21</v>
      </c>
      <c r="L21" s="16">
        <f>LN(K2)</f>
        <v>0.35932823193032115</v>
      </c>
      <c r="O21" t="s">
        <v>21</v>
      </c>
      <c r="P21" s="16">
        <f>LN(O2)</f>
        <v>0.35952102020551224</v>
      </c>
      <c r="S21" t="s">
        <v>21</v>
      </c>
      <c r="T21" s="16">
        <f>LN(S2)</f>
        <v>0.35858648781714786</v>
      </c>
      <c r="W21" t="s">
        <v>21</v>
      </c>
      <c r="X21" s="16">
        <f>LN(W2)</f>
        <v>0.36700618221823883</v>
      </c>
      <c r="AA21" t="s">
        <v>21</v>
      </c>
      <c r="AB21" s="16">
        <f>LN(AA2)</f>
        <v>0.35671842085065003</v>
      </c>
      <c r="AE21" t="s">
        <v>21</v>
      </c>
      <c r="AF21" s="16">
        <f>LN(AE2)</f>
        <v>0.35743674311987356</v>
      </c>
      <c r="AI21" t="s">
        <v>21</v>
      </c>
      <c r="AJ21" s="16">
        <f>LN(AI2)</f>
        <v>0.35742855845625443</v>
      </c>
      <c r="AM21" t="s">
        <v>21</v>
      </c>
      <c r="AN21" s="16">
        <f>LN(AM2)</f>
        <v>0.3577922033381894</v>
      </c>
      <c r="AQ21" t="s">
        <v>21</v>
      </c>
      <c r="AR21" s="16">
        <f>LN(AQ2)</f>
        <v>0.35834090722437634</v>
      </c>
      <c r="AU21" t="s">
        <v>21</v>
      </c>
      <c r="AV21" s="16">
        <f>LN(AU2)</f>
        <v>0.35953288863291227</v>
      </c>
      <c r="AY21" t="s">
        <v>21</v>
      </c>
      <c r="AZ21" s="16">
        <f>LN(AY2)</f>
        <v>0.3595622619052124</v>
      </c>
      <c r="BC21" t="s">
        <v>21</v>
      </c>
      <c r="BD21" s="16">
        <f>LN(BC2)</f>
        <v>0.35908428151764793</v>
      </c>
      <c r="BG21" t="s">
        <v>21</v>
      </c>
      <c r="BH21" s="16">
        <f>LN(BG2)</f>
        <v>0.35759803043913557</v>
      </c>
      <c r="BK21" t="s">
        <v>21</v>
      </c>
      <c r="BL21" s="16">
        <f>LN(BK2)</f>
        <v>0.35855245221099102</v>
      </c>
      <c r="BO21" t="s">
        <v>21</v>
      </c>
      <c r="BP21" s="16">
        <f>LN(BO2)</f>
        <v>0.35567787261652495</v>
      </c>
      <c r="BS21" t="s">
        <v>21</v>
      </c>
      <c r="BT21" s="16">
        <f>LN(BS2)</f>
        <v>0.35191116814296958</v>
      </c>
    </row>
    <row r="22" spans="1:74">
      <c r="A22" t="s">
        <v>39</v>
      </c>
      <c r="B22" s="8">
        <f>MAX(B2:B18)</f>
        <v>0.36700618221823883</v>
      </c>
      <c r="C22" s="8">
        <f>MAX(C2:C18)</f>
        <v>0.98770804139843627</v>
      </c>
      <c r="D22" s="8">
        <f>MAX(D2:D18)</f>
        <v>1124.9559999184353</v>
      </c>
      <c r="E22" s="8">
        <f>MAX(E2:E18)</f>
        <v>2010</v>
      </c>
      <c r="F22" s="8">
        <f>MAX(F2:F18)</f>
        <v>8733.2616238284518</v>
      </c>
      <c r="G22" t="s">
        <v>31</v>
      </c>
      <c r="H22" s="16">
        <f>LN(H19)</f>
        <v>0.36692127593706197</v>
      </c>
      <c r="K22" t="s">
        <v>31</v>
      </c>
      <c r="L22" s="16">
        <f>LN(L19)</f>
        <v>0.36955484500465835</v>
      </c>
      <c r="O22" t="s">
        <v>31</v>
      </c>
      <c r="P22" s="16">
        <f>LN(P19)</f>
        <v>0.36956315858896938</v>
      </c>
      <c r="S22" t="s">
        <v>31</v>
      </c>
      <c r="T22" s="16">
        <f>LN(T19)</f>
        <v>0.36851784357552098</v>
      </c>
      <c r="W22" t="s">
        <v>31</v>
      </c>
      <c r="X22" s="16">
        <f>LN(X19)</f>
        <v>0.37483703522884376</v>
      </c>
      <c r="AA22" t="s">
        <v>31</v>
      </c>
      <c r="AB22" s="16">
        <f>LN(AB19)</f>
        <v>0.36619971491513104</v>
      </c>
      <c r="AE22" t="s">
        <v>31</v>
      </c>
      <c r="AF22" s="16">
        <f>LN(AF19)</f>
        <v>0.36687524074166694</v>
      </c>
      <c r="AI22" t="s">
        <v>31</v>
      </c>
      <c r="AJ22" s="16">
        <f>LN(AJ19)</f>
        <v>0.36671770869791986</v>
      </c>
      <c r="AM22" t="s">
        <v>31</v>
      </c>
      <c r="AN22" s="16">
        <f>LN(AN19)</f>
        <v>0.36713876738107881</v>
      </c>
      <c r="AQ22" t="s">
        <v>31</v>
      </c>
      <c r="AR22" s="16">
        <f>LN(AR19)</f>
        <v>0.36708202878559898</v>
      </c>
      <c r="AU22" t="s">
        <v>31</v>
      </c>
      <c r="AV22" s="16">
        <f>LN(AV19)</f>
        <v>0.3680480020262874</v>
      </c>
      <c r="AY22" t="s">
        <v>31</v>
      </c>
      <c r="AZ22" s="16">
        <f>LN(AZ19)</f>
        <v>0.36869198134151959</v>
      </c>
      <c r="BC22" t="s">
        <v>31</v>
      </c>
      <c r="BD22" s="16">
        <f>LN(BD19)</f>
        <v>0.36843014242566752</v>
      </c>
      <c r="BG22" t="s">
        <v>31</v>
      </c>
      <c r="BH22" s="16">
        <f>LN(BH19)</f>
        <v>0.36713313453579893</v>
      </c>
      <c r="BK22" t="s">
        <v>31</v>
      </c>
      <c r="BL22" s="16">
        <f>LN(BL19)</f>
        <v>0.36823605786444563</v>
      </c>
      <c r="BO22" t="s">
        <v>31</v>
      </c>
      <c r="BP22" s="16">
        <f>LN(BP19)</f>
        <v>0.36540325966393894</v>
      </c>
      <c r="BS22" t="s">
        <v>31</v>
      </c>
      <c r="BT22" s="16">
        <f>LN(BT19)</f>
        <v>0.36128428314201338</v>
      </c>
    </row>
    <row r="23" spans="1:74">
      <c r="A23" t="s">
        <v>40</v>
      </c>
      <c r="B23" s="8">
        <f>ABS(B22-B21)</f>
        <v>1.7486606154717643E-2</v>
      </c>
      <c r="C23" s="8">
        <f>ABS(C22-C21)</f>
        <v>9.0967880933304768E-3</v>
      </c>
      <c r="D23" s="8">
        <f>ABS(D22-D21)</f>
        <v>484.40619390563063</v>
      </c>
      <c r="E23" s="8">
        <f>ABS(E22-E21)</f>
        <v>43</v>
      </c>
      <c r="F23" s="8">
        <f>ABS(F22-F21)</f>
        <v>8733.2608989017153</v>
      </c>
      <c r="G23" t="s">
        <v>32</v>
      </c>
      <c r="H23" s="16">
        <f>LN(H20)</f>
        <v>0.3487833222829208</v>
      </c>
      <c r="K23" t="s">
        <v>32</v>
      </c>
      <c r="L23" s="16">
        <f>LN(L20)</f>
        <v>0.34899595371407627</v>
      </c>
      <c r="O23" t="s">
        <v>32</v>
      </c>
      <c r="P23" s="16">
        <f>LN(P20)</f>
        <v>0.34937701343757649</v>
      </c>
      <c r="S23" t="s">
        <v>32</v>
      </c>
      <c r="T23" s="16">
        <f>LN(T20)</f>
        <v>0.3485555100226585</v>
      </c>
      <c r="W23" t="s">
        <v>32</v>
      </c>
      <c r="X23" s="16">
        <f>LN(X20)</f>
        <v>0.35911352263221791</v>
      </c>
      <c r="AA23" t="s">
        <v>32</v>
      </c>
      <c r="AB23" s="16">
        <f>LN(AB20)</f>
        <v>0.34714637067729454</v>
      </c>
      <c r="AE23" t="s">
        <v>32</v>
      </c>
      <c r="AF23" s="16">
        <f>LN(AF20)</f>
        <v>0.34790831073768791</v>
      </c>
      <c r="AI23" t="s">
        <v>32</v>
      </c>
      <c r="AJ23" s="16">
        <f>LN(AJ20)</f>
        <v>0.34805231020370331</v>
      </c>
      <c r="AM23" t="s">
        <v>32</v>
      </c>
      <c r="AN23" s="16">
        <f>LN(AN20)</f>
        <v>0.34835745617873137</v>
      </c>
      <c r="AQ23" t="s">
        <v>32</v>
      </c>
      <c r="AR23" s="16">
        <f>LN(AR20)</f>
        <v>0.34952270418329562</v>
      </c>
      <c r="AU23" t="s">
        <v>32</v>
      </c>
      <c r="AV23" s="16">
        <f>LN(AV20)</f>
        <v>0.35094464492484712</v>
      </c>
      <c r="AY23" t="s">
        <v>32</v>
      </c>
      <c r="AZ23" s="16">
        <f>LN(AZ20)</f>
        <v>0.35034842210693629</v>
      </c>
      <c r="BC23" t="s">
        <v>32</v>
      </c>
      <c r="BD23" s="16">
        <f>LN(BD20)</f>
        <v>0.34965025082313717</v>
      </c>
      <c r="BG23" t="s">
        <v>32</v>
      </c>
      <c r="BH23" s="16">
        <f>LN(BH20)</f>
        <v>0.34797113216310999</v>
      </c>
      <c r="BK23" t="s">
        <v>32</v>
      </c>
      <c r="BL23" s="16">
        <f>LN(BL20)</f>
        <v>0.34877415665221018</v>
      </c>
      <c r="BO23" t="s">
        <v>32</v>
      </c>
      <c r="BP23" s="16">
        <f>LN(BP20)</f>
        <v>0.34585697275660421</v>
      </c>
      <c r="BS23" t="s">
        <v>32</v>
      </c>
      <c r="BT23" s="16">
        <f>LN(BT20)</f>
        <v>0.34244936592822467</v>
      </c>
    </row>
    <row r="24" spans="1:74">
      <c r="A24" t="s">
        <v>41</v>
      </c>
      <c r="B24" s="8">
        <f>COUNT(B2:B18)</f>
        <v>17</v>
      </c>
      <c r="G24" t="s">
        <v>33</v>
      </c>
      <c r="H24" s="16">
        <f>H22-H21</f>
        <v>9.0278542204182965E-3</v>
      </c>
      <c r="K24" t="s">
        <v>33</v>
      </c>
      <c r="L24" s="16">
        <f>L22-L21</f>
        <v>1.0226613074337199E-2</v>
      </c>
      <c r="O24" t="s">
        <v>33</v>
      </c>
      <c r="P24" s="16">
        <f>P22-P21</f>
        <v>1.0042138383457133E-2</v>
      </c>
      <c r="S24" t="s">
        <v>33</v>
      </c>
      <c r="T24" s="16">
        <f>T22-T21</f>
        <v>9.9313557583731171E-3</v>
      </c>
      <c r="W24" t="s">
        <v>33</v>
      </c>
      <c r="X24" s="16">
        <f>X22-X21</f>
        <v>7.8308530106049323E-3</v>
      </c>
      <c r="AA24" t="s">
        <v>33</v>
      </c>
      <c r="AB24" s="16">
        <f>AB22-AB21</f>
        <v>9.4812940644810051E-3</v>
      </c>
      <c r="AE24" t="s">
        <v>33</v>
      </c>
      <c r="AF24" s="16">
        <f>AF22-AF21</f>
        <v>9.4384976217933847E-3</v>
      </c>
      <c r="AI24" t="s">
        <v>33</v>
      </c>
      <c r="AJ24" s="16">
        <f>AJ22-AJ21</f>
        <v>9.2891502416654337E-3</v>
      </c>
      <c r="AM24" t="s">
        <v>33</v>
      </c>
      <c r="AN24" s="16">
        <f>AN22-AN21</f>
        <v>9.3465640428894159E-3</v>
      </c>
      <c r="AQ24" t="s">
        <v>33</v>
      </c>
      <c r="AR24" s="16">
        <f>AR22-AR21</f>
        <v>8.7411215612226423E-3</v>
      </c>
      <c r="AU24" t="s">
        <v>33</v>
      </c>
      <c r="AV24" s="16">
        <f>AV22-AV21</f>
        <v>8.5151133933751288E-3</v>
      </c>
      <c r="AY24" t="s">
        <v>33</v>
      </c>
      <c r="AZ24" s="16">
        <f>AZ22-AZ21</f>
        <v>9.1297194363071932E-3</v>
      </c>
      <c r="BC24" t="s">
        <v>33</v>
      </c>
      <c r="BD24" s="16">
        <f>BD22-BD21</f>
        <v>9.3458609080195876E-3</v>
      </c>
      <c r="BG24" t="s">
        <v>33</v>
      </c>
      <c r="BH24" s="16">
        <f>BH22-BH21</f>
        <v>9.5351040966633605E-3</v>
      </c>
      <c r="BK24" t="s">
        <v>33</v>
      </c>
      <c r="BL24" s="16">
        <f>BL22-BL21</f>
        <v>9.6836056534546078E-3</v>
      </c>
      <c r="BO24" t="s">
        <v>33</v>
      </c>
      <c r="BP24" s="16">
        <f>BP22-BP21</f>
        <v>9.7253870474139914E-3</v>
      </c>
      <c r="BS24" t="s">
        <v>33</v>
      </c>
      <c r="BT24" s="16">
        <f>BT22-BT21</f>
        <v>9.3731149990438078E-3</v>
      </c>
    </row>
    <row r="25" spans="1:74">
      <c r="G25" t="s">
        <v>34</v>
      </c>
      <c r="H25" s="16">
        <f>H21-H23</f>
        <v>9.1100994337228736E-3</v>
      </c>
      <c r="K25" t="s">
        <v>34</v>
      </c>
      <c r="L25" s="16">
        <f>L21-L23</f>
        <v>1.0332278216244883E-2</v>
      </c>
      <c r="O25" t="s">
        <v>34</v>
      </c>
      <c r="P25" s="16">
        <f>P21-P23</f>
        <v>1.0144006767935754E-2</v>
      </c>
      <c r="S25" t="s">
        <v>34</v>
      </c>
      <c r="T25" s="16">
        <f>T21-T23</f>
        <v>1.003097779448936E-2</v>
      </c>
      <c r="W25" t="s">
        <v>34</v>
      </c>
      <c r="X25" s="16">
        <f>X21-X23</f>
        <v>7.8926595860209225E-3</v>
      </c>
      <c r="AA25" t="s">
        <v>34</v>
      </c>
      <c r="AB25" s="16">
        <f>AB21-AB23</f>
        <v>9.5720501733554952E-3</v>
      </c>
      <c r="AE25" t="s">
        <v>34</v>
      </c>
      <c r="AF25" s="16">
        <f>AF21-AF23</f>
        <v>9.5284323821856476E-3</v>
      </c>
      <c r="AI25" t="s">
        <v>34</v>
      </c>
      <c r="AJ25" s="16">
        <f>AJ21-AJ23</f>
        <v>9.3762482525511226E-3</v>
      </c>
      <c r="AM25" t="s">
        <v>34</v>
      </c>
      <c r="AN25" s="16">
        <f>AN21-AN23</f>
        <v>9.4347471594580234E-3</v>
      </c>
      <c r="AQ25" t="s">
        <v>34</v>
      </c>
      <c r="AR25" s="16">
        <f>AR21-AR23</f>
        <v>8.8182030410807188E-3</v>
      </c>
      <c r="AU25" t="s">
        <v>34</v>
      </c>
      <c r="AV25" s="16">
        <f>AV21-AV23</f>
        <v>8.5882437080651575E-3</v>
      </c>
      <c r="AY25" t="s">
        <v>34</v>
      </c>
      <c r="AZ25" s="16">
        <f>AZ21-AZ23</f>
        <v>9.2138397982761133E-3</v>
      </c>
      <c r="BC25" t="s">
        <v>34</v>
      </c>
      <c r="BD25" s="16">
        <f>BD21-BD23</f>
        <v>9.4340306945107644E-3</v>
      </c>
      <c r="BG25" t="s">
        <v>34</v>
      </c>
      <c r="BH25" s="16">
        <f>BH21-BH23</f>
        <v>9.6268982760255861E-3</v>
      </c>
      <c r="BK25" t="s">
        <v>34</v>
      </c>
      <c r="BL25" s="16">
        <f>BL21-BL23</f>
        <v>9.7782955587808473E-3</v>
      </c>
      <c r="BO25" t="s">
        <v>34</v>
      </c>
      <c r="BP25" s="16">
        <f>BP21-BP23</f>
        <v>9.8208998599207398E-3</v>
      </c>
      <c r="BS25" t="s">
        <v>34</v>
      </c>
      <c r="BT25" s="16">
        <f>BT21-BT23</f>
        <v>9.4618022147449077E-3</v>
      </c>
    </row>
    <row r="26" spans="1:74">
      <c r="G26" t="s">
        <v>35</v>
      </c>
      <c r="H26" s="17">
        <f>AVERAGE(H24:H25)</f>
        <v>9.0689768270705851E-3</v>
      </c>
      <c r="K26" t="s">
        <v>35</v>
      </c>
      <c r="L26" s="17">
        <f>AVERAGE(L24:L25)</f>
        <v>1.0279445645291041E-2</v>
      </c>
      <c r="O26" t="s">
        <v>35</v>
      </c>
      <c r="P26" s="17">
        <f>AVERAGE(P24:P25)</f>
        <v>1.0093072575696443E-2</v>
      </c>
      <c r="S26" t="s">
        <v>35</v>
      </c>
      <c r="T26" s="17">
        <f>AVERAGE(T24:T25)</f>
        <v>9.9811667764312384E-3</v>
      </c>
      <c r="W26" t="s">
        <v>35</v>
      </c>
      <c r="X26" s="17">
        <f>AVERAGE(X24:X25)</f>
        <v>7.8617562983129274E-3</v>
      </c>
      <c r="AA26" t="s">
        <v>35</v>
      </c>
      <c r="AB26" s="17">
        <f>AVERAGE(AB24:AB25)</f>
        <v>9.5266721189182502E-3</v>
      </c>
      <c r="AE26" t="s">
        <v>35</v>
      </c>
      <c r="AF26" s="17">
        <f>AVERAGE(AF24:AF25)</f>
        <v>9.4834650019895161E-3</v>
      </c>
      <c r="AI26" t="s">
        <v>35</v>
      </c>
      <c r="AJ26" s="17">
        <f>AVERAGE(AJ24:AJ25)</f>
        <v>9.3326992471082781E-3</v>
      </c>
      <c r="AM26" t="s">
        <v>35</v>
      </c>
      <c r="AN26" s="17">
        <f>AVERAGE(AN24:AN25)</f>
        <v>9.3906556011737197E-3</v>
      </c>
      <c r="AQ26" t="s">
        <v>35</v>
      </c>
      <c r="AR26" s="17">
        <f>AVERAGE(AR24:AR25)</f>
        <v>8.7796623011516806E-3</v>
      </c>
      <c r="AU26" t="s">
        <v>35</v>
      </c>
      <c r="AV26" s="17">
        <f>AVERAGE(AV24:AV25)</f>
        <v>8.5516785507201432E-3</v>
      </c>
      <c r="AY26" t="s">
        <v>35</v>
      </c>
      <c r="AZ26" s="17">
        <f>AVERAGE(AZ24:AZ25)</f>
        <v>9.1717796172916533E-3</v>
      </c>
      <c r="BC26" t="s">
        <v>35</v>
      </c>
      <c r="BD26" s="17">
        <f>AVERAGE(BD24:BD25)</f>
        <v>9.389945801265176E-3</v>
      </c>
      <c r="BG26" t="s">
        <v>35</v>
      </c>
      <c r="BH26" s="17">
        <f>AVERAGE(BH24:BH25)</f>
        <v>9.5810011863444733E-3</v>
      </c>
      <c r="BK26" t="s">
        <v>35</v>
      </c>
      <c r="BL26" s="17">
        <f>AVERAGE(BL24:BL25)</f>
        <v>9.7309506061177276E-3</v>
      </c>
      <c r="BO26" t="s">
        <v>35</v>
      </c>
      <c r="BP26" s="17">
        <f>AVERAGE(BP24:BP25)</f>
        <v>9.7731434536673656E-3</v>
      </c>
      <c r="BS26" t="s">
        <v>35</v>
      </c>
      <c r="BT26" s="17">
        <f>AVERAGE(BT24:BT25)</f>
        <v>9.4174586068943578E-3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B18"/>
    </sheetView>
  </sheetViews>
  <sheetFormatPr baseColWidth="10" defaultColWidth="8.83203125" defaultRowHeight="14" x14ac:dyDescent="0"/>
  <sheetData>
    <row r="1" spans="1:12">
      <c r="A1" s="7" t="s">
        <v>10</v>
      </c>
      <c r="B1" s="7" t="s">
        <v>13</v>
      </c>
    </row>
    <row r="2" spans="1:12">
      <c r="A2">
        <v>1967</v>
      </c>
      <c r="B2">
        <v>7.2492673666503407E-4</v>
      </c>
      <c r="G2" s="8"/>
      <c r="H2" s="8"/>
      <c r="I2" s="8"/>
      <c r="J2" s="8"/>
      <c r="K2" s="8"/>
      <c r="L2" s="8"/>
    </row>
    <row r="3" spans="1:12">
      <c r="A3">
        <v>1969</v>
      </c>
      <c r="B3">
        <v>1.5530179328137189E-3</v>
      </c>
      <c r="H3" s="9"/>
      <c r="K3" s="10"/>
    </row>
    <row r="4" spans="1:12">
      <c r="A4">
        <v>1971</v>
      </c>
      <c r="B4">
        <v>2.856816548756995E-3</v>
      </c>
    </row>
    <row r="5" spans="1:12">
      <c r="A5">
        <v>1973</v>
      </c>
      <c r="B5">
        <v>2.4118646996409959E-2</v>
      </c>
    </row>
    <row r="6" spans="1:12">
      <c r="A6">
        <v>1979</v>
      </c>
      <c r="B6">
        <v>3.2711908469136644E-2</v>
      </c>
    </row>
    <row r="7" spans="1:12">
      <c r="A7">
        <v>1982</v>
      </c>
      <c r="B7">
        <v>0.11069236005176071</v>
      </c>
    </row>
    <row r="8" spans="1:12">
      <c r="A8">
        <v>1986</v>
      </c>
      <c r="B8">
        <v>0.37456691300628442</v>
      </c>
    </row>
    <row r="9" spans="1:12">
      <c r="A9">
        <v>1988</v>
      </c>
      <c r="B9">
        <v>0.93451921456053733</v>
      </c>
    </row>
    <row r="10" spans="1:12">
      <c r="A10">
        <v>1991</v>
      </c>
      <c r="B10">
        <v>1.2674801788800192</v>
      </c>
    </row>
    <row r="11" spans="1:12">
      <c r="A11">
        <v>1994</v>
      </c>
      <c r="B11">
        <v>3.1622776601683795</v>
      </c>
    </row>
    <row r="12" spans="1:12">
      <c r="A12">
        <v>1997</v>
      </c>
      <c r="B12">
        <v>14.513250987715072</v>
      </c>
    </row>
    <row r="13" spans="1:12">
      <c r="A13">
        <v>1998</v>
      </c>
      <c r="B13">
        <v>26.697499572879341</v>
      </c>
    </row>
    <row r="14" spans="1:12">
      <c r="A14">
        <v>2000</v>
      </c>
      <c r="B14">
        <v>90.3404715133358</v>
      </c>
    </row>
    <row r="15" spans="1:12">
      <c r="A15">
        <v>2004</v>
      </c>
      <c r="B15">
        <v>305.6990700935379</v>
      </c>
    </row>
    <row r="16" spans="1:12">
      <c r="A16">
        <v>2006</v>
      </c>
      <c r="B16">
        <v>1034.441373734237</v>
      </c>
    </row>
    <row r="17" spans="1:2">
      <c r="A17">
        <v>2008</v>
      </c>
      <c r="B17">
        <v>3500.3997734299801</v>
      </c>
    </row>
    <row r="18" spans="1:2">
      <c r="A18">
        <v>2010</v>
      </c>
      <c r="B18">
        <v>8733.2616238284518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5"/>
  <sheetViews>
    <sheetView topLeftCell="A8" workbookViewId="0">
      <selection activeCell="D25" sqref="D25"/>
    </sheetView>
  </sheetViews>
  <sheetFormatPr baseColWidth="10" defaultColWidth="8.83203125" defaultRowHeight="14" x14ac:dyDescent="0"/>
  <sheetData>
    <row r="7" spans="1:2">
      <c r="A7" t="s">
        <v>10</v>
      </c>
      <c r="B7" t="s">
        <v>13</v>
      </c>
    </row>
    <row r="8" spans="1:2">
      <c r="A8">
        <v>1967</v>
      </c>
      <c r="B8">
        <v>7.2492673666503407E-4</v>
      </c>
    </row>
    <row r="9" spans="1:2">
      <c r="A9">
        <v>1969</v>
      </c>
      <c r="B9">
        <v>1.5530179328137189E-3</v>
      </c>
    </row>
    <row r="10" spans="1:2">
      <c r="A10">
        <v>1971</v>
      </c>
      <c r="B10">
        <v>2.856816548756995E-3</v>
      </c>
    </row>
    <row r="11" spans="1:2">
      <c r="A11">
        <v>1973</v>
      </c>
      <c r="B11">
        <v>2.4118646996409959E-2</v>
      </c>
    </row>
    <row r="12" spans="1:2">
      <c r="A12">
        <v>1979</v>
      </c>
      <c r="B12">
        <v>3.2711908469136644E-2</v>
      </c>
    </row>
    <row r="13" spans="1:2">
      <c r="A13">
        <v>1982</v>
      </c>
      <c r="B13">
        <v>0.11069236005176071</v>
      </c>
    </row>
    <row r="14" spans="1:2">
      <c r="A14">
        <v>1986</v>
      </c>
      <c r="B14">
        <v>0.37456691300628442</v>
      </c>
    </row>
    <row r="15" spans="1:2">
      <c r="A15">
        <v>1988</v>
      </c>
      <c r="B15">
        <v>0.93451921456053733</v>
      </c>
    </row>
    <row r="16" spans="1:2">
      <c r="A16">
        <v>1991</v>
      </c>
      <c r="B16">
        <v>1.2674801788800192</v>
      </c>
    </row>
    <row r="17" spans="1:2">
      <c r="A17">
        <v>1994</v>
      </c>
      <c r="B17">
        <v>3.1622776601683795</v>
      </c>
    </row>
    <row r="18" spans="1:2">
      <c r="A18">
        <v>1995</v>
      </c>
    </row>
    <row r="19" spans="1:2">
      <c r="A19">
        <v>1997</v>
      </c>
      <c r="B19">
        <v>14.513250987715072</v>
      </c>
    </row>
    <row r="20" spans="1:2">
      <c r="A20">
        <v>1998</v>
      </c>
      <c r="B20">
        <v>26.697499572879341</v>
      </c>
    </row>
    <row r="21" spans="1:2">
      <c r="A21">
        <v>2000</v>
      </c>
      <c r="B21">
        <v>90.3404715133358</v>
      </c>
    </row>
    <row r="22" spans="1:2">
      <c r="A22">
        <v>2004</v>
      </c>
      <c r="B22">
        <v>305.6990700935379</v>
      </c>
    </row>
    <row r="23" spans="1:2">
      <c r="A23">
        <v>2006</v>
      </c>
      <c r="B23">
        <v>1034.441373734237</v>
      </c>
    </row>
    <row r="24" spans="1:2">
      <c r="A24">
        <v>2008</v>
      </c>
      <c r="B24">
        <v>3500.3997734299801</v>
      </c>
    </row>
    <row r="25" spans="1:2">
      <c r="A25">
        <v>2010</v>
      </c>
      <c r="B25">
        <v>8733.2616238284518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5" workbookViewId="0">
      <selection activeCell="G24" sqref="G24"/>
    </sheetView>
  </sheetViews>
  <sheetFormatPr baseColWidth="10" defaultColWidth="8.83203125" defaultRowHeight="14" x14ac:dyDescent="0"/>
  <cols>
    <col min="1" max="1" width="12.83203125" customWidth="1"/>
    <col min="2" max="2" width="12" customWidth="1"/>
    <col min="3" max="4" width="13.5" customWidth="1"/>
    <col min="5" max="5" width="12.83203125" customWidth="1"/>
    <col min="6" max="6" width="13.33203125" customWidth="1"/>
    <col min="7" max="7" width="12.83203125" customWidth="1"/>
    <col min="8" max="8" width="13.6640625" customWidth="1"/>
    <col min="9" max="9" width="12.6640625" customWidth="1"/>
    <col min="10" max="10" width="13.33203125" customWidth="1"/>
  </cols>
  <sheetData>
    <row r="1" spans="1:6">
      <c r="A1" t="s">
        <v>0</v>
      </c>
    </row>
    <row r="2" spans="1:6">
      <c r="B2" s="1" t="s">
        <v>1</v>
      </c>
      <c r="C2" s="1">
        <v>1960</v>
      </c>
      <c r="D2" s="1"/>
      <c r="E2" s="1" t="s">
        <v>2</v>
      </c>
      <c r="F2" s="1">
        <v>2.4E-2</v>
      </c>
    </row>
    <row r="3" spans="1:6">
      <c r="B3" s="1" t="s">
        <v>3</v>
      </c>
      <c r="C3" s="1">
        <v>4</v>
      </c>
      <c r="D3" s="1"/>
      <c r="E3" s="1" t="s">
        <v>4</v>
      </c>
      <c r="F3" s="1">
        <v>4.5</v>
      </c>
    </row>
    <row r="4" spans="1:6" ht="42.75" customHeight="1">
      <c r="B4" s="1" t="s">
        <v>5</v>
      </c>
      <c r="C4" s="2" t="s">
        <v>6</v>
      </c>
      <c r="D4" s="2"/>
      <c r="F4" s="2" t="s">
        <v>7</v>
      </c>
    </row>
    <row r="5" spans="1:6">
      <c r="A5" s="1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>
      <c r="A6" s="1">
        <v>1</v>
      </c>
      <c r="B6" s="1">
        <v>20</v>
      </c>
      <c r="C6" s="4">
        <f xml:space="preserve"> (2010-1960)/(124-4)*(B6-$C$3) + $C$2</f>
        <v>1966.6666666666667</v>
      </c>
      <c r="D6" s="5">
        <f t="shared" ref="D6:D8" si="0">ROUND(C6,0)</f>
        <v>1967</v>
      </c>
      <c r="E6" s="1">
        <v>8.5</v>
      </c>
      <c r="F6" s="6">
        <f t="shared" ref="F6:F23" si="1" xml:space="preserve"> 10^((9/68)*(E6-2) - 4)</f>
        <v>7.2492673666503407E-4</v>
      </c>
    </row>
    <row r="7" spans="1:6">
      <c r="A7" s="1">
        <v>2</v>
      </c>
      <c r="B7" s="1">
        <v>25</v>
      </c>
      <c r="C7" s="4">
        <f xml:space="preserve"> (2010-1960)/(124-4)*(B7-$C$3) + $C$2</f>
        <v>1968.75</v>
      </c>
      <c r="D7" s="5">
        <f t="shared" si="0"/>
        <v>1969</v>
      </c>
      <c r="E7" s="1">
        <v>11</v>
      </c>
      <c r="F7" s="6">
        <f t="shared" si="1"/>
        <v>1.5530179328137189E-3</v>
      </c>
    </row>
    <row r="8" spans="1:6">
      <c r="A8" s="1">
        <v>3</v>
      </c>
      <c r="B8" s="1">
        <v>30</v>
      </c>
      <c r="C8" s="4">
        <f t="shared" ref="C8:C20" si="2" xml:space="preserve"> (2010-1960)/(124-4)*(B8-$C$3) + $C$2</f>
        <v>1970.8333333333333</v>
      </c>
      <c r="D8" s="5">
        <f t="shared" si="0"/>
        <v>1971</v>
      </c>
      <c r="E8" s="1">
        <v>13</v>
      </c>
      <c r="F8" s="6">
        <f t="shared" si="1"/>
        <v>2.856816548756995E-3</v>
      </c>
    </row>
    <row r="9" spans="1:6">
      <c r="A9" s="1">
        <v>4</v>
      </c>
      <c r="B9" s="1">
        <v>34</v>
      </c>
      <c r="C9" s="4">
        <f t="shared" si="2"/>
        <v>1972.5</v>
      </c>
      <c r="D9" s="5">
        <f>ROUND(C9,0)</f>
        <v>1973</v>
      </c>
      <c r="E9" s="1">
        <v>20</v>
      </c>
      <c r="F9" s="6">
        <f t="shared" si="1"/>
        <v>2.4118646996409959E-2</v>
      </c>
    </row>
    <row r="10" spans="1:6">
      <c r="A10" s="1">
        <v>5</v>
      </c>
      <c r="B10" s="1">
        <v>50</v>
      </c>
      <c r="C10" s="4">
        <f t="shared" si="2"/>
        <v>1979.1666666666667</v>
      </c>
      <c r="D10" s="5">
        <f t="shared" ref="D10:D20" si="3">ROUND(C10,0)</f>
        <v>1979</v>
      </c>
      <c r="E10" s="1">
        <v>21</v>
      </c>
      <c r="F10" s="6">
        <f t="shared" si="1"/>
        <v>3.2711908469136644E-2</v>
      </c>
    </row>
    <row r="11" spans="1:6">
      <c r="A11" s="1">
        <v>6</v>
      </c>
      <c r="B11" s="1">
        <v>56</v>
      </c>
      <c r="C11" s="4">
        <f t="shared" si="2"/>
        <v>1981.6666666666667</v>
      </c>
      <c r="D11" s="5">
        <f t="shared" si="3"/>
        <v>1982</v>
      </c>
      <c r="E11" s="1">
        <v>25</v>
      </c>
      <c r="F11" s="6">
        <f t="shared" si="1"/>
        <v>0.11069236005176071</v>
      </c>
    </row>
    <row r="12" spans="1:6">
      <c r="A12" s="1">
        <v>7</v>
      </c>
      <c r="B12" s="1">
        <v>67</v>
      </c>
      <c r="C12" s="4">
        <f t="shared" si="2"/>
        <v>1986.25</v>
      </c>
      <c r="D12" s="5">
        <f t="shared" si="3"/>
        <v>1986</v>
      </c>
      <c r="E12" s="1">
        <v>29</v>
      </c>
      <c r="F12" s="6">
        <f t="shared" si="1"/>
        <v>0.37456691300628442</v>
      </c>
    </row>
    <row r="13" spans="1:6">
      <c r="A13" s="1">
        <v>8</v>
      </c>
      <c r="B13" s="1">
        <v>71</v>
      </c>
      <c r="C13" s="4">
        <f t="shared" si="2"/>
        <v>1987.9166666666667</v>
      </c>
      <c r="D13" s="5">
        <f t="shared" si="3"/>
        <v>1988</v>
      </c>
      <c r="E13" s="1">
        <v>32</v>
      </c>
      <c r="F13" s="6">
        <f xml:space="preserve"> 10^((9/68)*(E13-2) - 4)</f>
        <v>0.93451921456053733</v>
      </c>
    </row>
    <row r="14" spans="1:6">
      <c r="A14" s="1">
        <v>9</v>
      </c>
      <c r="B14" s="1">
        <v>78.5</v>
      </c>
      <c r="C14" s="4">
        <f t="shared" si="2"/>
        <v>1991.0416666666667</v>
      </c>
      <c r="D14" s="5">
        <f t="shared" si="3"/>
        <v>1991</v>
      </c>
      <c r="E14" s="1">
        <v>33</v>
      </c>
      <c r="F14" s="6">
        <f t="shared" si="1"/>
        <v>1.2674801788800192</v>
      </c>
    </row>
    <row r="15" spans="1:6">
      <c r="A15" s="1">
        <v>10</v>
      </c>
      <c r="B15" s="1">
        <v>86</v>
      </c>
      <c r="C15" s="4">
        <f t="shared" si="2"/>
        <v>1994.1666666666667</v>
      </c>
      <c r="D15" s="5">
        <f t="shared" si="3"/>
        <v>1994</v>
      </c>
      <c r="E15" s="1">
        <v>36</v>
      </c>
      <c r="F15" s="6">
        <f t="shared" si="1"/>
        <v>3.1622776601683795</v>
      </c>
    </row>
    <row r="16" spans="1:6">
      <c r="A16" s="1">
        <v>11</v>
      </c>
      <c r="B16" s="1">
        <v>88</v>
      </c>
      <c r="C16" s="4">
        <f t="shared" si="2"/>
        <v>1995</v>
      </c>
      <c r="D16" s="5">
        <f t="shared" si="3"/>
        <v>1995</v>
      </c>
      <c r="E16" s="1"/>
      <c r="F16" s="6"/>
    </row>
    <row r="17" spans="1:6">
      <c r="A17" s="1">
        <v>12</v>
      </c>
      <c r="B17" s="1">
        <v>93</v>
      </c>
      <c r="C17" s="4">
        <f t="shared" si="2"/>
        <v>1997.0833333333333</v>
      </c>
      <c r="D17" s="5">
        <f t="shared" si="3"/>
        <v>1997</v>
      </c>
      <c r="E17" s="1">
        <v>41</v>
      </c>
      <c r="F17" s="6">
        <f t="shared" si="1"/>
        <v>14.513250987715072</v>
      </c>
    </row>
    <row r="18" spans="1:6">
      <c r="A18" s="1">
        <v>13</v>
      </c>
      <c r="B18" s="1">
        <v>96</v>
      </c>
      <c r="C18" s="4">
        <f t="shared" si="2"/>
        <v>1998.3333333333333</v>
      </c>
      <c r="D18" s="5">
        <f t="shared" si="3"/>
        <v>1998</v>
      </c>
      <c r="E18" s="1">
        <v>43</v>
      </c>
      <c r="F18" s="6">
        <f t="shared" si="1"/>
        <v>26.697499572879341</v>
      </c>
    </row>
    <row r="19" spans="1:6">
      <c r="A19" s="1">
        <v>14</v>
      </c>
      <c r="B19" s="1">
        <v>100</v>
      </c>
      <c r="C19" s="4">
        <f t="shared" si="2"/>
        <v>2000</v>
      </c>
      <c r="D19" s="5">
        <f t="shared" si="3"/>
        <v>2000</v>
      </c>
      <c r="E19" s="1">
        <v>47</v>
      </c>
      <c r="F19" s="6">
        <f t="shared" si="1"/>
        <v>90.3404715133358</v>
      </c>
    </row>
    <row r="20" spans="1:6">
      <c r="A20" s="1">
        <v>15</v>
      </c>
      <c r="B20" s="1">
        <v>110</v>
      </c>
      <c r="C20" s="4">
        <f t="shared" si="2"/>
        <v>2004.1666666666667</v>
      </c>
      <c r="D20" s="5">
        <f t="shared" si="3"/>
        <v>2004</v>
      </c>
      <c r="E20" s="1">
        <v>51</v>
      </c>
      <c r="F20" s="6">
        <f t="shared" si="1"/>
        <v>305.6990700935379</v>
      </c>
    </row>
    <row r="21" spans="1:6">
      <c r="A21" s="1">
        <v>16</v>
      </c>
      <c r="B21" s="1">
        <v>115</v>
      </c>
      <c r="C21" s="4">
        <f xml:space="preserve"> (2010-1960)/(124-4)*(B21-$C$3) + $C$2</f>
        <v>2006.25</v>
      </c>
      <c r="D21" s="5">
        <f>ROUND(C21,0)</f>
        <v>2006</v>
      </c>
      <c r="E21" s="1">
        <v>55</v>
      </c>
      <c r="F21" s="6">
        <f t="shared" si="1"/>
        <v>1034.441373734237</v>
      </c>
    </row>
    <row r="22" spans="1:6">
      <c r="A22" s="1">
        <v>17</v>
      </c>
      <c r="B22" s="1">
        <v>120</v>
      </c>
      <c r="C22" s="4">
        <f xml:space="preserve"> (2010-1960)/(124-4)*(B22-$C$3) + $C$2</f>
        <v>2008.3333333333333</v>
      </c>
      <c r="D22" s="5">
        <f>ROUND(C22,0)</f>
        <v>2008</v>
      </c>
      <c r="E22" s="1">
        <v>59</v>
      </c>
      <c r="F22" s="6">
        <f t="shared" si="1"/>
        <v>3500.3997734299801</v>
      </c>
    </row>
    <row r="23" spans="1:6">
      <c r="A23" s="1">
        <v>18</v>
      </c>
      <c r="B23" s="1">
        <v>123</v>
      </c>
      <c r="C23" s="4">
        <f xml:space="preserve"> (2010-1960)/(124-4)*(B23-$C$3) + $C$2</f>
        <v>2009.5833333333333</v>
      </c>
      <c r="D23" s="5">
        <f>ROUND(C23,0)</f>
        <v>2010</v>
      </c>
      <c r="E23" s="1">
        <v>62</v>
      </c>
      <c r="F23" s="6">
        <f t="shared" si="1"/>
        <v>8733.2616238284518</v>
      </c>
    </row>
    <row r="25" spans="1:6">
      <c r="A25" s="1"/>
      <c r="B25" s="1"/>
      <c r="C25" s="4"/>
      <c r="D25" s="5"/>
      <c r="E25" s="1"/>
      <c r="F25" s="6"/>
    </row>
    <row r="26" spans="1:6">
      <c r="A26" s="1"/>
      <c r="B26" s="1"/>
      <c r="C26" s="4"/>
      <c r="D26" s="5"/>
      <c r="E26" s="1"/>
      <c r="F26" s="6"/>
    </row>
    <row r="27" spans="1:6">
      <c r="A27" s="1"/>
      <c r="B27" s="1"/>
      <c r="C27" s="4"/>
      <c r="D27" s="5"/>
      <c r="E27" s="1"/>
      <c r="F27" s="6"/>
    </row>
    <row r="28" spans="1:6">
      <c r="A28" s="1"/>
      <c r="B28" s="1"/>
      <c r="C28" s="4"/>
      <c r="D28" s="5"/>
      <c r="E28" s="1"/>
      <c r="F28" s="6"/>
    </row>
    <row r="29" spans="1:6">
      <c r="A29" s="1"/>
      <c r="B29" s="1"/>
      <c r="C29" s="4"/>
      <c r="D29" s="5"/>
      <c r="E29" s="1"/>
      <c r="F29" s="6"/>
    </row>
    <row r="30" spans="1:6">
      <c r="A30" s="1"/>
      <c r="B30" s="1"/>
      <c r="C30" s="4"/>
      <c r="D30" s="5"/>
      <c r="E30" s="1"/>
      <c r="F30" s="6"/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lumen_lamp_orig_from_graph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2013-11-05T02:57:22Z</dcterms:created>
  <dcterms:modified xsi:type="dcterms:W3CDTF">2013-11-05T14:25:38Z</dcterms:modified>
</cp:coreProperties>
</file>