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480" yWindow="105" windowWidth="19155" windowHeight="6720"/>
  </bookViews>
  <sheets>
    <sheet name="PRM_Summary" sheetId="9" r:id="rId1"/>
    <sheet name="PRM70ND" sheetId="5" r:id="rId2"/>
    <sheet name="PRMallND" sheetId="6" r:id="rId3"/>
    <sheet name="PRM70all" sheetId="7" r:id="rId4"/>
    <sheet name="PRMallall" sheetId="8" r:id="rId5"/>
    <sheet name="rawdata" sheetId="4" r:id="rId6"/>
    <sheet name="sourcedata_dc" sheetId="1" r:id="rId7"/>
    <sheet name="sourcedata_ac_dc" sheetId="2" r:id="rId8"/>
    <sheet name="ener_transport_data_orig" sheetId="3" r:id="rId9"/>
  </sheets>
  <calcPr calcId="125725" concurrentCalc="0"/>
</workbook>
</file>

<file path=xl/calcChain.xml><?xml version="1.0" encoding="utf-8"?>
<calcChain xmlns="http://schemas.openxmlformats.org/spreadsheetml/2006/main">
  <c r="E13" i="9"/>
  <c r="E12"/>
  <c r="E11"/>
  <c r="E10"/>
  <c r="E9"/>
  <c r="E8"/>
  <c r="E7"/>
  <c r="E6"/>
  <c r="E5"/>
  <c r="E4"/>
  <c r="E3"/>
  <c r="E2"/>
  <c r="D13"/>
  <c r="D12"/>
  <c r="D11"/>
  <c r="D10"/>
  <c r="D9"/>
  <c r="D8"/>
  <c r="D7"/>
  <c r="D6"/>
  <c r="D5"/>
  <c r="D4"/>
  <c r="D3"/>
  <c r="D2"/>
  <c r="C13"/>
  <c r="C12"/>
  <c r="C11"/>
  <c r="C10"/>
  <c r="C9"/>
  <c r="C8"/>
  <c r="C7"/>
  <c r="C6"/>
  <c r="C5"/>
  <c r="C4"/>
  <c r="C3"/>
  <c r="C2"/>
  <c r="B13"/>
  <c r="B12"/>
  <c r="B11"/>
  <c r="B10"/>
  <c r="B9"/>
  <c r="B8"/>
  <c r="B7"/>
  <c r="B6"/>
  <c r="B5"/>
  <c r="B4"/>
  <c r="B3"/>
  <c r="B2"/>
  <c r="B27" i="8"/>
  <c r="F25"/>
  <c r="F24"/>
  <c r="F26"/>
  <c r="F23"/>
  <c r="F22"/>
  <c r="E25"/>
  <c r="E24"/>
  <c r="E26"/>
  <c r="E23"/>
  <c r="E22"/>
  <c r="D25"/>
  <c r="D24"/>
  <c r="D26"/>
  <c r="D23"/>
  <c r="D22"/>
  <c r="C25"/>
  <c r="C24"/>
  <c r="C26"/>
  <c r="C23"/>
  <c r="C22"/>
  <c r="B26"/>
  <c r="B25"/>
  <c r="B24"/>
  <c r="B23"/>
  <c r="B22"/>
  <c r="CF26"/>
  <c r="CF25"/>
  <c r="CF24"/>
  <c r="CF23"/>
  <c r="CF22"/>
  <c r="CF21"/>
  <c r="CF20"/>
  <c r="CF19"/>
  <c r="CF18"/>
  <c r="CF17"/>
  <c r="CF16"/>
  <c r="CF15"/>
  <c r="CF14"/>
  <c r="CF13"/>
  <c r="CF12"/>
  <c r="CF11"/>
  <c r="CF10"/>
  <c r="CF9"/>
  <c r="CF8"/>
  <c r="CF7"/>
  <c r="CJ1"/>
  <c r="CI1"/>
  <c r="CI2" a="1"/>
  <c r="CI2"/>
  <c r="CJ2"/>
  <c r="CI3"/>
  <c r="CJ3"/>
  <c r="CI4"/>
  <c r="CJ4"/>
  <c r="CI5"/>
  <c r="CJ5"/>
  <c r="CI6"/>
  <c r="CJ6"/>
  <c r="CA2" a="1"/>
  <c r="CA2"/>
  <c r="CB5"/>
  <c r="CB17"/>
  <c r="CA3"/>
  <c r="CB18"/>
  <c r="CB19"/>
  <c r="CB22"/>
  <c r="CB21"/>
  <c r="CB24"/>
  <c r="CB20"/>
  <c r="CB23"/>
  <c r="CB25"/>
  <c r="CB26"/>
  <c r="CB7"/>
  <c r="CB8"/>
  <c r="CB9"/>
  <c r="CB12"/>
  <c r="CB11"/>
  <c r="CB14"/>
  <c r="CB10"/>
  <c r="CB13"/>
  <c r="CB15"/>
  <c r="CB16"/>
  <c r="CE2" a="1"/>
  <c r="CE4"/>
  <c r="CF1"/>
  <c r="CE2"/>
  <c r="CE1"/>
  <c r="CF2"/>
  <c r="CE3"/>
  <c r="CF3"/>
  <c r="CF4"/>
  <c r="CE5"/>
  <c r="CF5"/>
  <c r="CE6"/>
  <c r="CF6"/>
  <c r="BW2" a="1"/>
  <c r="BW2"/>
  <c r="BX5"/>
  <c r="BX17"/>
  <c r="BW3"/>
  <c r="BX18"/>
  <c r="BX19"/>
  <c r="BX22"/>
  <c r="BX21"/>
  <c r="BX24"/>
  <c r="BX20"/>
  <c r="BX23"/>
  <c r="BX25"/>
  <c r="BX26"/>
  <c r="BX7"/>
  <c r="BX8"/>
  <c r="BX9"/>
  <c r="BX12"/>
  <c r="BX11"/>
  <c r="BX14"/>
  <c r="BX10"/>
  <c r="BX13"/>
  <c r="BX15"/>
  <c r="BX16"/>
  <c r="CA4"/>
  <c r="CB1"/>
  <c r="CA1"/>
  <c r="CB2"/>
  <c r="CB3"/>
  <c r="CB4"/>
  <c r="CA5"/>
  <c r="CA6"/>
  <c r="CB6"/>
  <c r="BS2" a="1"/>
  <c r="BS2"/>
  <c r="BT5"/>
  <c r="BT17"/>
  <c r="BS3"/>
  <c r="BT18"/>
  <c r="BT19"/>
  <c r="BT22"/>
  <c r="BT21"/>
  <c r="BT24"/>
  <c r="BT20"/>
  <c r="BT23"/>
  <c r="BT25"/>
  <c r="BT26"/>
  <c r="BT7"/>
  <c r="BT8"/>
  <c r="BT9"/>
  <c r="BT12"/>
  <c r="BT11"/>
  <c r="BT14"/>
  <c r="BT10"/>
  <c r="BT13"/>
  <c r="BT15"/>
  <c r="BT16"/>
  <c r="BW4"/>
  <c r="BX1"/>
  <c r="BW1"/>
  <c r="BX2"/>
  <c r="BX3"/>
  <c r="BX4"/>
  <c r="BW5"/>
  <c r="BW6"/>
  <c r="BX6"/>
  <c r="BO2" a="1"/>
  <c r="BO2"/>
  <c r="BP5"/>
  <c r="BP17"/>
  <c r="BO3"/>
  <c r="BP18"/>
  <c r="BP19"/>
  <c r="BP22"/>
  <c r="BP21"/>
  <c r="BP24"/>
  <c r="BP20"/>
  <c r="BP23"/>
  <c r="BP25"/>
  <c r="BP26"/>
  <c r="BP7"/>
  <c r="BP8"/>
  <c r="BP9"/>
  <c r="BP12"/>
  <c r="BP11"/>
  <c r="BP14"/>
  <c r="BP10"/>
  <c r="BP13"/>
  <c r="BP15"/>
  <c r="BP16"/>
  <c r="BS4"/>
  <c r="BT1"/>
  <c r="BS1"/>
  <c r="BT2"/>
  <c r="BT3"/>
  <c r="BT4"/>
  <c r="BS5"/>
  <c r="BS6"/>
  <c r="BT6"/>
  <c r="BK2" a="1"/>
  <c r="BK2"/>
  <c r="BL5"/>
  <c r="BL17"/>
  <c r="BK3"/>
  <c r="BL18"/>
  <c r="BL19"/>
  <c r="BL22"/>
  <c r="BL21"/>
  <c r="BL24"/>
  <c r="BL20"/>
  <c r="BL23"/>
  <c r="BL25"/>
  <c r="BL26"/>
  <c r="BL7"/>
  <c r="BL8"/>
  <c r="BL9"/>
  <c r="BL12"/>
  <c r="BL11"/>
  <c r="BL14"/>
  <c r="BL10"/>
  <c r="BL13"/>
  <c r="BL15"/>
  <c r="BL16"/>
  <c r="BO4"/>
  <c r="BP1"/>
  <c r="BO1"/>
  <c r="BP2"/>
  <c r="BP3"/>
  <c r="BP4"/>
  <c r="BO5"/>
  <c r="BO6"/>
  <c r="BP6"/>
  <c r="BG2" a="1"/>
  <c r="BG2"/>
  <c r="BH5"/>
  <c r="BH17"/>
  <c r="BG3"/>
  <c r="BH18"/>
  <c r="BH19"/>
  <c r="BH22"/>
  <c r="BH21"/>
  <c r="BH24"/>
  <c r="BH20"/>
  <c r="BH23"/>
  <c r="BH25"/>
  <c r="BH26"/>
  <c r="BH7"/>
  <c r="BH8"/>
  <c r="BH9"/>
  <c r="BH12"/>
  <c r="BH11"/>
  <c r="BH14"/>
  <c r="BH10"/>
  <c r="BH13"/>
  <c r="BH15"/>
  <c r="BH16"/>
  <c r="BK4"/>
  <c r="BL1"/>
  <c r="BK1"/>
  <c r="BL2"/>
  <c r="BL3"/>
  <c r="BL4"/>
  <c r="BK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4"/>
  <c r="BH1"/>
  <c r="BG1"/>
  <c r="BH2"/>
  <c r="BH3"/>
  <c r="BH4"/>
  <c r="BG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25" i="7"/>
  <c r="F23"/>
  <c r="F22"/>
  <c r="F24"/>
  <c r="F21"/>
  <c r="F20"/>
  <c r="E23"/>
  <c r="E22"/>
  <c r="E24"/>
  <c r="E21"/>
  <c r="E20"/>
  <c r="D23"/>
  <c r="D22"/>
  <c r="D24"/>
  <c r="D21"/>
  <c r="D20"/>
  <c r="C23"/>
  <c r="C22"/>
  <c r="C24"/>
  <c r="C21"/>
  <c r="C20"/>
  <c r="B24"/>
  <c r="B23"/>
  <c r="B22"/>
  <c r="B21"/>
  <c r="B20"/>
  <c r="BX26"/>
  <c r="BX25"/>
  <c r="BX24"/>
  <c r="BX23"/>
  <c r="BX22"/>
  <c r="BX21"/>
  <c r="BX20"/>
  <c r="BX19"/>
  <c r="BX18"/>
  <c r="BX17"/>
  <c r="BX16"/>
  <c r="BX15"/>
  <c r="BX14"/>
  <c r="BX13"/>
  <c r="BX12"/>
  <c r="BX11"/>
  <c r="BX10"/>
  <c r="BX9"/>
  <c r="BX8"/>
  <c r="BX7"/>
  <c r="CB1"/>
  <c r="CA1"/>
  <c r="CA2" a="1"/>
  <c r="CA2"/>
  <c r="CB2"/>
  <c r="CA3"/>
  <c r="CB3"/>
  <c r="CA4"/>
  <c r="CB4"/>
  <c r="CA5"/>
  <c r="CB5"/>
  <c r="CA6"/>
  <c r="CB6"/>
  <c r="BS2" a="1"/>
  <c r="BS2"/>
  <c r="BT5"/>
  <c r="BT17"/>
  <c r="BS3"/>
  <c r="BT18"/>
  <c r="BT19"/>
  <c r="BT22"/>
  <c r="BT21"/>
  <c r="BT24"/>
  <c r="BT20"/>
  <c r="BT23"/>
  <c r="BT25"/>
  <c r="BT26"/>
  <c r="BT7"/>
  <c r="BT8"/>
  <c r="BT9"/>
  <c r="BT12"/>
  <c r="BT11"/>
  <c r="BT14"/>
  <c r="BT10"/>
  <c r="BT13"/>
  <c r="BT15"/>
  <c r="BT16"/>
  <c r="BW2" a="1"/>
  <c r="BW4"/>
  <c r="BX1"/>
  <c r="BW2"/>
  <c r="BW1"/>
  <c r="BX2"/>
  <c r="BW3"/>
  <c r="BX3"/>
  <c r="BX4"/>
  <c r="BW5"/>
  <c r="BX5"/>
  <c r="BW6"/>
  <c r="BX6"/>
  <c r="BO2" a="1"/>
  <c r="BO2"/>
  <c r="BP5"/>
  <c r="BP17"/>
  <c r="BO3"/>
  <c r="BP18"/>
  <c r="BP19"/>
  <c r="BP22"/>
  <c r="BP21"/>
  <c r="BP24"/>
  <c r="BP20"/>
  <c r="BP23"/>
  <c r="BP25"/>
  <c r="BP26"/>
  <c r="BP7"/>
  <c r="BP8"/>
  <c r="BP9"/>
  <c r="BP12"/>
  <c r="BP11"/>
  <c r="BP14"/>
  <c r="BP10"/>
  <c r="BP13"/>
  <c r="BP15"/>
  <c r="BP16"/>
  <c r="BS4"/>
  <c r="BT1"/>
  <c r="BS1"/>
  <c r="BT2"/>
  <c r="BT3"/>
  <c r="BT4"/>
  <c r="BS5"/>
  <c r="BS6"/>
  <c r="BT6"/>
  <c r="BK2" a="1"/>
  <c r="BK2"/>
  <c r="BL5"/>
  <c r="BL17"/>
  <c r="BK3"/>
  <c r="BL18"/>
  <c r="BL19"/>
  <c r="BL22"/>
  <c r="BL21"/>
  <c r="BL24"/>
  <c r="BL20"/>
  <c r="BL23"/>
  <c r="BL25"/>
  <c r="BL26"/>
  <c r="BL7"/>
  <c r="BL8"/>
  <c r="BL9"/>
  <c r="BL12"/>
  <c r="BL11"/>
  <c r="BL14"/>
  <c r="BL10"/>
  <c r="BL13"/>
  <c r="BL15"/>
  <c r="BL16"/>
  <c r="BO4"/>
  <c r="BP1"/>
  <c r="BO1"/>
  <c r="BP2"/>
  <c r="BP3"/>
  <c r="BP4"/>
  <c r="BO5"/>
  <c r="BO6"/>
  <c r="BP6"/>
  <c r="BG2" a="1"/>
  <c r="BG2"/>
  <c r="BH5"/>
  <c r="BH17"/>
  <c r="BG3"/>
  <c r="BH18"/>
  <c r="BH19"/>
  <c r="BH22"/>
  <c r="BH21"/>
  <c r="BH24"/>
  <c r="BH20"/>
  <c r="BH23"/>
  <c r="BH25"/>
  <c r="BH26"/>
  <c r="BH7"/>
  <c r="BH8"/>
  <c r="BH9"/>
  <c r="BH12"/>
  <c r="BH11"/>
  <c r="BH14"/>
  <c r="BH10"/>
  <c r="BH13"/>
  <c r="BH15"/>
  <c r="BH16"/>
  <c r="BK4"/>
  <c r="BL1"/>
  <c r="BK1"/>
  <c r="BL2"/>
  <c r="BL3"/>
  <c r="BL4"/>
  <c r="BK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4"/>
  <c r="BH1"/>
  <c r="BG1"/>
  <c r="BH2"/>
  <c r="BH3"/>
  <c r="BH4"/>
  <c r="BG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12" i="6"/>
  <c r="F10"/>
  <c r="F9"/>
  <c r="F11"/>
  <c r="F8"/>
  <c r="F7"/>
  <c r="E10"/>
  <c r="E9"/>
  <c r="E11"/>
  <c r="E8"/>
  <c r="E7"/>
  <c r="D10"/>
  <c r="D9"/>
  <c r="D11"/>
  <c r="D8"/>
  <c r="D7"/>
  <c r="C10"/>
  <c r="C9"/>
  <c r="C11"/>
  <c r="C8"/>
  <c r="C7"/>
  <c r="B11"/>
  <c r="B10"/>
  <c r="B9"/>
  <c r="B8"/>
  <c r="B7"/>
  <c r="X26"/>
  <c r="X25"/>
  <c r="X24"/>
  <c r="X23"/>
  <c r="X22"/>
  <c r="X21"/>
  <c r="X20"/>
  <c r="X19"/>
  <c r="X18"/>
  <c r="X17"/>
  <c r="X16"/>
  <c r="X15"/>
  <c r="X14"/>
  <c r="X13"/>
  <c r="X12"/>
  <c r="X11"/>
  <c r="X10"/>
  <c r="X9"/>
  <c r="X8"/>
  <c r="X7"/>
  <c r="AB1"/>
  <c r="AA1"/>
  <c r="AA2" a="1"/>
  <c r="AA2"/>
  <c r="AB2"/>
  <c r="AA3"/>
  <c r="AB3"/>
  <c r="AA4"/>
  <c r="AB4"/>
  <c r="AA5"/>
  <c r="AB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2" a="1"/>
  <c r="W4"/>
  <c r="X1"/>
  <c r="W2"/>
  <c r="W1"/>
  <c r="X2"/>
  <c r="W3"/>
  <c r="X3"/>
  <c r="X4"/>
  <c r="W5"/>
  <c r="X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10" i="5"/>
  <c r="F8"/>
  <c r="F7"/>
  <c r="F9"/>
  <c r="F6"/>
  <c r="F5"/>
  <c r="E8"/>
  <c r="E7"/>
  <c r="E9"/>
  <c r="E6"/>
  <c r="E5"/>
  <c r="D8"/>
  <c r="D7"/>
  <c r="D9"/>
  <c r="D6"/>
  <c r="D5"/>
  <c r="C8"/>
  <c r="C7"/>
  <c r="C9"/>
  <c r="C6"/>
  <c r="C5"/>
  <c r="B9"/>
  <c r="B8"/>
  <c r="B7"/>
  <c r="B6"/>
  <c r="B5"/>
  <c r="P26"/>
  <c r="P25"/>
  <c r="P24"/>
  <c r="P23"/>
  <c r="P22"/>
  <c r="P21"/>
  <c r="P20"/>
  <c r="P19"/>
  <c r="P18"/>
  <c r="P17"/>
  <c r="P16"/>
  <c r="P15"/>
  <c r="P14"/>
  <c r="P13"/>
  <c r="P12"/>
  <c r="P11"/>
  <c r="P10"/>
  <c r="P9"/>
  <c r="P8"/>
  <c r="P7"/>
  <c r="T1"/>
  <c r="S1"/>
  <c r="S2" a="1"/>
  <c r="S2"/>
  <c r="T2"/>
  <c r="S3"/>
  <c r="T3"/>
  <c r="S4"/>
  <c r="T4"/>
  <c r="S5"/>
  <c r="T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2" a="1"/>
  <c r="O4"/>
  <c r="P1"/>
  <c r="O2"/>
  <c r="O1"/>
  <c r="P2"/>
  <c r="O3"/>
  <c r="P3"/>
  <c r="P4"/>
  <c r="O5"/>
  <c r="P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</calcChain>
</file>

<file path=xl/sharedStrings.xml><?xml version="1.0" encoding="utf-8"?>
<sst xmlns="http://schemas.openxmlformats.org/spreadsheetml/2006/main" count="1367" uniqueCount="132">
  <si>
    <t>Year</t>
  </si>
  <si>
    <t>Voltage</t>
  </si>
  <si>
    <t>Power</t>
  </si>
  <si>
    <t>Transmission</t>
  </si>
  <si>
    <t>Powered Distance</t>
  </si>
  <si>
    <t>γ</t>
  </si>
  <si>
    <t>Cost per</t>
  </si>
  <si>
    <t>Construction</t>
  </si>
  <si>
    <t>Remarks</t>
  </si>
  <si>
    <t>Distance</t>
  </si>
  <si>
    <t>unit distance</t>
  </si>
  <si>
    <t>Cost*</t>
  </si>
  <si>
    <t xml:space="preserve"> per cost</t>
  </si>
  <si>
    <r>
      <t>DC</t>
    </r>
    <r>
      <rPr>
        <vertAlign val="superscript"/>
        <sz val="9"/>
        <color theme="1"/>
        <rFont val="Times New Roman"/>
        <family val="1"/>
      </rPr>
      <t>26</t>
    </r>
  </si>
  <si>
    <r>
      <t>DC</t>
    </r>
    <r>
      <rPr>
        <vertAlign val="superscript"/>
        <sz val="9"/>
        <color theme="1"/>
        <rFont val="Times New Roman"/>
        <family val="1"/>
      </rPr>
      <t xml:space="preserve"> 14, 15</t>
    </r>
  </si>
  <si>
    <r>
      <t xml:space="preserve">DC </t>
    </r>
    <r>
      <rPr>
        <vertAlign val="superscript"/>
        <sz val="9"/>
        <color theme="1"/>
        <rFont val="Times New Roman"/>
        <family val="1"/>
      </rPr>
      <t>14, 15</t>
    </r>
  </si>
  <si>
    <t>-</t>
  </si>
  <si>
    <r>
      <t xml:space="preserve">DC </t>
    </r>
    <r>
      <rPr>
        <vertAlign val="superscript"/>
        <sz val="9"/>
        <color theme="1"/>
        <rFont val="Times New Roman"/>
        <family val="1"/>
      </rPr>
      <t>13, 14, 15</t>
    </r>
  </si>
  <si>
    <r>
      <t>DC</t>
    </r>
    <r>
      <rPr>
        <vertAlign val="superscript"/>
        <sz val="9"/>
        <color theme="1"/>
        <rFont val="Times New Roman"/>
        <family val="1"/>
      </rPr>
      <t>14, 15</t>
    </r>
  </si>
  <si>
    <t>KV</t>
  </si>
  <si>
    <t>W</t>
  </si>
  <si>
    <t>Km</t>
  </si>
  <si>
    <t>W∙Km</t>
  </si>
  <si>
    <t>$/Km</t>
  </si>
  <si>
    <t>$</t>
  </si>
  <si>
    <t>W∙Km/$</t>
  </si>
  <si>
    <r>
      <t xml:space="preserve">AC </t>
    </r>
    <r>
      <rPr>
        <vertAlign val="superscript"/>
        <sz val="9"/>
        <color theme="1"/>
        <rFont val="Times New Roman"/>
        <family val="1"/>
      </rPr>
      <t>3, 14, 15</t>
    </r>
  </si>
  <si>
    <r>
      <t xml:space="preserve">AC </t>
    </r>
    <r>
      <rPr>
        <vertAlign val="superscript"/>
        <sz val="9"/>
        <color theme="1"/>
        <rFont val="Times New Roman"/>
        <family val="1"/>
      </rPr>
      <t>4, 14, 15</t>
    </r>
  </si>
  <si>
    <r>
      <t xml:space="preserve">AC </t>
    </r>
    <r>
      <rPr>
        <vertAlign val="superscript"/>
        <sz val="9"/>
        <color theme="1"/>
        <rFont val="Times New Roman"/>
        <family val="1"/>
      </rPr>
      <t>5, 14, 15</t>
    </r>
  </si>
  <si>
    <r>
      <t xml:space="preserve">AC </t>
    </r>
    <r>
      <rPr>
        <vertAlign val="superscript"/>
        <sz val="9"/>
        <color theme="1"/>
        <rFont val="Times New Roman"/>
        <family val="1"/>
      </rPr>
      <t>6, 14, 15</t>
    </r>
  </si>
  <si>
    <r>
      <t xml:space="preserve">AC </t>
    </r>
    <r>
      <rPr>
        <vertAlign val="superscript"/>
        <sz val="9"/>
        <color theme="1"/>
        <rFont val="Times New Roman"/>
        <family val="1"/>
      </rPr>
      <t>7, 14, 15</t>
    </r>
  </si>
  <si>
    <r>
      <t xml:space="preserve">AC </t>
    </r>
    <r>
      <rPr>
        <vertAlign val="superscript"/>
        <sz val="9"/>
        <color theme="1"/>
        <rFont val="Times New Roman"/>
        <family val="1"/>
      </rPr>
      <t>9, 14, 15</t>
    </r>
  </si>
  <si>
    <r>
      <t xml:space="preserve">AC </t>
    </r>
    <r>
      <rPr>
        <vertAlign val="superscript"/>
        <sz val="9"/>
        <color theme="1"/>
        <rFont val="Times New Roman"/>
        <family val="1"/>
      </rPr>
      <t>10, 14, 15</t>
    </r>
  </si>
  <si>
    <r>
      <t>AC</t>
    </r>
    <r>
      <rPr>
        <vertAlign val="superscript"/>
        <sz val="9"/>
        <color theme="1"/>
        <rFont val="Times New Roman"/>
        <family val="1"/>
      </rPr>
      <t xml:space="preserve"> 11, 14, 15</t>
    </r>
  </si>
  <si>
    <r>
      <t>AC</t>
    </r>
    <r>
      <rPr>
        <vertAlign val="superscript"/>
        <sz val="9"/>
        <color theme="1"/>
        <rFont val="Times New Roman"/>
        <family val="1"/>
      </rPr>
      <t xml:space="preserve"> 12, 14, 15</t>
    </r>
  </si>
  <si>
    <r>
      <t>AC</t>
    </r>
    <r>
      <rPr>
        <vertAlign val="superscript"/>
        <sz val="9"/>
        <color theme="1"/>
        <rFont val="Times New Roman"/>
        <family val="1"/>
      </rPr>
      <t>12, 14, 15</t>
    </r>
  </si>
  <si>
    <r>
      <t>Chain</t>
    </r>
    <r>
      <rPr>
        <vertAlign val="superscript"/>
        <sz val="9"/>
        <color theme="1"/>
        <rFont val="Times New Roman"/>
        <family val="1"/>
      </rPr>
      <t xml:space="preserve"> 16</t>
    </r>
  </si>
  <si>
    <r>
      <t>Belt</t>
    </r>
    <r>
      <rPr>
        <vertAlign val="superscript"/>
        <sz val="9"/>
        <color theme="1"/>
        <rFont val="Times New Roman"/>
        <family val="1"/>
      </rPr>
      <t xml:space="preserve"> 16</t>
    </r>
  </si>
  <si>
    <r>
      <t>Shaft</t>
    </r>
    <r>
      <rPr>
        <vertAlign val="superscript"/>
        <sz val="9"/>
        <color theme="1"/>
        <rFont val="Times New Roman"/>
        <family val="1"/>
      </rPr>
      <t xml:space="preserve"> 16</t>
    </r>
  </si>
  <si>
    <r>
      <t>Chain</t>
    </r>
    <r>
      <rPr>
        <vertAlign val="superscript"/>
        <sz val="9"/>
        <color theme="1"/>
        <rFont val="Times New Roman"/>
        <family val="1"/>
      </rPr>
      <t xml:space="preserve"> 17</t>
    </r>
  </si>
  <si>
    <r>
      <t>Belt</t>
    </r>
    <r>
      <rPr>
        <vertAlign val="superscript"/>
        <sz val="9"/>
        <color theme="1"/>
        <rFont val="Times New Roman"/>
        <family val="1"/>
      </rPr>
      <t xml:space="preserve"> 17</t>
    </r>
  </si>
  <si>
    <r>
      <t>Shaft</t>
    </r>
    <r>
      <rPr>
        <vertAlign val="superscript"/>
        <sz val="9"/>
        <color theme="1"/>
        <rFont val="Times New Roman"/>
        <family val="1"/>
      </rPr>
      <t xml:space="preserve"> 17</t>
    </r>
  </si>
  <si>
    <r>
      <t>Chain</t>
    </r>
    <r>
      <rPr>
        <vertAlign val="superscript"/>
        <sz val="9"/>
        <color theme="1"/>
        <rFont val="Times New Roman"/>
        <family val="1"/>
      </rPr>
      <t xml:space="preserve"> 18</t>
    </r>
  </si>
  <si>
    <r>
      <t>Belt</t>
    </r>
    <r>
      <rPr>
        <vertAlign val="superscript"/>
        <sz val="9"/>
        <color theme="1"/>
        <rFont val="Times New Roman"/>
        <family val="1"/>
      </rPr>
      <t xml:space="preserve"> 18</t>
    </r>
  </si>
  <si>
    <r>
      <t>Shaft</t>
    </r>
    <r>
      <rPr>
        <vertAlign val="superscript"/>
        <sz val="9"/>
        <color theme="1"/>
        <rFont val="Times New Roman"/>
        <family val="1"/>
      </rPr>
      <t xml:space="preserve"> 18</t>
    </r>
  </si>
  <si>
    <r>
      <t>Chain</t>
    </r>
    <r>
      <rPr>
        <vertAlign val="superscript"/>
        <sz val="9"/>
        <color theme="1"/>
        <rFont val="Times New Roman"/>
        <family val="1"/>
      </rPr>
      <t xml:space="preserve"> 19</t>
    </r>
  </si>
  <si>
    <r>
      <t>Belt</t>
    </r>
    <r>
      <rPr>
        <vertAlign val="superscript"/>
        <sz val="9"/>
        <color theme="1"/>
        <rFont val="Times New Roman"/>
        <family val="1"/>
      </rPr>
      <t>19</t>
    </r>
  </si>
  <si>
    <r>
      <t>Chain</t>
    </r>
    <r>
      <rPr>
        <vertAlign val="superscript"/>
        <sz val="9"/>
        <color theme="1"/>
        <rFont val="Times New Roman"/>
        <family val="1"/>
      </rPr>
      <t>20</t>
    </r>
  </si>
  <si>
    <r>
      <t>Belt</t>
    </r>
    <r>
      <rPr>
        <vertAlign val="superscript"/>
        <sz val="9"/>
        <color theme="1"/>
        <rFont val="Times New Roman"/>
        <family val="1"/>
      </rPr>
      <t>20</t>
    </r>
  </si>
  <si>
    <r>
      <t xml:space="preserve">Chain </t>
    </r>
    <r>
      <rPr>
        <vertAlign val="superscript"/>
        <sz val="9"/>
        <color theme="1"/>
        <rFont val="Times New Roman"/>
        <family val="1"/>
      </rPr>
      <t>21</t>
    </r>
  </si>
  <si>
    <r>
      <t xml:space="preserve">Belt </t>
    </r>
    <r>
      <rPr>
        <vertAlign val="superscript"/>
        <sz val="9"/>
        <color theme="1"/>
        <rFont val="Times New Roman"/>
        <family val="1"/>
      </rPr>
      <t>21</t>
    </r>
  </si>
  <si>
    <r>
      <t xml:space="preserve">Shaft </t>
    </r>
    <r>
      <rPr>
        <vertAlign val="superscript"/>
        <sz val="9"/>
        <color theme="1"/>
        <rFont val="Times New Roman"/>
        <family val="1"/>
      </rPr>
      <t>21</t>
    </r>
  </si>
  <si>
    <r>
      <t>Chain</t>
    </r>
    <r>
      <rPr>
        <vertAlign val="superscript"/>
        <sz val="9"/>
        <color theme="1"/>
        <rFont val="Times New Roman"/>
        <family val="1"/>
      </rPr>
      <t>22</t>
    </r>
  </si>
  <si>
    <r>
      <t>Belt</t>
    </r>
    <r>
      <rPr>
        <vertAlign val="superscript"/>
        <sz val="9"/>
        <color theme="1"/>
        <rFont val="Times New Roman"/>
        <family val="1"/>
      </rPr>
      <t>22</t>
    </r>
  </si>
  <si>
    <r>
      <t>Shaft</t>
    </r>
    <r>
      <rPr>
        <vertAlign val="superscript"/>
        <sz val="9"/>
        <color theme="1"/>
        <rFont val="Times New Roman"/>
        <family val="1"/>
      </rPr>
      <t>22</t>
    </r>
  </si>
  <si>
    <r>
      <t>Chain</t>
    </r>
    <r>
      <rPr>
        <vertAlign val="superscript"/>
        <sz val="9"/>
        <color theme="1"/>
        <rFont val="Times New Roman"/>
        <family val="1"/>
      </rPr>
      <t>23</t>
    </r>
  </si>
  <si>
    <t>KV, Voltage</t>
  </si>
  <si>
    <t>W, Power</t>
  </si>
  <si>
    <t>Km, Transmission distance</t>
  </si>
  <si>
    <t>W∙Km, Powered distance</t>
  </si>
  <si>
    <t>$/Km, Cost per unit distancer</t>
  </si>
  <si>
    <t>$, Construction cost</t>
  </si>
  <si>
    <t>W∙Km/$, Powered distance per cost</t>
  </si>
  <si>
    <t>version</t>
  </si>
  <si>
    <t>date</t>
  </si>
  <si>
    <t>who</t>
  </si>
  <si>
    <t>what changes</t>
  </si>
  <si>
    <t>source</t>
  </si>
  <si>
    <t>Note</t>
  </si>
  <si>
    <t>11/13/013</t>
  </si>
  <si>
    <t>Basnet</t>
  </si>
  <si>
    <t xml:space="preserve">recently copied from non-dom study; </t>
  </si>
  <si>
    <t>Koh &amp; Magee</t>
  </si>
  <si>
    <r>
      <t xml:space="preserve">AC </t>
    </r>
    <r>
      <rPr>
        <vertAlign val="superscript"/>
        <sz val="10"/>
        <color theme="1"/>
        <rFont val="Times New Roman"/>
        <family val="1"/>
      </rPr>
      <t>3, 14, 15</t>
    </r>
  </si>
  <si>
    <r>
      <t xml:space="preserve">AC </t>
    </r>
    <r>
      <rPr>
        <vertAlign val="superscript"/>
        <sz val="10"/>
        <color theme="1"/>
        <rFont val="Times New Roman"/>
        <family val="1"/>
      </rPr>
      <t>4, 14, 15</t>
    </r>
  </si>
  <si>
    <r>
      <t xml:space="preserve">AC </t>
    </r>
    <r>
      <rPr>
        <vertAlign val="superscript"/>
        <sz val="10"/>
        <color theme="1"/>
        <rFont val="Times New Roman"/>
        <family val="1"/>
      </rPr>
      <t>5, 14, 15</t>
    </r>
  </si>
  <si>
    <r>
      <t xml:space="preserve">AC </t>
    </r>
    <r>
      <rPr>
        <vertAlign val="superscript"/>
        <sz val="10"/>
        <color theme="1"/>
        <rFont val="Times New Roman"/>
        <family val="1"/>
      </rPr>
      <t>6, 14, 15</t>
    </r>
  </si>
  <si>
    <r>
      <t xml:space="preserve">AC </t>
    </r>
    <r>
      <rPr>
        <vertAlign val="superscript"/>
        <sz val="10"/>
        <color theme="1"/>
        <rFont val="Times New Roman"/>
        <family val="1"/>
      </rPr>
      <t>7, 14, 15</t>
    </r>
  </si>
  <si>
    <r>
      <t xml:space="preserve">AC </t>
    </r>
    <r>
      <rPr>
        <vertAlign val="superscript"/>
        <sz val="10"/>
        <color theme="1"/>
        <rFont val="Times New Roman"/>
        <family val="1"/>
      </rPr>
      <t>9, 14, 15</t>
    </r>
  </si>
  <si>
    <r>
      <t xml:space="preserve">AC </t>
    </r>
    <r>
      <rPr>
        <vertAlign val="superscript"/>
        <sz val="10"/>
        <color theme="1"/>
        <rFont val="Times New Roman"/>
        <family val="1"/>
      </rPr>
      <t>10, 14, 15</t>
    </r>
  </si>
  <si>
    <r>
      <t>DC</t>
    </r>
    <r>
      <rPr>
        <vertAlign val="superscript"/>
        <sz val="10"/>
        <color theme="1"/>
        <rFont val="Times New Roman"/>
        <family val="1"/>
      </rPr>
      <t>26</t>
    </r>
  </si>
  <si>
    <r>
      <t>DC</t>
    </r>
    <r>
      <rPr>
        <vertAlign val="superscript"/>
        <sz val="10"/>
        <color theme="1"/>
        <rFont val="Times New Roman"/>
        <family val="1"/>
      </rPr>
      <t xml:space="preserve"> 14, 15</t>
    </r>
  </si>
  <si>
    <r>
      <t>AC</t>
    </r>
    <r>
      <rPr>
        <vertAlign val="superscript"/>
        <sz val="10"/>
        <color theme="1"/>
        <rFont val="Times New Roman"/>
        <family val="1"/>
      </rPr>
      <t xml:space="preserve"> 11, 14, 15</t>
    </r>
  </si>
  <si>
    <r>
      <t>AC</t>
    </r>
    <r>
      <rPr>
        <vertAlign val="superscript"/>
        <sz val="10"/>
        <color theme="1"/>
        <rFont val="Times New Roman"/>
        <family val="1"/>
      </rPr>
      <t xml:space="preserve"> 12, 14, 15</t>
    </r>
  </si>
  <si>
    <r>
      <t xml:space="preserve">DC </t>
    </r>
    <r>
      <rPr>
        <vertAlign val="superscript"/>
        <sz val="10"/>
        <color theme="1"/>
        <rFont val="Times New Roman"/>
        <family val="1"/>
      </rPr>
      <t>14, 15</t>
    </r>
  </si>
  <si>
    <r>
      <t>AC</t>
    </r>
    <r>
      <rPr>
        <vertAlign val="superscript"/>
        <sz val="10"/>
        <color theme="1"/>
        <rFont val="Times New Roman"/>
        <family val="1"/>
      </rPr>
      <t>12, 14, 15</t>
    </r>
  </si>
  <si>
    <r>
      <t xml:space="preserve">DC </t>
    </r>
    <r>
      <rPr>
        <vertAlign val="superscript"/>
        <sz val="10"/>
        <color theme="1"/>
        <rFont val="Times New Roman"/>
        <family val="1"/>
      </rPr>
      <t>13, 14, 15</t>
    </r>
  </si>
  <si>
    <r>
      <t>DC</t>
    </r>
    <r>
      <rPr>
        <vertAlign val="superscript"/>
        <sz val="10"/>
        <color theme="1"/>
        <rFont val="Times New Roman"/>
        <family val="1"/>
      </rPr>
      <t>14, 15</t>
    </r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</si>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</sst>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00"/>
  </numFmts>
  <fonts count="1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333333"/>
      <name val="Times New Roman"/>
      <family val="1"/>
    </font>
    <font>
      <vertAlign val="superscript"/>
      <sz val="9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333333"/>
      <name val="Times New Roman"/>
      <family val="1"/>
    </font>
    <font>
      <vertAlign val="superscript"/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/>
      <right/>
      <top style="thick">
        <color rgb="FF008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9" fontId="8" fillId="0" borderId="0" applyFont="0" applyFill="0" applyBorder="0" applyAlignment="0" applyProtection="0"/>
    <xf numFmtId="0" fontId="9" fillId="4" borderId="2" applyNumberFormat="0" applyAlignment="0" applyProtection="0"/>
    <xf numFmtId="0" fontId="10" fillId="5" borderId="3" applyNumberFormat="0" applyAlignment="0" applyProtection="0"/>
  </cellStyleXfs>
  <cellXfs count="71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Border="1"/>
    <xf numFmtId="0" fontId="0" fillId="3" borderId="0" xfId="0" applyFill="1" applyAlignment="1">
      <alignment wrapText="1"/>
    </xf>
    <xf numFmtId="0" fontId="0" fillId="3" borderId="0" xfId="0" applyFill="1"/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11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11" fontId="2" fillId="0" borderId="0" xfId="0" applyNumberFormat="1" applyFont="1" applyBorder="1" applyAlignment="1">
      <alignment horizontal="center"/>
    </xf>
    <xf numFmtId="0" fontId="4" fillId="0" borderId="0" xfId="0" applyFont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wrapText="1"/>
    </xf>
    <xf numFmtId="0" fontId="4" fillId="0" borderId="0" xfId="0" applyFont="1" applyFill="1"/>
    <xf numFmtId="0" fontId="0" fillId="0" borderId="0" xfId="0" applyFill="1"/>
    <xf numFmtId="0" fontId="1" fillId="0" borderId="0" xfId="0" applyFont="1" applyFill="1" applyAlignment="1">
      <alignment horizontal="center"/>
    </xf>
    <xf numFmtId="11" fontId="1" fillId="0" borderId="0" xfId="0" applyNumberFormat="1" applyFont="1" applyFill="1" applyAlignment="1">
      <alignment horizontal="center"/>
    </xf>
    <xf numFmtId="11" fontId="1" fillId="0" borderId="0" xfId="0" applyNumberFormat="1" applyFont="1" applyFill="1" applyBorder="1" applyAlignment="1">
      <alignment horizontal="center"/>
    </xf>
    <xf numFmtId="11" fontId="2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left"/>
    </xf>
    <xf numFmtId="14" fontId="0" fillId="0" borderId="0" xfId="0" applyNumberFormat="1" applyFill="1"/>
    <xf numFmtId="11" fontId="2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/>
    <xf numFmtId="0" fontId="5" fillId="0" borderId="0" xfId="0" applyFont="1" applyFill="1" applyBorder="1" applyAlignment="1">
      <alignment horizontal="left" vertical="top"/>
    </xf>
    <xf numFmtId="11" fontId="5" fillId="0" borderId="0" xfId="0" applyNumberFormat="1" applyFont="1" applyFill="1" applyBorder="1" applyAlignment="1">
      <alignment horizontal="left" vertical="top"/>
    </xf>
    <xf numFmtId="11" fontId="6" fillId="0" borderId="0" xfId="0" applyNumberFormat="1" applyFont="1" applyFill="1" applyBorder="1" applyAlignment="1">
      <alignment horizontal="left" vertical="top"/>
    </xf>
    <xf numFmtId="0" fontId="5" fillId="3" borderId="0" xfId="0" applyFont="1" applyFill="1" applyAlignment="1">
      <alignment horizontal="center"/>
    </xf>
    <xf numFmtId="11" fontId="5" fillId="3" borderId="0" xfId="0" applyNumberFormat="1" applyFont="1" applyFill="1" applyAlignment="1">
      <alignment horizontal="center"/>
    </xf>
    <xf numFmtId="11" fontId="5" fillId="3" borderId="0" xfId="0" applyNumberFormat="1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11" fontId="6" fillId="3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left"/>
    </xf>
    <xf numFmtId="4" fontId="5" fillId="3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1" fontId="5" fillId="2" borderId="0" xfId="0" applyNumberFormat="1" applyFont="1" applyFill="1" applyAlignment="1">
      <alignment horizontal="center"/>
    </xf>
    <xf numFmtId="11" fontId="5" fillId="2" borderId="0" xfId="0" applyNumberFormat="1" applyFont="1" applyFill="1" applyBorder="1" applyAlignment="1">
      <alignment horizontal="center"/>
    </xf>
    <xf numFmtId="11" fontId="6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5" fillId="2" borderId="0" xfId="0" applyFont="1" applyFill="1" applyBorder="1" applyAlignment="1">
      <alignment horizontal="center"/>
    </xf>
    <xf numFmtId="11" fontId="6" fillId="2" borderId="0" xfId="0" applyNumberFormat="1" applyFont="1" applyFill="1" applyBorder="1" applyAlignment="1">
      <alignment horizontal="center"/>
    </xf>
    <xf numFmtId="0" fontId="5" fillId="2" borderId="0" xfId="0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11" fontId="5" fillId="0" borderId="0" xfId="0" applyNumberFormat="1" applyFont="1" applyFill="1" applyAlignment="1">
      <alignment horizontal="center"/>
    </xf>
    <xf numFmtId="11" fontId="5" fillId="0" borderId="0" xfId="0" applyNumberFormat="1" applyFont="1" applyFill="1" applyBorder="1" applyAlignment="1">
      <alignment horizontal="center"/>
    </xf>
    <xf numFmtId="11" fontId="6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left"/>
    </xf>
    <xf numFmtId="14" fontId="0" fillId="3" borderId="0" xfId="0" applyNumberFormat="1" applyFill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9" fillId="4" borderId="2" xfId="2"/>
    <xf numFmtId="0" fontId="10" fillId="5" borderId="3" xfId="3"/>
    <xf numFmtId="164" fontId="9" fillId="4" borderId="2" xfId="2" applyNumberFormat="1"/>
    <xf numFmtId="2" fontId="10" fillId="5" borderId="3" xfId="3" applyNumberFormat="1"/>
    <xf numFmtId="10" fontId="0" fillId="0" borderId="0" xfId="0" applyNumberFormat="1"/>
    <xf numFmtId="164" fontId="0" fillId="0" borderId="0" xfId="1" applyNumberFormat="1" applyFont="1"/>
    <xf numFmtId="164" fontId="4" fillId="0" borderId="0" xfId="1" applyNumberFormat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">
    <cellStyle name="Calculation" xfId="2" builtinId="22"/>
    <cellStyle name="Check Cell" xfId="3" builtinId="2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9"/>
  <dimension ref="A1:E15"/>
  <sheetViews>
    <sheetView tabSelected="1" workbookViewId="0">
      <selection activeCell="E8" sqref="E8"/>
    </sheetView>
  </sheetViews>
  <sheetFormatPr defaultRowHeight="15"/>
  <sheetData>
    <row r="1" spans="1:5">
      <c r="B1" t="s">
        <v>116</v>
      </c>
      <c r="C1" t="s">
        <v>117</v>
      </c>
      <c r="D1" t="s">
        <v>118</v>
      </c>
      <c r="E1" t="s">
        <v>119</v>
      </c>
    </row>
    <row r="2" spans="1:5">
      <c r="A2" t="s">
        <v>120</v>
      </c>
      <c r="B2" s="69">
        <f>PRMallall!G1</f>
        <v>-2.1158563149053476E-2</v>
      </c>
      <c r="C2" s="69">
        <f>PRMallND!G1</f>
        <v>6.1888573810735252E-2</v>
      </c>
      <c r="D2" s="69">
        <f>PRM70all!G1</f>
        <v>-3.8589586325809E-2</v>
      </c>
      <c r="E2" s="69">
        <f>PRM70ND!G1</f>
        <v>1.8475144289185629E-2</v>
      </c>
    </row>
    <row r="3" spans="1:5">
      <c r="A3" t="s">
        <v>115</v>
      </c>
      <c r="B3">
        <f>PRMallall!B27</f>
        <v>20</v>
      </c>
      <c r="C3">
        <f>PRMallND!B12</f>
        <v>5</v>
      </c>
      <c r="D3">
        <f>PRM70all!B25</f>
        <v>18</v>
      </c>
      <c r="E3">
        <f>PRM70ND!B10</f>
        <v>3</v>
      </c>
    </row>
    <row r="4" spans="1:5">
      <c r="A4" t="s">
        <v>89</v>
      </c>
      <c r="B4" s="68">
        <f>PRMallall!H1</f>
        <v>7.9395630725732011E-2</v>
      </c>
      <c r="C4" s="68">
        <f>PRMallND!H1</f>
        <v>0.92095220947209777</v>
      </c>
      <c r="D4" s="68">
        <f>PRM70all!H1</f>
        <v>0.13377692478452341</v>
      </c>
      <c r="E4" s="68">
        <f>PRM70ND!H1</f>
        <v>0.99630488954380725</v>
      </c>
    </row>
    <row r="5" spans="1:5">
      <c r="A5" t="s">
        <v>121</v>
      </c>
      <c r="B5" s="69">
        <f>PRMallall!H16</f>
        <v>3.7289364105247511E-2</v>
      </c>
      <c r="C5" s="69">
        <f>PRMallND!H16</f>
        <v>3.255093816176334E-2</v>
      </c>
      <c r="D5" s="69">
        <f>PRM70all!H16</f>
        <v>5.5396933080006337E-2</v>
      </c>
      <c r="E5" s="69">
        <f>PRM70ND!H16</f>
        <v>1.542924209181633E-2</v>
      </c>
    </row>
    <row r="6" spans="1:5">
      <c r="A6" t="s">
        <v>122</v>
      </c>
      <c r="B6" s="69">
        <f>PRMallall!H26</f>
        <v>1.7842784348305475E-2</v>
      </c>
      <c r="C6" s="69">
        <f>PRMallND!H26</f>
        <v>1.1778251089619905E-2</v>
      </c>
      <c r="D6" s="69">
        <f>PRM70all!H26</f>
        <v>2.6344215348551817E-2</v>
      </c>
      <c r="E6" s="69">
        <f>PRM70ND!H26</f>
        <v>2.0294964879399302E-3</v>
      </c>
    </row>
    <row r="7" spans="1:5">
      <c r="A7" t="s">
        <v>123</v>
      </c>
      <c r="B7" s="69">
        <f>SUM(B5:B6)/3</f>
        <v>1.8377382817850996E-2</v>
      </c>
      <c r="C7" s="69">
        <f>SUM(C5:C6)/3</f>
        <v>1.4776396417127748E-2</v>
      </c>
      <c r="D7" s="69">
        <f>SUM(D5:D6)/3</f>
        <v>2.7247049476186048E-2</v>
      </c>
      <c r="E7" s="69">
        <f>SUM(E5:E6)/3</f>
        <v>5.8195795265854194E-3</v>
      </c>
    </row>
    <row r="8" spans="1:5">
      <c r="A8" t="s">
        <v>124</v>
      </c>
      <c r="B8" s="70">
        <f>B7/B2</f>
        <v>-0.86855533092629233</v>
      </c>
      <c r="C8" s="70">
        <f>C7/C2</f>
        <v>0.23875806966106916</v>
      </c>
      <c r="D8" s="70">
        <f>D7/D2</f>
        <v>-0.70607259808750578</v>
      </c>
      <c r="E8" s="70">
        <f>E7/E2</f>
        <v>0.31499507854950248</v>
      </c>
    </row>
    <row r="9" spans="1:5">
      <c r="A9" t="s">
        <v>125</v>
      </c>
      <c r="B9" s="69">
        <f>PRMallall!B22</f>
        <v>-2.1299774694430597E-2</v>
      </c>
      <c r="C9" s="69">
        <f>PRMallND!B7</f>
        <v>6.3402091900810059E-2</v>
      </c>
      <c r="D9" s="69">
        <f>PRM70all!B20</f>
        <v>-3.8582106311434869E-2</v>
      </c>
      <c r="E9" s="69">
        <f>PRM70ND!B5</f>
        <v>1.2316762859457132E-2</v>
      </c>
    </row>
    <row r="10" spans="1:5">
      <c r="A10" t="s">
        <v>126</v>
      </c>
      <c r="B10" s="69">
        <f>PRMallall!B23</f>
        <v>3.4670833456158243E-3</v>
      </c>
      <c r="C10" s="69">
        <f>PRMallND!B8</f>
        <v>6.8460848702998353E-3</v>
      </c>
      <c r="D10" s="69">
        <f>PRM70all!B21</f>
        <v>5.2090762457518841E-3</v>
      </c>
      <c r="E10" s="69">
        <f>PRM70ND!B6</f>
        <v>1.0686391499725207E-2</v>
      </c>
    </row>
    <row r="11" spans="1:5">
      <c r="A11" t="s">
        <v>128</v>
      </c>
      <c r="B11" s="69">
        <f>PRMallall!B25</f>
        <v>-1.6988349862517259E-2</v>
      </c>
      <c r="C11" s="69">
        <f>PRMallND!B10</f>
        <v>7.4397143814708591E-2</v>
      </c>
      <c r="D11" s="69">
        <f>PRM70all!B23</f>
        <v>-3.1904738486831112E-2</v>
      </c>
      <c r="E11" s="69">
        <f>PRM70ND!B8</f>
        <v>1.9124742459843688E-2</v>
      </c>
    </row>
    <row r="12" spans="1:5">
      <c r="A12" t="s">
        <v>127</v>
      </c>
      <c r="B12" s="69">
        <f>PRMallall!B24</f>
        <v>-2.9451750472600957E-2</v>
      </c>
      <c r="C12" s="69">
        <f>PRMallND!B9</f>
        <v>5.6025576305719783E-2</v>
      </c>
      <c r="D12" s="69">
        <f>PRM70all!B22</f>
        <v>-5.1644308352910936E-2</v>
      </c>
      <c r="E12" s="69">
        <f>PRM70ND!B7</f>
        <v>0</v>
      </c>
    </row>
    <row r="13" spans="1:5">
      <c r="A13" t="s">
        <v>129</v>
      </c>
      <c r="B13">
        <f>PRMallall!E26</f>
        <v>38</v>
      </c>
      <c r="C13">
        <f>PRMallND!E11</f>
        <v>15</v>
      </c>
      <c r="D13">
        <f>PRM70all!E24</f>
        <v>27</v>
      </c>
      <c r="E13">
        <f>PRM70ND!E9</f>
        <v>4</v>
      </c>
    </row>
    <row r="14" spans="1:5">
      <c r="A14" t="s">
        <v>130</v>
      </c>
    </row>
    <row r="15" spans="1:5">
      <c r="A15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T26"/>
  <sheetViews>
    <sheetView workbookViewId="0">
      <selection activeCell="F1" sqref="F1"/>
    </sheetView>
  </sheetViews>
  <sheetFormatPr defaultRowHeight="15"/>
  <sheetData>
    <row r="1" spans="1:20" ht="16.5" thickTop="1" thickBot="1">
      <c r="B1" s="17" t="s">
        <v>88</v>
      </c>
      <c r="C1" s="17" t="s">
        <v>89</v>
      </c>
      <c r="D1" s="17" t="s">
        <v>90</v>
      </c>
      <c r="E1" s="17" t="s">
        <v>0</v>
      </c>
      <c r="F1" s="17" t="s">
        <v>62</v>
      </c>
      <c r="G1" s="61">
        <f>LN(G2)</f>
        <v>1.8475144289185629E-2</v>
      </c>
      <c r="H1" s="62">
        <f>G4</f>
        <v>0.99630488954380725</v>
      </c>
      <c r="I1" t="s">
        <v>0</v>
      </c>
      <c r="J1" t="s">
        <v>62</v>
      </c>
      <c r="K1" s="63">
        <f>LN(K2)</f>
        <v>0</v>
      </c>
      <c r="L1" s="64">
        <f>K4</f>
        <v>0</v>
      </c>
      <c r="M1" t="s">
        <v>0</v>
      </c>
      <c r="N1" t="s">
        <v>62</v>
      </c>
      <c r="O1" s="63">
        <f>LN(O2)</f>
        <v>1.9124742459843688E-2</v>
      </c>
      <c r="P1" s="64">
        <f>O4</f>
        <v>1</v>
      </c>
      <c r="Q1" t="s">
        <v>0</v>
      </c>
      <c r="R1" t="s">
        <v>62</v>
      </c>
      <c r="S1" s="63">
        <f>LN(S2)</f>
        <v>1.782554611852771E-2</v>
      </c>
      <c r="T1" s="64">
        <f>S4</f>
        <v>1</v>
      </c>
    </row>
    <row r="2" spans="1:20" ht="15.75" thickTop="1">
      <c r="B2">
        <v>0</v>
      </c>
      <c r="C2" s="65">
        <v>0</v>
      </c>
      <c r="D2">
        <v>0</v>
      </c>
      <c r="E2">
        <v>1973</v>
      </c>
      <c r="F2">
        <v>1715.7</v>
      </c>
      <c r="G2">
        <f t="array" ref="G2:H6">LOGEST(F2:F4,E2:E4,TRUE, TRUE)</f>
        <v>1.0186468656629943</v>
      </c>
      <c r="H2">
        <v>2.5338071295219545E-13</v>
      </c>
      <c r="I2">
        <v>1977</v>
      </c>
      <c r="J2">
        <v>1842.5</v>
      </c>
      <c r="K2">
        <f t="array" ref="K2:L6">LOGEST(J2:J3,I2:I3,TRUE, TRUE)</f>
        <v>1</v>
      </c>
      <c r="L2">
        <v>1847.2937638610699</v>
      </c>
      <c r="M2">
        <v>1973</v>
      </c>
      <c r="N2">
        <v>1715.7</v>
      </c>
      <c r="O2">
        <f t="array" ref="O2:P6">LOGEST(N2:N3,M2:M3,TRUE, TRUE)</f>
        <v>1.0193087917731942</v>
      </c>
      <c r="P2">
        <v>7.0332638191670298E-14</v>
      </c>
      <c r="Q2">
        <v>1973</v>
      </c>
      <c r="R2">
        <v>1715.7</v>
      </c>
      <c r="S2">
        <f t="array" ref="S2:T6">LOGEST(R2:R3,Q2:Q3,TRUE, TRUE)</f>
        <v>1.0179853693991561</v>
      </c>
      <c r="T2">
        <v>9.1283061956532565E-13</v>
      </c>
    </row>
    <row r="3" spans="1:20">
      <c r="B3">
        <v>1.9124742459843688E-2</v>
      </c>
      <c r="C3" s="65">
        <v>1</v>
      </c>
      <c r="D3" t="e">
        <v>#NUM!</v>
      </c>
      <c r="E3">
        <v>1977</v>
      </c>
      <c r="F3">
        <v>1842.5</v>
      </c>
      <c r="G3">
        <v>1.1251370360834832E-3</v>
      </c>
      <c r="H3">
        <v>2.2228967500618655</v>
      </c>
      <c r="I3">
        <v>1977</v>
      </c>
      <c r="J3">
        <v>1852.1</v>
      </c>
      <c r="K3">
        <v>0</v>
      </c>
      <c r="L3">
        <v>2.5983926826320665E-3</v>
      </c>
      <c r="M3">
        <v>1977</v>
      </c>
      <c r="N3">
        <v>1852.1</v>
      </c>
      <c r="O3">
        <v>0</v>
      </c>
      <c r="P3">
        <v>0</v>
      </c>
      <c r="Q3">
        <v>1977</v>
      </c>
      <c r="R3">
        <v>1842.5</v>
      </c>
      <c r="S3">
        <v>0</v>
      </c>
      <c r="T3">
        <v>0</v>
      </c>
    </row>
    <row r="4" spans="1:20" ht="15.75" thickBot="1">
      <c r="B4">
        <v>1.782554611852771E-2</v>
      </c>
      <c r="C4" s="65">
        <v>1</v>
      </c>
      <c r="D4" t="e">
        <v>#NUM!</v>
      </c>
      <c r="E4">
        <v>1977</v>
      </c>
      <c r="F4">
        <v>1852.1</v>
      </c>
      <c r="G4">
        <v>0.99630488954380725</v>
      </c>
      <c r="H4">
        <v>3.6746821721492786E-3</v>
      </c>
      <c r="K4">
        <v>0</v>
      </c>
      <c r="L4">
        <v>3.6746821721492782E-3</v>
      </c>
      <c r="O4">
        <v>1</v>
      </c>
      <c r="P4">
        <v>0</v>
      </c>
      <c r="S4">
        <v>1</v>
      </c>
      <c r="T4">
        <v>0</v>
      </c>
    </row>
    <row r="5" spans="1:20" ht="16.5" thickTop="1" thickBot="1">
      <c r="A5" t="s">
        <v>110</v>
      </c>
      <c r="B5" s="17">
        <f>AVERAGE(B2:B4)</f>
        <v>1.2316762859457132E-2</v>
      </c>
      <c r="C5" s="17">
        <f>AVERAGE(C2:C4)</f>
        <v>0.66666666666666663</v>
      </c>
      <c r="D5" s="17" t="e">
        <f>AVERAGE(D2:D4)</f>
        <v>#NUM!</v>
      </c>
      <c r="E5" s="17">
        <f>AVERAGE(E2:E4)</f>
        <v>1975.6666666666667</v>
      </c>
      <c r="F5" s="17">
        <f>AVERAGE(F2:F4)</f>
        <v>1803.4333333333332</v>
      </c>
      <c r="G5">
        <v>269.62790459324242</v>
      </c>
      <c r="H5">
        <v>1</v>
      </c>
      <c r="K5" s="62">
        <v>0</v>
      </c>
      <c r="L5">
        <v>1</v>
      </c>
      <c r="O5" s="62" t="e">
        <v>#NUM!</v>
      </c>
      <c r="P5">
        <v>0</v>
      </c>
      <c r="S5" s="62" t="e">
        <v>#NUM!</v>
      </c>
      <c r="T5">
        <v>0</v>
      </c>
    </row>
    <row r="6" spans="1:20" ht="15.75" thickTop="1">
      <c r="A6" t="s">
        <v>111</v>
      </c>
      <c r="B6" s="17">
        <f>STDEV(B2:B4)</f>
        <v>1.0686391499725207E-2</v>
      </c>
      <c r="C6" s="17">
        <f>STDEV(C2:C4)</f>
        <v>0.57735026918962584</v>
      </c>
      <c r="D6" s="17" t="e">
        <f>STDEV(D2:D4)</f>
        <v>#NUM!</v>
      </c>
      <c r="E6" s="17">
        <f>STDEV(E2:E4)</f>
        <v>2.3094010766912905</v>
      </c>
      <c r="F6" s="17">
        <f>STDEV(F2:F4)</f>
        <v>76.130764696898169</v>
      </c>
      <c r="G6">
        <v>3.6408635360664758E-3</v>
      </c>
      <c r="H6">
        <v>1.3503289066311741E-5</v>
      </c>
      <c r="K6">
        <v>0</v>
      </c>
      <c r="L6">
        <v>1.3503289066311738E-5</v>
      </c>
      <c r="O6">
        <v>2.9260461932428018E-3</v>
      </c>
      <c r="P6">
        <v>0</v>
      </c>
      <c r="S6">
        <v>2.5420007553900673E-3</v>
      </c>
      <c r="T6">
        <v>0</v>
      </c>
    </row>
    <row r="7" spans="1:20">
      <c r="A7" t="s">
        <v>112</v>
      </c>
      <c r="B7" s="17">
        <f>MIN(B2:B4)</f>
        <v>0</v>
      </c>
      <c r="C7" s="17">
        <f>MIN(C2:C4)</f>
        <v>0</v>
      </c>
      <c r="D7" s="17" t="e">
        <f>MIN(D2:D4)</f>
        <v>#NUM!</v>
      </c>
      <c r="E7" s="17">
        <f>MIN(E2:E4)</f>
        <v>1973</v>
      </c>
      <c r="F7" s="17">
        <f>MIN(F2:F4)</f>
        <v>1715.7</v>
      </c>
      <c r="G7" t="s">
        <v>91</v>
      </c>
      <c r="H7">
        <f>TINV(0.0455,H5)</f>
        <v>13.96781148509934</v>
      </c>
      <c r="K7" t="s">
        <v>91</v>
      </c>
      <c r="L7">
        <f>TINV(0.0455,L5)</f>
        <v>13.96781148509934</v>
      </c>
      <c r="O7" t="s">
        <v>91</v>
      </c>
      <c r="P7" t="e">
        <f>TINV(0.0455,P5)</f>
        <v>#NUM!</v>
      </c>
    </row>
    <row r="8" spans="1:20">
      <c r="A8" t="s">
        <v>113</v>
      </c>
      <c r="B8" s="17">
        <f>MAX(B2:B4)</f>
        <v>1.9124742459843688E-2</v>
      </c>
      <c r="C8" s="17">
        <f>MAX(C2:C4)</f>
        <v>1</v>
      </c>
      <c r="D8" s="17" t="e">
        <f>MAX(D2:D4)</f>
        <v>#NUM!</v>
      </c>
      <c r="E8" s="17">
        <f>MAX(E2:E4)</f>
        <v>1977</v>
      </c>
      <c r="F8" s="17">
        <f>MAX(F2:F4)</f>
        <v>1852.1</v>
      </c>
      <c r="G8" t="s">
        <v>92</v>
      </c>
      <c r="H8">
        <f>H7*G3</f>
        <v>1.5715702014917506E-2</v>
      </c>
      <c r="K8" t="s">
        <v>92</v>
      </c>
      <c r="L8">
        <f>L7*K3</f>
        <v>0</v>
      </c>
      <c r="O8" t="s">
        <v>92</v>
      </c>
      <c r="P8" t="e">
        <f>P7*O3</f>
        <v>#NUM!</v>
      </c>
    </row>
    <row r="9" spans="1:20">
      <c r="A9" t="s">
        <v>114</v>
      </c>
      <c r="B9" s="17">
        <f>ABS(B8-B7)</f>
        <v>1.9124742459843688E-2</v>
      </c>
      <c r="C9" s="17">
        <f>ABS(C8-C7)</f>
        <v>1</v>
      </c>
      <c r="D9" s="17" t="e">
        <f>ABS(D8-D7)</f>
        <v>#NUM!</v>
      </c>
      <c r="E9" s="17">
        <f>ABS(E8-E7)</f>
        <v>4</v>
      </c>
      <c r="F9" s="17">
        <f>ABS(F8-F7)</f>
        <v>136.39999999999986</v>
      </c>
      <c r="G9" t="s">
        <v>93</v>
      </c>
      <c r="H9">
        <f>G2+H8</f>
        <v>1.0343625676779118</v>
      </c>
      <c r="K9" t="s">
        <v>93</v>
      </c>
      <c r="L9">
        <f>K2+L8</f>
        <v>1</v>
      </c>
      <c r="O9" t="s">
        <v>93</v>
      </c>
      <c r="P9" t="e">
        <f>O2+P8</f>
        <v>#NUM!</v>
      </c>
    </row>
    <row r="10" spans="1:20">
      <c r="A10" t="s">
        <v>115</v>
      </c>
      <c r="B10" s="17">
        <f>COUNT(B2:B4)</f>
        <v>3</v>
      </c>
      <c r="G10" t="s">
        <v>94</v>
      </c>
      <c r="H10">
        <f>G2-H8</f>
        <v>1.0029311636480769</v>
      </c>
      <c r="K10" t="s">
        <v>94</v>
      </c>
      <c r="L10">
        <f>K2-L8</f>
        <v>1</v>
      </c>
      <c r="O10" t="s">
        <v>94</v>
      </c>
      <c r="P10" t="e">
        <f>O2-P8</f>
        <v>#NUM!</v>
      </c>
    </row>
    <row r="11" spans="1:20">
      <c r="G11" t="s">
        <v>95</v>
      </c>
      <c r="H11" s="66">
        <f>LN(G2)</f>
        <v>1.8475144289185629E-2</v>
      </c>
      <c r="K11" t="s">
        <v>95</v>
      </c>
      <c r="L11" s="66">
        <f>LN(K2)</f>
        <v>0</v>
      </c>
      <c r="O11" t="s">
        <v>95</v>
      </c>
      <c r="P11" s="66">
        <f>LN(O2)</f>
        <v>1.9124742459843688E-2</v>
      </c>
    </row>
    <row r="12" spans="1:20">
      <c r="G12" t="s">
        <v>96</v>
      </c>
      <c r="H12" s="66">
        <f>LN(H9)</f>
        <v>3.3785360347711832E-2</v>
      </c>
      <c r="K12" t="s">
        <v>96</v>
      </c>
      <c r="L12" s="66">
        <f>LN(L9)</f>
        <v>0</v>
      </c>
      <c r="O12" t="s">
        <v>96</v>
      </c>
      <c r="P12" s="66" t="e">
        <f>LN(P9)</f>
        <v>#NUM!</v>
      </c>
    </row>
    <row r="13" spans="1:20">
      <c r="G13" t="s">
        <v>97</v>
      </c>
      <c r="H13" s="66">
        <f>LN(H10)</f>
        <v>2.9268761640791718E-3</v>
      </c>
      <c r="K13" t="s">
        <v>97</v>
      </c>
      <c r="L13" s="66">
        <f>LN(L10)</f>
        <v>0</v>
      </c>
      <c r="O13" t="s">
        <v>97</v>
      </c>
      <c r="P13" s="66" t="e">
        <f>LN(P10)</f>
        <v>#NUM!</v>
      </c>
    </row>
    <row r="14" spans="1:20">
      <c r="G14" t="s">
        <v>98</v>
      </c>
      <c r="H14" s="66">
        <f>H12-H11</f>
        <v>1.5310216058526203E-2</v>
      </c>
      <c r="K14" t="s">
        <v>98</v>
      </c>
      <c r="L14" s="66">
        <f>L12-L11</f>
        <v>0</v>
      </c>
      <c r="O14" t="s">
        <v>98</v>
      </c>
      <c r="P14" s="66" t="e">
        <f>P12-P11</f>
        <v>#NUM!</v>
      </c>
    </row>
    <row r="15" spans="1:20">
      <c r="G15" t="s">
        <v>99</v>
      </c>
      <c r="H15" s="66">
        <f>H11-H13</f>
        <v>1.5548268125106457E-2</v>
      </c>
      <c r="K15" t="s">
        <v>99</v>
      </c>
      <c r="L15" s="66">
        <f>L11-L13</f>
        <v>0</v>
      </c>
      <c r="O15" t="s">
        <v>99</v>
      </c>
      <c r="P15" s="66" t="e">
        <f>P11-P13</f>
        <v>#NUM!</v>
      </c>
    </row>
    <row r="16" spans="1:20">
      <c r="G16" t="s">
        <v>100</v>
      </c>
      <c r="H16" s="67">
        <f>AVERAGE(H14:H15)</f>
        <v>1.542924209181633E-2</v>
      </c>
      <c r="K16" t="s">
        <v>100</v>
      </c>
      <c r="L16" s="67">
        <f>AVERAGE(L14:L15)</f>
        <v>0</v>
      </c>
      <c r="O16" t="s">
        <v>100</v>
      </c>
      <c r="P16" s="67" t="e">
        <f>AVERAGE(P14:P15)</f>
        <v>#NUM!</v>
      </c>
    </row>
    <row r="17" spans="7:16">
      <c r="G17" t="s">
        <v>101</v>
      </c>
      <c r="H17">
        <f>TINV(0.3173,H5)</f>
        <v>1.8374094280605857</v>
      </c>
      <c r="K17" t="s">
        <v>101</v>
      </c>
      <c r="L17">
        <f>TINV(0.3173,L5)</f>
        <v>1.8374094280605857</v>
      </c>
      <c r="O17" t="s">
        <v>101</v>
      </c>
      <c r="P17" t="e">
        <f>TINV(0.3173,P5)</f>
        <v>#NUM!</v>
      </c>
    </row>
    <row r="18" spans="7:16">
      <c r="G18" t="s">
        <v>102</v>
      </c>
      <c r="H18">
        <f>H17*G3</f>
        <v>2.0673373979599357E-3</v>
      </c>
      <c r="K18" t="s">
        <v>102</v>
      </c>
      <c r="L18">
        <f>L17*K3</f>
        <v>0</v>
      </c>
      <c r="O18" t="s">
        <v>102</v>
      </c>
      <c r="P18" t="e">
        <f>P17*O3</f>
        <v>#NUM!</v>
      </c>
    </row>
    <row r="19" spans="7:16">
      <c r="G19" t="s">
        <v>103</v>
      </c>
      <c r="H19">
        <f>G2+H18</f>
        <v>1.0207142030609542</v>
      </c>
      <c r="K19" t="s">
        <v>103</v>
      </c>
      <c r="L19">
        <f>K2+L18</f>
        <v>1</v>
      </c>
      <c r="O19" t="s">
        <v>103</v>
      </c>
      <c r="P19" t="e">
        <f>O2+P18</f>
        <v>#NUM!</v>
      </c>
    </row>
    <row r="20" spans="7:16">
      <c r="G20" t="s">
        <v>104</v>
      </c>
      <c r="H20">
        <f>G2-H18</f>
        <v>1.0165795282650345</v>
      </c>
      <c r="K20" t="s">
        <v>104</v>
      </c>
      <c r="L20">
        <f>K2-L18</f>
        <v>1</v>
      </c>
      <c r="O20" t="s">
        <v>104</v>
      </c>
      <c r="P20" t="e">
        <f>O2-P18</f>
        <v>#NUM!</v>
      </c>
    </row>
    <row r="21" spans="7:16">
      <c r="G21" t="s">
        <v>95</v>
      </c>
      <c r="H21" s="66">
        <f>LN(G2)</f>
        <v>1.8475144289185629E-2</v>
      </c>
      <c r="K21" t="s">
        <v>95</v>
      </c>
      <c r="L21" s="66">
        <f>LN(K2)</f>
        <v>0</v>
      </c>
      <c r="O21" t="s">
        <v>95</v>
      </c>
      <c r="P21" s="66">
        <f>LN(O2)</f>
        <v>1.9124742459843688E-2</v>
      </c>
    </row>
    <row r="22" spans="7:16">
      <c r="G22" t="s">
        <v>105</v>
      </c>
      <c r="H22" s="66">
        <f>LN(H19)</f>
        <v>2.0502581350542025E-2</v>
      </c>
      <c r="K22" t="s">
        <v>105</v>
      </c>
      <c r="L22" s="66">
        <f>LN(L19)</f>
        <v>0</v>
      </c>
      <c r="O22" t="s">
        <v>105</v>
      </c>
      <c r="P22" s="66" t="e">
        <f>LN(P19)</f>
        <v>#NUM!</v>
      </c>
    </row>
    <row r="23" spans="7:16">
      <c r="G23" t="s">
        <v>106</v>
      </c>
      <c r="H23" s="66">
        <f>LN(H20)</f>
        <v>1.6443588374662164E-2</v>
      </c>
      <c r="K23" t="s">
        <v>106</v>
      </c>
      <c r="L23" s="66">
        <f>LN(L20)</f>
        <v>0</v>
      </c>
      <c r="O23" t="s">
        <v>106</v>
      </c>
      <c r="P23" s="66" t="e">
        <f>LN(P20)</f>
        <v>#NUM!</v>
      </c>
    </row>
    <row r="24" spans="7:16">
      <c r="G24" t="s">
        <v>107</v>
      </c>
      <c r="H24" s="66">
        <f>H22-H21</f>
        <v>2.0274370613563956E-3</v>
      </c>
      <c r="K24" t="s">
        <v>107</v>
      </c>
      <c r="L24" s="66">
        <f>L22-L21</f>
        <v>0</v>
      </c>
      <c r="O24" t="s">
        <v>107</v>
      </c>
      <c r="P24" s="66" t="e">
        <f>P22-P21</f>
        <v>#NUM!</v>
      </c>
    </row>
    <row r="25" spans="7:16">
      <c r="G25" t="s">
        <v>108</v>
      </c>
      <c r="H25" s="66">
        <f>H21-H23</f>
        <v>2.0315559145234648E-3</v>
      </c>
      <c r="K25" t="s">
        <v>108</v>
      </c>
      <c r="L25" s="66">
        <f>L21-L23</f>
        <v>0</v>
      </c>
      <c r="O25" t="s">
        <v>108</v>
      </c>
      <c r="P25" s="66" t="e">
        <f>P21-P23</f>
        <v>#NUM!</v>
      </c>
    </row>
    <row r="26" spans="7:16">
      <c r="G26" t="s">
        <v>109</v>
      </c>
      <c r="H26" s="67">
        <f>AVERAGE(H24:H25)</f>
        <v>2.0294964879399302E-3</v>
      </c>
      <c r="K26" t="s">
        <v>109</v>
      </c>
      <c r="L26" s="67">
        <f>AVERAGE(L24:L25)</f>
        <v>0</v>
      </c>
      <c r="O26" t="s">
        <v>109</v>
      </c>
      <c r="P26" s="67" t="e">
        <f>AVERAGE(P24:P25)</f>
        <v>#NUM!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AB26"/>
  <sheetViews>
    <sheetView workbookViewId="0">
      <selection activeCell="F1" sqref="F1"/>
    </sheetView>
  </sheetViews>
  <sheetFormatPr defaultRowHeight="15"/>
  <sheetData>
    <row r="1" spans="1:28" ht="16.5" thickTop="1" thickBot="1">
      <c r="B1" s="17" t="s">
        <v>88</v>
      </c>
      <c r="C1" s="17" t="s">
        <v>89</v>
      </c>
      <c r="D1" s="17" t="s">
        <v>90</v>
      </c>
      <c r="E1" s="17" t="s">
        <v>0</v>
      </c>
      <c r="F1" s="17" t="s">
        <v>62</v>
      </c>
      <c r="G1" s="61">
        <f>LN(G2)</f>
        <v>6.1888573810735252E-2</v>
      </c>
      <c r="H1" s="62">
        <f>G4</f>
        <v>0.92095220947209777</v>
      </c>
      <c r="I1" t="s">
        <v>0</v>
      </c>
      <c r="J1" t="s">
        <v>62</v>
      </c>
      <c r="K1" s="63">
        <f>LN(K2)</f>
        <v>7.4397143814708591E-2</v>
      </c>
      <c r="L1" s="64">
        <f>K4</f>
        <v>0.90332625264016331</v>
      </c>
      <c r="M1" t="s">
        <v>0</v>
      </c>
      <c r="N1" t="s">
        <v>62</v>
      </c>
      <c r="O1" s="63">
        <f>LN(O2)</f>
        <v>5.6025576305719783E-2</v>
      </c>
      <c r="P1" s="64">
        <f>O4</f>
        <v>0.96689887955422149</v>
      </c>
      <c r="Q1" t="s">
        <v>0</v>
      </c>
      <c r="R1" t="s">
        <v>62</v>
      </c>
      <c r="S1" s="63">
        <f>LN(S2)</f>
        <v>5.9920648454607858E-2</v>
      </c>
      <c r="T1" s="64">
        <f>S4</f>
        <v>0.95443529401688632</v>
      </c>
      <c r="U1" t="s">
        <v>0</v>
      </c>
      <c r="V1" t="s">
        <v>62</v>
      </c>
      <c r="W1" s="63">
        <f>LN(W2)</f>
        <v>6.3477624599872773E-2</v>
      </c>
      <c r="X1" s="64">
        <f>W4</f>
        <v>0.90476983004821221</v>
      </c>
      <c r="Y1" t="s">
        <v>0</v>
      </c>
      <c r="Z1" t="s">
        <v>62</v>
      </c>
      <c r="AA1" s="63">
        <f>LN(AA2)</f>
        <v>6.3189466329141297E-2</v>
      </c>
      <c r="AB1" s="64">
        <f>AA4</f>
        <v>0.90328306199446962</v>
      </c>
    </row>
    <row r="2" spans="1:28" ht="15.75" thickTop="1">
      <c r="B2">
        <v>7.4397143814708591E-2</v>
      </c>
      <c r="C2" s="65">
        <v>0.90332625264016331</v>
      </c>
      <c r="D2">
        <v>18.688139796170823</v>
      </c>
      <c r="E2">
        <v>1962</v>
      </c>
      <c r="F2">
        <v>806</v>
      </c>
      <c r="G2">
        <f t="array" ref="G2:H6">LOGEST(F2:F6,E2:E6,TRUE, TRUE)</f>
        <v>1.0638437980631636</v>
      </c>
      <c r="H2">
        <v>1.381376628745347E-50</v>
      </c>
      <c r="I2">
        <v>1967</v>
      </c>
      <c r="J2">
        <v>862.9</v>
      </c>
      <c r="K2">
        <f t="array" ref="K2:L6">LOGEST(J2:J5,I2:I5,TRUE, TRUE)</f>
        <v>1.0772345375886143</v>
      </c>
      <c r="L2">
        <v>2.5796008430245326E-61</v>
      </c>
      <c r="M2">
        <v>1962</v>
      </c>
      <c r="N2">
        <v>806</v>
      </c>
      <c r="O2">
        <f t="array" ref="O2:P6">LOGEST(N2:N5,M2:M5,TRUE, TRUE)</f>
        <v>1.0576247335242144</v>
      </c>
      <c r="P2">
        <v>1.5151885242571461E-45</v>
      </c>
      <c r="Q2">
        <v>1962</v>
      </c>
      <c r="R2">
        <v>806</v>
      </c>
      <c r="S2">
        <f t="array" ref="S2:T6">LOGEST(R2:R5,Q2:Q5,TRUE, TRUE)</f>
        <v>1.0617522915173649</v>
      </c>
      <c r="T2">
        <v>6.4358618336800235E-49</v>
      </c>
      <c r="U2">
        <v>1962</v>
      </c>
      <c r="V2">
        <v>806</v>
      </c>
      <c r="W2">
        <f t="array" ref="W2:X6">LOGEST(V2:V5,U2:U5,TRUE, TRUE)</f>
        <v>1.0655356437483514</v>
      </c>
      <c r="X2">
        <v>6.0822967546815193E-52</v>
      </c>
      <c r="Y2">
        <v>1962</v>
      </c>
      <c r="Z2">
        <v>806</v>
      </c>
      <c r="AA2">
        <f t="array" ref="AA2:AB6">LOGEST(Z2:Z5,Y2:Y5,TRUE, TRUE)</f>
        <v>1.065228645074074</v>
      </c>
      <c r="AB2">
        <v>1.0715410487268973E-51</v>
      </c>
    </row>
    <row r="3" spans="1:28">
      <c r="B3">
        <v>5.6025576305719783E-2</v>
      </c>
      <c r="C3" s="65">
        <v>0.96689887955422149</v>
      </c>
      <c r="D3">
        <v>58.420915457412192</v>
      </c>
      <c r="E3">
        <v>1967</v>
      </c>
      <c r="F3">
        <v>862.9</v>
      </c>
      <c r="G3">
        <v>1.0468300189708258E-2</v>
      </c>
      <c r="H3">
        <v>20.635205101315464</v>
      </c>
      <c r="I3">
        <v>1973</v>
      </c>
      <c r="J3">
        <v>1715.7</v>
      </c>
      <c r="K3">
        <v>1.7209697067372794E-2</v>
      </c>
      <c r="L3">
        <v>33.963410195679351</v>
      </c>
      <c r="M3">
        <v>1973</v>
      </c>
      <c r="N3">
        <v>1715.7</v>
      </c>
      <c r="O3">
        <v>7.3299692636256296E-3</v>
      </c>
      <c r="P3">
        <v>14.456601913788765</v>
      </c>
      <c r="Q3">
        <v>1967</v>
      </c>
      <c r="R3">
        <v>862.9</v>
      </c>
      <c r="S3">
        <v>9.2576881557777761E-3</v>
      </c>
      <c r="T3">
        <v>18.244688021584235</v>
      </c>
      <c r="U3">
        <v>1967</v>
      </c>
      <c r="V3">
        <v>862.9</v>
      </c>
      <c r="W3">
        <v>1.456209611697119E-2</v>
      </c>
      <c r="X3">
        <v>28.68380965328921</v>
      </c>
      <c r="Y3">
        <v>1967</v>
      </c>
      <c r="Z3">
        <v>862.9</v>
      </c>
      <c r="AA3">
        <v>1.4620728942453512E-2</v>
      </c>
      <c r="AB3">
        <v>28.799302147780399</v>
      </c>
    </row>
    <row r="4" spans="1:28" ht="15.75" thickBot="1">
      <c r="B4">
        <v>5.9920648454607858E-2</v>
      </c>
      <c r="C4" s="65">
        <v>0.95443529401688632</v>
      </c>
      <c r="D4">
        <v>41.893622417780954</v>
      </c>
      <c r="E4">
        <v>1973</v>
      </c>
      <c r="F4">
        <v>1715.7</v>
      </c>
      <c r="G4">
        <v>0.92095220947209777</v>
      </c>
      <c r="H4">
        <v>0.13760937966333175</v>
      </c>
      <c r="I4">
        <v>1977</v>
      </c>
      <c r="J4">
        <v>1842.5</v>
      </c>
      <c r="K4">
        <v>0.90332625264016331</v>
      </c>
      <c r="L4">
        <v>0.14086744159350509</v>
      </c>
      <c r="M4">
        <v>1977</v>
      </c>
      <c r="N4">
        <v>1842.5</v>
      </c>
      <c r="O4">
        <v>0.96689887955422149</v>
      </c>
      <c r="P4">
        <v>8.999757634463687E-2</v>
      </c>
      <c r="Q4">
        <v>1977</v>
      </c>
      <c r="R4">
        <v>1842.5</v>
      </c>
      <c r="S4">
        <v>0.95443529401688632</v>
      </c>
      <c r="T4">
        <v>0.12026089684826798</v>
      </c>
      <c r="U4">
        <v>1973</v>
      </c>
      <c r="V4">
        <v>1715.7</v>
      </c>
      <c r="W4">
        <v>0.90476983004821221</v>
      </c>
      <c r="X4">
        <v>0.16651169512703273</v>
      </c>
      <c r="Y4">
        <v>1973</v>
      </c>
      <c r="Z4">
        <v>1715.7</v>
      </c>
      <c r="AA4">
        <v>0.90328306199446962</v>
      </c>
      <c r="AB4">
        <v>0.16718213783546743</v>
      </c>
    </row>
    <row r="5" spans="1:28" ht="16.5" thickTop="1" thickBot="1">
      <c r="B5">
        <v>6.3477624599872773E-2</v>
      </c>
      <c r="C5" s="65">
        <v>0.90476983004821221</v>
      </c>
      <c r="D5">
        <v>19.001747671064134</v>
      </c>
      <c r="E5">
        <v>1977</v>
      </c>
      <c r="F5">
        <v>1842.5</v>
      </c>
      <c r="G5">
        <v>34.951724899142647</v>
      </c>
      <c r="H5">
        <v>3</v>
      </c>
      <c r="I5">
        <v>1977</v>
      </c>
      <c r="J5">
        <v>1852.1</v>
      </c>
      <c r="K5" s="62">
        <v>18.688139796170823</v>
      </c>
      <c r="L5">
        <v>2</v>
      </c>
      <c r="M5">
        <v>1977</v>
      </c>
      <c r="N5">
        <v>1852.1</v>
      </c>
      <c r="O5" s="62">
        <v>58.420915457412192</v>
      </c>
      <c r="P5">
        <v>2</v>
      </c>
      <c r="Q5">
        <v>1977</v>
      </c>
      <c r="R5">
        <v>1852.1</v>
      </c>
      <c r="S5" s="62">
        <v>41.893622417780954</v>
      </c>
      <c r="T5">
        <v>2</v>
      </c>
      <c r="U5">
        <v>1977</v>
      </c>
      <c r="V5">
        <v>1852.1</v>
      </c>
      <c r="W5" s="62">
        <v>19.001747671064134</v>
      </c>
      <c r="X5">
        <v>2</v>
      </c>
      <c r="Y5">
        <v>1977</v>
      </c>
      <c r="Z5">
        <v>1842.5</v>
      </c>
      <c r="AA5" s="62">
        <v>18.678901144343882</v>
      </c>
      <c r="AB5">
        <v>2</v>
      </c>
    </row>
    <row r="6" spans="1:28" ht="15.75" thickTop="1">
      <c r="B6">
        <v>6.3189466329141297E-2</v>
      </c>
      <c r="C6" s="65">
        <v>0.90328306199446962</v>
      </c>
      <c r="D6">
        <v>18.678901144343882</v>
      </c>
      <c r="E6">
        <v>1977</v>
      </c>
      <c r="F6">
        <v>1852.1</v>
      </c>
      <c r="G6">
        <v>0.66185779420687429</v>
      </c>
      <c r="H6">
        <v>5.6809024113980942E-2</v>
      </c>
      <c r="K6">
        <v>0.37084064552169083</v>
      </c>
      <c r="L6">
        <v>3.9687272202199128E-2</v>
      </c>
      <c r="O6">
        <v>0.47318392895849726</v>
      </c>
      <c r="P6">
        <v>1.6199127495817485E-2</v>
      </c>
      <c r="S6">
        <v>0.60589419376849218</v>
      </c>
      <c r="T6">
        <v>2.8925366621499499E-2</v>
      </c>
      <c r="W6">
        <v>0.52684520384814204</v>
      </c>
      <c r="X6">
        <v>5.5452289228155788E-2</v>
      </c>
      <c r="AA6">
        <v>0.52207280663623867</v>
      </c>
      <c r="AB6">
        <v>5.5899734422474465E-2</v>
      </c>
    </row>
    <row r="7" spans="1:28">
      <c r="A7" t="s">
        <v>110</v>
      </c>
      <c r="B7" s="17">
        <f>AVERAGE(B2:B6)</f>
        <v>6.3402091900810059E-2</v>
      </c>
      <c r="C7" s="17">
        <f>AVERAGE(C2:C6)</f>
        <v>0.92654266365079074</v>
      </c>
      <c r="D7" s="17">
        <f>AVERAGE(D2:D6)</f>
        <v>31.336665297354397</v>
      </c>
      <c r="E7" s="17">
        <f>AVERAGE(E2:E6)</f>
        <v>1971.2</v>
      </c>
      <c r="F7" s="17">
        <f>AVERAGE(F2:F6)</f>
        <v>1415.8400000000001</v>
      </c>
      <c r="G7" t="s">
        <v>91</v>
      </c>
      <c r="H7">
        <f>TINV(0.0455,H5)</f>
        <v>3.3068299204365106</v>
      </c>
      <c r="K7" t="s">
        <v>91</v>
      </c>
      <c r="L7">
        <f>TINV(0.0455,L5)</f>
        <v>4.5265507598681651</v>
      </c>
      <c r="O7" t="s">
        <v>91</v>
      </c>
      <c r="P7">
        <f>TINV(0.0455,P5)</f>
        <v>4.5265507598681651</v>
      </c>
      <c r="S7" t="s">
        <v>91</v>
      </c>
      <c r="T7">
        <f>TINV(0.0455,T5)</f>
        <v>4.5265507598681651</v>
      </c>
      <c r="W7" t="s">
        <v>91</v>
      </c>
      <c r="X7">
        <f>TINV(0.0455,X5)</f>
        <v>4.5265507598681651</v>
      </c>
    </row>
    <row r="8" spans="1:28">
      <c r="A8" t="s">
        <v>111</v>
      </c>
      <c r="B8" s="17">
        <f>STDEV(B2:B6)</f>
        <v>6.8460848702998353E-3</v>
      </c>
      <c r="C8" s="17">
        <f>STDEV(C2:C6)</f>
        <v>3.1467006861524489E-2</v>
      </c>
      <c r="D8" s="17">
        <f>STDEV(D2:D6)</f>
        <v>18.147729430494952</v>
      </c>
      <c r="E8" s="17">
        <f>STDEV(E2:E6)</f>
        <v>6.5726706900761629</v>
      </c>
      <c r="F8" s="17">
        <f>STDEV(F2:F6)</f>
        <v>533.83635882168983</v>
      </c>
      <c r="G8" t="s">
        <v>92</v>
      </c>
      <c r="H8">
        <f>H7*G3</f>
        <v>3.4616888283438466E-2</v>
      </c>
      <c r="K8" t="s">
        <v>92</v>
      </c>
      <c r="L8">
        <f>L7*K3</f>
        <v>7.7900567337417251E-2</v>
      </c>
      <c r="O8" t="s">
        <v>92</v>
      </c>
      <c r="P8">
        <f>P7*O3</f>
        <v>3.3179477940074885E-2</v>
      </c>
      <c r="S8" t="s">
        <v>92</v>
      </c>
      <c r="T8">
        <f>T7*S3</f>
        <v>4.1905395356158406E-2</v>
      </c>
      <c r="W8" t="s">
        <v>92</v>
      </c>
      <c r="X8">
        <f>X7*W3</f>
        <v>6.591606724354919E-2</v>
      </c>
    </row>
    <row r="9" spans="1:28">
      <c r="A9" t="s">
        <v>112</v>
      </c>
      <c r="B9" s="17">
        <f>MIN(B2:B6)</f>
        <v>5.6025576305719783E-2</v>
      </c>
      <c r="C9" s="17">
        <f>MIN(C2:C6)</f>
        <v>0.90328306199446962</v>
      </c>
      <c r="D9" s="17">
        <f>MIN(D2:D6)</f>
        <v>18.678901144343882</v>
      </c>
      <c r="E9" s="17">
        <f>MIN(E2:E6)</f>
        <v>1962</v>
      </c>
      <c r="F9" s="17">
        <f>MIN(F2:F6)</f>
        <v>806</v>
      </c>
      <c r="G9" t="s">
        <v>93</v>
      </c>
      <c r="H9">
        <f>G2+H8</f>
        <v>1.0984606863466022</v>
      </c>
      <c r="K9" t="s">
        <v>93</v>
      </c>
      <c r="L9">
        <f>K2+L8</f>
        <v>1.1551351049260317</v>
      </c>
      <c r="O9" t="s">
        <v>93</v>
      </c>
      <c r="P9">
        <f>O2+P8</f>
        <v>1.0908042114642893</v>
      </c>
      <c r="S9" t="s">
        <v>93</v>
      </c>
      <c r="T9">
        <f>S2+T8</f>
        <v>1.1036576868735233</v>
      </c>
      <c r="W9" t="s">
        <v>93</v>
      </c>
      <c r="X9">
        <f>W2+X8</f>
        <v>1.1314517109919007</v>
      </c>
    </row>
    <row r="10" spans="1:28">
      <c r="A10" t="s">
        <v>113</v>
      </c>
      <c r="B10" s="17">
        <f>MAX(B2:B6)</f>
        <v>7.4397143814708591E-2</v>
      </c>
      <c r="C10" s="17">
        <f>MAX(C2:C6)</f>
        <v>0.96689887955422149</v>
      </c>
      <c r="D10" s="17">
        <f>MAX(D2:D6)</f>
        <v>58.420915457412192</v>
      </c>
      <c r="E10" s="17">
        <f>MAX(E2:E6)</f>
        <v>1977</v>
      </c>
      <c r="F10" s="17">
        <f>MAX(F2:F6)</f>
        <v>1852.1</v>
      </c>
      <c r="G10" t="s">
        <v>94</v>
      </c>
      <c r="H10">
        <f>G2-H8</f>
        <v>1.0292269097797251</v>
      </c>
      <c r="K10" t="s">
        <v>94</v>
      </c>
      <c r="L10">
        <f>K2-L8</f>
        <v>0.99933397025119708</v>
      </c>
      <c r="O10" t="s">
        <v>94</v>
      </c>
      <c r="P10">
        <f>O2-P8</f>
        <v>1.0244452555841395</v>
      </c>
      <c r="S10" t="s">
        <v>94</v>
      </c>
      <c r="T10">
        <f>S2-T8</f>
        <v>1.0198468961612066</v>
      </c>
      <c r="W10" t="s">
        <v>94</v>
      </c>
      <c r="X10">
        <f>W2-X8</f>
        <v>0.99961957650480227</v>
      </c>
    </row>
    <row r="11" spans="1:28">
      <c r="A11" t="s">
        <v>114</v>
      </c>
      <c r="B11" s="17">
        <f>ABS(B10-B9)</f>
        <v>1.8371567508988808E-2</v>
      </c>
      <c r="C11" s="17">
        <f>ABS(C10-C9)</f>
        <v>6.3615817559751875E-2</v>
      </c>
      <c r="D11" s="17">
        <f>ABS(D10-D9)</f>
        <v>39.74201431306831</v>
      </c>
      <c r="E11" s="17">
        <f>ABS(E10-E9)</f>
        <v>15</v>
      </c>
      <c r="F11" s="17">
        <f>ABS(F10-F9)</f>
        <v>1046.0999999999999</v>
      </c>
      <c r="G11" t="s">
        <v>95</v>
      </c>
      <c r="H11" s="66">
        <f>LN(G2)</f>
        <v>6.1888573810735252E-2</v>
      </c>
      <c r="K11" t="s">
        <v>95</v>
      </c>
      <c r="L11" s="66">
        <f>LN(K2)</f>
        <v>7.4397143814708591E-2</v>
      </c>
      <c r="O11" t="s">
        <v>95</v>
      </c>
      <c r="P11" s="66">
        <f>LN(O2)</f>
        <v>5.6025576305719783E-2</v>
      </c>
      <c r="S11" t="s">
        <v>95</v>
      </c>
      <c r="T11" s="66">
        <f>LN(S2)</f>
        <v>5.9920648454607858E-2</v>
      </c>
      <c r="W11" t="s">
        <v>95</v>
      </c>
      <c r="X11" s="66">
        <f>LN(W2)</f>
        <v>6.3477624599872773E-2</v>
      </c>
    </row>
    <row r="12" spans="1:28">
      <c r="A12" t="s">
        <v>115</v>
      </c>
      <c r="B12" s="17">
        <f>COUNT(B2:B6)</f>
        <v>5</v>
      </c>
      <c r="G12" t="s">
        <v>96</v>
      </c>
      <c r="H12" s="66">
        <f>LN(H9)</f>
        <v>9.3909823714714763E-2</v>
      </c>
      <c r="K12" t="s">
        <v>96</v>
      </c>
      <c r="L12" s="66">
        <f>LN(L9)</f>
        <v>0.14421731109476862</v>
      </c>
      <c r="O12" t="s">
        <v>96</v>
      </c>
      <c r="P12" s="66">
        <f>LN(P9)</f>
        <v>8.6915232876864534E-2</v>
      </c>
      <c r="S12" t="s">
        <v>96</v>
      </c>
      <c r="T12" s="66">
        <f>LN(T9)</f>
        <v>9.8629833536678008E-2</v>
      </c>
      <c r="W12" t="s">
        <v>96</v>
      </c>
      <c r="X12" s="66">
        <f>LN(X9)</f>
        <v>0.12350150819614501</v>
      </c>
    </row>
    <row r="13" spans="1:28">
      <c r="G13" t="s">
        <v>97</v>
      </c>
      <c r="H13" s="66">
        <f>LN(H10)</f>
        <v>2.8807947391188089E-2</v>
      </c>
      <c r="K13" t="s">
        <v>97</v>
      </c>
      <c r="L13" s="66">
        <f>LN(L10)</f>
        <v>-6.6625164514791456E-4</v>
      </c>
      <c r="O13" t="s">
        <v>97</v>
      </c>
      <c r="P13" s="66">
        <f>LN(P10)</f>
        <v>2.4151252016921365E-2</v>
      </c>
      <c r="S13" t="s">
        <v>97</v>
      </c>
      <c r="T13" s="66">
        <f>LN(T10)</f>
        <v>1.9652514227038079E-2</v>
      </c>
      <c r="W13" t="s">
        <v>97</v>
      </c>
      <c r="X13" s="66">
        <f>LN(X10)</f>
        <v>-3.8049587457270929E-4</v>
      </c>
    </row>
    <row r="14" spans="1:28">
      <c r="G14" t="s">
        <v>98</v>
      </c>
      <c r="H14" s="66">
        <f>H12-H11</f>
        <v>3.2021249903979511E-2</v>
      </c>
      <c r="K14" t="s">
        <v>98</v>
      </c>
      <c r="L14" s="66">
        <f>L12-L11</f>
        <v>6.9820167280060033E-2</v>
      </c>
      <c r="O14" t="s">
        <v>98</v>
      </c>
      <c r="P14" s="66">
        <f>P12-P11</f>
        <v>3.0889656571144751E-2</v>
      </c>
      <c r="S14" t="s">
        <v>98</v>
      </c>
      <c r="T14" s="66">
        <f>T12-T11</f>
        <v>3.8709185082070149E-2</v>
      </c>
      <c r="W14" t="s">
        <v>98</v>
      </c>
      <c r="X14" s="66">
        <f>X12-X11</f>
        <v>6.002388359627224E-2</v>
      </c>
    </row>
    <row r="15" spans="1:28">
      <c r="G15" t="s">
        <v>99</v>
      </c>
      <c r="H15" s="66">
        <f>H11-H13</f>
        <v>3.3080626419547163E-2</v>
      </c>
      <c r="K15" t="s">
        <v>99</v>
      </c>
      <c r="L15" s="66">
        <f>L11-L13</f>
        <v>7.5063395459856505E-2</v>
      </c>
      <c r="O15" t="s">
        <v>99</v>
      </c>
      <c r="P15" s="66">
        <f>P11-P13</f>
        <v>3.1874324288798418E-2</v>
      </c>
      <c r="S15" t="s">
        <v>99</v>
      </c>
      <c r="T15" s="66">
        <f>T11-T13</f>
        <v>4.026813422756978E-2</v>
      </c>
      <c r="W15" t="s">
        <v>99</v>
      </c>
      <c r="X15" s="66">
        <f>X11-X13</f>
        <v>6.3858120474445487E-2</v>
      </c>
    </row>
    <row r="16" spans="1:28">
      <c r="G16" t="s">
        <v>100</v>
      </c>
      <c r="H16" s="67">
        <f>AVERAGE(H14:H15)</f>
        <v>3.255093816176334E-2</v>
      </c>
      <c r="K16" t="s">
        <v>100</v>
      </c>
      <c r="L16" s="67">
        <f>AVERAGE(L14:L15)</f>
        <v>7.2441781369958269E-2</v>
      </c>
      <c r="O16" t="s">
        <v>100</v>
      </c>
      <c r="P16" s="67">
        <f>AVERAGE(P14:P15)</f>
        <v>3.1381990429971585E-2</v>
      </c>
      <c r="S16" t="s">
        <v>100</v>
      </c>
      <c r="T16" s="67">
        <f>AVERAGE(T14:T15)</f>
        <v>3.9488659654819964E-2</v>
      </c>
      <c r="W16" t="s">
        <v>100</v>
      </c>
      <c r="X16" s="67">
        <f>AVERAGE(X14:X15)</f>
        <v>6.1941002035358864E-2</v>
      </c>
    </row>
    <row r="17" spans="7:24">
      <c r="G17" t="s">
        <v>101</v>
      </c>
      <c r="H17">
        <f>TINV(0.3173,H5)</f>
        <v>1.1969125599570756</v>
      </c>
      <c r="K17" t="s">
        <v>101</v>
      </c>
      <c r="L17">
        <f>TINV(0.3173,L5)</f>
        <v>1.3213154595816055</v>
      </c>
      <c r="O17" t="s">
        <v>101</v>
      </c>
      <c r="P17">
        <f>TINV(0.3173,P5)</f>
        <v>1.3213154595816055</v>
      </c>
      <c r="S17" t="s">
        <v>101</v>
      </c>
      <c r="T17">
        <f>TINV(0.3173,T5)</f>
        <v>1.3213154595816055</v>
      </c>
      <c r="W17" t="s">
        <v>101</v>
      </c>
      <c r="X17">
        <f>TINV(0.3173,X5)</f>
        <v>1.3213154595816055</v>
      </c>
    </row>
    <row r="18" spans="7:24">
      <c r="G18" t="s">
        <v>102</v>
      </c>
      <c r="H18">
        <f>H17*G3</f>
        <v>1.2529639978462851E-2</v>
      </c>
      <c r="K18" t="s">
        <v>102</v>
      </c>
      <c r="L18">
        <f>L17*K3</f>
        <v>2.2739438789835892E-2</v>
      </c>
      <c r="O18" t="s">
        <v>102</v>
      </c>
      <c r="P18">
        <f>P17*O3</f>
        <v>9.6852017062865406E-3</v>
      </c>
      <c r="S18" t="s">
        <v>102</v>
      </c>
      <c r="T18">
        <f>T17*S3</f>
        <v>1.2232326480214698E-2</v>
      </c>
      <c r="W18" t="s">
        <v>102</v>
      </c>
      <c r="X18">
        <f>X17*W3</f>
        <v>1.92411227232673E-2</v>
      </c>
    </row>
    <row r="19" spans="7:24">
      <c r="G19" t="s">
        <v>103</v>
      </c>
      <c r="H19">
        <f>G2+H18</f>
        <v>1.0763734380416266</v>
      </c>
      <c r="K19" t="s">
        <v>103</v>
      </c>
      <c r="L19">
        <f>K2+L18</f>
        <v>1.0999739763784502</v>
      </c>
      <c r="O19" t="s">
        <v>103</v>
      </c>
      <c r="P19">
        <f>O2+P18</f>
        <v>1.0673099352305009</v>
      </c>
      <c r="S19" t="s">
        <v>103</v>
      </c>
      <c r="T19">
        <f>S2+T18</f>
        <v>1.0739846179975796</v>
      </c>
      <c r="W19" t="s">
        <v>103</v>
      </c>
      <c r="X19">
        <f>W2+X18</f>
        <v>1.0847767664716188</v>
      </c>
    </row>
    <row r="20" spans="7:24">
      <c r="G20" t="s">
        <v>104</v>
      </c>
      <c r="H20">
        <f>G2-H18</f>
        <v>1.0513141580847007</v>
      </c>
      <c r="K20" t="s">
        <v>104</v>
      </c>
      <c r="L20">
        <f>K2-L18</f>
        <v>1.0544950987987785</v>
      </c>
      <c r="O20" t="s">
        <v>104</v>
      </c>
      <c r="P20">
        <f>O2-P18</f>
        <v>1.0479395318179279</v>
      </c>
      <c r="S20" t="s">
        <v>104</v>
      </c>
      <c r="T20">
        <f>S2-T18</f>
        <v>1.0495199650371503</v>
      </c>
      <c r="W20" t="s">
        <v>104</v>
      </c>
      <c r="X20">
        <f>W2-X18</f>
        <v>1.046294521025084</v>
      </c>
    </row>
    <row r="21" spans="7:24">
      <c r="G21" t="s">
        <v>95</v>
      </c>
      <c r="H21" s="66">
        <f>LN(G2)</f>
        <v>6.1888573810735252E-2</v>
      </c>
      <c r="K21" t="s">
        <v>95</v>
      </c>
      <c r="L21" s="66">
        <f>LN(K2)</f>
        <v>7.4397143814708591E-2</v>
      </c>
      <c r="O21" t="s">
        <v>95</v>
      </c>
      <c r="P21" s="66">
        <f>LN(O2)</f>
        <v>5.6025576305719783E-2</v>
      </c>
      <c r="S21" t="s">
        <v>95</v>
      </c>
      <c r="T21" s="66">
        <f>LN(S2)</f>
        <v>5.9920648454607858E-2</v>
      </c>
      <c r="W21" t="s">
        <v>95</v>
      </c>
      <c r="X21" s="66">
        <f>LN(W2)</f>
        <v>6.3477624599872773E-2</v>
      </c>
    </row>
    <row r="22" spans="7:24">
      <c r="G22" t="s">
        <v>105</v>
      </c>
      <c r="H22" s="66">
        <f>LN(H19)</f>
        <v>7.35974629047004E-2</v>
      </c>
      <c r="K22" t="s">
        <v>105</v>
      </c>
      <c r="L22" s="66">
        <f>LN(L19)</f>
        <v>9.5286521686701237E-2</v>
      </c>
      <c r="O22" t="s">
        <v>105</v>
      </c>
      <c r="P22" s="66">
        <f>LN(P19)</f>
        <v>6.5141403645979423E-2</v>
      </c>
      <c r="S22" t="s">
        <v>105</v>
      </c>
      <c r="T22" s="66">
        <f>LN(T19)</f>
        <v>7.1375673821707189E-2</v>
      </c>
      <c r="W22" t="s">
        <v>105</v>
      </c>
      <c r="X22" s="66">
        <f>LN(X19)</f>
        <v>8.1374220636530104E-2</v>
      </c>
    </row>
    <row r="23" spans="7:24">
      <c r="G23" t="s">
        <v>106</v>
      </c>
      <c r="H23" s="66">
        <f>LN(H20)</f>
        <v>5.004096072546059E-2</v>
      </c>
      <c r="K23" t="s">
        <v>106</v>
      </c>
      <c r="L23" s="66">
        <f>LN(L20)</f>
        <v>5.3062073034737083E-2</v>
      </c>
      <c r="O23" t="s">
        <v>106</v>
      </c>
      <c r="P23" s="66">
        <f>LN(P20)</f>
        <v>4.6825885587204068E-2</v>
      </c>
      <c r="S23" t="s">
        <v>106</v>
      </c>
      <c r="T23" s="66">
        <f>LN(T20)</f>
        <v>4.8332883477456248E-2</v>
      </c>
      <c r="W23" t="s">
        <v>106</v>
      </c>
      <c r="X23" s="66">
        <f>LN(X20)</f>
        <v>4.5254894867292728E-2</v>
      </c>
    </row>
    <row r="24" spans="7:24">
      <c r="G24" t="s">
        <v>107</v>
      </c>
      <c r="H24" s="66">
        <f>H22-H21</f>
        <v>1.1708889093965148E-2</v>
      </c>
      <c r="K24" t="s">
        <v>107</v>
      </c>
      <c r="L24" s="66">
        <f>L22-L21</f>
        <v>2.0889377871992645E-2</v>
      </c>
      <c r="O24" t="s">
        <v>107</v>
      </c>
      <c r="P24" s="66">
        <f>P22-P21</f>
        <v>9.1158273402596399E-3</v>
      </c>
      <c r="S24" t="s">
        <v>107</v>
      </c>
      <c r="T24" s="66">
        <f>T22-T21</f>
        <v>1.1455025367099331E-2</v>
      </c>
      <c r="W24" t="s">
        <v>107</v>
      </c>
      <c r="X24" s="66">
        <f>X22-X21</f>
        <v>1.7896596036657331E-2</v>
      </c>
    </row>
    <row r="25" spans="7:24">
      <c r="G25" t="s">
        <v>108</v>
      </c>
      <c r="H25" s="66">
        <f>H21-H23</f>
        <v>1.1847613085274662E-2</v>
      </c>
      <c r="K25" t="s">
        <v>108</v>
      </c>
      <c r="L25" s="66">
        <f>L21-L23</f>
        <v>2.1335070779971509E-2</v>
      </c>
      <c r="O25" t="s">
        <v>108</v>
      </c>
      <c r="P25" s="66">
        <f>P21-P23</f>
        <v>9.1996907185157156E-3</v>
      </c>
      <c r="S25" t="s">
        <v>108</v>
      </c>
      <c r="T25" s="66">
        <f>T21-T23</f>
        <v>1.158776497715161E-2</v>
      </c>
      <c r="W25" t="s">
        <v>108</v>
      </c>
      <c r="X25" s="66">
        <f>X21-X23</f>
        <v>1.8222729732580045E-2</v>
      </c>
    </row>
    <row r="26" spans="7:24">
      <c r="G26" t="s">
        <v>109</v>
      </c>
      <c r="H26" s="67">
        <f>AVERAGE(H24:H25)</f>
        <v>1.1778251089619905E-2</v>
      </c>
      <c r="K26" t="s">
        <v>109</v>
      </c>
      <c r="L26" s="67">
        <f>AVERAGE(L24:L25)</f>
        <v>2.1112224325982077E-2</v>
      </c>
      <c r="O26" t="s">
        <v>109</v>
      </c>
      <c r="P26" s="67">
        <f>AVERAGE(P24:P25)</f>
        <v>9.1577590293876777E-3</v>
      </c>
      <c r="S26" t="s">
        <v>109</v>
      </c>
      <c r="T26" s="67">
        <f>AVERAGE(T24:T25)</f>
        <v>1.152139517212547E-2</v>
      </c>
      <c r="W26" t="s">
        <v>109</v>
      </c>
      <c r="X26" s="67">
        <f>AVERAGE(X24:X25)</f>
        <v>1.8059662884618688E-2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CB26"/>
  <sheetViews>
    <sheetView workbookViewId="0">
      <selection activeCell="F1" sqref="F1"/>
    </sheetView>
  </sheetViews>
  <sheetFormatPr defaultRowHeight="15"/>
  <sheetData>
    <row r="1" spans="2:80" ht="16.5" thickTop="1" thickBot="1">
      <c r="B1" s="17" t="s">
        <v>88</v>
      </c>
      <c r="C1" s="17" t="s">
        <v>89</v>
      </c>
      <c r="D1" s="17" t="s">
        <v>90</v>
      </c>
      <c r="E1" s="17" t="s">
        <v>0</v>
      </c>
      <c r="F1" s="17" t="s">
        <v>62</v>
      </c>
      <c r="G1" s="61">
        <f>LN(G2)</f>
        <v>-3.8589586325809E-2</v>
      </c>
      <c r="H1" s="62">
        <f>G4</f>
        <v>0.13377692478452341</v>
      </c>
      <c r="I1" t="s">
        <v>0</v>
      </c>
      <c r="J1" t="s">
        <v>62</v>
      </c>
      <c r="K1" s="63">
        <f>LN(K2)</f>
        <v>-3.1904738486831112E-2</v>
      </c>
      <c r="L1" s="64">
        <f>K4</f>
        <v>7.9936702308697705E-2</v>
      </c>
      <c r="M1" t="s">
        <v>0</v>
      </c>
      <c r="N1" t="s">
        <v>62</v>
      </c>
      <c r="O1" s="63">
        <f>LN(O2)</f>
        <v>-3.201569539448923E-2</v>
      </c>
      <c r="P1" s="64">
        <f>O4</f>
        <v>9.2668494447173483E-2</v>
      </c>
      <c r="Q1" t="s">
        <v>0</v>
      </c>
      <c r="R1" t="s">
        <v>62</v>
      </c>
      <c r="S1" s="63">
        <f>LN(S2)</f>
        <v>-4.2226165740036986E-2</v>
      </c>
      <c r="T1" s="64">
        <f>S4</f>
        <v>0.14650693020256422</v>
      </c>
      <c r="U1" t="s">
        <v>0</v>
      </c>
      <c r="V1" t="s">
        <v>62</v>
      </c>
      <c r="W1" s="63">
        <f>LN(W2)</f>
        <v>-3.195465216241828E-2</v>
      </c>
      <c r="X1" s="64">
        <f>W4</f>
        <v>9.2427024155278828E-2</v>
      </c>
      <c r="Y1" t="s">
        <v>0</v>
      </c>
      <c r="Z1" t="s">
        <v>62</v>
      </c>
      <c r="AA1" s="63">
        <f>LN(AA2)</f>
        <v>-3.2827119817857714E-2</v>
      </c>
      <c r="AB1" s="64">
        <f>AA4</f>
        <v>9.9012403093208079E-2</v>
      </c>
      <c r="AC1" t="s">
        <v>0</v>
      </c>
      <c r="AD1" t="s">
        <v>62</v>
      </c>
      <c r="AE1" s="63">
        <f>LN(AE2)</f>
        <v>-4.0172884648884681E-2</v>
      </c>
      <c r="AF1" s="64">
        <f>AE4</f>
        <v>0.14465098446080166</v>
      </c>
      <c r="AG1" t="s">
        <v>0</v>
      </c>
      <c r="AH1" t="s">
        <v>62</v>
      </c>
      <c r="AI1" s="63">
        <f>LN(AI2)</f>
        <v>-3.8600234292561202E-2</v>
      </c>
      <c r="AJ1" s="64">
        <f>AI4</f>
        <v>0.13416776635953195</v>
      </c>
      <c r="AK1" t="s">
        <v>0</v>
      </c>
      <c r="AL1" t="s">
        <v>62</v>
      </c>
      <c r="AM1" s="63">
        <f>LN(AM2)</f>
        <v>-3.8536847730455279E-2</v>
      </c>
      <c r="AN1" s="64">
        <f>AM4</f>
        <v>0.14196093117955735</v>
      </c>
      <c r="AO1" t="s">
        <v>0</v>
      </c>
      <c r="AP1" t="s">
        <v>62</v>
      </c>
      <c r="AQ1" s="63">
        <f>LN(AQ2)</f>
        <v>-3.6722284078381962E-2</v>
      </c>
      <c r="AR1" s="64">
        <f>AQ4</f>
        <v>0.15515460572545661</v>
      </c>
      <c r="AS1" t="s">
        <v>0</v>
      </c>
      <c r="AT1" t="s">
        <v>62</v>
      </c>
      <c r="AU1" s="63">
        <f>LN(AU2)</f>
        <v>-3.6722284078381962E-2</v>
      </c>
      <c r="AV1" s="64">
        <f>AU4</f>
        <v>0.15515460572545661</v>
      </c>
      <c r="AW1" t="s">
        <v>0</v>
      </c>
      <c r="AX1" t="s">
        <v>62</v>
      </c>
      <c r="AY1" s="63">
        <f>LN(AY2)</f>
        <v>-3.7874405052463325E-2</v>
      </c>
      <c r="AZ1" s="64">
        <f>AY4</f>
        <v>0.12990033902497977</v>
      </c>
      <c r="BA1" t="s">
        <v>0</v>
      </c>
      <c r="BB1" t="s">
        <v>62</v>
      </c>
      <c r="BC1" s="63">
        <f>LN(BC2)</f>
        <v>-3.8289048852756205E-2</v>
      </c>
      <c r="BD1" s="64">
        <f>BC4</f>
        <v>0.13150635052182996</v>
      </c>
      <c r="BE1" t="s">
        <v>0</v>
      </c>
      <c r="BF1" t="s">
        <v>62</v>
      </c>
      <c r="BG1" s="63">
        <f>LN(BG2)</f>
        <v>-3.7462614450644048E-2</v>
      </c>
      <c r="BH1" s="64">
        <f>BG4</f>
        <v>0.12900428493903759</v>
      </c>
      <c r="BI1" t="s">
        <v>0</v>
      </c>
      <c r="BJ1" t="s">
        <v>62</v>
      </c>
      <c r="BK1" s="63">
        <f>LN(BK2)</f>
        <v>-3.9701440382595335E-2</v>
      </c>
      <c r="BL1" s="64">
        <f>BK4</f>
        <v>0.14254287076616842</v>
      </c>
      <c r="BM1" t="s">
        <v>0</v>
      </c>
      <c r="BN1" t="s">
        <v>62</v>
      </c>
      <c r="BO1" s="63">
        <f>LN(BO2)</f>
        <v>-4.0155808707619145E-2</v>
      </c>
      <c r="BP1" s="64">
        <f>BO4</f>
        <v>0.14189395895825807</v>
      </c>
      <c r="BQ1" t="s">
        <v>0</v>
      </c>
      <c r="BR1" t="s">
        <v>62</v>
      </c>
      <c r="BS1" s="63">
        <f>LN(BS2)</f>
        <v>-4.844125170759956E-2</v>
      </c>
      <c r="BT1" s="64">
        <f>BS4</f>
        <v>0.20870554925099186</v>
      </c>
      <c r="BU1" t="s">
        <v>0</v>
      </c>
      <c r="BV1" t="s">
        <v>62</v>
      </c>
      <c r="BW1" s="63">
        <f>LN(BW2)</f>
        <v>-5.1644308352910936E-2</v>
      </c>
      <c r="BX1" s="64">
        <f>BW4</f>
        <v>0.22271518044574637</v>
      </c>
      <c r="BY1" t="s">
        <v>0</v>
      </c>
      <c r="BZ1" t="s">
        <v>62</v>
      </c>
      <c r="CA1" s="63">
        <f>LN(CA2)</f>
        <v>-3.9226129668940658E-2</v>
      </c>
      <c r="CB1" s="64">
        <f>CA4</f>
        <v>9.9641595924240114E-2</v>
      </c>
    </row>
    <row r="2" spans="2:80" ht="15.75" thickTop="1">
      <c r="B2">
        <v>-3.1904738486831112E-2</v>
      </c>
      <c r="C2" s="65">
        <v>7.9936702308697705E-2</v>
      </c>
      <c r="D2">
        <v>1.3032261341575311</v>
      </c>
      <c r="E2">
        <v>1973</v>
      </c>
      <c r="F2">
        <v>1715.7</v>
      </c>
      <c r="G2">
        <f t="array" ref="G2:H6">LOGEST(F2:F19,E2:E19,TRUE, TRUE)</f>
        <v>0.96214550579799385</v>
      </c>
      <c r="H2">
        <v>1.4301413123295177E+36</v>
      </c>
      <c r="I2">
        <v>1977</v>
      </c>
      <c r="J2">
        <v>1842.5</v>
      </c>
      <c r="K2">
        <f t="array" ref="K2:L6">LOGEST(J2:J18,I2:I18,TRUE, TRUE)</f>
        <v>0.96859884787634043</v>
      </c>
      <c r="L2">
        <v>2.4106313436625369E+30</v>
      </c>
      <c r="M2">
        <v>1973</v>
      </c>
      <c r="N2">
        <v>1715.7</v>
      </c>
      <c r="O2">
        <f t="array" ref="O2:P6">LOGEST(N2:N18,M2:M18,TRUE, TRUE)</f>
        <v>0.96849138110561939</v>
      </c>
      <c r="P2">
        <v>2.9697642956254824E+30</v>
      </c>
      <c r="Q2">
        <v>1973</v>
      </c>
      <c r="R2">
        <v>1715.7</v>
      </c>
      <c r="S2">
        <f t="array" ref="S2:T6">LOGEST(R2:R18,Q2:Q18,TRUE, TRUE)</f>
        <v>0.95865294160065984</v>
      </c>
      <c r="T2">
        <v>1.990402445179064E+39</v>
      </c>
      <c r="U2">
        <v>1973</v>
      </c>
      <c r="V2">
        <v>1715.7</v>
      </c>
      <c r="W2">
        <f t="array" ref="W2:X6">LOGEST(V2:V18,U2:U18,TRUE, TRUE)</f>
        <v>0.96855050275422483</v>
      </c>
      <c r="X2">
        <v>2.6299923660865565E+30</v>
      </c>
      <c r="Y2">
        <v>1973</v>
      </c>
      <c r="Z2">
        <v>1715.7</v>
      </c>
      <c r="AA2">
        <f t="array" ref="AA2:AB6">LOGEST(Z2:Z18,Y2:Y18,TRUE, TRUE)</f>
        <v>0.9677058422909588</v>
      </c>
      <c r="AB2">
        <v>1.4865073587132523E+31</v>
      </c>
      <c r="AC2">
        <v>1973</v>
      </c>
      <c r="AD2">
        <v>1715.7</v>
      </c>
      <c r="AE2">
        <f t="array" ref="AE2:AF6">LOGEST(AD2:AD18,AC2:AC18,TRUE, TRUE)</f>
        <v>0.96062334776522251</v>
      </c>
      <c r="AF2">
        <v>3.3917184455955091E+37</v>
      </c>
      <c r="AG2">
        <v>1973</v>
      </c>
      <c r="AH2">
        <v>1715.7</v>
      </c>
      <c r="AI2">
        <f t="array" ref="AI2:AJ6">LOGEST(AH2:AH18,AG2:AG18,TRUE, TRUE)</f>
        <v>0.96213526095918078</v>
      </c>
      <c r="AJ2">
        <v>1.4485631226731434E+36</v>
      </c>
      <c r="AK2">
        <v>1973</v>
      </c>
      <c r="AL2">
        <v>1715.7</v>
      </c>
      <c r="AM2">
        <f t="array" ref="AM2:AN6">LOGEST(AL2:AL18,AK2:AK18,TRUE, TRUE)</f>
        <v>0.9621962493385553</v>
      </c>
      <c r="AN2">
        <v>1.3422958483713689E+36</v>
      </c>
      <c r="AO2">
        <v>1973</v>
      </c>
      <c r="AP2">
        <v>1715.7</v>
      </c>
      <c r="AQ2">
        <f t="array" ref="AQ2:AR6">LOGEST(AP2:AP18,AO2:AO18,TRUE, TRUE)</f>
        <v>0.9639438007208706</v>
      </c>
      <c r="AR2">
        <v>3.7939180505059659E+34</v>
      </c>
      <c r="AS2">
        <v>1973</v>
      </c>
      <c r="AT2">
        <v>1715.7</v>
      </c>
      <c r="AU2">
        <f t="array" ref="AU2:AV6">LOGEST(AT2:AT18,AS2:AS18,TRUE, TRUE)</f>
        <v>0.9639438007208706</v>
      </c>
      <c r="AV2">
        <v>3.7939180505059659E+34</v>
      </c>
      <c r="AW2">
        <v>1973</v>
      </c>
      <c r="AX2">
        <v>1715.7</v>
      </c>
      <c r="AY2">
        <f t="array" ref="AY2:AZ6">LOGEST(AX2:AX18,AW2:AW18,TRUE, TRUE)</f>
        <v>0.96283386036578222</v>
      </c>
      <c r="AZ2">
        <v>3.5109861945853676E+35</v>
      </c>
      <c r="BA2">
        <v>1973</v>
      </c>
      <c r="BB2">
        <v>1715.7</v>
      </c>
      <c r="BC2">
        <f t="array" ref="BC2:BD6">LOGEST(BB2:BB18,BA2:BA18,TRUE, TRUE)</f>
        <v>0.9624347100331937</v>
      </c>
      <c r="BD2">
        <v>7.9261525090063326E+35</v>
      </c>
      <c r="BE2">
        <v>1973</v>
      </c>
      <c r="BF2">
        <v>1715.7</v>
      </c>
      <c r="BG2">
        <f t="array" ref="BG2:BH6">LOGEST(BF2:BF18,BE2:BE18,TRUE, TRUE)</f>
        <v>0.96323042794639169</v>
      </c>
      <c r="BH2">
        <v>1.5639728129767811E+35</v>
      </c>
      <c r="BI2">
        <v>1973</v>
      </c>
      <c r="BJ2">
        <v>1715.7</v>
      </c>
      <c r="BK2">
        <f t="array" ref="BK2:BL6">LOGEST(BJ2:BJ18,BI2:BI18,TRUE, TRUE)</f>
        <v>0.96107633490529498</v>
      </c>
      <c r="BL2">
        <v>1.269507630599877E+37</v>
      </c>
      <c r="BM2">
        <v>1973</v>
      </c>
      <c r="BN2">
        <v>1715.7</v>
      </c>
      <c r="BO2">
        <f t="array" ref="BO2:BP6">LOGEST(BN2:BN18,BM2:BM18,TRUE, TRUE)</f>
        <v>0.96063975145314107</v>
      </c>
      <c r="BP2">
        <v>3.1495337610492708E+37</v>
      </c>
      <c r="BQ2">
        <v>1973</v>
      </c>
      <c r="BR2">
        <v>1715.7</v>
      </c>
      <c r="BS2">
        <f t="array" ref="BS2:BT6">LOGEST(BR2:BR18,BQ2:BQ18,TRUE, TRUE)</f>
        <v>0.95271330794177667</v>
      </c>
      <c r="BT2">
        <v>4.1844123883941307E+44</v>
      </c>
      <c r="BU2">
        <v>1973</v>
      </c>
      <c r="BV2">
        <v>1715.7</v>
      </c>
      <c r="BW2">
        <f t="array" ref="BW2:BX6">LOGEST(BV2:BV18,BU2:BU18,TRUE, TRUE)</f>
        <v>0.94966659525119235</v>
      </c>
      <c r="BX2">
        <v>2.4097642647666546E+47</v>
      </c>
      <c r="BY2">
        <v>1973</v>
      </c>
      <c r="BZ2">
        <v>1715.7</v>
      </c>
      <c r="CA2">
        <f t="array" ref="CA2:CB6">LOGEST(BZ2:BZ18,BY2:BY18,TRUE, TRUE)</f>
        <v>0.96153325336443263</v>
      </c>
      <c r="CB2">
        <v>5.0502482389841881E+36</v>
      </c>
    </row>
    <row r="3" spans="2:80">
      <c r="B3">
        <v>-3.201569539448923E-2</v>
      </c>
      <c r="C3" s="65">
        <v>9.2668494447173483E-2</v>
      </c>
      <c r="D3">
        <v>1.5319950957292887</v>
      </c>
      <c r="E3">
        <v>1977</v>
      </c>
      <c r="F3">
        <v>1842.5</v>
      </c>
      <c r="G3">
        <v>2.4549033688240355E-2</v>
      </c>
      <c r="H3">
        <v>48.72873701180508</v>
      </c>
      <c r="I3">
        <v>1977</v>
      </c>
      <c r="J3">
        <v>772.5</v>
      </c>
      <c r="K3">
        <v>2.794765020520406E-2</v>
      </c>
      <c r="L3">
        <v>55.494431007976345</v>
      </c>
      <c r="M3">
        <v>1977</v>
      </c>
      <c r="N3">
        <v>772.5</v>
      </c>
      <c r="O3">
        <v>2.5866296518966277E-2</v>
      </c>
      <c r="P3">
        <v>51.355523820560606</v>
      </c>
      <c r="Q3">
        <v>1977</v>
      </c>
      <c r="R3">
        <v>1842.5</v>
      </c>
      <c r="S3">
        <v>2.6315215672376848E-2</v>
      </c>
      <c r="T3">
        <v>52.246817951499601</v>
      </c>
      <c r="U3">
        <v>1977</v>
      </c>
      <c r="V3">
        <v>1842.5</v>
      </c>
      <c r="W3">
        <v>2.5854119843350908E-2</v>
      </c>
      <c r="X3">
        <v>51.331347976362657</v>
      </c>
      <c r="Y3">
        <v>1977</v>
      </c>
      <c r="Z3">
        <v>1842.5</v>
      </c>
      <c r="AA3">
        <v>2.5568294292149255E-2</v>
      </c>
      <c r="AB3">
        <v>50.762365494196665</v>
      </c>
      <c r="AC3">
        <v>1977</v>
      </c>
      <c r="AD3">
        <v>1842.5</v>
      </c>
      <c r="AE3">
        <v>2.5223094749454777E-2</v>
      </c>
      <c r="AF3">
        <v>50.071099662343968</v>
      </c>
      <c r="AG3">
        <v>1977</v>
      </c>
      <c r="AH3">
        <v>1842.5</v>
      </c>
      <c r="AI3">
        <v>2.5318448644828392E-2</v>
      </c>
      <c r="AJ3">
        <v>50.255924962775403</v>
      </c>
      <c r="AK3">
        <v>1977</v>
      </c>
      <c r="AL3">
        <v>1842.5</v>
      </c>
      <c r="AM3">
        <v>2.4462434127850222E-2</v>
      </c>
      <c r="AN3">
        <v>48.556776569609973</v>
      </c>
      <c r="AO3">
        <v>1977</v>
      </c>
      <c r="AP3">
        <v>1842.5</v>
      </c>
      <c r="AQ3">
        <v>2.2125359745068733E-2</v>
      </c>
      <c r="AR3">
        <v>43.916492412137629</v>
      </c>
      <c r="AS3">
        <v>1977</v>
      </c>
      <c r="AT3">
        <v>1842.5</v>
      </c>
      <c r="AU3">
        <v>2.2125359745068733E-2</v>
      </c>
      <c r="AV3">
        <v>43.916492412137629</v>
      </c>
      <c r="AW3">
        <v>1977</v>
      </c>
      <c r="AX3">
        <v>1842.5</v>
      </c>
      <c r="AY3">
        <v>2.5309265833253627E-2</v>
      </c>
      <c r="AZ3">
        <v>50.234718295506859</v>
      </c>
      <c r="BA3">
        <v>1977</v>
      </c>
      <c r="BB3">
        <v>1842.5</v>
      </c>
      <c r="BC3">
        <v>2.5406153008416237E-2</v>
      </c>
      <c r="BD3">
        <v>50.427023358119392</v>
      </c>
      <c r="BE3">
        <v>1977</v>
      </c>
      <c r="BF3">
        <v>1842.5</v>
      </c>
      <c r="BG3">
        <v>2.5133813868573676E-2</v>
      </c>
      <c r="BH3">
        <v>49.886475083785164</v>
      </c>
      <c r="BI3">
        <v>1977</v>
      </c>
      <c r="BJ3">
        <v>1842.5</v>
      </c>
      <c r="BK3">
        <v>2.5141668229866181E-2</v>
      </c>
      <c r="BL3">
        <v>49.902064695491781</v>
      </c>
      <c r="BM3">
        <v>1977</v>
      </c>
      <c r="BN3">
        <v>1842.5</v>
      </c>
      <c r="BO3">
        <v>2.5497128566140143E-2</v>
      </c>
      <c r="BP3">
        <v>50.604590300640069</v>
      </c>
      <c r="BQ3">
        <v>1977</v>
      </c>
      <c r="BR3">
        <v>1842.5</v>
      </c>
      <c r="BS3">
        <v>2.435408339553281E-2</v>
      </c>
      <c r="BT3">
        <v>48.331658365606721</v>
      </c>
      <c r="BU3">
        <v>1977</v>
      </c>
      <c r="BV3">
        <v>1842.5</v>
      </c>
      <c r="BW3">
        <v>2.4911049173525966E-2</v>
      </c>
      <c r="BX3">
        <v>49.434036068687732</v>
      </c>
      <c r="BY3">
        <v>1977</v>
      </c>
      <c r="BZ3">
        <v>1842.5</v>
      </c>
      <c r="CA3">
        <v>3.0445085919816896E-2</v>
      </c>
      <c r="CB3">
        <v>60.405086391566549</v>
      </c>
    </row>
    <row r="4" spans="2:80" ht="15.75" thickBot="1">
      <c r="B4">
        <v>-4.2226165740036986E-2</v>
      </c>
      <c r="C4" s="65">
        <v>0.14650693020256422</v>
      </c>
      <c r="D4">
        <v>2.5748351460663095</v>
      </c>
      <c r="E4">
        <v>1977</v>
      </c>
      <c r="F4">
        <v>772.5</v>
      </c>
      <c r="G4">
        <v>0.13377692478452341</v>
      </c>
      <c r="H4">
        <v>0.68691005761253021</v>
      </c>
      <c r="I4">
        <v>1977</v>
      </c>
      <c r="J4">
        <v>1852.1</v>
      </c>
      <c r="K4">
        <v>7.9936702308697705E-2</v>
      </c>
      <c r="L4">
        <v>0.70252763457066925</v>
      </c>
      <c r="M4">
        <v>1977</v>
      </c>
      <c r="N4">
        <v>1852.1</v>
      </c>
      <c r="O4">
        <v>9.2668494447173483E-2</v>
      </c>
      <c r="P4">
        <v>0.69219178355341915</v>
      </c>
      <c r="Q4">
        <v>1977</v>
      </c>
      <c r="R4">
        <v>1852.1</v>
      </c>
      <c r="S4">
        <v>0.14650693020256422</v>
      </c>
      <c r="T4">
        <v>0.70420502824976405</v>
      </c>
      <c r="U4">
        <v>1977</v>
      </c>
      <c r="V4">
        <v>772.5</v>
      </c>
      <c r="W4">
        <v>9.2427024155278828E-2</v>
      </c>
      <c r="X4">
        <v>0.69186593115295003</v>
      </c>
      <c r="Y4">
        <v>1977</v>
      </c>
      <c r="Z4">
        <v>772.5</v>
      </c>
      <c r="AA4">
        <v>9.9012403093208079E-2</v>
      </c>
      <c r="AB4">
        <v>0.69170735598865307</v>
      </c>
      <c r="AC4">
        <v>1977</v>
      </c>
      <c r="AD4">
        <v>772.5</v>
      </c>
      <c r="AE4">
        <v>0.14465098446080166</v>
      </c>
      <c r="AF4">
        <v>0.70162140402514239</v>
      </c>
      <c r="AG4">
        <v>1977</v>
      </c>
      <c r="AH4">
        <v>772.5</v>
      </c>
      <c r="AI4">
        <v>0.13416776635953195</v>
      </c>
      <c r="AJ4">
        <v>0.70843769015317493</v>
      </c>
      <c r="AK4">
        <v>1977</v>
      </c>
      <c r="AL4">
        <v>772.5</v>
      </c>
      <c r="AM4">
        <v>0.14196093117955735</v>
      </c>
      <c r="AN4">
        <v>0.68448547429458306</v>
      </c>
      <c r="AO4">
        <v>1977</v>
      </c>
      <c r="AP4">
        <v>772.5</v>
      </c>
      <c r="AQ4">
        <v>0.15515460572545661</v>
      </c>
      <c r="AR4">
        <v>0.61862628734723135</v>
      </c>
      <c r="AS4">
        <v>1977</v>
      </c>
      <c r="AT4">
        <v>772.5</v>
      </c>
      <c r="AU4">
        <v>0.15515460572545661</v>
      </c>
      <c r="AV4">
        <v>0.61862628734723135</v>
      </c>
      <c r="AW4">
        <v>1977</v>
      </c>
      <c r="AX4">
        <v>772.5</v>
      </c>
      <c r="AY4">
        <v>0.12990033902497977</v>
      </c>
      <c r="AZ4">
        <v>0.70615599728389344</v>
      </c>
      <c r="BA4">
        <v>1977</v>
      </c>
      <c r="BB4">
        <v>772.5</v>
      </c>
      <c r="BC4">
        <v>0.13150635052182996</v>
      </c>
      <c r="BD4">
        <v>0.70885925467001165</v>
      </c>
      <c r="BE4">
        <v>1977</v>
      </c>
      <c r="BF4">
        <v>772.5</v>
      </c>
      <c r="BG4">
        <v>0.12900428493903759</v>
      </c>
      <c r="BH4">
        <v>0.70126069696541482</v>
      </c>
      <c r="BI4">
        <v>1977</v>
      </c>
      <c r="BJ4">
        <v>772.5</v>
      </c>
      <c r="BK4">
        <v>0.14254287076616842</v>
      </c>
      <c r="BL4">
        <v>0.701479842173659</v>
      </c>
      <c r="BM4">
        <v>1977</v>
      </c>
      <c r="BN4">
        <v>772.5</v>
      </c>
      <c r="BO4">
        <v>0.14189395895825807</v>
      </c>
      <c r="BP4">
        <v>0.70545970812735637</v>
      </c>
      <c r="BQ4">
        <v>1977</v>
      </c>
      <c r="BR4">
        <v>772.5</v>
      </c>
      <c r="BS4">
        <v>0.20870554925099186</v>
      </c>
      <c r="BT4">
        <v>0.65811713542347205</v>
      </c>
      <c r="BU4">
        <v>1977</v>
      </c>
      <c r="BV4">
        <v>772.5</v>
      </c>
      <c r="BW4">
        <v>0.22271518044574637</v>
      </c>
      <c r="BX4">
        <v>0.65725415576231905</v>
      </c>
      <c r="BY4">
        <v>1977</v>
      </c>
      <c r="BZ4">
        <v>772.5</v>
      </c>
      <c r="CA4">
        <v>9.9641595924240114E-2</v>
      </c>
      <c r="CB4">
        <v>0.70940393616622455</v>
      </c>
    </row>
    <row r="5" spans="2:80" ht="16.5" thickTop="1" thickBot="1">
      <c r="B5">
        <v>-3.195465216241828E-2</v>
      </c>
      <c r="C5" s="65">
        <v>9.2427024155278828E-2</v>
      </c>
      <c r="D5">
        <v>1.5275965671397269</v>
      </c>
      <c r="E5">
        <v>1977</v>
      </c>
      <c r="F5">
        <v>1852.1</v>
      </c>
      <c r="G5">
        <v>2.4709925858531689</v>
      </c>
      <c r="H5">
        <v>16</v>
      </c>
      <c r="I5">
        <v>1978</v>
      </c>
      <c r="J5">
        <v>1797.6</v>
      </c>
      <c r="K5" s="62">
        <v>1.3032261341575311</v>
      </c>
      <c r="L5">
        <v>15</v>
      </c>
      <c r="M5">
        <v>1978</v>
      </c>
      <c r="N5">
        <v>1797.6</v>
      </c>
      <c r="O5" s="62">
        <v>1.5319950957292887</v>
      </c>
      <c r="P5">
        <v>15</v>
      </c>
      <c r="Q5">
        <v>1978</v>
      </c>
      <c r="R5">
        <v>1797.6</v>
      </c>
      <c r="S5" s="62">
        <v>2.5748351460663095</v>
      </c>
      <c r="T5">
        <v>15</v>
      </c>
      <c r="U5">
        <v>1978</v>
      </c>
      <c r="V5">
        <v>1797.6</v>
      </c>
      <c r="W5" s="62">
        <v>1.5275965671397269</v>
      </c>
      <c r="X5">
        <v>15</v>
      </c>
      <c r="Y5">
        <v>1977</v>
      </c>
      <c r="Z5">
        <v>1852.1</v>
      </c>
      <c r="AA5" s="62">
        <v>1.6483978819430576</v>
      </c>
      <c r="AB5">
        <v>15</v>
      </c>
      <c r="AC5">
        <v>1977</v>
      </c>
      <c r="AD5">
        <v>1852.1</v>
      </c>
      <c r="AE5" s="62">
        <v>2.5367010746417238</v>
      </c>
      <c r="AF5">
        <v>15</v>
      </c>
      <c r="AG5">
        <v>1977</v>
      </c>
      <c r="AH5">
        <v>1852.1</v>
      </c>
      <c r="AI5" s="62">
        <v>2.3243723405066312</v>
      </c>
      <c r="AJ5">
        <v>15</v>
      </c>
      <c r="AK5">
        <v>1977</v>
      </c>
      <c r="AL5">
        <v>1852.1</v>
      </c>
      <c r="AM5" s="62">
        <v>2.4817214566006802</v>
      </c>
      <c r="AN5">
        <v>15</v>
      </c>
      <c r="AO5">
        <v>1977</v>
      </c>
      <c r="AP5">
        <v>1852.1</v>
      </c>
      <c r="AQ5" s="62">
        <v>2.7547277900239782</v>
      </c>
      <c r="AR5">
        <v>15</v>
      </c>
      <c r="AS5">
        <v>1977</v>
      </c>
      <c r="AT5">
        <v>1852.1</v>
      </c>
      <c r="AU5" s="62">
        <v>2.7547277900239782</v>
      </c>
      <c r="AV5">
        <v>15</v>
      </c>
      <c r="AW5">
        <v>1977</v>
      </c>
      <c r="AX5">
        <v>1852.1</v>
      </c>
      <c r="AY5" s="62">
        <v>2.2394044875172479</v>
      </c>
      <c r="AZ5">
        <v>15</v>
      </c>
      <c r="BA5">
        <v>1977</v>
      </c>
      <c r="BB5">
        <v>1852.1</v>
      </c>
      <c r="BC5" s="62">
        <v>2.2712834561457917</v>
      </c>
      <c r="BD5">
        <v>15</v>
      </c>
      <c r="BE5">
        <v>1977</v>
      </c>
      <c r="BF5">
        <v>1852.1</v>
      </c>
      <c r="BG5" s="62">
        <v>2.2216691088430047</v>
      </c>
      <c r="BH5">
        <v>15</v>
      </c>
      <c r="BI5">
        <v>1977</v>
      </c>
      <c r="BJ5">
        <v>1852.1</v>
      </c>
      <c r="BK5" s="62">
        <v>2.4935859631874924</v>
      </c>
      <c r="BL5">
        <v>15</v>
      </c>
      <c r="BM5">
        <v>1977</v>
      </c>
      <c r="BN5">
        <v>1852.1</v>
      </c>
      <c r="BO5" s="62">
        <v>2.4803570684457354</v>
      </c>
      <c r="BP5">
        <v>15</v>
      </c>
      <c r="BQ5">
        <v>1977</v>
      </c>
      <c r="BR5">
        <v>1852.1</v>
      </c>
      <c r="BS5" s="62">
        <v>3.9562810478470958</v>
      </c>
      <c r="BT5">
        <v>15</v>
      </c>
      <c r="BU5">
        <v>1977</v>
      </c>
      <c r="BV5">
        <v>1852.1</v>
      </c>
      <c r="BW5" s="62">
        <v>4.2979453896989641</v>
      </c>
      <c r="BX5">
        <v>15</v>
      </c>
      <c r="BY5">
        <v>1977</v>
      </c>
      <c r="BZ5">
        <v>1852.1</v>
      </c>
      <c r="CA5" s="62">
        <v>1.6600321961762217</v>
      </c>
      <c r="CB5">
        <v>15</v>
      </c>
    </row>
    <row r="6" spans="2:80" ht="15.75" thickTop="1">
      <c r="B6">
        <v>-3.2827119817857714E-2</v>
      </c>
      <c r="C6" s="65">
        <v>9.9012403093208079E-2</v>
      </c>
      <c r="D6">
        <v>1.6483978819430576</v>
      </c>
      <c r="E6">
        <v>1978</v>
      </c>
      <c r="F6">
        <v>1797.6</v>
      </c>
      <c r="G6">
        <v>1.1659265524016167</v>
      </c>
      <c r="H6">
        <v>7.5495268359879937</v>
      </c>
      <c r="I6">
        <v>1982</v>
      </c>
      <c r="J6">
        <v>586</v>
      </c>
      <c r="K6">
        <v>0.64320084316837089</v>
      </c>
      <c r="L6">
        <v>7.4031761600318955</v>
      </c>
      <c r="M6">
        <v>1982</v>
      </c>
      <c r="N6">
        <v>586</v>
      </c>
      <c r="O6">
        <v>0.73402399093469572</v>
      </c>
      <c r="P6">
        <v>7.1869419782829524</v>
      </c>
      <c r="Q6">
        <v>1982</v>
      </c>
      <c r="R6">
        <v>586</v>
      </c>
      <c r="S6">
        <v>1.2768729068224198</v>
      </c>
      <c r="T6">
        <v>7.4385708271837645</v>
      </c>
      <c r="U6">
        <v>1982</v>
      </c>
      <c r="V6">
        <v>586</v>
      </c>
      <c r="W6">
        <v>0.73122758247956376</v>
      </c>
      <c r="X6">
        <v>7.180177000352078</v>
      </c>
      <c r="Y6">
        <v>1982</v>
      </c>
      <c r="Z6">
        <v>586</v>
      </c>
      <c r="AA6">
        <v>0.78869091153286863</v>
      </c>
      <c r="AB6">
        <v>7.1768859949321984</v>
      </c>
      <c r="AC6">
        <v>1978</v>
      </c>
      <c r="AD6">
        <v>1797.6</v>
      </c>
      <c r="AE6">
        <v>1.2487484197035137</v>
      </c>
      <c r="AF6">
        <v>7.3840889187931804</v>
      </c>
      <c r="AG6">
        <v>1978</v>
      </c>
      <c r="AH6">
        <v>1797.6</v>
      </c>
      <c r="AI6">
        <v>1.1665651966961565</v>
      </c>
      <c r="AJ6">
        <v>7.5282594124434876</v>
      </c>
      <c r="AK6">
        <v>1978</v>
      </c>
      <c r="AL6">
        <v>1797.6</v>
      </c>
      <c r="AM6">
        <v>1.1627370414843519</v>
      </c>
      <c r="AN6">
        <v>7.027805467804205</v>
      </c>
      <c r="AO6">
        <v>1978</v>
      </c>
      <c r="AP6">
        <v>1797.6</v>
      </c>
      <c r="AQ6">
        <v>1.0542301474137989</v>
      </c>
      <c r="AR6">
        <v>5.7404772509552888</v>
      </c>
      <c r="AS6">
        <v>1978</v>
      </c>
      <c r="AT6">
        <v>1797.6</v>
      </c>
      <c r="AU6">
        <v>1.0542301474137989</v>
      </c>
      <c r="AV6">
        <v>5.7404772509552888</v>
      </c>
      <c r="AW6">
        <v>1978</v>
      </c>
      <c r="AX6">
        <v>1797.6</v>
      </c>
      <c r="AY6">
        <v>1.1166931391532362</v>
      </c>
      <c r="AZ6">
        <v>7.4798443875001528</v>
      </c>
      <c r="BA6">
        <v>1978</v>
      </c>
      <c r="BB6">
        <v>1797.6</v>
      </c>
      <c r="BC6">
        <v>1.141277788350183</v>
      </c>
      <c r="BD6">
        <v>7.5372216439698674</v>
      </c>
      <c r="BE6">
        <v>1978</v>
      </c>
      <c r="BF6">
        <v>1797.6</v>
      </c>
      <c r="BG6">
        <v>1.0925425864632077</v>
      </c>
      <c r="BH6">
        <v>7.3764984766262911</v>
      </c>
      <c r="BI6">
        <v>1978</v>
      </c>
      <c r="BJ6">
        <v>1797.6</v>
      </c>
      <c r="BK6">
        <v>1.2270287418884651</v>
      </c>
      <c r="BL6">
        <v>7.3811095346397222</v>
      </c>
      <c r="BM6">
        <v>1978</v>
      </c>
      <c r="BN6">
        <v>1797.6</v>
      </c>
      <c r="BO6">
        <v>1.2344077349493618</v>
      </c>
      <c r="BP6">
        <v>7.4651009968670232</v>
      </c>
      <c r="BQ6">
        <v>1978</v>
      </c>
      <c r="BR6">
        <v>1797.6</v>
      </c>
      <c r="BS6">
        <v>1.7135371834662276</v>
      </c>
      <c r="BT6">
        <v>6.49677245906995</v>
      </c>
      <c r="BU6">
        <v>1978</v>
      </c>
      <c r="BV6">
        <v>1797.6</v>
      </c>
      <c r="BW6">
        <v>1.8566394518738205</v>
      </c>
      <c r="BX6">
        <v>6.4797453790025807</v>
      </c>
      <c r="BY6">
        <v>1978</v>
      </c>
      <c r="BZ6">
        <v>1797.6</v>
      </c>
      <c r="CA6">
        <v>0.8354177509685865</v>
      </c>
      <c r="CB6">
        <v>7.5488091697219915</v>
      </c>
    </row>
    <row r="7" spans="2:80">
      <c r="B7">
        <v>-4.0172884648884681E-2</v>
      </c>
      <c r="C7" s="65">
        <v>0.14465098446080166</v>
      </c>
      <c r="D7">
        <v>2.5367010746417238</v>
      </c>
      <c r="E7">
        <v>1982</v>
      </c>
      <c r="F7">
        <v>586</v>
      </c>
      <c r="G7" t="s">
        <v>91</v>
      </c>
      <c r="H7">
        <f>TINV(0.0455,H5)</f>
        <v>2.1689429859244536</v>
      </c>
      <c r="I7">
        <v>1985</v>
      </c>
      <c r="J7">
        <v>890.9</v>
      </c>
      <c r="K7" t="s">
        <v>91</v>
      </c>
      <c r="L7">
        <f>TINV(0.0455,L5)</f>
        <v>2.1811656751010338</v>
      </c>
      <c r="M7">
        <v>1985</v>
      </c>
      <c r="N7">
        <v>890.9</v>
      </c>
      <c r="O7" t="s">
        <v>91</v>
      </c>
      <c r="P7">
        <f>TINV(0.0455,P5)</f>
        <v>2.1811656751010338</v>
      </c>
      <c r="Q7">
        <v>1985</v>
      </c>
      <c r="R7">
        <v>890.9</v>
      </c>
      <c r="S7" t="s">
        <v>91</v>
      </c>
      <c r="T7">
        <f>TINV(0.0455,T5)</f>
        <v>2.1811656751010338</v>
      </c>
      <c r="U7">
        <v>1985</v>
      </c>
      <c r="V7">
        <v>890.9</v>
      </c>
      <c r="W7" t="s">
        <v>91</v>
      </c>
      <c r="X7">
        <f>TINV(0.0455,X5)</f>
        <v>2.1811656751010338</v>
      </c>
      <c r="Y7">
        <v>1985</v>
      </c>
      <c r="Z7">
        <v>890.9</v>
      </c>
      <c r="AA7" t="s">
        <v>91</v>
      </c>
      <c r="AB7">
        <f>TINV(0.0455,AB5)</f>
        <v>2.1811656751010338</v>
      </c>
      <c r="AC7">
        <v>1985</v>
      </c>
      <c r="AD7">
        <v>890.9</v>
      </c>
      <c r="AE7" t="s">
        <v>91</v>
      </c>
      <c r="AF7">
        <f>TINV(0.0455,AF5)</f>
        <v>2.1811656751010338</v>
      </c>
      <c r="AG7">
        <v>1982</v>
      </c>
      <c r="AH7">
        <v>586</v>
      </c>
      <c r="AI7" t="s">
        <v>91</v>
      </c>
      <c r="AJ7">
        <f>TINV(0.0455,AJ5)</f>
        <v>2.1811656751010338</v>
      </c>
      <c r="AK7">
        <v>1982</v>
      </c>
      <c r="AL7">
        <v>586</v>
      </c>
      <c r="AM7" t="s">
        <v>91</v>
      </c>
      <c r="AN7">
        <f>TINV(0.0455,AN5)</f>
        <v>2.1811656751010338</v>
      </c>
      <c r="AO7">
        <v>1982</v>
      </c>
      <c r="AP7">
        <v>586</v>
      </c>
      <c r="AQ7" t="s">
        <v>91</v>
      </c>
      <c r="AR7">
        <f>TINV(0.0455,AR5)</f>
        <v>2.1811656751010338</v>
      </c>
      <c r="AS7">
        <v>1982</v>
      </c>
      <c r="AT7">
        <v>586</v>
      </c>
      <c r="AU7" t="s">
        <v>91</v>
      </c>
      <c r="AV7">
        <f>TINV(0.0455,AV5)</f>
        <v>2.1811656751010338</v>
      </c>
      <c r="AW7">
        <v>1982</v>
      </c>
      <c r="AX7">
        <v>586</v>
      </c>
      <c r="AY7" t="s">
        <v>91</v>
      </c>
      <c r="AZ7">
        <f>TINV(0.0455,AZ5)</f>
        <v>2.1811656751010338</v>
      </c>
      <c r="BA7">
        <v>1982</v>
      </c>
      <c r="BB7">
        <v>586</v>
      </c>
      <c r="BC7" t="s">
        <v>91</v>
      </c>
      <c r="BD7">
        <f>TINV(0.0455,BD5)</f>
        <v>2.1811656751010338</v>
      </c>
      <c r="BE7">
        <v>1982</v>
      </c>
      <c r="BF7">
        <v>586</v>
      </c>
      <c r="BG7" t="s">
        <v>91</v>
      </c>
      <c r="BH7">
        <f>TINV(0.0455,BH5)</f>
        <v>2.1811656751010338</v>
      </c>
      <c r="BI7">
        <v>1982</v>
      </c>
      <c r="BJ7">
        <v>586</v>
      </c>
      <c r="BK7" t="s">
        <v>91</v>
      </c>
      <c r="BL7">
        <f>TINV(0.0455,BL5)</f>
        <v>2.1811656751010338</v>
      </c>
      <c r="BM7">
        <v>1982</v>
      </c>
      <c r="BN7">
        <v>586</v>
      </c>
      <c r="BO7" t="s">
        <v>91</v>
      </c>
      <c r="BP7">
        <f>TINV(0.0455,BP5)</f>
        <v>2.1811656751010338</v>
      </c>
      <c r="BQ7">
        <v>1982</v>
      </c>
      <c r="BR7">
        <v>586</v>
      </c>
      <c r="BS7" t="s">
        <v>91</v>
      </c>
      <c r="BT7">
        <f>TINV(0.0455,BT5)</f>
        <v>2.1811656751010338</v>
      </c>
      <c r="BU7">
        <v>1982</v>
      </c>
      <c r="BV7">
        <v>586</v>
      </c>
      <c r="BW7" t="s">
        <v>91</v>
      </c>
      <c r="BX7">
        <f>TINV(0.0455,BX5)</f>
        <v>2.1811656751010338</v>
      </c>
      <c r="BY7">
        <v>1982</v>
      </c>
      <c r="BZ7">
        <v>586</v>
      </c>
    </row>
    <row r="8" spans="2:80">
      <c r="B8">
        <v>-3.8600234292561202E-2</v>
      </c>
      <c r="C8" s="65">
        <v>0.13416776635953195</v>
      </c>
      <c r="D8">
        <v>2.3243723405066312</v>
      </c>
      <c r="E8">
        <v>1985</v>
      </c>
      <c r="F8">
        <v>890.9</v>
      </c>
      <c r="G8" t="s">
        <v>92</v>
      </c>
      <c r="H8">
        <f>H7*G3</f>
        <v>5.324545442933204E-2</v>
      </c>
      <c r="I8">
        <v>1985</v>
      </c>
      <c r="J8">
        <v>383.2</v>
      </c>
      <c r="K8" t="s">
        <v>92</v>
      </c>
      <c r="L8">
        <f>L7*K3</f>
        <v>6.0958455327321456E-2</v>
      </c>
      <c r="M8">
        <v>1985</v>
      </c>
      <c r="N8">
        <v>383.2</v>
      </c>
      <c r="O8" t="s">
        <v>92</v>
      </c>
      <c r="P8">
        <f>P7*O3</f>
        <v>5.6418678109154595E-2</v>
      </c>
      <c r="Q8">
        <v>1985</v>
      </c>
      <c r="R8">
        <v>383.2</v>
      </c>
      <c r="S8" t="s">
        <v>92</v>
      </c>
      <c r="T8">
        <f>T7*S3</f>
        <v>5.7397845157469152E-2</v>
      </c>
      <c r="U8">
        <v>1985</v>
      </c>
      <c r="V8">
        <v>383.2</v>
      </c>
      <c r="W8" t="s">
        <v>92</v>
      </c>
      <c r="X8">
        <f>X7*W3</f>
        <v>5.639211876226552E-2</v>
      </c>
      <c r="Y8">
        <v>1985</v>
      </c>
      <c r="Z8">
        <v>383.2</v>
      </c>
      <c r="AA8" t="s">
        <v>92</v>
      </c>
      <c r="AB8">
        <f>AB7*AA3</f>
        <v>5.5768685880917636E-2</v>
      </c>
      <c r="AC8">
        <v>1985</v>
      </c>
      <c r="AD8">
        <v>383.2</v>
      </c>
      <c r="AE8" t="s">
        <v>92</v>
      </c>
      <c r="AF8">
        <f>AF7*AE3</f>
        <v>5.5015748487331873E-2</v>
      </c>
      <c r="AG8">
        <v>1985</v>
      </c>
      <c r="AH8">
        <v>383.2</v>
      </c>
      <c r="AI8" t="s">
        <v>92</v>
      </c>
      <c r="AJ8">
        <f>AJ7*AI3</f>
        <v>5.5223731130907977E-2</v>
      </c>
      <c r="AK8">
        <v>1985</v>
      </c>
      <c r="AL8">
        <v>890.9</v>
      </c>
      <c r="AM8" t="s">
        <v>92</v>
      </c>
      <c r="AN8">
        <f>AN7*AM3</f>
        <v>5.3356621649086999E-2</v>
      </c>
      <c r="AO8">
        <v>1985</v>
      </c>
      <c r="AP8">
        <v>890.9</v>
      </c>
      <c r="AQ8" t="s">
        <v>92</v>
      </c>
      <c r="AR8">
        <f>AR7*AQ3</f>
        <v>4.8259075225206081E-2</v>
      </c>
      <c r="AS8">
        <v>1985</v>
      </c>
      <c r="AT8">
        <v>890.9</v>
      </c>
      <c r="AU8" t="s">
        <v>92</v>
      </c>
      <c r="AV8">
        <f>AV7*AU3</f>
        <v>4.8259075225206081E-2</v>
      </c>
      <c r="AW8">
        <v>1985</v>
      </c>
      <c r="AX8">
        <v>890.9</v>
      </c>
      <c r="AY8" t="s">
        <v>92</v>
      </c>
      <c r="AZ8">
        <f>AZ7*AY3</f>
        <v>5.5203701897500172E-2</v>
      </c>
      <c r="BA8">
        <v>1985</v>
      </c>
      <c r="BB8">
        <v>890.9</v>
      </c>
      <c r="BC8" t="s">
        <v>92</v>
      </c>
      <c r="BD8">
        <f>BD7*BC3</f>
        <v>5.5415028878322364E-2</v>
      </c>
      <c r="BE8">
        <v>1985</v>
      </c>
      <c r="BF8">
        <v>890.9</v>
      </c>
      <c r="BG8" t="s">
        <v>92</v>
      </c>
      <c r="BH8">
        <f>BH7*BG3</f>
        <v>5.4821012094511228E-2</v>
      </c>
      <c r="BI8">
        <v>1985</v>
      </c>
      <c r="BJ8">
        <v>890.9</v>
      </c>
      <c r="BK8" t="s">
        <v>92</v>
      </c>
      <c r="BL8">
        <f>BL7*BK3</f>
        <v>5.4838143757762282E-2</v>
      </c>
      <c r="BM8">
        <v>1985</v>
      </c>
      <c r="BN8">
        <v>890.9</v>
      </c>
      <c r="BO8" t="s">
        <v>92</v>
      </c>
      <c r="BP8">
        <f>BP7*BO3</f>
        <v>5.5613461642102915E-2</v>
      </c>
      <c r="BQ8">
        <v>1985</v>
      </c>
      <c r="BR8">
        <v>890.9</v>
      </c>
      <c r="BS8" t="s">
        <v>92</v>
      </c>
      <c r="BT8">
        <f>BT7*BS3</f>
        <v>5.3120290750884196E-2</v>
      </c>
      <c r="BU8">
        <v>1985</v>
      </c>
      <c r="BV8">
        <v>890.9</v>
      </c>
      <c r="BW8" t="s">
        <v>92</v>
      </c>
      <c r="BX8">
        <f>BX7*BW3</f>
        <v>5.4335125388048813E-2</v>
      </c>
      <c r="BY8">
        <v>1985</v>
      </c>
      <c r="BZ8">
        <v>890.9</v>
      </c>
    </row>
    <row r="9" spans="2:80">
      <c r="B9">
        <v>-3.8536847730455279E-2</v>
      </c>
      <c r="C9" s="65">
        <v>0.14196093117955735</v>
      </c>
      <c r="D9">
        <v>2.4817214566006802</v>
      </c>
      <c r="E9">
        <v>1985</v>
      </c>
      <c r="F9">
        <v>383.2</v>
      </c>
      <c r="G9" t="s">
        <v>93</v>
      </c>
      <c r="H9">
        <f>G2+H8</f>
        <v>1.0153909602273259</v>
      </c>
      <c r="I9">
        <v>1986</v>
      </c>
      <c r="J9">
        <v>201.5</v>
      </c>
      <c r="K9" t="s">
        <v>93</v>
      </c>
      <c r="L9">
        <f>K2+L8</f>
        <v>1.0295573032036618</v>
      </c>
      <c r="M9">
        <v>1986</v>
      </c>
      <c r="N9">
        <v>201.5</v>
      </c>
      <c r="O9" t="s">
        <v>93</v>
      </c>
      <c r="P9">
        <f>O2+P8</f>
        <v>1.024910059214774</v>
      </c>
      <c r="Q9">
        <v>1986</v>
      </c>
      <c r="R9">
        <v>201.5</v>
      </c>
      <c r="S9" t="s">
        <v>93</v>
      </c>
      <c r="T9">
        <f>S2+T8</f>
        <v>1.016050786758129</v>
      </c>
      <c r="U9">
        <v>1986</v>
      </c>
      <c r="V9">
        <v>201.5</v>
      </c>
      <c r="W9" t="s">
        <v>93</v>
      </c>
      <c r="X9">
        <f>W2+X8</f>
        <v>1.0249426215164903</v>
      </c>
      <c r="Y9">
        <v>1986</v>
      </c>
      <c r="Z9">
        <v>201.5</v>
      </c>
      <c r="AA9" t="s">
        <v>93</v>
      </c>
      <c r="AB9">
        <f>AA2+AB8</f>
        <v>1.0234745281718765</v>
      </c>
      <c r="AC9">
        <v>1986</v>
      </c>
      <c r="AD9">
        <v>201.5</v>
      </c>
      <c r="AE9" t="s">
        <v>93</v>
      </c>
      <c r="AF9">
        <f>AE2+AF8</f>
        <v>1.0156390962525543</v>
      </c>
      <c r="AG9">
        <v>1986</v>
      </c>
      <c r="AH9">
        <v>201.5</v>
      </c>
      <c r="AI9" t="s">
        <v>93</v>
      </c>
      <c r="AJ9">
        <f>AI2+AJ8</f>
        <v>1.0173589920900887</v>
      </c>
      <c r="AK9">
        <v>1986</v>
      </c>
      <c r="AL9">
        <v>201.5</v>
      </c>
      <c r="AM9" t="s">
        <v>93</v>
      </c>
      <c r="AN9">
        <f>AM2+AN8</f>
        <v>1.0155528709876422</v>
      </c>
      <c r="AO9">
        <v>1985</v>
      </c>
      <c r="AP9">
        <v>383.2</v>
      </c>
      <c r="AQ9" t="s">
        <v>93</v>
      </c>
      <c r="AR9">
        <f>AQ2+AR8</f>
        <v>1.0122028759460766</v>
      </c>
      <c r="AS9">
        <v>1985</v>
      </c>
      <c r="AT9">
        <v>383.2</v>
      </c>
      <c r="AU9" t="s">
        <v>93</v>
      </c>
      <c r="AV9">
        <f>AU2+AV8</f>
        <v>1.0122028759460766</v>
      </c>
      <c r="AW9">
        <v>1985</v>
      </c>
      <c r="AX9">
        <v>383.2</v>
      </c>
      <c r="AY9" t="s">
        <v>93</v>
      </c>
      <c r="AZ9">
        <f>AY2+AZ8</f>
        <v>1.0180375622632825</v>
      </c>
      <c r="BA9">
        <v>1985</v>
      </c>
      <c r="BB9">
        <v>383.2</v>
      </c>
      <c r="BC9" t="s">
        <v>93</v>
      </c>
      <c r="BD9">
        <f>BC2+BD8</f>
        <v>1.017849738911516</v>
      </c>
      <c r="BE9">
        <v>1985</v>
      </c>
      <c r="BF9">
        <v>383.2</v>
      </c>
      <c r="BG9" t="s">
        <v>93</v>
      </c>
      <c r="BH9">
        <f>BG2+BH8</f>
        <v>1.0180514400409029</v>
      </c>
      <c r="BI9">
        <v>1985</v>
      </c>
      <c r="BJ9">
        <v>383.2</v>
      </c>
      <c r="BK9" t="s">
        <v>93</v>
      </c>
      <c r="BL9">
        <f>BK2+BL8</f>
        <v>1.0159144786630572</v>
      </c>
      <c r="BM9">
        <v>1985</v>
      </c>
      <c r="BN9">
        <v>383.2</v>
      </c>
      <c r="BO9" t="s">
        <v>93</v>
      </c>
      <c r="BP9">
        <f>BO2+BP8</f>
        <v>1.016253213095244</v>
      </c>
      <c r="BQ9">
        <v>1985</v>
      </c>
      <c r="BR9">
        <v>383.2</v>
      </c>
      <c r="BS9" t="s">
        <v>93</v>
      </c>
      <c r="BT9">
        <f>BS2+BT8</f>
        <v>1.0058335986926608</v>
      </c>
      <c r="BU9">
        <v>1985</v>
      </c>
      <c r="BV9">
        <v>383.2</v>
      </c>
      <c r="BW9" t="s">
        <v>93</v>
      </c>
      <c r="BX9">
        <f>BW2+BX8</f>
        <v>1.0040017206392411</v>
      </c>
      <c r="BY9">
        <v>1985</v>
      </c>
      <c r="BZ9">
        <v>383.2</v>
      </c>
    </row>
    <row r="10" spans="2:80">
      <c r="B10">
        <v>-3.6722284078381962E-2</v>
      </c>
      <c r="C10" s="65">
        <v>0.15515460572545661</v>
      </c>
      <c r="D10">
        <v>2.7547277900239782</v>
      </c>
      <c r="E10">
        <v>1986</v>
      </c>
      <c r="F10">
        <v>201.5</v>
      </c>
      <c r="G10" t="s">
        <v>94</v>
      </c>
      <c r="H10">
        <f>G2-H8</f>
        <v>0.90890005136866181</v>
      </c>
      <c r="I10">
        <v>1986</v>
      </c>
      <c r="J10">
        <v>201.5</v>
      </c>
      <c r="K10" t="s">
        <v>94</v>
      </c>
      <c r="L10">
        <f>K2-L8</f>
        <v>0.90764039254901896</v>
      </c>
      <c r="M10">
        <v>1986</v>
      </c>
      <c r="N10">
        <v>201.5</v>
      </c>
      <c r="O10" t="s">
        <v>94</v>
      </c>
      <c r="P10">
        <f>O2-P8</f>
        <v>0.91207270299646481</v>
      </c>
      <c r="Q10">
        <v>1986</v>
      </c>
      <c r="R10">
        <v>201.5</v>
      </c>
      <c r="S10" t="s">
        <v>94</v>
      </c>
      <c r="T10">
        <f>S2-T8</f>
        <v>0.90125509644319068</v>
      </c>
      <c r="U10">
        <v>1986</v>
      </c>
      <c r="V10">
        <v>201.5</v>
      </c>
      <c r="W10" t="s">
        <v>94</v>
      </c>
      <c r="X10">
        <f>W2-X8</f>
        <v>0.91215838399195937</v>
      </c>
      <c r="Y10">
        <v>1986</v>
      </c>
      <c r="Z10">
        <v>201.5</v>
      </c>
      <c r="AA10" t="s">
        <v>94</v>
      </c>
      <c r="AB10">
        <f>AA2-AB8</f>
        <v>0.91193715641004114</v>
      </c>
      <c r="AC10">
        <v>1986</v>
      </c>
      <c r="AD10">
        <v>201.5</v>
      </c>
      <c r="AE10" t="s">
        <v>94</v>
      </c>
      <c r="AF10">
        <f>AE2-AF8</f>
        <v>0.9056075992778907</v>
      </c>
      <c r="AG10">
        <v>1986</v>
      </c>
      <c r="AH10">
        <v>201.5</v>
      </c>
      <c r="AI10" t="s">
        <v>94</v>
      </c>
      <c r="AJ10">
        <f>AI2-AJ8</f>
        <v>0.90691152982827283</v>
      </c>
      <c r="AK10">
        <v>1986</v>
      </c>
      <c r="AL10">
        <v>201.5</v>
      </c>
      <c r="AM10" t="s">
        <v>94</v>
      </c>
      <c r="AN10">
        <f>AM2-AN8</f>
        <v>0.90883962768946835</v>
      </c>
      <c r="AO10">
        <v>1986</v>
      </c>
      <c r="AP10">
        <v>201.5</v>
      </c>
      <c r="AQ10" t="s">
        <v>94</v>
      </c>
      <c r="AR10">
        <f>AQ2-AR8</f>
        <v>0.91568472549566449</v>
      </c>
      <c r="AS10">
        <v>1986</v>
      </c>
      <c r="AT10">
        <v>201.5</v>
      </c>
      <c r="AU10" t="s">
        <v>94</v>
      </c>
      <c r="AV10">
        <f>AU2-AV8</f>
        <v>0.91568472549566449</v>
      </c>
      <c r="AW10">
        <v>1986</v>
      </c>
      <c r="AX10">
        <v>201.5</v>
      </c>
      <c r="AY10" t="s">
        <v>94</v>
      </c>
      <c r="AZ10">
        <f>AY2-AZ8</f>
        <v>0.9076301584682821</v>
      </c>
      <c r="BA10">
        <v>1986</v>
      </c>
      <c r="BB10">
        <v>201.5</v>
      </c>
      <c r="BC10" t="s">
        <v>94</v>
      </c>
      <c r="BD10">
        <f>BC2-BD8</f>
        <v>0.9070196811548713</v>
      </c>
      <c r="BE10">
        <v>1986</v>
      </c>
      <c r="BF10">
        <v>201.5</v>
      </c>
      <c r="BG10" t="s">
        <v>94</v>
      </c>
      <c r="BH10">
        <f>BG2-BH8</f>
        <v>0.90840941585188051</v>
      </c>
      <c r="BI10">
        <v>1986</v>
      </c>
      <c r="BJ10">
        <v>201.5</v>
      </c>
      <c r="BK10" t="s">
        <v>94</v>
      </c>
      <c r="BL10">
        <f>BK2-BL8</f>
        <v>0.90623819114753268</v>
      </c>
      <c r="BM10">
        <v>1986</v>
      </c>
      <c r="BN10">
        <v>201.5</v>
      </c>
      <c r="BO10" t="s">
        <v>94</v>
      </c>
      <c r="BP10">
        <f>BO2-BP8</f>
        <v>0.90502628981103816</v>
      </c>
      <c r="BQ10">
        <v>1986</v>
      </c>
      <c r="BR10">
        <v>201.5</v>
      </c>
      <c r="BS10" t="s">
        <v>94</v>
      </c>
      <c r="BT10">
        <f>BS2-BT8</f>
        <v>0.89959301719089246</v>
      </c>
      <c r="BU10">
        <v>1986</v>
      </c>
      <c r="BV10">
        <v>201.5</v>
      </c>
      <c r="BW10" t="s">
        <v>94</v>
      </c>
      <c r="BX10">
        <f>BW2-BX8</f>
        <v>0.89533146986314349</v>
      </c>
      <c r="BY10">
        <v>1986</v>
      </c>
      <c r="BZ10">
        <v>201.5</v>
      </c>
    </row>
    <row r="11" spans="2:80">
      <c r="B11">
        <v>-3.6722284078381962E-2</v>
      </c>
      <c r="C11" s="65">
        <v>0.15515460572545661</v>
      </c>
      <c r="D11">
        <v>2.7547277900239782</v>
      </c>
      <c r="E11">
        <v>1986</v>
      </c>
      <c r="F11">
        <v>201.5</v>
      </c>
      <c r="G11" t="s">
        <v>95</v>
      </c>
      <c r="H11" s="66">
        <f>LN(G2)</f>
        <v>-3.8589586325809E-2</v>
      </c>
      <c r="I11">
        <v>1987</v>
      </c>
      <c r="J11">
        <v>554.20000000000005</v>
      </c>
      <c r="K11" t="s">
        <v>95</v>
      </c>
      <c r="L11" s="66">
        <f>LN(K2)</f>
        <v>-3.1904738486831112E-2</v>
      </c>
      <c r="M11">
        <v>1987</v>
      </c>
      <c r="N11">
        <v>554.20000000000005</v>
      </c>
      <c r="O11" t="s">
        <v>95</v>
      </c>
      <c r="P11" s="66">
        <f>LN(O2)</f>
        <v>-3.201569539448923E-2</v>
      </c>
      <c r="Q11">
        <v>1987</v>
      </c>
      <c r="R11">
        <v>554.20000000000005</v>
      </c>
      <c r="S11" t="s">
        <v>95</v>
      </c>
      <c r="T11" s="66">
        <f>LN(S2)</f>
        <v>-4.2226165740036986E-2</v>
      </c>
      <c r="U11">
        <v>1987</v>
      </c>
      <c r="V11">
        <v>554.20000000000005</v>
      </c>
      <c r="W11" t="s">
        <v>95</v>
      </c>
      <c r="X11" s="66">
        <f>LN(W2)</f>
        <v>-3.195465216241828E-2</v>
      </c>
      <c r="Y11">
        <v>1987</v>
      </c>
      <c r="Z11">
        <v>554.20000000000005</v>
      </c>
      <c r="AA11" t="s">
        <v>95</v>
      </c>
      <c r="AB11" s="66">
        <f>LN(AA2)</f>
        <v>-3.2827119817857714E-2</v>
      </c>
      <c r="AC11">
        <v>1987</v>
      </c>
      <c r="AD11">
        <v>554.20000000000005</v>
      </c>
      <c r="AE11" t="s">
        <v>95</v>
      </c>
      <c r="AF11" s="66">
        <f>LN(AE2)</f>
        <v>-4.0172884648884681E-2</v>
      </c>
      <c r="AG11">
        <v>1987</v>
      </c>
      <c r="AH11">
        <v>554.20000000000005</v>
      </c>
      <c r="AI11" t="s">
        <v>95</v>
      </c>
      <c r="AJ11" s="66">
        <f>LN(AI2)</f>
        <v>-3.8600234292561202E-2</v>
      </c>
      <c r="AK11">
        <v>1987</v>
      </c>
      <c r="AL11">
        <v>554.20000000000005</v>
      </c>
      <c r="AM11" t="s">
        <v>95</v>
      </c>
      <c r="AN11" s="66">
        <f>LN(AM2)</f>
        <v>-3.8536847730455279E-2</v>
      </c>
      <c r="AO11">
        <v>1987</v>
      </c>
      <c r="AP11">
        <v>554.20000000000005</v>
      </c>
      <c r="AQ11" t="s">
        <v>95</v>
      </c>
      <c r="AR11" s="66">
        <f>LN(AQ2)</f>
        <v>-3.6722284078381962E-2</v>
      </c>
      <c r="AS11">
        <v>1987</v>
      </c>
      <c r="AT11">
        <v>554.20000000000005</v>
      </c>
      <c r="AU11" t="s">
        <v>95</v>
      </c>
      <c r="AV11" s="66">
        <f>LN(AU2)</f>
        <v>-3.6722284078381962E-2</v>
      </c>
      <c r="AW11">
        <v>1986</v>
      </c>
      <c r="AX11">
        <v>201.5</v>
      </c>
      <c r="AY11" t="s">
        <v>95</v>
      </c>
      <c r="AZ11" s="66">
        <f>LN(AY2)</f>
        <v>-3.7874405052463325E-2</v>
      </c>
      <c r="BA11">
        <v>1986</v>
      </c>
      <c r="BB11">
        <v>201.5</v>
      </c>
      <c r="BC11" t="s">
        <v>95</v>
      </c>
      <c r="BD11" s="66">
        <f>LN(BC2)</f>
        <v>-3.8289048852756205E-2</v>
      </c>
      <c r="BE11">
        <v>1986</v>
      </c>
      <c r="BF11">
        <v>201.5</v>
      </c>
      <c r="BG11" t="s">
        <v>95</v>
      </c>
      <c r="BH11" s="66">
        <f>LN(BG2)</f>
        <v>-3.7462614450644048E-2</v>
      </c>
      <c r="BI11">
        <v>1986</v>
      </c>
      <c r="BJ11">
        <v>201.5</v>
      </c>
      <c r="BK11" t="s">
        <v>95</v>
      </c>
      <c r="BL11" s="66">
        <f>LN(BK2)</f>
        <v>-3.9701440382595335E-2</v>
      </c>
      <c r="BM11">
        <v>1986</v>
      </c>
      <c r="BN11">
        <v>201.5</v>
      </c>
      <c r="BO11" t="s">
        <v>95</v>
      </c>
      <c r="BP11" s="66">
        <f>LN(BO2)</f>
        <v>-4.0155808707619145E-2</v>
      </c>
      <c r="BQ11">
        <v>1986</v>
      </c>
      <c r="BR11">
        <v>201.5</v>
      </c>
      <c r="BS11" t="s">
        <v>95</v>
      </c>
      <c r="BT11" s="66">
        <f>LN(BS2)</f>
        <v>-4.844125170759956E-2</v>
      </c>
      <c r="BU11">
        <v>1986</v>
      </c>
      <c r="BV11">
        <v>201.5</v>
      </c>
      <c r="BW11" t="s">
        <v>95</v>
      </c>
      <c r="BX11" s="66">
        <f>LN(BW2)</f>
        <v>-5.1644308352910936E-2</v>
      </c>
      <c r="BY11">
        <v>1986</v>
      </c>
      <c r="BZ11">
        <v>201.5</v>
      </c>
    </row>
    <row r="12" spans="2:80">
      <c r="B12">
        <v>-3.7874405052463325E-2</v>
      </c>
      <c r="C12" s="65">
        <v>0.12990033902497977</v>
      </c>
      <c r="D12">
        <v>2.2394044875172479</v>
      </c>
      <c r="E12">
        <v>1987</v>
      </c>
      <c r="F12">
        <v>554.20000000000005</v>
      </c>
      <c r="G12" t="s">
        <v>96</v>
      </c>
      <c r="H12" s="66">
        <f>LN(H9)</f>
        <v>1.5273720819995378E-2</v>
      </c>
      <c r="I12">
        <v>1987</v>
      </c>
      <c r="J12">
        <v>642.79999999999995</v>
      </c>
      <c r="K12" t="s">
        <v>96</v>
      </c>
      <c r="L12" s="66">
        <f>LN(L9)</f>
        <v>2.9128907134991666E-2</v>
      </c>
      <c r="M12">
        <v>1987</v>
      </c>
      <c r="N12">
        <v>642.79999999999995</v>
      </c>
      <c r="O12" t="s">
        <v>96</v>
      </c>
      <c r="P12" s="66">
        <f>LN(P9)</f>
        <v>2.4604861632831241E-2</v>
      </c>
      <c r="Q12">
        <v>1987</v>
      </c>
      <c r="R12">
        <v>642.79999999999995</v>
      </c>
      <c r="S12" t="s">
        <v>96</v>
      </c>
      <c r="T12" s="66">
        <f>LN(T9)</f>
        <v>1.5923334873645754E-2</v>
      </c>
      <c r="U12">
        <v>1987</v>
      </c>
      <c r="V12">
        <v>642.79999999999995</v>
      </c>
      <c r="W12" t="s">
        <v>96</v>
      </c>
      <c r="X12" s="66">
        <f>LN(X9)</f>
        <v>2.4636632015186188E-2</v>
      </c>
      <c r="Y12">
        <v>1987</v>
      </c>
      <c r="Z12">
        <v>642.79999999999995</v>
      </c>
      <c r="AA12" t="s">
        <v>96</v>
      </c>
      <c r="AB12" s="66">
        <f>LN(AB9)</f>
        <v>2.3203238825521486E-2</v>
      </c>
      <c r="AC12">
        <v>1987</v>
      </c>
      <c r="AD12">
        <v>642.79999999999995</v>
      </c>
      <c r="AE12" t="s">
        <v>96</v>
      </c>
      <c r="AF12" s="66">
        <f>LN(AF9)</f>
        <v>1.5518065826777869E-2</v>
      </c>
      <c r="AG12">
        <v>1987</v>
      </c>
      <c r="AH12">
        <v>642.79999999999995</v>
      </c>
      <c r="AI12" t="s">
        <v>96</v>
      </c>
      <c r="AJ12" s="66">
        <f>LN(AJ9)</f>
        <v>1.721004601869814E-2</v>
      </c>
      <c r="AK12">
        <v>1987</v>
      </c>
      <c r="AL12">
        <v>642.79999999999995</v>
      </c>
      <c r="AM12" t="s">
        <v>96</v>
      </c>
      <c r="AN12" s="66">
        <f>LN(AN9)</f>
        <v>1.5433164678728295E-2</v>
      </c>
      <c r="AO12">
        <v>1987</v>
      </c>
      <c r="AP12">
        <v>642.79999999999995</v>
      </c>
      <c r="AQ12" t="s">
        <v>96</v>
      </c>
      <c r="AR12" s="66">
        <f>LN(AR9)</f>
        <v>1.2129021076235081E-2</v>
      </c>
      <c r="AS12">
        <v>1987</v>
      </c>
      <c r="AT12">
        <v>642.79999999999995</v>
      </c>
      <c r="AU12" t="s">
        <v>96</v>
      </c>
      <c r="AV12" s="66">
        <f>LN(AV9)</f>
        <v>1.2129021076235081E-2</v>
      </c>
      <c r="AW12">
        <v>1987</v>
      </c>
      <c r="AX12">
        <v>642.79999999999995</v>
      </c>
      <c r="AY12" t="s">
        <v>96</v>
      </c>
      <c r="AZ12" s="66">
        <f>LN(AZ9)</f>
        <v>1.7876815545139917E-2</v>
      </c>
      <c r="BA12">
        <v>1987</v>
      </c>
      <c r="BB12">
        <v>554.20000000000005</v>
      </c>
      <c r="BC12" t="s">
        <v>96</v>
      </c>
      <c r="BD12" s="66">
        <f>LN(BD9)</f>
        <v>1.7692303021100923E-2</v>
      </c>
      <c r="BE12">
        <v>1987</v>
      </c>
      <c r="BF12">
        <v>554.20000000000005</v>
      </c>
      <c r="BG12" t="s">
        <v>96</v>
      </c>
      <c r="BH12" s="66">
        <f>LN(BH9)</f>
        <v>1.789044734375473E-2</v>
      </c>
      <c r="BI12">
        <v>1987</v>
      </c>
      <c r="BJ12">
        <v>554.20000000000005</v>
      </c>
      <c r="BK12" t="s">
        <v>96</v>
      </c>
      <c r="BL12" s="66">
        <f>LN(BL9)</f>
        <v>1.578917106917932E-2</v>
      </c>
      <c r="BM12">
        <v>1987</v>
      </c>
      <c r="BN12">
        <v>554.20000000000005</v>
      </c>
      <c r="BO12" t="s">
        <v>96</v>
      </c>
      <c r="BP12" s="66">
        <f>LN(BP9)</f>
        <v>1.6122543592222316E-2</v>
      </c>
      <c r="BQ12">
        <v>1987</v>
      </c>
      <c r="BR12">
        <v>554.20000000000005</v>
      </c>
      <c r="BS12" t="s">
        <v>96</v>
      </c>
      <c r="BT12" s="66">
        <f>LN(BT9)</f>
        <v>5.8166491417802578E-3</v>
      </c>
      <c r="BU12">
        <v>1987</v>
      </c>
      <c r="BV12">
        <v>554.20000000000005</v>
      </c>
      <c r="BW12" t="s">
        <v>96</v>
      </c>
      <c r="BX12" s="66">
        <f>LN(BX9)</f>
        <v>3.9937350521735988E-3</v>
      </c>
      <c r="BY12">
        <v>1987</v>
      </c>
      <c r="BZ12">
        <v>554.20000000000005</v>
      </c>
    </row>
    <row r="13" spans="2:80">
      <c r="B13">
        <v>-3.8289048852756205E-2</v>
      </c>
      <c r="C13" s="65">
        <v>0.13150635052182996</v>
      </c>
      <c r="D13">
        <v>2.2712834561457917</v>
      </c>
      <c r="E13">
        <v>1987</v>
      </c>
      <c r="F13">
        <v>642.79999999999995</v>
      </c>
      <c r="G13" t="s">
        <v>97</v>
      </c>
      <c r="H13" s="66">
        <f>LN(H10)</f>
        <v>-9.5520145340017293E-2</v>
      </c>
      <c r="I13">
        <v>1987</v>
      </c>
      <c r="J13">
        <v>478.3</v>
      </c>
      <c r="K13" t="s">
        <v>97</v>
      </c>
      <c r="L13" s="66">
        <f>LN(L10)</f>
        <v>-9.6907022274979882E-2</v>
      </c>
      <c r="M13">
        <v>1987</v>
      </c>
      <c r="N13">
        <v>478.3</v>
      </c>
      <c r="O13" t="s">
        <v>97</v>
      </c>
      <c r="P13" s="66">
        <f>LN(P10)</f>
        <v>-9.2035573887254252E-2</v>
      </c>
      <c r="Q13">
        <v>1987</v>
      </c>
      <c r="R13">
        <v>478.3</v>
      </c>
      <c r="S13" t="s">
        <v>97</v>
      </c>
      <c r="T13" s="66">
        <f>LN(T10)</f>
        <v>-0.10396693553828373</v>
      </c>
      <c r="U13">
        <v>1987</v>
      </c>
      <c r="V13">
        <v>478.3</v>
      </c>
      <c r="W13" t="s">
        <v>97</v>
      </c>
      <c r="X13" s="66">
        <f>LN(X10)</f>
        <v>-9.1941637328263798E-2</v>
      </c>
      <c r="Y13">
        <v>1987</v>
      </c>
      <c r="Z13">
        <v>478.3</v>
      </c>
      <c r="AA13" t="s">
        <v>97</v>
      </c>
      <c r="AB13" s="66">
        <f>LN(AB10)</f>
        <v>-9.2184198727163061E-2</v>
      </c>
      <c r="AC13">
        <v>1987</v>
      </c>
      <c r="AD13">
        <v>478.3</v>
      </c>
      <c r="AE13" t="s">
        <v>97</v>
      </c>
      <c r="AF13" s="66">
        <f>LN(AF10)</f>
        <v>-9.9149180139660176E-2</v>
      </c>
      <c r="AG13">
        <v>1987</v>
      </c>
      <c r="AH13">
        <v>478.3</v>
      </c>
      <c r="AI13" t="s">
        <v>97</v>
      </c>
      <c r="AJ13" s="66">
        <f>LN(AJ10)</f>
        <v>-9.7710375158914356E-2</v>
      </c>
      <c r="AK13">
        <v>1987</v>
      </c>
      <c r="AL13">
        <v>478.3</v>
      </c>
      <c r="AM13" t="s">
        <v>97</v>
      </c>
      <c r="AN13" s="66">
        <f>LN(AN10)</f>
        <v>-9.558662755406791E-2</v>
      </c>
      <c r="AO13">
        <v>1987</v>
      </c>
      <c r="AP13">
        <v>478.3</v>
      </c>
      <c r="AQ13" t="s">
        <v>97</v>
      </c>
      <c r="AR13" s="66">
        <f>LN(AR10)</f>
        <v>-8.8083159693755325E-2</v>
      </c>
      <c r="AS13">
        <v>1987</v>
      </c>
      <c r="AT13">
        <v>478.3</v>
      </c>
      <c r="AU13" t="s">
        <v>97</v>
      </c>
      <c r="AV13" s="66">
        <f>LN(AV10)</f>
        <v>-8.8083159693755325E-2</v>
      </c>
      <c r="AW13">
        <v>1987</v>
      </c>
      <c r="AX13">
        <v>478.3</v>
      </c>
      <c r="AY13" t="s">
        <v>97</v>
      </c>
      <c r="AZ13" s="66">
        <f>LN(AZ10)</f>
        <v>-9.691829781815578E-2</v>
      </c>
      <c r="BA13">
        <v>1987</v>
      </c>
      <c r="BB13">
        <v>478.3</v>
      </c>
      <c r="BC13" t="s">
        <v>97</v>
      </c>
      <c r="BD13" s="66">
        <f>LN(BD10)</f>
        <v>-9.75911299239553E-2</v>
      </c>
      <c r="BE13">
        <v>1987</v>
      </c>
      <c r="BF13">
        <v>642.79999999999995</v>
      </c>
      <c r="BG13" t="s">
        <v>97</v>
      </c>
      <c r="BH13" s="66">
        <f>LN(BH10)</f>
        <v>-9.6060103489745419E-2</v>
      </c>
      <c r="BI13">
        <v>1987</v>
      </c>
      <c r="BJ13">
        <v>642.79999999999995</v>
      </c>
      <c r="BK13" t="s">
        <v>97</v>
      </c>
      <c r="BL13" s="66">
        <f>LN(BL10)</f>
        <v>-9.8453103356044652E-2</v>
      </c>
      <c r="BM13">
        <v>1987</v>
      </c>
      <c r="BN13">
        <v>642.79999999999995</v>
      </c>
      <c r="BO13" t="s">
        <v>97</v>
      </c>
      <c r="BP13" s="66">
        <f>LN(BP10)</f>
        <v>-9.9791286189180622E-2</v>
      </c>
      <c r="BQ13">
        <v>1987</v>
      </c>
      <c r="BR13">
        <v>642.79999999999995</v>
      </c>
      <c r="BS13" t="s">
        <v>97</v>
      </c>
      <c r="BT13" s="66">
        <f>LN(BT10)</f>
        <v>-0.1058128210537221</v>
      </c>
      <c r="BU13">
        <v>1987</v>
      </c>
      <c r="BV13">
        <v>642.79999999999995</v>
      </c>
      <c r="BW13" t="s">
        <v>97</v>
      </c>
      <c r="BX13" s="66">
        <f>LN(BX10)</f>
        <v>-0.11056127188366373</v>
      </c>
      <c r="BY13">
        <v>1987</v>
      </c>
      <c r="BZ13">
        <v>642.79999999999995</v>
      </c>
    </row>
    <row r="14" spans="2:80">
      <c r="B14">
        <v>-3.7462614450644048E-2</v>
      </c>
      <c r="C14" s="65">
        <v>0.12900428493903759</v>
      </c>
      <c r="D14">
        <v>2.2216691088430047</v>
      </c>
      <c r="E14">
        <v>1987</v>
      </c>
      <c r="F14">
        <v>478.3</v>
      </c>
      <c r="G14" t="s">
        <v>98</v>
      </c>
      <c r="H14" s="66">
        <f>H12-H11</f>
        <v>5.3863307145804382E-2</v>
      </c>
      <c r="I14">
        <v>1987</v>
      </c>
      <c r="J14">
        <v>1065.3</v>
      </c>
      <c r="K14" t="s">
        <v>98</v>
      </c>
      <c r="L14" s="66">
        <f>L12-L11</f>
        <v>6.1033645621822778E-2</v>
      </c>
      <c r="M14">
        <v>1987</v>
      </c>
      <c r="N14">
        <v>1065.3</v>
      </c>
      <c r="O14" t="s">
        <v>98</v>
      </c>
      <c r="P14" s="66">
        <f>P12-P11</f>
        <v>5.6620557027320467E-2</v>
      </c>
      <c r="Q14">
        <v>1987</v>
      </c>
      <c r="R14">
        <v>1065.3</v>
      </c>
      <c r="S14" t="s">
        <v>98</v>
      </c>
      <c r="T14" s="66">
        <f>T12-T11</f>
        <v>5.8149500613682736E-2</v>
      </c>
      <c r="U14">
        <v>1987</v>
      </c>
      <c r="V14">
        <v>1065.3</v>
      </c>
      <c r="W14" t="s">
        <v>98</v>
      </c>
      <c r="X14" s="66">
        <f>X12-X11</f>
        <v>5.6591284177604465E-2</v>
      </c>
      <c r="Y14">
        <v>1987</v>
      </c>
      <c r="Z14">
        <v>1065.3</v>
      </c>
      <c r="AA14" t="s">
        <v>98</v>
      </c>
      <c r="AB14" s="66">
        <f>AB12-AB11</f>
        <v>5.6030358643379199E-2</v>
      </c>
      <c r="AC14">
        <v>1987</v>
      </c>
      <c r="AD14">
        <v>1065.3</v>
      </c>
      <c r="AE14" t="s">
        <v>98</v>
      </c>
      <c r="AF14" s="66">
        <f>AF12-AF11</f>
        <v>5.5690950475662554E-2</v>
      </c>
      <c r="AG14">
        <v>1987</v>
      </c>
      <c r="AH14">
        <v>1065.3</v>
      </c>
      <c r="AI14" t="s">
        <v>98</v>
      </c>
      <c r="AJ14" s="66">
        <f>AJ12-AJ11</f>
        <v>5.5810280311259342E-2</v>
      </c>
      <c r="AK14">
        <v>1987</v>
      </c>
      <c r="AL14">
        <v>1065.3</v>
      </c>
      <c r="AM14" t="s">
        <v>98</v>
      </c>
      <c r="AN14" s="66">
        <f>AN12-AN11</f>
        <v>5.3970012409183574E-2</v>
      </c>
      <c r="AO14">
        <v>1987</v>
      </c>
      <c r="AP14">
        <v>1065.3</v>
      </c>
      <c r="AQ14" t="s">
        <v>98</v>
      </c>
      <c r="AR14" s="66">
        <f>AR12-AR11</f>
        <v>4.8851305154617039E-2</v>
      </c>
      <c r="AS14">
        <v>1987</v>
      </c>
      <c r="AT14">
        <v>1065.3</v>
      </c>
      <c r="AU14" t="s">
        <v>98</v>
      </c>
      <c r="AV14" s="66">
        <f>AV12-AV11</f>
        <v>4.8851305154617039E-2</v>
      </c>
      <c r="AW14">
        <v>1987</v>
      </c>
      <c r="AX14">
        <v>1065.3</v>
      </c>
      <c r="AY14" t="s">
        <v>98</v>
      </c>
      <c r="AZ14" s="66">
        <f>AZ12-AZ11</f>
        <v>5.5751220597603242E-2</v>
      </c>
      <c r="BA14">
        <v>1987</v>
      </c>
      <c r="BB14">
        <v>1065.3</v>
      </c>
      <c r="BC14" t="s">
        <v>98</v>
      </c>
      <c r="BD14" s="66">
        <f>BD12-BD11</f>
        <v>5.5981351873857124E-2</v>
      </c>
      <c r="BE14">
        <v>1987</v>
      </c>
      <c r="BF14">
        <v>1065.3</v>
      </c>
      <c r="BG14" t="s">
        <v>98</v>
      </c>
      <c r="BH14" s="66">
        <f>BH12-BH11</f>
        <v>5.5353061794398778E-2</v>
      </c>
      <c r="BI14">
        <v>1987</v>
      </c>
      <c r="BJ14">
        <v>478.3</v>
      </c>
      <c r="BK14" t="s">
        <v>98</v>
      </c>
      <c r="BL14" s="66">
        <f>BL12-BL11</f>
        <v>5.5490611451774655E-2</v>
      </c>
      <c r="BM14">
        <v>1987</v>
      </c>
      <c r="BN14">
        <v>478.3</v>
      </c>
      <c r="BO14" t="s">
        <v>98</v>
      </c>
      <c r="BP14" s="66">
        <f>BP12-BP11</f>
        <v>5.6278352299841461E-2</v>
      </c>
      <c r="BQ14">
        <v>1987</v>
      </c>
      <c r="BR14">
        <v>478.3</v>
      </c>
      <c r="BS14" t="s">
        <v>98</v>
      </c>
      <c r="BT14" s="66">
        <f>BT12-BT11</f>
        <v>5.4257900849379814E-2</v>
      </c>
      <c r="BU14">
        <v>1987</v>
      </c>
      <c r="BV14">
        <v>478.3</v>
      </c>
      <c r="BW14" t="s">
        <v>98</v>
      </c>
      <c r="BX14" s="66">
        <f>BX12-BX11</f>
        <v>5.5638043405084533E-2</v>
      </c>
      <c r="BY14">
        <v>1987</v>
      </c>
      <c r="BZ14">
        <v>478.3</v>
      </c>
    </row>
    <row r="15" spans="2:80">
      <c r="B15">
        <v>-3.9701440382595335E-2</v>
      </c>
      <c r="C15" s="65">
        <v>0.14254287076616842</v>
      </c>
      <c r="D15">
        <v>2.4935859631874924</v>
      </c>
      <c r="E15">
        <v>1987</v>
      </c>
      <c r="F15">
        <v>1065.3</v>
      </c>
      <c r="G15" t="s">
        <v>99</v>
      </c>
      <c r="H15" s="66">
        <f>H11-H13</f>
        <v>5.6930559014208293E-2</v>
      </c>
      <c r="I15">
        <v>1989</v>
      </c>
      <c r="J15">
        <v>876</v>
      </c>
      <c r="K15" t="s">
        <v>99</v>
      </c>
      <c r="L15" s="66">
        <f>L11-L13</f>
        <v>6.5002283788148763E-2</v>
      </c>
      <c r="M15">
        <v>1989</v>
      </c>
      <c r="N15">
        <v>876</v>
      </c>
      <c r="O15" t="s">
        <v>99</v>
      </c>
      <c r="P15" s="66">
        <f>P11-P13</f>
        <v>6.0019878492765022E-2</v>
      </c>
      <c r="Q15">
        <v>1989</v>
      </c>
      <c r="R15">
        <v>876</v>
      </c>
      <c r="S15" t="s">
        <v>99</v>
      </c>
      <c r="T15" s="66">
        <f>T11-T13</f>
        <v>6.1740769798246747E-2</v>
      </c>
      <c r="U15">
        <v>1989</v>
      </c>
      <c r="V15">
        <v>876</v>
      </c>
      <c r="W15" t="s">
        <v>99</v>
      </c>
      <c r="X15" s="66">
        <f>X11-X13</f>
        <v>5.9986985165845517E-2</v>
      </c>
      <c r="Y15">
        <v>1989</v>
      </c>
      <c r="Z15">
        <v>876</v>
      </c>
      <c r="AA15" t="s">
        <v>99</v>
      </c>
      <c r="AB15" s="66">
        <f>AB11-AB13</f>
        <v>5.9357078909305347E-2</v>
      </c>
      <c r="AC15">
        <v>1989</v>
      </c>
      <c r="AD15">
        <v>876</v>
      </c>
      <c r="AE15" t="s">
        <v>99</v>
      </c>
      <c r="AF15" s="66">
        <f>AF11-AF13</f>
        <v>5.8976295490775495E-2</v>
      </c>
      <c r="AG15">
        <v>1989</v>
      </c>
      <c r="AH15">
        <v>876</v>
      </c>
      <c r="AI15" t="s">
        <v>99</v>
      </c>
      <c r="AJ15" s="66">
        <f>AJ11-AJ13</f>
        <v>5.9110140866353154E-2</v>
      </c>
      <c r="AK15">
        <v>1989</v>
      </c>
      <c r="AL15">
        <v>876</v>
      </c>
      <c r="AM15" t="s">
        <v>99</v>
      </c>
      <c r="AN15" s="66">
        <f>AN11-AN13</f>
        <v>5.7049779823612631E-2</v>
      </c>
      <c r="AO15">
        <v>1989</v>
      </c>
      <c r="AP15">
        <v>876</v>
      </c>
      <c r="AQ15" t="s">
        <v>99</v>
      </c>
      <c r="AR15" s="66">
        <f>AR11-AR13</f>
        <v>5.1360875615373364E-2</v>
      </c>
      <c r="AS15">
        <v>1989</v>
      </c>
      <c r="AT15">
        <v>876</v>
      </c>
      <c r="AU15" t="s">
        <v>99</v>
      </c>
      <c r="AV15" s="66">
        <f>AV11-AV13</f>
        <v>5.1360875615373364E-2</v>
      </c>
      <c r="AW15">
        <v>1989</v>
      </c>
      <c r="AX15">
        <v>876</v>
      </c>
      <c r="AY15" t="s">
        <v>99</v>
      </c>
      <c r="AZ15" s="66">
        <f>AZ11-AZ13</f>
        <v>5.9043892765692454E-2</v>
      </c>
      <c r="BA15">
        <v>1989</v>
      </c>
      <c r="BB15">
        <v>876</v>
      </c>
      <c r="BC15" t="s">
        <v>99</v>
      </c>
      <c r="BD15" s="66">
        <f>BD11-BD13</f>
        <v>5.9302081071199095E-2</v>
      </c>
      <c r="BE15">
        <v>1989</v>
      </c>
      <c r="BF15">
        <v>876</v>
      </c>
      <c r="BG15" t="s">
        <v>99</v>
      </c>
      <c r="BH15" s="66">
        <f>BH11-BH13</f>
        <v>5.8597489039101371E-2</v>
      </c>
      <c r="BI15">
        <v>1989</v>
      </c>
      <c r="BJ15">
        <v>876</v>
      </c>
      <c r="BK15" t="s">
        <v>99</v>
      </c>
      <c r="BL15" s="66">
        <f>BL11-BL13</f>
        <v>5.8751662973449317E-2</v>
      </c>
      <c r="BM15">
        <v>1987</v>
      </c>
      <c r="BN15">
        <v>1065.3</v>
      </c>
      <c r="BO15" t="s">
        <v>99</v>
      </c>
      <c r="BP15" s="66">
        <f>BP11-BP13</f>
        <v>5.9635477481561477E-2</v>
      </c>
      <c r="BQ15">
        <v>1987</v>
      </c>
      <c r="BR15">
        <v>1065.3</v>
      </c>
      <c r="BS15" t="s">
        <v>99</v>
      </c>
      <c r="BT15" s="66">
        <f>BT11-BT13</f>
        <v>5.7371569346122538E-2</v>
      </c>
      <c r="BU15">
        <v>1987</v>
      </c>
      <c r="BV15">
        <v>1065.3</v>
      </c>
      <c r="BW15" t="s">
        <v>99</v>
      </c>
      <c r="BX15" s="66">
        <f>BX11-BX13</f>
        <v>5.8916963530752792E-2</v>
      </c>
      <c r="BY15">
        <v>1987</v>
      </c>
      <c r="BZ15">
        <v>1065.3</v>
      </c>
    </row>
    <row r="16" spans="2:80">
      <c r="B16">
        <v>-4.0155808707619145E-2</v>
      </c>
      <c r="C16" s="65">
        <v>0.14189395895825807</v>
      </c>
      <c r="D16">
        <v>2.4803570684457354</v>
      </c>
      <c r="E16">
        <v>1989</v>
      </c>
      <c r="F16">
        <v>876</v>
      </c>
      <c r="G16" t="s">
        <v>100</v>
      </c>
      <c r="H16" s="67">
        <f>AVERAGE(H14:H15)</f>
        <v>5.5396933080006337E-2</v>
      </c>
      <c r="I16">
        <v>1992</v>
      </c>
      <c r="J16">
        <v>1545.9</v>
      </c>
      <c r="K16" t="s">
        <v>100</v>
      </c>
      <c r="L16" s="67">
        <f>AVERAGE(L14:L15)</f>
        <v>6.3017964704985774E-2</v>
      </c>
      <c r="M16">
        <v>1992</v>
      </c>
      <c r="N16">
        <v>1545.9</v>
      </c>
      <c r="O16" t="s">
        <v>100</v>
      </c>
      <c r="P16" s="67">
        <f>AVERAGE(P14:P15)</f>
        <v>5.8320217760042745E-2</v>
      </c>
      <c r="Q16">
        <v>1992</v>
      </c>
      <c r="R16">
        <v>1545.9</v>
      </c>
      <c r="S16" t="s">
        <v>100</v>
      </c>
      <c r="T16" s="67">
        <f>AVERAGE(T14:T15)</f>
        <v>5.9945135205964742E-2</v>
      </c>
      <c r="U16">
        <v>1992</v>
      </c>
      <c r="V16">
        <v>1545.9</v>
      </c>
      <c r="W16" t="s">
        <v>100</v>
      </c>
      <c r="X16" s="67">
        <f>AVERAGE(X14:X15)</f>
        <v>5.8289134671724988E-2</v>
      </c>
      <c r="Y16">
        <v>1992</v>
      </c>
      <c r="Z16">
        <v>1545.9</v>
      </c>
      <c r="AA16" t="s">
        <v>100</v>
      </c>
      <c r="AB16" s="67">
        <f>AVERAGE(AB14:AB15)</f>
        <v>5.7693718776342273E-2</v>
      </c>
      <c r="AC16">
        <v>1992</v>
      </c>
      <c r="AD16">
        <v>1545.9</v>
      </c>
      <c r="AE16" t="s">
        <v>100</v>
      </c>
      <c r="AF16" s="67">
        <f>AVERAGE(AF14:AF15)</f>
        <v>5.7333622983219021E-2</v>
      </c>
      <c r="AG16">
        <v>1992</v>
      </c>
      <c r="AH16">
        <v>1545.9</v>
      </c>
      <c r="AI16" t="s">
        <v>100</v>
      </c>
      <c r="AJ16" s="67">
        <f>AVERAGE(AJ14:AJ15)</f>
        <v>5.7460210588806251E-2</v>
      </c>
      <c r="AK16">
        <v>1992</v>
      </c>
      <c r="AL16">
        <v>1545.9</v>
      </c>
      <c r="AM16" t="s">
        <v>100</v>
      </c>
      <c r="AN16" s="67">
        <f>AVERAGE(AN14:AN15)</f>
        <v>5.5509896116398103E-2</v>
      </c>
      <c r="AO16">
        <v>1992</v>
      </c>
      <c r="AP16">
        <v>1545.9</v>
      </c>
      <c r="AQ16" t="s">
        <v>100</v>
      </c>
      <c r="AR16" s="67">
        <f>AVERAGE(AR14:AR15)</f>
        <v>5.0106090384995201E-2</v>
      </c>
      <c r="AS16">
        <v>1992</v>
      </c>
      <c r="AT16">
        <v>1545.9</v>
      </c>
      <c r="AU16" t="s">
        <v>100</v>
      </c>
      <c r="AV16" s="67">
        <f>AVERAGE(AV14:AV15)</f>
        <v>5.0106090384995201E-2</v>
      </c>
      <c r="AW16">
        <v>1992</v>
      </c>
      <c r="AX16">
        <v>1545.9</v>
      </c>
      <c r="AY16" t="s">
        <v>100</v>
      </c>
      <c r="AZ16" s="67">
        <f>AVERAGE(AZ14:AZ15)</f>
        <v>5.7397556681647852E-2</v>
      </c>
      <c r="BA16">
        <v>1992</v>
      </c>
      <c r="BB16">
        <v>1545.9</v>
      </c>
      <c r="BC16" t="s">
        <v>100</v>
      </c>
      <c r="BD16" s="67">
        <f>AVERAGE(BD14:BD15)</f>
        <v>5.7641716472528109E-2</v>
      </c>
      <c r="BE16">
        <v>1992</v>
      </c>
      <c r="BF16">
        <v>1545.9</v>
      </c>
      <c r="BG16" t="s">
        <v>100</v>
      </c>
      <c r="BH16" s="67">
        <f>AVERAGE(BH14:BH15)</f>
        <v>5.6975275416750071E-2</v>
      </c>
      <c r="BI16">
        <v>1992</v>
      </c>
      <c r="BJ16">
        <v>1545.9</v>
      </c>
      <c r="BK16" t="s">
        <v>100</v>
      </c>
      <c r="BL16" s="67">
        <f>AVERAGE(BL14:BL15)</f>
        <v>5.7121137212611986E-2</v>
      </c>
      <c r="BM16">
        <v>1992</v>
      </c>
      <c r="BN16">
        <v>1545.9</v>
      </c>
      <c r="BO16" t="s">
        <v>100</v>
      </c>
      <c r="BP16" s="67">
        <f>AVERAGE(BP14:BP15)</f>
        <v>5.7956914890701469E-2</v>
      </c>
      <c r="BQ16">
        <v>1989</v>
      </c>
      <c r="BR16">
        <v>876</v>
      </c>
      <c r="BS16" t="s">
        <v>100</v>
      </c>
      <c r="BT16" s="67">
        <f>AVERAGE(BT14:BT15)</f>
        <v>5.5814735097751172E-2</v>
      </c>
      <c r="BU16">
        <v>1989</v>
      </c>
      <c r="BV16">
        <v>876</v>
      </c>
      <c r="BW16" t="s">
        <v>100</v>
      </c>
      <c r="BX16" s="67">
        <f>AVERAGE(BX14:BX15)</f>
        <v>5.7277503467918663E-2</v>
      </c>
      <c r="BY16">
        <v>1989</v>
      </c>
      <c r="BZ16">
        <v>876</v>
      </c>
    </row>
    <row r="17" spans="1:78">
      <c r="B17">
        <v>-4.844125170759956E-2</v>
      </c>
      <c r="C17" s="65">
        <v>0.20870554925099186</v>
      </c>
      <c r="D17">
        <v>3.9562810478470958</v>
      </c>
      <c r="E17">
        <v>1992</v>
      </c>
      <c r="F17">
        <v>1545.9</v>
      </c>
      <c r="G17" t="s">
        <v>101</v>
      </c>
      <c r="H17">
        <f>TINV(0.3173,H5)</f>
        <v>1.0322649193640379</v>
      </c>
      <c r="I17">
        <v>1994</v>
      </c>
      <c r="J17">
        <v>1409.5</v>
      </c>
      <c r="K17" t="s">
        <v>101</v>
      </c>
      <c r="L17">
        <f>TINV(0.3173,L5)</f>
        <v>1.0344861530370415</v>
      </c>
      <c r="M17">
        <v>1994</v>
      </c>
      <c r="N17">
        <v>1409.5</v>
      </c>
      <c r="O17" t="s">
        <v>101</v>
      </c>
      <c r="P17">
        <f>TINV(0.3173,P5)</f>
        <v>1.0344861530370415</v>
      </c>
      <c r="Q17">
        <v>1994</v>
      </c>
      <c r="R17">
        <v>1409.5</v>
      </c>
      <c r="S17" t="s">
        <v>101</v>
      </c>
      <c r="T17">
        <f>TINV(0.3173,T5)</f>
        <v>1.0344861530370415</v>
      </c>
      <c r="U17">
        <v>1994</v>
      </c>
      <c r="V17">
        <v>1409.5</v>
      </c>
      <c r="W17" t="s">
        <v>101</v>
      </c>
      <c r="X17">
        <f>TINV(0.3173,X5)</f>
        <v>1.0344861530370415</v>
      </c>
      <c r="Y17">
        <v>1994</v>
      </c>
      <c r="Z17">
        <v>1409.5</v>
      </c>
      <c r="AA17" t="s">
        <v>101</v>
      </c>
      <c r="AB17">
        <f>TINV(0.3173,AB5)</f>
        <v>1.0344861530370415</v>
      </c>
      <c r="AC17">
        <v>1994</v>
      </c>
      <c r="AD17">
        <v>1409.5</v>
      </c>
      <c r="AE17" t="s">
        <v>101</v>
      </c>
      <c r="AF17">
        <f>TINV(0.3173,AF5)</f>
        <v>1.0344861530370415</v>
      </c>
      <c r="AG17">
        <v>1994</v>
      </c>
      <c r="AH17">
        <v>1409.5</v>
      </c>
      <c r="AI17" t="s">
        <v>101</v>
      </c>
      <c r="AJ17">
        <f>TINV(0.3173,AJ5)</f>
        <v>1.0344861530370415</v>
      </c>
      <c r="AK17">
        <v>1994</v>
      </c>
      <c r="AL17">
        <v>1409.5</v>
      </c>
      <c r="AM17" t="s">
        <v>101</v>
      </c>
      <c r="AN17">
        <f>TINV(0.3173,AN5)</f>
        <v>1.0344861530370415</v>
      </c>
      <c r="AO17">
        <v>1994</v>
      </c>
      <c r="AP17">
        <v>1409.5</v>
      </c>
      <c r="AQ17" t="s">
        <v>101</v>
      </c>
      <c r="AR17">
        <f>TINV(0.3173,AR5)</f>
        <v>1.0344861530370415</v>
      </c>
      <c r="AS17">
        <v>1994</v>
      </c>
      <c r="AT17">
        <v>1409.5</v>
      </c>
      <c r="AU17" t="s">
        <v>101</v>
      </c>
      <c r="AV17">
        <f>TINV(0.3173,AV5)</f>
        <v>1.0344861530370415</v>
      </c>
      <c r="AW17">
        <v>1994</v>
      </c>
      <c r="AX17">
        <v>1409.5</v>
      </c>
      <c r="AY17" t="s">
        <v>101</v>
      </c>
      <c r="AZ17">
        <f>TINV(0.3173,AZ5)</f>
        <v>1.0344861530370415</v>
      </c>
      <c r="BA17">
        <v>1994</v>
      </c>
      <c r="BB17">
        <v>1409.5</v>
      </c>
      <c r="BC17" t="s">
        <v>101</v>
      </c>
      <c r="BD17">
        <f>TINV(0.3173,BD5)</f>
        <v>1.0344861530370415</v>
      </c>
      <c r="BE17">
        <v>1994</v>
      </c>
      <c r="BF17">
        <v>1409.5</v>
      </c>
      <c r="BG17" t="s">
        <v>101</v>
      </c>
      <c r="BH17">
        <f>TINV(0.3173,BH5)</f>
        <v>1.0344861530370415</v>
      </c>
      <c r="BI17">
        <v>1994</v>
      </c>
      <c r="BJ17">
        <v>1409.5</v>
      </c>
      <c r="BK17" t="s">
        <v>101</v>
      </c>
      <c r="BL17">
        <f>TINV(0.3173,BL5)</f>
        <v>1.0344861530370415</v>
      </c>
      <c r="BM17">
        <v>1994</v>
      </c>
      <c r="BN17">
        <v>1409.5</v>
      </c>
      <c r="BO17" t="s">
        <v>101</v>
      </c>
      <c r="BP17">
        <f>TINV(0.3173,BP5)</f>
        <v>1.0344861530370415</v>
      </c>
      <c r="BQ17">
        <v>1994</v>
      </c>
      <c r="BR17">
        <v>1409.5</v>
      </c>
      <c r="BS17" t="s">
        <v>101</v>
      </c>
      <c r="BT17">
        <f>TINV(0.3173,BT5)</f>
        <v>1.0344861530370415</v>
      </c>
      <c r="BU17">
        <v>1992</v>
      </c>
      <c r="BV17">
        <v>1545.9</v>
      </c>
      <c r="BW17" t="s">
        <v>101</v>
      </c>
      <c r="BX17">
        <f>TINV(0.3173,BX5)</f>
        <v>1.0344861530370415</v>
      </c>
      <c r="BY17">
        <v>1992</v>
      </c>
      <c r="BZ17">
        <v>1545.9</v>
      </c>
    </row>
    <row r="18" spans="1:78">
      <c r="B18">
        <v>-5.1644308352910936E-2</v>
      </c>
      <c r="C18" s="65">
        <v>0.22271518044574637</v>
      </c>
      <c r="D18">
        <v>4.2979453896989641</v>
      </c>
      <c r="E18">
        <v>1994</v>
      </c>
      <c r="F18">
        <v>1409.5</v>
      </c>
      <c r="G18" t="s">
        <v>102</v>
      </c>
      <c r="H18">
        <f>H17*G3</f>
        <v>2.5341106280656479E-2</v>
      </c>
      <c r="I18">
        <v>2000</v>
      </c>
      <c r="J18">
        <v>442.9</v>
      </c>
      <c r="K18" t="s">
        <v>102</v>
      </c>
      <c r="L18">
        <f>L17*K3</f>
        <v>2.8911457147206433E-2</v>
      </c>
      <c r="M18">
        <v>2000</v>
      </c>
      <c r="N18">
        <v>442.9</v>
      </c>
      <c r="O18" t="s">
        <v>102</v>
      </c>
      <c r="P18">
        <f>P17*O3</f>
        <v>2.6758325579220841E-2</v>
      </c>
      <c r="Q18">
        <v>2000</v>
      </c>
      <c r="R18">
        <v>442.9</v>
      </c>
      <c r="S18" t="s">
        <v>102</v>
      </c>
      <c r="T18">
        <f>T17*S3</f>
        <v>2.7222726227257188E-2</v>
      </c>
      <c r="U18">
        <v>2000</v>
      </c>
      <c r="V18">
        <v>442.9</v>
      </c>
      <c r="W18" t="s">
        <v>102</v>
      </c>
      <c r="X18">
        <f>X17*W3</f>
        <v>2.6745728976906719E-2</v>
      </c>
      <c r="Y18">
        <v>2000</v>
      </c>
      <c r="Z18">
        <v>442.9</v>
      </c>
      <c r="AA18" t="s">
        <v>102</v>
      </c>
      <c r="AB18">
        <f>AB17*AA3</f>
        <v>2.6450046402004428E-2</v>
      </c>
      <c r="AC18">
        <v>2000</v>
      </c>
      <c r="AD18">
        <v>442.9</v>
      </c>
      <c r="AE18" t="s">
        <v>102</v>
      </c>
      <c r="AF18">
        <f>AF17*AE3</f>
        <v>2.6092942255052272E-2</v>
      </c>
      <c r="AG18">
        <v>2000</v>
      </c>
      <c r="AH18">
        <v>442.9</v>
      </c>
      <c r="AI18" t="s">
        <v>102</v>
      </c>
      <c r="AJ18">
        <f>AJ17*AI3</f>
        <v>2.6191584539454419E-2</v>
      </c>
      <c r="AK18">
        <v>2000</v>
      </c>
      <c r="AL18">
        <v>442.9</v>
      </c>
      <c r="AM18" t="s">
        <v>102</v>
      </c>
      <c r="AN18">
        <f>AN17*AM3</f>
        <v>2.5306049374841811E-2</v>
      </c>
      <c r="AO18">
        <v>2000</v>
      </c>
      <c r="AP18">
        <v>442.9</v>
      </c>
      <c r="AQ18" t="s">
        <v>102</v>
      </c>
      <c r="AR18">
        <f>AR17*AQ3</f>
        <v>2.288837828723677E-2</v>
      </c>
      <c r="AS18">
        <v>2000</v>
      </c>
      <c r="AT18">
        <v>442.9</v>
      </c>
      <c r="AU18" t="s">
        <v>102</v>
      </c>
      <c r="AV18">
        <f>AV17*AU3</f>
        <v>2.288837828723677E-2</v>
      </c>
      <c r="AW18">
        <v>2000</v>
      </c>
      <c r="AX18">
        <v>442.9</v>
      </c>
      <c r="AY18" t="s">
        <v>102</v>
      </c>
      <c r="AZ18">
        <f>AZ17*AY3</f>
        <v>2.6182085048034376E-2</v>
      </c>
      <c r="BA18">
        <v>2000</v>
      </c>
      <c r="BB18">
        <v>442.9</v>
      </c>
      <c r="BC18" t="s">
        <v>102</v>
      </c>
      <c r="BD18">
        <f>BD17*BC3</f>
        <v>2.6282313489146971E-2</v>
      </c>
      <c r="BE18">
        <v>2000</v>
      </c>
      <c r="BF18">
        <v>442.9</v>
      </c>
      <c r="BG18" t="s">
        <v>102</v>
      </c>
      <c r="BH18">
        <f>BH17*BG3</f>
        <v>2.6000582420049823E-2</v>
      </c>
      <c r="BI18">
        <v>2000</v>
      </c>
      <c r="BJ18">
        <v>442.9</v>
      </c>
      <c r="BK18" t="s">
        <v>102</v>
      </c>
      <c r="BL18">
        <f>BL17*BK3</f>
        <v>2.6008707648047871E-2</v>
      </c>
      <c r="BM18">
        <v>2000</v>
      </c>
      <c r="BN18">
        <v>442.9</v>
      </c>
      <c r="BO18" t="s">
        <v>102</v>
      </c>
      <c r="BP18">
        <f>BP17*BO3</f>
        <v>2.6376426443877173E-2</v>
      </c>
      <c r="BQ18">
        <v>2000</v>
      </c>
      <c r="BR18">
        <v>442.9</v>
      </c>
      <c r="BS18" t="s">
        <v>102</v>
      </c>
      <c r="BT18">
        <f>BT17*BS3</f>
        <v>2.5193962042588027E-2</v>
      </c>
      <c r="BU18">
        <v>2000</v>
      </c>
      <c r="BV18">
        <v>442.9</v>
      </c>
      <c r="BW18" t="s">
        <v>102</v>
      </c>
      <c r="BX18">
        <f>BX17*BW3</f>
        <v>2.5770135427637449E-2</v>
      </c>
      <c r="BY18">
        <v>1994</v>
      </c>
      <c r="BZ18">
        <v>1409.5</v>
      </c>
    </row>
    <row r="19" spans="1:78">
      <c r="B19">
        <v>-3.9226129668940658E-2</v>
      </c>
      <c r="C19" s="65">
        <v>9.9641595924240114E-2</v>
      </c>
      <c r="D19">
        <v>1.6600321961762217</v>
      </c>
      <c r="E19">
        <v>2000</v>
      </c>
      <c r="F19">
        <v>442.9</v>
      </c>
      <c r="G19" t="s">
        <v>103</v>
      </c>
      <c r="H19">
        <f>G2+H18</f>
        <v>0.98748661207865029</v>
      </c>
      <c r="K19" t="s">
        <v>103</v>
      </c>
      <c r="L19">
        <f>K2+L18</f>
        <v>0.99751030502354687</v>
      </c>
      <c r="O19" t="s">
        <v>103</v>
      </c>
      <c r="P19">
        <f>O2+P18</f>
        <v>0.99524970668484025</v>
      </c>
      <c r="S19" t="s">
        <v>103</v>
      </c>
      <c r="T19">
        <f>S2+T18</f>
        <v>0.98587566782791702</v>
      </c>
      <c r="W19" t="s">
        <v>103</v>
      </c>
      <c r="X19">
        <f>W2+X18</f>
        <v>0.99529623173113158</v>
      </c>
      <c r="AA19" t="s">
        <v>103</v>
      </c>
      <c r="AB19">
        <f>AA2+AB18</f>
        <v>0.99415588869296323</v>
      </c>
      <c r="AE19" t="s">
        <v>103</v>
      </c>
      <c r="AF19">
        <f>AE2+AF18</f>
        <v>0.98671629002027483</v>
      </c>
      <c r="AI19" t="s">
        <v>103</v>
      </c>
      <c r="AJ19">
        <f>AI2+AJ18</f>
        <v>0.98832684549863525</v>
      </c>
      <c r="AM19" t="s">
        <v>103</v>
      </c>
      <c r="AN19">
        <f>AM2+AN18</f>
        <v>0.98750229871339712</v>
      </c>
      <c r="AQ19" t="s">
        <v>103</v>
      </c>
      <c r="AR19">
        <f>AQ2+AR18</f>
        <v>0.98683217900810738</v>
      </c>
      <c r="AU19" t="s">
        <v>103</v>
      </c>
      <c r="AV19">
        <f>AU2+AV18</f>
        <v>0.98683217900810738</v>
      </c>
      <c r="AY19" t="s">
        <v>103</v>
      </c>
      <c r="AZ19">
        <f>AY2+AZ18</f>
        <v>0.98901594541381654</v>
      </c>
      <c r="BC19" t="s">
        <v>103</v>
      </c>
      <c r="BD19">
        <f>BC2+BD18</f>
        <v>0.9887170235223407</v>
      </c>
      <c r="BG19" t="s">
        <v>103</v>
      </c>
      <c r="BH19">
        <f>BG2+BH18</f>
        <v>0.98923101036644145</v>
      </c>
      <c r="BK19" t="s">
        <v>103</v>
      </c>
      <c r="BL19">
        <f>BK2+BL18</f>
        <v>0.98708504255334284</v>
      </c>
      <c r="BO19" t="s">
        <v>103</v>
      </c>
      <c r="BP19">
        <f>BO2+BP18</f>
        <v>0.98701617789701823</v>
      </c>
      <c r="BS19" t="s">
        <v>103</v>
      </c>
      <c r="BT19">
        <f>BS2+BT18</f>
        <v>0.97790726998436472</v>
      </c>
      <c r="BW19" t="s">
        <v>103</v>
      </c>
      <c r="BX19">
        <f>BW2+BX18</f>
        <v>0.97543673067882974</v>
      </c>
    </row>
    <row r="20" spans="1:78">
      <c r="A20" t="s">
        <v>110</v>
      </c>
      <c r="B20" s="17">
        <f>AVERAGE(B2:B19)</f>
        <v>-3.8582106311434869E-2</v>
      </c>
      <c r="C20" s="17">
        <f>AVERAGE(C2:C19)</f>
        <v>0.13597503208272105</v>
      </c>
      <c r="D20" s="17">
        <f>AVERAGE(D2:D19)</f>
        <v>2.3921588885941372</v>
      </c>
      <c r="E20" s="17">
        <f>AVERAGE(E2:E19)</f>
        <v>1984.9444444444443</v>
      </c>
      <c r="F20" s="17">
        <f>AVERAGE(F2:F19)</f>
        <v>958.80000000000007</v>
      </c>
      <c r="G20" t="s">
        <v>104</v>
      </c>
      <c r="H20">
        <f>G2-H18</f>
        <v>0.93680439951733741</v>
      </c>
      <c r="K20" t="s">
        <v>104</v>
      </c>
      <c r="L20">
        <f>K2-L18</f>
        <v>0.93968739072913399</v>
      </c>
      <c r="O20" t="s">
        <v>104</v>
      </c>
      <c r="P20">
        <f>O2-P18</f>
        <v>0.94173305552639852</v>
      </c>
      <c r="S20" t="s">
        <v>104</v>
      </c>
      <c r="T20">
        <f>S2-T18</f>
        <v>0.93143021537340265</v>
      </c>
      <c r="W20" t="s">
        <v>104</v>
      </c>
      <c r="X20">
        <f>W2-X18</f>
        <v>0.94180477377731808</v>
      </c>
      <c r="AA20" t="s">
        <v>104</v>
      </c>
      <c r="AB20">
        <f>AA2-AB18</f>
        <v>0.94125579588895436</v>
      </c>
      <c r="AE20" t="s">
        <v>104</v>
      </c>
      <c r="AF20">
        <f>AE2-AF18</f>
        <v>0.93453040551017019</v>
      </c>
      <c r="AI20" t="s">
        <v>104</v>
      </c>
      <c r="AJ20">
        <f>AI2-AJ18</f>
        <v>0.93594367641972631</v>
      </c>
      <c r="AM20" t="s">
        <v>104</v>
      </c>
      <c r="AN20">
        <f>AM2-AN18</f>
        <v>0.93689019996371348</v>
      </c>
      <c r="AQ20" t="s">
        <v>104</v>
      </c>
      <c r="AR20">
        <f>AQ2-AR18</f>
        <v>0.94105542243363383</v>
      </c>
      <c r="AU20" t="s">
        <v>104</v>
      </c>
      <c r="AV20">
        <f>AU2-AV18</f>
        <v>0.94105542243363383</v>
      </c>
      <c r="AY20" t="s">
        <v>104</v>
      </c>
      <c r="AZ20">
        <f>AY2-AZ18</f>
        <v>0.9366517753177479</v>
      </c>
      <c r="BC20" t="s">
        <v>104</v>
      </c>
      <c r="BD20">
        <f>BC2-BD18</f>
        <v>0.93615239654404669</v>
      </c>
      <c r="BG20" t="s">
        <v>104</v>
      </c>
      <c r="BH20">
        <f>BG2-BH18</f>
        <v>0.93722984552634192</v>
      </c>
      <c r="BK20" t="s">
        <v>104</v>
      </c>
      <c r="BL20">
        <f>BK2-BL18</f>
        <v>0.93506762725724712</v>
      </c>
      <c r="BO20" t="s">
        <v>104</v>
      </c>
      <c r="BP20">
        <f>BO2-BP18</f>
        <v>0.9342633250092639</v>
      </c>
      <c r="BS20" t="s">
        <v>104</v>
      </c>
      <c r="BT20">
        <f>BS2-BT18</f>
        <v>0.92751934589918861</v>
      </c>
      <c r="BW20" t="s">
        <v>104</v>
      </c>
      <c r="BX20">
        <f>BW2-BX18</f>
        <v>0.92389645982355495</v>
      </c>
    </row>
    <row r="21" spans="1:78">
      <c r="A21" t="s">
        <v>111</v>
      </c>
      <c r="B21" s="17">
        <f>STDEV(B2:B19)</f>
        <v>5.2090762457518841E-3</v>
      </c>
      <c r="C21" s="17">
        <f>STDEV(C2:C19)</f>
        <v>3.7224873430671046E-2</v>
      </c>
      <c r="D21" s="17">
        <f>STDEV(D2:D19)</f>
        <v>0.77670815190476672</v>
      </c>
      <c r="E21" s="17">
        <f>STDEV(E2:E19)</f>
        <v>6.7864243571817955</v>
      </c>
      <c r="F21" s="17">
        <f>STDEV(F2:F19)</f>
        <v>586.04450342956022</v>
      </c>
      <c r="G21" t="s">
        <v>95</v>
      </c>
      <c r="H21" s="66">
        <f>LN(G2)</f>
        <v>-3.8589586325809E-2</v>
      </c>
      <c r="K21" t="s">
        <v>95</v>
      </c>
      <c r="L21" s="66">
        <f>LN(K2)</f>
        <v>-3.1904738486831112E-2</v>
      </c>
      <c r="O21" t="s">
        <v>95</v>
      </c>
      <c r="P21" s="66">
        <f>LN(O2)</f>
        <v>-3.201569539448923E-2</v>
      </c>
      <c r="S21" t="s">
        <v>95</v>
      </c>
      <c r="T21" s="66">
        <f>LN(S2)</f>
        <v>-4.2226165740036986E-2</v>
      </c>
      <c r="W21" t="s">
        <v>95</v>
      </c>
      <c r="X21" s="66">
        <f>LN(W2)</f>
        <v>-3.195465216241828E-2</v>
      </c>
      <c r="AA21" t="s">
        <v>95</v>
      </c>
      <c r="AB21" s="66">
        <f>LN(AA2)</f>
        <v>-3.2827119817857714E-2</v>
      </c>
      <c r="AE21" t="s">
        <v>95</v>
      </c>
      <c r="AF21" s="66">
        <f>LN(AE2)</f>
        <v>-4.0172884648884681E-2</v>
      </c>
      <c r="AI21" t="s">
        <v>95</v>
      </c>
      <c r="AJ21" s="66">
        <f>LN(AI2)</f>
        <v>-3.8600234292561202E-2</v>
      </c>
      <c r="AM21" t="s">
        <v>95</v>
      </c>
      <c r="AN21" s="66">
        <f>LN(AM2)</f>
        <v>-3.8536847730455279E-2</v>
      </c>
      <c r="AQ21" t="s">
        <v>95</v>
      </c>
      <c r="AR21" s="66">
        <f>LN(AQ2)</f>
        <v>-3.6722284078381962E-2</v>
      </c>
      <c r="AU21" t="s">
        <v>95</v>
      </c>
      <c r="AV21" s="66">
        <f>LN(AU2)</f>
        <v>-3.6722284078381962E-2</v>
      </c>
      <c r="AY21" t="s">
        <v>95</v>
      </c>
      <c r="AZ21" s="66">
        <f>LN(AY2)</f>
        <v>-3.7874405052463325E-2</v>
      </c>
      <c r="BC21" t="s">
        <v>95</v>
      </c>
      <c r="BD21" s="66">
        <f>LN(BC2)</f>
        <v>-3.8289048852756205E-2</v>
      </c>
      <c r="BG21" t="s">
        <v>95</v>
      </c>
      <c r="BH21" s="66">
        <f>LN(BG2)</f>
        <v>-3.7462614450644048E-2</v>
      </c>
      <c r="BK21" t="s">
        <v>95</v>
      </c>
      <c r="BL21" s="66">
        <f>LN(BK2)</f>
        <v>-3.9701440382595335E-2</v>
      </c>
      <c r="BO21" t="s">
        <v>95</v>
      </c>
      <c r="BP21" s="66">
        <f>LN(BO2)</f>
        <v>-4.0155808707619145E-2</v>
      </c>
      <c r="BS21" t="s">
        <v>95</v>
      </c>
      <c r="BT21" s="66">
        <f>LN(BS2)</f>
        <v>-4.844125170759956E-2</v>
      </c>
      <c r="BW21" t="s">
        <v>95</v>
      </c>
      <c r="BX21" s="66">
        <f>LN(BW2)</f>
        <v>-5.1644308352910936E-2</v>
      </c>
    </row>
    <row r="22" spans="1:78">
      <c r="A22" t="s">
        <v>112</v>
      </c>
      <c r="B22" s="17">
        <f>MIN(B2:B19)</f>
        <v>-5.1644308352910936E-2</v>
      </c>
      <c r="C22" s="17">
        <f>MIN(C2:C19)</f>
        <v>7.9936702308697705E-2</v>
      </c>
      <c r="D22" s="17">
        <f>MIN(D2:D19)</f>
        <v>1.3032261341575311</v>
      </c>
      <c r="E22" s="17">
        <f>MIN(E2:E19)</f>
        <v>1973</v>
      </c>
      <c r="F22" s="17">
        <f>MIN(F2:F19)</f>
        <v>201.5</v>
      </c>
      <c r="G22" t="s">
        <v>105</v>
      </c>
      <c r="H22" s="66">
        <f>LN(H19)</f>
        <v>-1.2592339687470906E-2</v>
      </c>
      <c r="K22" t="s">
        <v>105</v>
      </c>
      <c r="L22" s="66">
        <f>LN(L19)</f>
        <v>-2.4927994208078443E-3</v>
      </c>
      <c r="O22" t="s">
        <v>105</v>
      </c>
      <c r="P22" s="66">
        <f>LN(P19)</f>
        <v>-4.7616118168101644E-3</v>
      </c>
      <c r="S22" t="s">
        <v>105</v>
      </c>
      <c r="T22" s="66">
        <f>LN(T19)</f>
        <v>-1.4225029868074045E-2</v>
      </c>
      <c r="W22" t="s">
        <v>105</v>
      </c>
      <c r="X22" s="66">
        <f>LN(X19)</f>
        <v>-4.7148658006525871E-3</v>
      </c>
      <c r="AA22" t="s">
        <v>105</v>
      </c>
      <c r="AB22" s="66">
        <f>LN(AB19)</f>
        <v>-5.861254951061083E-3</v>
      </c>
      <c r="AE22" t="s">
        <v>105</v>
      </c>
      <c r="AF22" s="66">
        <f>LN(AF19)</f>
        <v>-1.337272765737072E-2</v>
      </c>
      <c r="AI22" t="s">
        <v>105</v>
      </c>
      <c r="AJ22" s="66">
        <f>LN(AJ19)</f>
        <v>-1.1741820659560148E-2</v>
      </c>
      <c r="AM22" t="s">
        <v>105</v>
      </c>
      <c r="AN22" s="66">
        <f>LN(AN19)</f>
        <v>-1.2576454398534408E-2</v>
      </c>
      <c r="AQ22" t="s">
        <v>105</v>
      </c>
      <c r="AR22" s="66">
        <f>LN(AR19)</f>
        <v>-1.3255285405726602E-2</v>
      </c>
      <c r="AU22" t="s">
        <v>105</v>
      </c>
      <c r="AV22" s="66">
        <f>LN(AV19)</f>
        <v>-1.3255285405726602E-2</v>
      </c>
      <c r="AY22" t="s">
        <v>105</v>
      </c>
      <c r="AZ22" s="66">
        <f>LN(AZ19)</f>
        <v>-1.1044824725172308E-2</v>
      </c>
      <c r="BC22" t="s">
        <v>105</v>
      </c>
      <c r="BD22" s="66">
        <f>LN(BD19)</f>
        <v>-1.1347112140558693E-2</v>
      </c>
      <c r="BG22" t="s">
        <v>105</v>
      </c>
      <c r="BH22" s="66">
        <f>LN(BH19)</f>
        <v>-1.0827394891304711E-2</v>
      </c>
      <c r="BK22" t="s">
        <v>105</v>
      </c>
      <c r="BL22" s="66">
        <f>LN(BL19)</f>
        <v>-1.2999080592417746E-2</v>
      </c>
      <c r="BO22" t="s">
        <v>105</v>
      </c>
      <c r="BP22" s="66">
        <f>LN(BP19)</f>
        <v>-1.3068848703231061E-2</v>
      </c>
      <c r="BS22" t="s">
        <v>105</v>
      </c>
      <c r="BT22" s="66">
        <f>LN(BT19)</f>
        <v>-2.2340429409544896E-2</v>
      </c>
      <c r="BW22" t="s">
        <v>105</v>
      </c>
      <c r="BX22" s="66">
        <f>LN(BX19)</f>
        <v>-2.4869979373128903E-2</v>
      </c>
    </row>
    <row r="23" spans="1:78">
      <c r="A23" t="s">
        <v>113</v>
      </c>
      <c r="B23" s="17">
        <f>MAX(B2:B19)</f>
        <v>-3.1904738486831112E-2</v>
      </c>
      <c r="C23" s="17">
        <f>MAX(C2:C19)</f>
        <v>0.22271518044574637</v>
      </c>
      <c r="D23" s="17">
        <f>MAX(D2:D19)</f>
        <v>4.2979453896989641</v>
      </c>
      <c r="E23" s="17">
        <f>MAX(E2:E19)</f>
        <v>2000</v>
      </c>
      <c r="F23" s="17">
        <f>MAX(F2:F19)</f>
        <v>1852.1</v>
      </c>
      <c r="G23" t="s">
        <v>106</v>
      </c>
      <c r="H23" s="66">
        <f>LN(H20)</f>
        <v>-6.5280770384574541E-2</v>
      </c>
      <c r="K23" t="s">
        <v>106</v>
      </c>
      <c r="L23" s="66">
        <f>LN(L20)</f>
        <v>-6.220802208355608E-2</v>
      </c>
      <c r="O23" t="s">
        <v>106</v>
      </c>
      <c r="P23" s="66">
        <f>LN(P20)</f>
        <v>-6.0033425110852391E-2</v>
      </c>
      <c r="S23" t="s">
        <v>106</v>
      </c>
      <c r="T23" s="66">
        <f>LN(T20)</f>
        <v>-7.1034008146864724E-2</v>
      </c>
      <c r="W23" t="s">
        <v>106</v>
      </c>
      <c r="X23" s="66">
        <f>LN(X20)</f>
        <v>-5.9957272405195577E-2</v>
      </c>
      <c r="AA23" t="s">
        <v>106</v>
      </c>
      <c r="AB23" s="66">
        <f>LN(AB20)</f>
        <v>-6.0540342236044445E-2</v>
      </c>
      <c r="AE23" t="s">
        <v>106</v>
      </c>
      <c r="AF23" s="66">
        <f>LN(AF20)</f>
        <v>-6.7711115954326884E-2</v>
      </c>
      <c r="AI23" t="s">
        <v>106</v>
      </c>
      <c r="AJ23" s="66">
        <f>LN(AJ20)</f>
        <v>-6.6199979080368496E-2</v>
      </c>
      <c r="AM23" t="s">
        <v>106</v>
      </c>
      <c r="AN23" s="66">
        <f>LN(AN20)</f>
        <v>-6.5189186146182854E-2</v>
      </c>
      <c r="AQ23" t="s">
        <v>106</v>
      </c>
      <c r="AR23" s="66">
        <f>LN(AR20)</f>
        <v>-6.0753243752145442E-2</v>
      </c>
      <c r="AU23" t="s">
        <v>106</v>
      </c>
      <c r="AV23" s="66">
        <f>LN(AV20)</f>
        <v>-6.0753243752145442E-2</v>
      </c>
      <c r="AY23" t="s">
        <v>106</v>
      </c>
      <c r="AZ23" s="66">
        <f>LN(AZ20)</f>
        <v>-6.5443703686113422E-2</v>
      </c>
      <c r="BC23" t="s">
        <v>106</v>
      </c>
      <c r="BD23" s="66">
        <f>LN(BD20)</f>
        <v>-6.5976998937202283E-2</v>
      </c>
      <c r="BG23" t="s">
        <v>106</v>
      </c>
      <c r="BH23" s="66">
        <f>LN(BH20)</f>
        <v>-6.4826727436919029E-2</v>
      </c>
      <c r="BK23" t="s">
        <v>106</v>
      </c>
      <c r="BL23" s="66">
        <f>LN(BL20)</f>
        <v>-6.713642369166177E-2</v>
      </c>
      <c r="BO23" t="s">
        <v>106</v>
      </c>
      <c r="BP23" s="66">
        <f>LN(BP20)</f>
        <v>-6.7996947930711385E-2</v>
      </c>
      <c r="BS23" t="s">
        <v>106</v>
      </c>
      <c r="BT23" s="66">
        <f>LN(BT20)</f>
        <v>-7.5241626605741518E-2</v>
      </c>
      <c r="BW23" t="s">
        <v>106</v>
      </c>
      <c r="BX23" s="66">
        <f>LN(BX20)</f>
        <v>-7.9155270087262086E-2</v>
      </c>
    </row>
    <row r="24" spans="1:78">
      <c r="A24" t="s">
        <v>114</v>
      </c>
      <c r="B24" s="17">
        <f>ABS(B23-B22)</f>
        <v>1.9739569866079824E-2</v>
      </c>
      <c r="C24" s="17">
        <f>ABS(C23-C22)</f>
        <v>0.14277847813704866</v>
      </c>
      <c r="D24" s="17">
        <f>ABS(D23-D22)</f>
        <v>2.9947192555414333</v>
      </c>
      <c r="E24" s="17">
        <f>ABS(E23-E22)</f>
        <v>27</v>
      </c>
      <c r="F24" s="17">
        <f>ABS(F23-F22)</f>
        <v>1650.6</v>
      </c>
      <c r="G24" t="s">
        <v>107</v>
      </c>
      <c r="H24" s="66">
        <f>H22-H21</f>
        <v>2.5997246638338092E-2</v>
      </c>
      <c r="K24" t="s">
        <v>107</v>
      </c>
      <c r="L24" s="66">
        <f>L22-L21</f>
        <v>2.9411939066023268E-2</v>
      </c>
      <c r="O24" t="s">
        <v>107</v>
      </c>
      <c r="P24" s="66">
        <f>P22-P21</f>
        <v>2.7254083577679066E-2</v>
      </c>
      <c r="S24" t="s">
        <v>107</v>
      </c>
      <c r="T24" s="66">
        <f>T22-T21</f>
        <v>2.8001135871962943E-2</v>
      </c>
      <c r="W24" t="s">
        <v>107</v>
      </c>
      <c r="X24" s="66">
        <f>X22-X21</f>
        <v>2.7239786361765692E-2</v>
      </c>
      <c r="AA24" t="s">
        <v>107</v>
      </c>
      <c r="AB24" s="66">
        <f>AB22-AB21</f>
        <v>2.696586486679663E-2</v>
      </c>
      <c r="AE24" t="s">
        <v>107</v>
      </c>
      <c r="AF24" s="66">
        <f>AF22-AF21</f>
        <v>2.680015699151396E-2</v>
      </c>
      <c r="AI24" t="s">
        <v>107</v>
      </c>
      <c r="AJ24" s="66">
        <f>AJ22-AJ21</f>
        <v>2.6858413633001052E-2</v>
      </c>
      <c r="AM24" t="s">
        <v>107</v>
      </c>
      <c r="AN24" s="66">
        <f>AN22-AN21</f>
        <v>2.5960393331920871E-2</v>
      </c>
      <c r="AQ24" t="s">
        <v>107</v>
      </c>
      <c r="AR24" s="66">
        <f>AR22-AR21</f>
        <v>2.3466998672655358E-2</v>
      </c>
      <c r="AU24" t="s">
        <v>107</v>
      </c>
      <c r="AV24" s="66">
        <f>AV22-AV21</f>
        <v>2.3466998672655358E-2</v>
      </c>
      <c r="AY24" t="s">
        <v>107</v>
      </c>
      <c r="AZ24" s="66">
        <f>AZ22-AZ21</f>
        <v>2.6829580327291019E-2</v>
      </c>
      <c r="BC24" t="s">
        <v>107</v>
      </c>
      <c r="BD24" s="66">
        <f>BD22-BD21</f>
        <v>2.6941936712197512E-2</v>
      </c>
      <c r="BG24" t="s">
        <v>107</v>
      </c>
      <c r="BH24" s="66">
        <f>BH22-BH21</f>
        <v>2.6635219559339337E-2</v>
      </c>
      <c r="BK24" t="s">
        <v>107</v>
      </c>
      <c r="BL24" s="66">
        <f>BL22-BL21</f>
        <v>2.6702359790177588E-2</v>
      </c>
      <c r="BO24" t="s">
        <v>107</v>
      </c>
      <c r="BP24" s="66">
        <f>BP22-BP21</f>
        <v>2.7086960004388084E-2</v>
      </c>
      <c r="BS24" t="s">
        <v>107</v>
      </c>
      <c r="BT24" s="66">
        <f>BT22-BT21</f>
        <v>2.6100822298054664E-2</v>
      </c>
      <c r="BW24" t="s">
        <v>107</v>
      </c>
      <c r="BX24" s="66">
        <f>BX22-BX21</f>
        <v>2.6774328979782033E-2</v>
      </c>
    </row>
    <row r="25" spans="1:78">
      <c r="A25" t="s">
        <v>115</v>
      </c>
      <c r="B25" s="17">
        <f>COUNT(B2:B19)</f>
        <v>18</v>
      </c>
      <c r="G25" t="s">
        <v>108</v>
      </c>
      <c r="H25" s="66">
        <f>H21-H23</f>
        <v>2.6691184058765541E-2</v>
      </c>
      <c r="K25" t="s">
        <v>108</v>
      </c>
      <c r="L25" s="66">
        <f>L21-L23</f>
        <v>3.0303283596724968E-2</v>
      </c>
      <c r="O25" t="s">
        <v>108</v>
      </c>
      <c r="P25" s="66">
        <f>P21-P23</f>
        <v>2.8017729716363161E-2</v>
      </c>
      <c r="S25" t="s">
        <v>108</v>
      </c>
      <c r="T25" s="66">
        <f>T21-T23</f>
        <v>2.8807842406827738E-2</v>
      </c>
      <c r="W25" t="s">
        <v>108</v>
      </c>
      <c r="X25" s="66">
        <f>X21-X23</f>
        <v>2.8002620242777297E-2</v>
      </c>
      <c r="AA25" t="s">
        <v>108</v>
      </c>
      <c r="AB25" s="66">
        <f>AB21-AB23</f>
        <v>2.7713222418186731E-2</v>
      </c>
      <c r="AE25" t="s">
        <v>108</v>
      </c>
      <c r="AF25" s="66">
        <f>AF21-AF23</f>
        <v>2.7538231305442203E-2</v>
      </c>
      <c r="AI25" t="s">
        <v>108</v>
      </c>
      <c r="AJ25" s="66">
        <f>AJ21-AJ23</f>
        <v>2.7599744787807294E-2</v>
      </c>
      <c r="AM25" t="s">
        <v>108</v>
      </c>
      <c r="AN25" s="66">
        <f>AN21-AN23</f>
        <v>2.6652338415727575E-2</v>
      </c>
      <c r="AQ25" t="s">
        <v>108</v>
      </c>
      <c r="AR25" s="66">
        <f>AR21-AR23</f>
        <v>2.403095967376348E-2</v>
      </c>
      <c r="AU25" t="s">
        <v>108</v>
      </c>
      <c r="AV25" s="66">
        <f>AV21-AV23</f>
        <v>2.403095967376348E-2</v>
      </c>
      <c r="AY25" t="s">
        <v>108</v>
      </c>
      <c r="AZ25" s="66">
        <f>AZ21-AZ23</f>
        <v>2.7569298633650097E-2</v>
      </c>
      <c r="BC25" t="s">
        <v>108</v>
      </c>
      <c r="BD25" s="66">
        <f>BD21-BD23</f>
        <v>2.7687950084446078E-2</v>
      </c>
      <c r="BG25" t="s">
        <v>108</v>
      </c>
      <c r="BH25" s="66">
        <f>BH21-BH23</f>
        <v>2.7364112986274981E-2</v>
      </c>
      <c r="BK25" t="s">
        <v>108</v>
      </c>
      <c r="BL25" s="66">
        <f>BL21-BL23</f>
        <v>2.7434983309066435E-2</v>
      </c>
      <c r="BO25" t="s">
        <v>108</v>
      </c>
      <c r="BP25" s="66">
        <f>BP21-BP23</f>
        <v>2.784113922309224E-2</v>
      </c>
      <c r="BS25" t="s">
        <v>108</v>
      </c>
      <c r="BT25" s="66">
        <f>BT21-BT23</f>
        <v>2.6800374898141958E-2</v>
      </c>
      <c r="BW25" t="s">
        <v>108</v>
      </c>
      <c r="BX25" s="66">
        <f>BX21-BX23</f>
        <v>2.751096173435115E-2</v>
      </c>
    </row>
    <row r="26" spans="1:78">
      <c r="G26" t="s">
        <v>109</v>
      </c>
      <c r="H26" s="67">
        <f>AVERAGE(H24:H25)</f>
        <v>2.6344215348551817E-2</v>
      </c>
      <c r="K26" t="s">
        <v>109</v>
      </c>
      <c r="L26" s="67">
        <f>AVERAGE(L24:L25)</f>
        <v>2.9857611331374118E-2</v>
      </c>
      <c r="O26" t="s">
        <v>109</v>
      </c>
      <c r="P26" s="67">
        <f>AVERAGE(P24:P25)</f>
        <v>2.7635906647021112E-2</v>
      </c>
      <c r="S26" t="s">
        <v>109</v>
      </c>
      <c r="T26" s="67">
        <f>AVERAGE(T24:T25)</f>
        <v>2.8404489139395341E-2</v>
      </c>
      <c r="W26" t="s">
        <v>109</v>
      </c>
      <c r="X26" s="67">
        <f>AVERAGE(X24:X25)</f>
        <v>2.7621203302271496E-2</v>
      </c>
      <c r="AA26" t="s">
        <v>109</v>
      </c>
      <c r="AB26" s="67">
        <f>AVERAGE(AB24:AB25)</f>
        <v>2.7339543642491679E-2</v>
      </c>
      <c r="AE26" t="s">
        <v>109</v>
      </c>
      <c r="AF26" s="67">
        <f>AVERAGE(AF24:AF25)</f>
        <v>2.7169194148478081E-2</v>
      </c>
      <c r="AI26" t="s">
        <v>109</v>
      </c>
      <c r="AJ26" s="67">
        <f>AVERAGE(AJ24:AJ25)</f>
        <v>2.7229079210404173E-2</v>
      </c>
      <c r="AM26" t="s">
        <v>109</v>
      </c>
      <c r="AN26" s="67">
        <f>AVERAGE(AN24:AN25)</f>
        <v>2.6306365873824223E-2</v>
      </c>
      <c r="AQ26" t="s">
        <v>109</v>
      </c>
      <c r="AR26" s="67">
        <f>AVERAGE(AR24:AR25)</f>
        <v>2.3748979173209419E-2</v>
      </c>
      <c r="AU26" t="s">
        <v>109</v>
      </c>
      <c r="AV26" s="67">
        <f>AVERAGE(AV24:AV25)</f>
        <v>2.3748979173209419E-2</v>
      </c>
      <c r="AY26" t="s">
        <v>109</v>
      </c>
      <c r="AZ26" s="67">
        <f>AVERAGE(AZ24:AZ25)</f>
        <v>2.7199439480470558E-2</v>
      </c>
      <c r="BC26" t="s">
        <v>109</v>
      </c>
      <c r="BD26" s="67">
        <f>AVERAGE(BD24:BD25)</f>
        <v>2.7314943398321793E-2</v>
      </c>
      <c r="BG26" t="s">
        <v>109</v>
      </c>
      <c r="BH26" s="67">
        <f>AVERAGE(BH24:BH25)</f>
        <v>2.6999666272807157E-2</v>
      </c>
      <c r="BK26" t="s">
        <v>109</v>
      </c>
      <c r="BL26" s="67">
        <f>AVERAGE(BL24:BL25)</f>
        <v>2.706867154962201E-2</v>
      </c>
      <c r="BO26" t="s">
        <v>109</v>
      </c>
      <c r="BP26" s="67">
        <f>AVERAGE(BP24:BP25)</f>
        <v>2.746404961374016E-2</v>
      </c>
      <c r="BS26" t="s">
        <v>109</v>
      </c>
      <c r="BT26" s="67">
        <f>AVERAGE(BT24:BT25)</f>
        <v>2.6450598598098313E-2</v>
      </c>
      <c r="BW26" t="s">
        <v>109</v>
      </c>
      <c r="BX26" s="67">
        <f>AVERAGE(BX24:BX25)</f>
        <v>2.7142645357066592E-2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CJ27"/>
  <sheetViews>
    <sheetView workbookViewId="0">
      <selection activeCell="F1" sqref="F1"/>
    </sheetView>
  </sheetViews>
  <sheetFormatPr defaultRowHeight="15"/>
  <sheetData>
    <row r="1" spans="2:88" ht="16.5" thickTop="1" thickBot="1">
      <c r="B1" s="17" t="s">
        <v>88</v>
      </c>
      <c r="C1" s="17" t="s">
        <v>89</v>
      </c>
      <c r="D1" s="17" t="s">
        <v>90</v>
      </c>
      <c r="E1" s="17" t="s">
        <v>0</v>
      </c>
      <c r="F1" s="17" t="s">
        <v>62</v>
      </c>
      <c r="G1" s="63">
        <f>LN(G2)</f>
        <v>-2.1158563149053476E-2</v>
      </c>
      <c r="H1" s="64">
        <f>G4</f>
        <v>7.9395630725732011E-2</v>
      </c>
      <c r="I1" t="s">
        <v>0</v>
      </c>
      <c r="J1" t="s">
        <v>62</v>
      </c>
      <c r="K1" s="63">
        <f>LN(K2)</f>
        <v>-2.9451750472600957E-2</v>
      </c>
      <c r="L1" s="64">
        <f>K4</f>
        <v>0.10814699093015154</v>
      </c>
      <c r="M1" t="s">
        <v>0</v>
      </c>
      <c r="N1" t="s">
        <v>62</v>
      </c>
      <c r="O1" s="63">
        <f>LN(O2)</f>
        <v>-2.4242033939600699E-2</v>
      </c>
      <c r="P1" s="64">
        <f>O4</f>
        <v>8.6408360039333332E-2</v>
      </c>
      <c r="Q1" t="s">
        <v>0</v>
      </c>
      <c r="R1" t="s">
        <v>62</v>
      </c>
      <c r="S1" s="63">
        <f>LN(S2)</f>
        <v>-1.6988349862517259E-2</v>
      </c>
      <c r="T1" s="64">
        <f>S4</f>
        <v>5.1634315360603734E-2</v>
      </c>
      <c r="U1" t="s">
        <v>0</v>
      </c>
      <c r="V1" t="s">
        <v>62</v>
      </c>
      <c r="W1" s="63">
        <f>LN(W2)</f>
        <v>-1.814183051873192E-2</v>
      </c>
      <c r="X1" s="64">
        <f>W4</f>
        <v>6.2553096024045893E-2</v>
      </c>
      <c r="Y1" t="s">
        <v>0</v>
      </c>
      <c r="Z1" t="s">
        <v>62</v>
      </c>
      <c r="AA1" s="63">
        <f>LN(AA2)</f>
        <v>-2.1714242771602024E-2</v>
      </c>
      <c r="AB1" s="64">
        <f>AA4</f>
        <v>8.1642120486365641E-2</v>
      </c>
      <c r="AC1" t="s">
        <v>0</v>
      </c>
      <c r="AD1" t="s">
        <v>62</v>
      </c>
      <c r="AE1" s="63">
        <f>LN(AE2)</f>
        <v>-1.8120472874781583E-2</v>
      </c>
      <c r="AF1" s="64">
        <f>AE4</f>
        <v>6.2479962959580575E-2</v>
      </c>
      <c r="AG1" t="s">
        <v>0</v>
      </c>
      <c r="AH1" t="s">
        <v>62</v>
      </c>
      <c r="AI1" s="63">
        <f>LN(AI2)</f>
        <v>-1.8683747483580485E-2</v>
      </c>
      <c r="AJ1" s="64">
        <f>AI4</f>
        <v>6.6477482875175992E-2</v>
      </c>
      <c r="AK1" t="s">
        <v>0</v>
      </c>
      <c r="AL1" t="s">
        <v>62</v>
      </c>
      <c r="AM1" s="63">
        <f>LN(AM2)</f>
        <v>-2.1345794810365155E-2</v>
      </c>
      <c r="AN1" s="64">
        <f>AM4</f>
        <v>8.1571075385259928E-2</v>
      </c>
      <c r="AO1" t="s">
        <v>0</v>
      </c>
      <c r="AP1" t="s">
        <v>62</v>
      </c>
      <c r="AQ1" s="63">
        <f>LN(AQ2)</f>
        <v>-2.141162258643739E-2</v>
      </c>
      <c r="AR1" s="64">
        <f>AQ4</f>
        <v>8.1233604330772757E-2</v>
      </c>
      <c r="AS1" t="s">
        <v>0</v>
      </c>
      <c r="AT1" t="s">
        <v>62</v>
      </c>
      <c r="AU1" s="63">
        <f>LN(AU2)</f>
        <v>-2.0203083843311386E-2</v>
      </c>
      <c r="AV1" s="64">
        <f>AU4</f>
        <v>7.6862022974338806E-2</v>
      </c>
      <c r="AW1" t="s">
        <v>0</v>
      </c>
      <c r="AX1" t="s">
        <v>62</v>
      </c>
      <c r="AY1" s="63">
        <f>LN(AY2)</f>
        <v>-1.8423940729493035E-2</v>
      </c>
      <c r="AZ1" s="64">
        <f>AY4</f>
        <v>7.6790777827600631E-2</v>
      </c>
      <c r="BA1" t="s">
        <v>0</v>
      </c>
      <c r="BB1" t="s">
        <v>62</v>
      </c>
      <c r="BC1" s="63">
        <f>LN(BC2)</f>
        <v>-1.8423940729493035E-2</v>
      </c>
      <c r="BD1" s="64">
        <f>BC4</f>
        <v>7.6790777827600631E-2</v>
      </c>
      <c r="BE1" t="s">
        <v>0</v>
      </c>
      <c r="BF1" t="s">
        <v>62</v>
      </c>
      <c r="BG1" s="63">
        <f>LN(BG2)</f>
        <v>-2.0437255810509179E-2</v>
      </c>
      <c r="BH1" s="64">
        <f>BG4</f>
        <v>7.4278582491310988E-2</v>
      </c>
      <c r="BI1" t="s">
        <v>0</v>
      </c>
      <c r="BJ1" t="s">
        <v>62</v>
      </c>
      <c r="BK1" s="63">
        <f>LN(BK2)</f>
        <v>-2.085557089435713E-2</v>
      </c>
      <c r="BL1" s="64">
        <f>BK4</f>
        <v>7.6604500628516717E-2</v>
      </c>
      <c r="BM1" t="s">
        <v>0</v>
      </c>
      <c r="BN1" t="s">
        <v>62</v>
      </c>
      <c r="BO1" s="63">
        <f>LN(BO2)</f>
        <v>-2.0021819187542186E-2</v>
      </c>
      <c r="BP1" s="64">
        <f>BO4</f>
        <v>7.2374865640387392E-2</v>
      </c>
      <c r="BQ1" t="s">
        <v>0</v>
      </c>
      <c r="BR1" t="s">
        <v>62</v>
      </c>
      <c r="BS1" s="63">
        <f>LN(BS2)</f>
        <v>-2.228046783195382E-2</v>
      </c>
      <c r="BT1" s="64">
        <f>BS4</f>
        <v>8.805937977606744E-2</v>
      </c>
      <c r="BU1" t="s">
        <v>0</v>
      </c>
      <c r="BV1" t="s">
        <v>62</v>
      </c>
      <c r="BW1" s="63">
        <f>LN(BW2)</f>
        <v>-2.2198898928004491E-2</v>
      </c>
      <c r="BX1" s="64">
        <f>BW4</f>
        <v>8.532044692877061E-2</v>
      </c>
      <c r="BY1" t="s">
        <v>0</v>
      </c>
      <c r="BZ1" t="s">
        <v>62</v>
      </c>
      <c r="CA1" s="63">
        <f>LN(CA2)</f>
        <v>-2.6902783289769569E-2</v>
      </c>
      <c r="CB1" s="64">
        <f>CA4</f>
        <v>0.12835736746926221</v>
      </c>
      <c r="CC1" t="s">
        <v>0</v>
      </c>
      <c r="CD1" t="s">
        <v>62</v>
      </c>
      <c r="CE1" s="63">
        <f>LN(CE2)</f>
        <v>-2.7962955259294053E-2</v>
      </c>
      <c r="CF1" s="64">
        <f>CE4</f>
        <v>0.13264018320848084</v>
      </c>
      <c r="CG1" t="s">
        <v>0</v>
      </c>
      <c r="CH1" t="s">
        <v>62</v>
      </c>
      <c r="CI1" s="63">
        <f>LN(CI2)</f>
        <v>-1.8184932064666575E-2</v>
      </c>
      <c r="CJ1" s="64">
        <f>CI4</f>
        <v>4.887744644863893E-2</v>
      </c>
    </row>
    <row r="2" spans="2:88" ht="15.75" thickTop="1">
      <c r="B2">
        <v>-2.9451750472600957E-2</v>
      </c>
      <c r="C2" s="65">
        <v>0.10814699093015154</v>
      </c>
      <c r="D2">
        <v>2.0614370609457549</v>
      </c>
      <c r="E2">
        <v>1962</v>
      </c>
      <c r="F2">
        <v>806</v>
      </c>
      <c r="G2">
        <f t="array" ref="G2:H6">LOGEST(F2:F21,E2:E21,TRUE, TRUE)</f>
        <v>0.97906370883606886</v>
      </c>
      <c r="H2">
        <v>1.2982711535823099E+21</v>
      </c>
      <c r="I2">
        <v>1967</v>
      </c>
      <c r="J2">
        <v>862.9</v>
      </c>
      <c r="K2">
        <f t="array" ref="K2:L6">LOGEST(J2:J20,I2:I20,TRUE, TRUE)</f>
        <v>0.97097772572736751</v>
      </c>
      <c r="L2">
        <v>1.8555990681717393E+28</v>
      </c>
      <c r="M2">
        <v>1962</v>
      </c>
      <c r="N2">
        <v>806</v>
      </c>
      <c r="O2">
        <f t="array" ref="O2:P6">LOGEST(N2:N20,M2:M20,TRUE, TRUE)</f>
        <v>0.97604944407471117</v>
      </c>
      <c r="P2">
        <v>5.960090740764998E+23</v>
      </c>
      <c r="Q2">
        <v>1962</v>
      </c>
      <c r="R2">
        <v>806</v>
      </c>
      <c r="S2">
        <f t="array" ref="S2:T6">LOGEST(R2:R20,Q2:Q20,TRUE, TRUE)</f>
        <v>0.98315513846072011</v>
      </c>
      <c r="T2">
        <v>3.2208930643381011E+17</v>
      </c>
      <c r="U2">
        <v>1962</v>
      </c>
      <c r="V2">
        <v>806</v>
      </c>
      <c r="W2">
        <f t="array" ref="W2:X6">LOGEST(V2:V20,U2:U20,TRUE, TRUE)</f>
        <v>0.98202174182766067</v>
      </c>
      <c r="X2">
        <v>3.1498011231259325E+18</v>
      </c>
      <c r="Y2">
        <v>1962</v>
      </c>
      <c r="Z2">
        <v>806</v>
      </c>
      <c r="AA2">
        <f t="array" ref="AA2:AB6">LOGEST(Z2:Z20,Y2:Y20,TRUE, TRUE)</f>
        <v>0.97851981421346645</v>
      </c>
      <c r="AB2">
        <v>3.9360569277468283E+21</v>
      </c>
      <c r="AC2">
        <v>1962</v>
      </c>
      <c r="AD2">
        <v>806</v>
      </c>
      <c r="AE2">
        <f t="array" ref="AE2:AF6">LOGEST(AD2:AD20,AC2:AC20,TRUE, TRUE)</f>
        <v>0.9820427157223498</v>
      </c>
      <c r="AF2">
        <v>3.0183462921007734E+18</v>
      </c>
      <c r="AG2">
        <v>1962</v>
      </c>
      <c r="AH2">
        <v>806</v>
      </c>
      <c r="AI2">
        <f t="array" ref="AI2:AJ6">LOGEST(AH2:AH20,AG2:AG20,TRUE, TRUE)</f>
        <v>0.98148971175699495</v>
      </c>
      <c r="AJ2">
        <v>9.2293613923863122E+18</v>
      </c>
      <c r="AK2">
        <v>1962</v>
      </c>
      <c r="AL2">
        <v>806</v>
      </c>
      <c r="AM2">
        <f t="array" ref="AM2:AN6">LOGEST(AL2:AL20,AK2:AK20,TRUE, TRUE)</f>
        <v>0.97888041427114192</v>
      </c>
      <c r="AN2">
        <v>1.912468854325469E+21</v>
      </c>
      <c r="AO2">
        <v>1962</v>
      </c>
      <c r="AP2">
        <v>806</v>
      </c>
      <c r="AQ2">
        <f t="array" ref="AQ2:AR6">LOGEST(AP2:AP20,AO2:AO20,TRUE, TRUE)</f>
        <v>0.97881597887127259</v>
      </c>
      <c r="AR2">
        <v>2.1244208267901217E+21</v>
      </c>
      <c r="AS2">
        <v>1962</v>
      </c>
      <c r="AT2">
        <v>806</v>
      </c>
      <c r="AU2">
        <f t="array" ref="AU2:AV6">LOGEST(AT2:AT20,AS2:AS20,TRUE, TRUE)</f>
        <v>0.97999963100479337</v>
      </c>
      <c r="AV2">
        <v>2.0222492105530504E+20</v>
      </c>
      <c r="AW2">
        <v>1962</v>
      </c>
      <c r="AX2">
        <v>806</v>
      </c>
      <c r="AY2">
        <f t="array" ref="AY2:AZ6">LOGEST(AX2:AX20,AW2:AW20,TRUE, TRUE)</f>
        <v>0.98174474254110233</v>
      </c>
      <c r="AZ2">
        <v>6.1384637438359173E+18</v>
      </c>
      <c r="BA2">
        <v>1962</v>
      </c>
      <c r="BB2">
        <v>806</v>
      </c>
      <c r="BC2">
        <f t="array" ref="BC2:BD6">LOGEST(BB2:BB20,BA2:BA20,TRUE, TRUE)</f>
        <v>0.98174474254110233</v>
      </c>
      <c r="BD2">
        <v>6.1384637438359173E+18</v>
      </c>
      <c r="BE2">
        <v>1962</v>
      </c>
      <c r="BF2">
        <v>806</v>
      </c>
      <c r="BG2">
        <f t="array" ref="BG2:BH6">LOGEST(BF2:BF20,BE2:BE20,TRUE, TRUE)</f>
        <v>0.97977016943113049</v>
      </c>
      <c r="BH2">
        <v>3.1485857531294863E+20</v>
      </c>
      <c r="BI2">
        <v>1962</v>
      </c>
      <c r="BJ2">
        <v>806</v>
      </c>
      <c r="BK2">
        <f t="array" ref="BK2:BL6">LOGEST(BJ2:BJ20,BI2:BI20,TRUE, TRUE)</f>
        <v>0.97936040250237211</v>
      </c>
      <c r="BL2">
        <v>7.1601749300500759E+20</v>
      </c>
      <c r="BM2">
        <v>1962</v>
      </c>
      <c r="BN2">
        <v>806</v>
      </c>
      <c r="BO2">
        <f t="array" ref="BO2:BP6">LOGEST(BN2:BN20,BM2:BM20,TRUE, TRUE)</f>
        <v>0.98017728640139712</v>
      </c>
      <c r="BP2">
        <v>1.3923956107419581E+20</v>
      </c>
      <c r="BQ2">
        <v>1962</v>
      </c>
      <c r="BR2">
        <v>806</v>
      </c>
      <c r="BS2">
        <f t="array" ref="BS2:BT6">LOGEST(BR2:BR20,BQ2:BQ20,TRUE, TRUE)</f>
        <v>0.9779659086050253</v>
      </c>
      <c r="BT2">
        <v>1.1757386228372597E+22</v>
      </c>
      <c r="BU2">
        <v>1962</v>
      </c>
      <c r="BV2">
        <v>806</v>
      </c>
      <c r="BW2">
        <f t="array" ref="BW2:BX6">LOGEST(BV2:BV20,BU2:BU20,TRUE, TRUE)</f>
        <v>0.97804568346581977</v>
      </c>
      <c r="BX2">
        <v>1.0081647512288145E+22</v>
      </c>
      <c r="BY2">
        <v>1962</v>
      </c>
      <c r="BZ2">
        <v>806</v>
      </c>
      <c r="CA2">
        <f t="array" ref="CA2:CB6">LOGEST(BZ2:BZ20,BY2:BY20,TRUE, TRUE)</f>
        <v>0.97345587310191439</v>
      </c>
      <c r="CB2">
        <v>1.0935956503707852E+26</v>
      </c>
      <c r="CC2">
        <v>1962</v>
      </c>
      <c r="CD2">
        <v>806</v>
      </c>
      <c r="CE2">
        <f t="array" ref="CE2:CF6">LOGEST(CD2:CD20,CC2:CC20,TRUE, TRUE)</f>
        <v>0.97242438934337927</v>
      </c>
      <c r="CF2">
        <v>8.9629233073560972E+26</v>
      </c>
      <c r="CG2">
        <v>1962</v>
      </c>
      <c r="CH2">
        <v>806</v>
      </c>
      <c r="CI2">
        <f t="array" ref="CI2:CJ6">LOGEST(CH2:CH20,CG2:CG20,TRUE, TRUE)</f>
        <v>0.98197941608460548</v>
      </c>
      <c r="CJ2">
        <v>3.6176822329746662E+18</v>
      </c>
    </row>
    <row r="3" spans="2:88">
      <c r="B3">
        <v>-2.4242033939600699E-2</v>
      </c>
      <c r="C3" s="65">
        <v>8.6408360039333332E-2</v>
      </c>
      <c r="D3">
        <v>1.607876053607397</v>
      </c>
      <c r="E3">
        <v>1967</v>
      </c>
      <c r="F3">
        <v>862.9</v>
      </c>
      <c r="G3">
        <v>1.6981972518836808E-2</v>
      </c>
      <c r="H3">
        <v>33.673884698086759</v>
      </c>
      <c r="I3">
        <v>1973</v>
      </c>
      <c r="J3">
        <v>1715.7</v>
      </c>
      <c r="K3">
        <v>2.0512853222496862E-2</v>
      </c>
      <c r="L3">
        <v>40.69779681825257</v>
      </c>
      <c r="M3">
        <v>1973</v>
      </c>
      <c r="N3">
        <v>1715.7</v>
      </c>
      <c r="O3">
        <v>1.9118013824055421E-2</v>
      </c>
      <c r="P3">
        <v>37.925433423738738</v>
      </c>
      <c r="Q3">
        <v>1967</v>
      </c>
      <c r="R3">
        <v>862.9</v>
      </c>
      <c r="S3">
        <v>1.765815968356867E-2</v>
      </c>
      <c r="T3">
        <v>35.023904122896425</v>
      </c>
      <c r="U3">
        <v>1967</v>
      </c>
      <c r="V3">
        <v>862.9</v>
      </c>
      <c r="W3">
        <v>1.7033566072498247E-2</v>
      </c>
      <c r="X3">
        <v>33.781489090804172</v>
      </c>
      <c r="Y3">
        <v>1967</v>
      </c>
      <c r="Z3">
        <v>862.9</v>
      </c>
      <c r="AA3">
        <v>1.7663187072631821E-2</v>
      </c>
      <c r="AB3">
        <v>35.030172710947262</v>
      </c>
      <c r="AC3">
        <v>1967</v>
      </c>
      <c r="AD3">
        <v>862.9</v>
      </c>
      <c r="AE3">
        <v>1.7024131439601548E-2</v>
      </c>
      <c r="AF3">
        <v>33.762778038349332</v>
      </c>
      <c r="AG3">
        <v>1967</v>
      </c>
      <c r="AH3">
        <v>862.9</v>
      </c>
      <c r="AI3">
        <v>1.6981054032047228E-2</v>
      </c>
      <c r="AJ3">
        <v>33.676454437456883</v>
      </c>
      <c r="AK3">
        <v>1967</v>
      </c>
      <c r="AL3">
        <v>862.9</v>
      </c>
      <c r="AM3">
        <v>1.7371709257728265E-2</v>
      </c>
      <c r="AN3">
        <v>34.447541790203005</v>
      </c>
      <c r="AO3">
        <v>1967</v>
      </c>
      <c r="AP3">
        <v>862.9</v>
      </c>
      <c r="AQ3">
        <v>1.7464646858207467E-2</v>
      </c>
      <c r="AR3">
        <v>34.62907564283222</v>
      </c>
      <c r="AS3">
        <v>1967</v>
      </c>
      <c r="AT3">
        <v>862.9</v>
      </c>
      <c r="AU3">
        <v>1.6981287273455017E-2</v>
      </c>
      <c r="AV3">
        <v>33.670665446566815</v>
      </c>
      <c r="AW3">
        <v>1967</v>
      </c>
      <c r="AX3">
        <v>862.9</v>
      </c>
      <c r="AY3">
        <v>1.5493644997650963E-2</v>
      </c>
      <c r="AZ3">
        <v>30.72013696115399</v>
      </c>
      <c r="BA3">
        <v>1967</v>
      </c>
      <c r="BB3">
        <v>862.9</v>
      </c>
      <c r="BC3">
        <v>1.5493644997650963E-2</v>
      </c>
      <c r="BD3">
        <v>30.72013696115399</v>
      </c>
      <c r="BE3">
        <v>1967</v>
      </c>
      <c r="BF3">
        <v>862.9</v>
      </c>
      <c r="BG3">
        <v>1.7498727677352097E-2</v>
      </c>
      <c r="BH3">
        <v>34.694806446445966</v>
      </c>
      <c r="BI3">
        <v>1967</v>
      </c>
      <c r="BJ3">
        <v>862.9</v>
      </c>
      <c r="BK3">
        <v>1.7561611108392692E-2</v>
      </c>
      <c r="BL3">
        <v>34.819485709354062</v>
      </c>
      <c r="BM3">
        <v>1967</v>
      </c>
      <c r="BN3">
        <v>862.9</v>
      </c>
      <c r="BO3">
        <v>1.7384869814976268E-2</v>
      </c>
      <c r="BP3">
        <v>34.469059948164933</v>
      </c>
      <c r="BQ3">
        <v>1967</v>
      </c>
      <c r="BR3">
        <v>862.9</v>
      </c>
      <c r="BS3">
        <v>1.738982910949231E-2</v>
      </c>
      <c r="BT3">
        <v>34.478892763814024</v>
      </c>
      <c r="BU3">
        <v>1967</v>
      </c>
      <c r="BV3">
        <v>862.9</v>
      </c>
      <c r="BW3">
        <v>1.762848123743194E-2</v>
      </c>
      <c r="BX3">
        <v>34.950208781188081</v>
      </c>
      <c r="BY3">
        <v>1967</v>
      </c>
      <c r="BZ3">
        <v>862.9</v>
      </c>
      <c r="CA3">
        <v>1.7003236038202574E-2</v>
      </c>
      <c r="CB3">
        <v>33.707902763513843</v>
      </c>
      <c r="CC3">
        <v>1967</v>
      </c>
      <c r="CD3">
        <v>862.9</v>
      </c>
      <c r="CE3">
        <v>1.7342859258308741E-2</v>
      </c>
      <c r="CF3">
        <v>34.379350232955915</v>
      </c>
      <c r="CG3">
        <v>1967</v>
      </c>
      <c r="CH3">
        <v>862.9</v>
      </c>
      <c r="CI3">
        <v>1.9455894740634007E-2</v>
      </c>
      <c r="CJ3">
        <v>38.561903695779364</v>
      </c>
    </row>
    <row r="4" spans="2:88" ht="15.75" thickBot="1">
      <c r="B4">
        <v>-1.6988349862517259E-2</v>
      </c>
      <c r="C4" s="65">
        <v>5.1634315360603734E-2</v>
      </c>
      <c r="D4">
        <v>0.92557478127651704</v>
      </c>
      <c r="E4">
        <v>1973</v>
      </c>
      <c r="F4">
        <v>1715.7</v>
      </c>
      <c r="G4">
        <v>7.9395630725732011E-2</v>
      </c>
      <c r="H4">
        <v>0.66810628137889272</v>
      </c>
      <c r="I4">
        <v>1977</v>
      </c>
      <c r="J4">
        <v>1842.5</v>
      </c>
      <c r="K4">
        <v>0.10814699093015154</v>
      </c>
      <c r="L4">
        <v>0.67661328415316946</v>
      </c>
      <c r="M4">
        <v>1977</v>
      </c>
      <c r="N4">
        <v>1842.5</v>
      </c>
      <c r="O4">
        <v>8.6408360039333332E-2</v>
      </c>
      <c r="P4">
        <v>0.68443669951241892</v>
      </c>
      <c r="Q4">
        <v>1977</v>
      </c>
      <c r="R4">
        <v>1842.5</v>
      </c>
      <c r="S4">
        <v>5.1634315360603734E-2</v>
      </c>
      <c r="T4">
        <v>0.67115679564265196</v>
      </c>
      <c r="U4">
        <v>1973</v>
      </c>
      <c r="V4">
        <v>1715.7</v>
      </c>
      <c r="W4">
        <v>6.2553096024045893E-2</v>
      </c>
      <c r="X4">
        <v>0.66215627896857365</v>
      </c>
      <c r="Y4">
        <v>1973</v>
      </c>
      <c r="Z4">
        <v>1715.7</v>
      </c>
      <c r="AA4">
        <v>8.1642120486365641E-2</v>
      </c>
      <c r="AB4">
        <v>0.68663192293146902</v>
      </c>
      <c r="AC4">
        <v>1973</v>
      </c>
      <c r="AD4">
        <v>1715.7</v>
      </c>
      <c r="AE4">
        <v>6.2479962959580575E-2</v>
      </c>
      <c r="AF4">
        <v>0.66178952068755825</v>
      </c>
      <c r="AG4">
        <v>1973</v>
      </c>
      <c r="AH4">
        <v>1715.7</v>
      </c>
      <c r="AI4">
        <v>6.6477482875175992E-2</v>
      </c>
      <c r="AJ4">
        <v>0.66259331176128988</v>
      </c>
      <c r="AK4">
        <v>1973</v>
      </c>
      <c r="AL4">
        <v>1715.7</v>
      </c>
      <c r="AM4">
        <v>8.1571075385259928E-2</v>
      </c>
      <c r="AN4">
        <v>0.68325107107085559</v>
      </c>
      <c r="AO4">
        <v>1973</v>
      </c>
      <c r="AP4">
        <v>1715.7</v>
      </c>
      <c r="AQ4">
        <v>8.1233604330772757E-2</v>
      </c>
      <c r="AR4">
        <v>0.68606456851789221</v>
      </c>
      <c r="AS4">
        <v>1973</v>
      </c>
      <c r="AT4">
        <v>1715.7</v>
      </c>
      <c r="AU4">
        <v>7.6862022974338806E-2</v>
      </c>
      <c r="AV4">
        <v>0.66707673053613903</v>
      </c>
      <c r="AW4">
        <v>1973</v>
      </c>
      <c r="AX4">
        <v>1715.7</v>
      </c>
      <c r="AY4">
        <v>7.6790777827600631E-2</v>
      </c>
      <c r="AZ4">
        <v>0.60755720890306053</v>
      </c>
      <c r="BA4">
        <v>1973</v>
      </c>
      <c r="BB4">
        <v>1715.7</v>
      </c>
      <c r="BC4">
        <v>7.6790777827600631E-2</v>
      </c>
      <c r="BD4">
        <v>0.60755720890306053</v>
      </c>
      <c r="BE4">
        <v>1973</v>
      </c>
      <c r="BF4">
        <v>1715.7</v>
      </c>
      <c r="BG4">
        <v>7.4278582491310988E-2</v>
      </c>
      <c r="BH4">
        <v>0.68449003042684819</v>
      </c>
      <c r="BI4">
        <v>1973</v>
      </c>
      <c r="BJ4">
        <v>1715.7</v>
      </c>
      <c r="BK4">
        <v>7.6604500628516717E-2</v>
      </c>
      <c r="BL4">
        <v>0.68694981392768129</v>
      </c>
      <c r="BM4">
        <v>1973</v>
      </c>
      <c r="BN4">
        <v>1715.7</v>
      </c>
      <c r="BO4">
        <v>7.2374865640387392E-2</v>
      </c>
      <c r="BP4">
        <v>0.68003630252622849</v>
      </c>
      <c r="BQ4">
        <v>1973</v>
      </c>
      <c r="BR4">
        <v>1715.7</v>
      </c>
      <c r="BS4">
        <v>8.805937977606744E-2</v>
      </c>
      <c r="BT4">
        <v>0.68023029306752802</v>
      </c>
      <c r="BU4">
        <v>1973</v>
      </c>
      <c r="BV4">
        <v>1715.7</v>
      </c>
      <c r="BW4">
        <v>8.532044692877061E-2</v>
      </c>
      <c r="BX4">
        <v>0.68470972280491471</v>
      </c>
      <c r="BY4">
        <v>1973</v>
      </c>
      <c r="BZ4">
        <v>1715.7</v>
      </c>
      <c r="CA4">
        <v>0.12835736746926221</v>
      </c>
      <c r="CB4">
        <v>0.64983324633130213</v>
      </c>
      <c r="CC4">
        <v>1973</v>
      </c>
      <c r="CD4">
        <v>1715.7</v>
      </c>
      <c r="CE4">
        <v>0.13264018320848084</v>
      </c>
      <c r="CF4">
        <v>0.65309285746154566</v>
      </c>
      <c r="CG4">
        <v>1973</v>
      </c>
      <c r="CH4">
        <v>1715.7</v>
      </c>
      <c r="CI4">
        <v>4.887744644863893E-2</v>
      </c>
      <c r="CJ4">
        <v>0.68511275115611536</v>
      </c>
    </row>
    <row r="5" spans="2:88" ht="16.5" thickTop="1" thickBot="1">
      <c r="B5">
        <v>-1.814183051873192E-2</v>
      </c>
      <c r="C5" s="65">
        <v>6.2553096024045893E-2</v>
      </c>
      <c r="D5">
        <v>1.1343603865974865</v>
      </c>
      <c r="E5">
        <v>1977</v>
      </c>
      <c r="F5">
        <v>1842.5</v>
      </c>
      <c r="G5">
        <v>1.5523729853571986</v>
      </c>
      <c r="H5">
        <v>18</v>
      </c>
      <c r="I5">
        <v>1977</v>
      </c>
      <c r="J5">
        <v>772.5</v>
      </c>
      <c r="K5" s="62">
        <v>2.0614370609457549</v>
      </c>
      <c r="L5">
        <v>17</v>
      </c>
      <c r="M5">
        <v>1977</v>
      </c>
      <c r="N5">
        <v>772.5</v>
      </c>
      <c r="O5" s="62">
        <v>1.607876053607397</v>
      </c>
      <c r="P5">
        <v>17</v>
      </c>
      <c r="Q5">
        <v>1977</v>
      </c>
      <c r="R5">
        <v>772.5</v>
      </c>
      <c r="S5" s="62">
        <v>0.92557478127651704</v>
      </c>
      <c r="T5">
        <v>17</v>
      </c>
      <c r="U5">
        <v>1977</v>
      </c>
      <c r="V5">
        <v>772.5</v>
      </c>
      <c r="W5" s="62">
        <v>1.1343603865974865</v>
      </c>
      <c r="X5">
        <v>17</v>
      </c>
      <c r="Y5">
        <v>1977</v>
      </c>
      <c r="Z5">
        <v>1842.5</v>
      </c>
      <c r="AA5" s="62">
        <v>1.5113019436423427</v>
      </c>
      <c r="AB5">
        <v>17</v>
      </c>
      <c r="AC5">
        <v>1977</v>
      </c>
      <c r="AD5">
        <v>1842.5</v>
      </c>
      <c r="AE5" s="62">
        <v>1.1329457807279664</v>
      </c>
      <c r="AF5">
        <v>17</v>
      </c>
      <c r="AG5">
        <v>1977</v>
      </c>
      <c r="AH5">
        <v>1842.5</v>
      </c>
      <c r="AI5" s="62">
        <v>1.2105944828826025</v>
      </c>
      <c r="AJ5">
        <v>17</v>
      </c>
      <c r="AK5">
        <v>1977</v>
      </c>
      <c r="AL5">
        <v>1842.5</v>
      </c>
      <c r="AM5" s="62">
        <v>1.5098700012427322</v>
      </c>
      <c r="AN5">
        <v>17</v>
      </c>
      <c r="AO5">
        <v>1977</v>
      </c>
      <c r="AP5">
        <v>1842.5</v>
      </c>
      <c r="AQ5" s="62">
        <v>1.5030711616495731</v>
      </c>
      <c r="AR5">
        <v>17</v>
      </c>
      <c r="AS5">
        <v>1977</v>
      </c>
      <c r="AT5">
        <v>1842.5</v>
      </c>
      <c r="AU5" s="62">
        <v>1.4154486361548937</v>
      </c>
      <c r="AV5">
        <v>17</v>
      </c>
      <c r="AW5">
        <v>1977</v>
      </c>
      <c r="AX5">
        <v>1842.5</v>
      </c>
      <c r="AY5" s="62">
        <v>1.4140274942199758</v>
      </c>
      <c r="AZ5">
        <v>17</v>
      </c>
      <c r="BA5">
        <v>1977</v>
      </c>
      <c r="BB5">
        <v>1842.5</v>
      </c>
      <c r="BC5" s="62">
        <v>1.4140274942199758</v>
      </c>
      <c r="BD5">
        <v>17</v>
      </c>
      <c r="BE5">
        <v>1977</v>
      </c>
      <c r="BF5">
        <v>1842.5</v>
      </c>
      <c r="BG5" s="62">
        <v>1.3640560523603038</v>
      </c>
      <c r="BH5">
        <v>17</v>
      </c>
      <c r="BI5">
        <v>1977</v>
      </c>
      <c r="BJ5">
        <v>1842.5</v>
      </c>
      <c r="BK5" s="62">
        <v>1.4103128199901227</v>
      </c>
      <c r="BL5">
        <v>17</v>
      </c>
      <c r="BM5">
        <v>1977</v>
      </c>
      <c r="BN5">
        <v>1842.5</v>
      </c>
      <c r="BO5" s="62">
        <v>1.3263684545761854</v>
      </c>
      <c r="BP5">
        <v>17</v>
      </c>
      <c r="BQ5">
        <v>1977</v>
      </c>
      <c r="BR5">
        <v>1842.5</v>
      </c>
      <c r="BS5" s="62">
        <v>1.6415646183471317</v>
      </c>
      <c r="BT5">
        <v>17</v>
      </c>
      <c r="BU5">
        <v>1977</v>
      </c>
      <c r="BV5">
        <v>1842.5</v>
      </c>
      <c r="BW5" s="62">
        <v>1.5857439831457003</v>
      </c>
      <c r="BX5">
        <v>17</v>
      </c>
      <c r="BY5">
        <v>1977</v>
      </c>
      <c r="BZ5">
        <v>1842.5</v>
      </c>
      <c r="CA5" s="62">
        <v>2.5034058288796568</v>
      </c>
      <c r="CB5">
        <v>17</v>
      </c>
      <c r="CC5">
        <v>1977</v>
      </c>
      <c r="CD5">
        <v>1842.5</v>
      </c>
      <c r="CE5" s="62">
        <v>2.5997089914601883</v>
      </c>
      <c r="CF5">
        <v>17</v>
      </c>
      <c r="CG5">
        <v>1977</v>
      </c>
      <c r="CH5">
        <v>1842.5</v>
      </c>
      <c r="CI5" s="62">
        <v>0.8736167453125081</v>
      </c>
      <c r="CJ5">
        <v>17</v>
      </c>
    </row>
    <row r="6" spans="2:88" ht="15.75" thickTop="1">
      <c r="B6">
        <v>-2.1714242771602024E-2</v>
      </c>
      <c r="C6" s="65">
        <v>8.1642120486365641E-2</v>
      </c>
      <c r="D6">
        <v>1.5113019436423427</v>
      </c>
      <c r="E6">
        <v>1977</v>
      </c>
      <c r="F6">
        <v>772.5</v>
      </c>
      <c r="G6">
        <v>0.69292652497738239</v>
      </c>
      <c r="H6">
        <v>8.0345880579227806</v>
      </c>
      <c r="I6">
        <v>1977</v>
      </c>
      <c r="J6">
        <v>1852.1</v>
      </c>
      <c r="K6">
        <v>0.94373729921958383</v>
      </c>
      <c r="L6">
        <v>7.782694116973139</v>
      </c>
      <c r="M6">
        <v>1977</v>
      </c>
      <c r="N6">
        <v>1852.1</v>
      </c>
      <c r="O6">
        <v>0.75321531865495928</v>
      </c>
      <c r="P6">
        <v>7.9637111258707041</v>
      </c>
      <c r="Q6">
        <v>1977</v>
      </c>
      <c r="R6">
        <v>1852.1</v>
      </c>
      <c r="S6">
        <v>0.41692649706819918</v>
      </c>
      <c r="T6">
        <v>7.6576745537343127</v>
      </c>
      <c r="U6">
        <v>1977</v>
      </c>
      <c r="V6">
        <v>1852.1</v>
      </c>
      <c r="W6">
        <v>0.49736137528132396</v>
      </c>
      <c r="X6">
        <v>7.4536659422176283</v>
      </c>
      <c r="Y6">
        <v>1977</v>
      </c>
      <c r="Z6">
        <v>1852.1</v>
      </c>
      <c r="AA6">
        <v>0.71252354913182359</v>
      </c>
      <c r="AB6">
        <v>8.0148777590056355</v>
      </c>
      <c r="AC6">
        <v>1977</v>
      </c>
      <c r="AD6">
        <v>772.5</v>
      </c>
      <c r="AE6">
        <v>0.49619101769736584</v>
      </c>
      <c r="AF6">
        <v>7.4454112847617573</v>
      </c>
      <c r="AG6">
        <v>1977</v>
      </c>
      <c r="AH6">
        <v>772.5</v>
      </c>
      <c r="AI6">
        <v>0.53148717087545361</v>
      </c>
      <c r="AJ6">
        <v>7.4635082454434976</v>
      </c>
      <c r="AK6">
        <v>1977</v>
      </c>
      <c r="AL6">
        <v>772.5</v>
      </c>
      <c r="AM6">
        <v>0.70485567185715325</v>
      </c>
      <c r="AN6">
        <v>7.9361444440310116</v>
      </c>
      <c r="AO6">
        <v>1977</v>
      </c>
      <c r="AP6">
        <v>772.5</v>
      </c>
      <c r="AQ6">
        <v>0.70747243673199733</v>
      </c>
      <c r="AR6">
        <v>8.0016380669859082</v>
      </c>
      <c r="AS6">
        <v>1977</v>
      </c>
      <c r="AT6">
        <v>772.5</v>
      </c>
      <c r="AU6">
        <v>0.62986241987293567</v>
      </c>
      <c r="AV6">
        <v>7.5648531951873377</v>
      </c>
      <c r="AW6">
        <v>1977</v>
      </c>
      <c r="AX6">
        <v>772.5</v>
      </c>
      <c r="AY6">
        <v>0.52195397642027075</v>
      </c>
      <c r="AZ6">
        <v>6.2751379555313127</v>
      </c>
      <c r="BA6">
        <v>1977</v>
      </c>
      <c r="BB6">
        <v>772.5</v>
      </c>
      <c r="BC6">
        <v>0.52195397642027075</v>
      </c>
      <c r="BD6">
        <v>6.2751379555313127</v>
      </c>
      <c r="BE6">
        <v>1977</v>
      </c>
      <c r="BF6">
        <v>772.5</v>
      </c>
      <c r="BG6">
        <v>0.63909654681400507</v>
      </c>
      <c r="BH6">
        <v>7.9649522298137088</v>
      </c>
      <c r="BI6">
        <v>1977</v>
      </c>
      <c r="BJ6">
        <v>772.5</v>
      </c>
      <c r="BK6">
        <v>0.66552668583393526</v>
      </c>
      <c r="BL6">
        <v>8.0223007965396906</v>
      </c>
      <c r="BM6">
        <v>1977</v>
      </c>
      <c r="BN6">
        <v>772.5</v>
      </c>
      <c r="BO6">
        <v>0.61337825985884464</v>
      </c>
      <c r="BP6">
        <v>7.8616393368102511</v>
      </c>
      <c r="BQ6">
        <v>1977</v>
      </c>
      <c r="BR6">
        <v>772.5</v>
      </c>
      <c r="BS6">
        <v>0.7595737022779705</v>
      </c>
      <c r="BT6">
        <v>7.866125277314497</v>
      </c>
      <c r="BU6">
        <v>1977</v>
      </c>
      <c r="BV6">
        <v>772.5</v>
      </c>
      <c r="BW6">
        <v>0.74344023582537222</v>
      </c>
      <c r="BX6">
        <v>7.9700658765609118</v>
      </c>
      <c r="BY6">
        <v>1977</v>
      </c>
      <c r="BZ6">
        <v>772.5</v>
      </c>
      <c r="CA6">
        <v>1.0571463445752585</v>
      </c>
      <c r="CB6">
        <v>7.1788152166371404</v>
      </c>
      <c r="CC6">
        <v>1977</v>
      </c>
      <c r="CD6">
        <v>772.5</v>
      </c>
      <c r="CE6">
        <v>1.1088546052608415</v>
      </c>
      <c r="CF6">
        <v>7.2510147679438752</v>
      </c>
      <c r="CG6">
        <v>1977</v>
      </c>
      <c r="CH6">
        <v>772.5</v>
      </c>
      <c r="CI6">
        <v>0.41005777520370579</v>
      </c>
      <c r="CJ6">
        <v>7.9794511905439212</v>
      </c>
    </row>
    <row r="7" spans="2:88">
      <c r="B7">
        <v>-1.8120472874781583E-2</v>
      </c>
      <c r="C7" s="65">
        <v>6.2479962959580575E-2</v>
      </c>
      <c r="D7">
        <v>1.1329457807279664</v>
      </c>
      <c r="E7">
        <v>1977</v>
      </c>
      <c r="F7">
        <v>1852.1</v>
      </c>
      <c r="G7" t="s">
        <v>91</v>
      </c>
      <c r="H7">
        <f>TINV(0.0455,H5)</f>
        <v>2.1488523057138362</v>
      </c>
      <c r="I7">
        <v>1978</v>
      </c>
      <c r="J7">
        <v>1797.6</v>
      </c>
      <c r="K7" t="s">
        <v>91</v>
      </c>
      <c r="L7">
        <f>TINV(0.0455,L5)</f>
        <v>2.1582633871543129</v>
      </c>
      <c r="M7">
        <v>1978</v>
      </c>
      <c r="N7">
        <v>1797.6</v>
      </c>
      <c r="O7" t="s">
        <v>91</v>
      </c>
      <c r="P7">
        <f>TINV(0.0455,P5)</f>
        <v>2.1582633871543129</v>
      </c>
      <c r="Q7">
        <v>1978</v>
      </c>
      <c r="R7">
        <v>1797.6</v>
      </c>
      <c r="S7" t="s">
        <v>91</v>
      </c>
      <c r="T7">
        <f>TINV(0.0455,T5)</f>
        <v>2.1582633871543129</v>
      </c>
      <c r="U7">
        <v>1978</v>
      </c>
      <c r="V7">
        <v>1797.6</v>
      </c>
      <c r="W7" t="s">
        <v>91</v>
      </c>
      <c r="X7">
        <f>TINV(0.0455,X5)</f>
        <v>2.1582633871543129</v>
      </c>
      <c r="Y7">
        <v>1978</v>
      </c>
      <c r="Z7">
        <v>1797.6</v>
      </c>
      <c r="AA7" t="s">
        <v>91</v>
      </c>
      <c r="AB7">
        <f>TINV(0.0455,AB5)</f>
        <v>2.1582633871543129</v>
      </c>
      <c r="AC7">
        <v>1978</v>
      </c>
      <c r="AD7">
        <v>1797.6</v>
      </c>
      <c r="AE7" t="s">
        <v>91</v>
      </c>
      <c r="AF7">
        <f>TINV(0.0455,AF5)</f>
        <v>2.1582633871543129</v>
      </c>
      <c r="AG7">
        <v>1977</v>
      </c>
      <c r="AH7">
        <v>1852.1</v>
      </c>
      <c r="AI7" t="s">
        <v>91</v>
      </c>
      <c r="AJ7">
        <f>TINV(0.0455,AJ5)</f>
        <v>2.1582633871543129</v>
      </c>
      <c r="AK7">
        <v>1977</v>
      </c>
      <c r="AL7">
        <v>1852.1</v>
      </c>
      <c r="AM7" t="s">
        <v>91</v>
      </c>
      <c r="AN7">
        <f>TINV(0.0455,AN5)</f>
        <v>2.1582633871543129</v>
      </c>
      <c r="AO7">
        <v>1977</v>
      </c>
      <c r="AP7">
        <v>1852.1</v>
      </c>
      <c r="AQ7" t="s">
        <v>91</v>
      </c>
      <c r="AR7">
        <f>TINV(0.0455,AR5)</f>
        <v>2.1582633871543129</v>
      </c>
      <c r="AS7">
        <v>1977</v>
      </c>
      <c r="AT7">
        <v>1852.1</v>
      </c>
      <c r="AU7" t="s">
        <v>91</v>
      </c>
      <c r="AV7">
        <f>TINV(0.0455,AV5)</f>
        <v>2.1582633871543129</v>
      </c>
      <c r="AW7">
        <v>1977</v>
      </c>
      <c r="AX7">
        <v>1852.1</v>
      </c>
      <c r="AY7" t="s">
        <v>91</v>
      </c>
      <c r="AZ7">
        <f>TINV(0.0455,AZ5)</f>
        <v>2.1582633871543129</v>
      </c>
      <c r="BA7">
        <v>1977</v>
      </c>
      <c r="BB7">
        <v>1852.1</v>
      </c>
      <c r="BC7" t="s">
        <v>91</v>
      </c>
      <c r="BD7">
        <f>TINV(0.0455,BD5)</f>
        <v>2.1582633871543129</v>
      </c>
      <c r="BE7">
        <v>1977</v>
      </c>
      <c r="BF7">
        <v>1852.1</v>
      </c>
      <c r="BG7" t="s">
        <v>91</v>
      </c>
      <c r="BH7">
        <f>TINV(0.0455,BH5)</f>
        <v>2.1582633871543129</v>
      </c>
      <c r="BI7">
        <v>1977</v>
      </c>
      <c r="BJ7">
        <v>1852.1</v>
      </c>
      <c r="BK7" t="s">
        <v>91</v>
      </c>
      <c r="BL7">
        <f>TINV(0.0455,BL5)</f>
        <v>2.1582633871543129</v>
      </c>
      <c r="BM7">
        <v>1977</v>
      </c>
      <c r="BN7">
        <v>1852.1</v>
      </c>
      <c r="BO7" t="s">
        <v>91</v>
      </c>
      <c r="BP7">
        <f>TINV(0.0455,BP5)</f>
        <v>2.1582633871543129</v>
      </c>
      <c r="BQ7">
        <v>1977</v>
      </c>
      <c r="BR7">
        <v>1852.1</v>
      </c>
      <c r="BS7" t="s">
        <v>91</v>
      </c>
      <c r="BT7">
        <f>TINV(0.0455,BT5)</f>
        <v>2.1582633871543129</v>
      </c>
      <c r="BU7">
        <v>1977</v>
      </c>
      <c r="BV7">
        <v>1852.1</v>
      </c>
      <c r="BW7" t="s">
        <v>91</v>
      </c>
      <c r="BX7">
        <f>TINV(0.0455,BX5)</f>
        <v>2.1582633871543129</v>
      </c>
      <c r="BY7">
        <v>1977</v>
      </c>
      <c r="BZ7">
        <v>1852.1</v>
      </c>
      <c r="CA7" t="s">
        <v>91</v>
      </c>
      <c r="CB7">
        <f>TINV(0.0455,CB5)</f>
        <v>2.1582633871543129</v>
      </c>
      <c r="CC7">
        <v>1977</v>
      </c>
      <c r="CD7">
        <v>1852.1</v>
      </c>
      <c r="CE7" t="s">
        <v>91</v>
      </c>
      <c r="CF7">
        <f>TINV(0.0455,CF5)</f>
        <v>2.1582633871543129</v>
      </c>
      <c r="CG7">
        <v>1977</v>
      </c>
      <c r="CH7">
        <v>1852.1</v>
      </c>
    </row>
    <row r="8" spans="2:88">
      <c r="B8">
        <v>-1.8683747483580485E-2</v>
      </c>
      <c r="C8" s="65">
        <v>6.6477482875175992E-2</v>
      </c>
      <c r="D8">
        <v>1.2105944828826025</v>
      </c>
      <c r="E8">
        <v>1978</v>
      </c>
      <c r="F8">
        <v>1797.6</v>
      </c>
      <c r="G8" t="s">
        <v>92</v>
      </c>
      <c r="H8">
        <f>H7*G3</f>
        <v>3.6491750802671481E-2</v>
      </c>
      <c r="I8">
        <v>1982</v>
      </c>
      <c r="J8">
        <v>586</v>
      </c>
      <c r="K8" t="s">
        <v>92</v>
      </c>
      <c r="L8">
        <f>L7*K3</f>
        <v>4.4272140076185337E-2</v>
      </c>
      <c r="M8">
        <v>1982</v>
      </c>
      <c r="N8">
        <v>586</v>
      </c>
      <c r="O8" t="s">
        <v>92</v>
      </c>
      <c r="P8">
        <f>P7*O3</f>
        <v>4.1261709271568831E-2</v>
      </c>
      <c r="Q8">
        <v>1982</v>
      </c>
      <c r="R8">
        <v>586</v>
      </c>
      <c r="S8" t="s">
        <v>92</v>
      </c>
      <c r="T8">
        <f>T7*S3</f>
        <v>3.8110959529570644E-2</v>
      </c>
      <c r="U8">
        <v>1982</v>
      </c>
      <c r="V8">
        <v>586</v>
      </c>
      <c r="W8" t="s">
        <v>92</v>
      </c>
      <c r="X8">
        <f>X7*W3</f>
        <v>3.6762922006946849E-2</v>
      </c>
      <c r="Y8">
        <v>1982</v>
      </c>
      <c r="Z8">
        <v>586</v>
      </c>
      <c r="AA8" t="s">
        <v>92</v>
      </c>
      <c r="AB8">
        <f>AB7*AA3</f>
        <v>3.8121809959318624E-2</v>
      </c>
      <c r="AC8">
        <v>1982</v>
      </c>
      <c r="AD8">
        <v>586</v>
      </c>
      <c r="AE8" t="s">
        <v>92</v>
      </c>
      <c r="AF8">
        <f>AF7*AE3</f>
        <v>3.6742559584194666E-2</v>
      </c>
      <c r="AG8">
        <v>1982</v>
      </c>
      <c r="AH8">
        <v>586</v>
      </c>
      <c r="AI8" t="s">
        <v>92</v>
      </c>
      <c r="AJ8">
        <f>AJ7*AI3</f>
        <v>3.6649587192656652E-2</v>
      </c>
      <c r="AK8">
        <v>1978</v>
      </c>
      <c r="AL8">
        <v>1797.6</v>
      </c>
      <c r="AM8" t="s">
        <v>92</v>
      </c>
      <c r="AN8">
        <f>AN7*AM3</f>
        <v>3.749272406324454E-2</v>
      </c>
      <c r="AO8">
        <v>1978</v>
      </c>
      <c r="AP8">
        <v>1797.6</v>
      </c>
      <c r="AQ8" t="s">
        <v>92</v>
      </c>
      <c r="AR8">
        <f>AR7*AQ3</f>
        <v>3.7693307883648774E-2</v>
      </c>
      <c r="AS8">
        <v>1978</v>
      </c>
      <c r="AT8">
        <v>1797.6</v>
      </c>
      <c r="AU8" t="s">
        <v>92</v>
      </c>
      <c r="AV8">
        <f>AV7*AU3</f>
        <v>3.6650090589047453E-2</v>
      </c>
      <c r="AW8">
        <v>1978</v>
      </c>
      <c r="AX8">
        <v>1797.6</v>
      </c>
      <c r="AY8" t="s">
        <v>92</v>
      </c>
      <c r="AZ8">
        <f>AZ7*AY3</f>
        <v>3.3439366731996642E-2</v>
      </c>
      <c r="BA8">
        <v>1978</v>
      </c>
      <c r="BB8">
        <v>1797.6</v>
      </c>
      <c r="BC8" t="s">
        <v>92</v>
      </c>
      <c r="BD8">
        <f>BD7*BC3</f>
        <v>3.3439366731996642E-2</v>
      </c>
      <c r="BE8">
        <v>1978</v>
      </c>
      <c r="BF8">
        <v>1797.6</v>
      </c>
      <c r="BG8" t="s">
        <v>92</v>
      </c>
      <c r="BH8">
        <f>BH7*BG3</f>
        <v>3.776686326781286E-2</v>
      </c>
      <c r="BI8">
        <v>1978</v>
      </c>
      <c r="BJ8">
        <v>1797.6</v>
      </c>
      <c r="BK8" t="s">
        <v>92</v>
      </c>
      <c r="BL8">
        <f>BL7*BK3</f>
        <v>3.7902582274686417E-2</v>
      </c>
      <c r="BM8">
        <v>1978</v>
      </c>
      <c r="BN8">
        <v>1797.6</v>
      </c>
      <c r="BO8" t="s">
        <v>92</v>
      </c>
      <c r="BP8">
        <f>BP7*BO3</f>
        <v>3.7521128012107455E-2</v>
      </c>
      <c r="BQ8">
        <v>1978</v>
      </c>
      <c r="BR8">
        <v>1797.6</v>
      </c>
      <c r="BS8" t="s">
        <v>92</v>
      </c>
      <c r="BT8">
        <f>BT7*BS3</f>
        <v>3.7531831475887539E-2</v>
      </c>
      <c r="BU8">
        <v>1978</v>
      </c>
      <c r="BV8">
        <v>1797.6</v>
      </c>
      <c r="BW8" t="s">
        <v>92</v>
      </c>
      <c r="BX8">
        <f>BX7*BW3</f>
        <v>3.8046905625886113E-2</v>
      </c>
      <c r="BY8">
        <v>1978</v>
      </c>
      <c r="BZ8">
        <v>1797.6</v>
      </c>
      <c r="CA8" t="s">
        <v>92</v>
      </c>
      <c r="CB8">
        <f>CB7*CA3</f>
        <v>3.669746180439537E-2</v>
      </c>
      <c r="CC8">
        <v>1978</v>
      </c>
      <c r="CD8">
        <v>1797.6</v>
      </c>
      <c r="CE8" t="s">
        <v>92</v>
      </c>
      <c r="CF8">
        <f>CF7*CE3</f>
        <v>3.7430458165777961E-2</v>
      </c>
      <c r="CG8">
        <v>1978</v>
      </c>
      <c r="CH8">
        <v>1797.6</v>
      </c>
    </row>
    <row r="9" spans="2:88">
      <c r="B9">
        <v>-2.1345794810365155E-2</v>
      </c>
      <c r="C9" s="65">
        <v>8.1571075385259928E-2</v>
      </c>
      <c r="D9">
        <v>1.5098700012427322</v>
      </c>
      <c r="E9">
        <v>1982</v>
      </c>
      <c r="F9">
        <v>586</v>
      </c>
      <c r="G9" t="s">
        <v>93</v>
      </c>
      <c r="H9">
        <f>G2+H8</f>
        <v>1.0155554596387404</v>
      </c>
      <c r="I9">
        <v>1985</v>
      </c>
      <c r="J9">
        <v>890.9</v>
      </c>
      <c r="K9" t="s">
        <v>93</v>
      </c>
      <c r="L9">
        <f>K2+L8</f>
        <v>1.0152498658035529</v>
      </c>
      <c r="M9">
        <v>1985</v>
      </c>
      <c r="N9">
        <v>890.9</v>
      </c>
      <c r="O9" t="s">
        <v>93</v>
      </c>
      <c r="P9">
        <f>O2+P8</f>
        <v>1.01731115334628</v>
      </c>
      <c r="Q9">
        <v>1985</v>
      </c>
      <c r="R9">
        <v>890.9</v>
      </c>
      <c r="S9" t="s">
        <v>93</v>
      </c>
      <c r="T9">
        <f>S2+T8</f>
        <v>1.0212660979902908</v>
      </c>
      <c r="U9">
        <v>1985</v>
      </c>
      <c r="V9">
        <v>890.9</v>
      </c>
      <c r="W9" t="s">
        <v>93</v>
      </c>
      <c r="X9">
        <f>W2+X8</f>
        <v>1.0187846638346074</v>
      </c>
      <c r="Y9">
        <v>1985</v>
      </c>
      <c r="Z9">
        <v>890.9</v>
      </c>
      <c r="AA9" t="s">
        <v>93</v>
      </c>
      <c r="AB9">
        <f>AA2+AB8</f>
        <v>1.0166416241727851</v>
      </c>
      <c r="AC9">
        <v>1985</v>
      </c>
      <c r="AD9">
        <v>890.9</v>
      </c>
      <c r="AE9" t="s">
        <v>93</v>
      </c>
      <c r="AF9">
        <f>AE2+AF8</f>
        <v>1.0187852753065445</v>
      </c>
      <c r="AG9">
        <v>1985</v>
      </c>
      <c r="AH9">
        <v>890.9</v>
      </c>
      <c r="AI9" t="s">
        <v>93</v>
      </c>
      <c r="AJ9">
        <f>AI2+AJ8</f>
        <v>1.0181392989496516</v>
      </c>
      <c r="AK9">
        <v>1985</v>
      </c>
      <c r="AL9">
        <v>890.9</v>
      </c>
      <c r="AM9" t="s">
        <v>93</v>
      </c>
      <c r="AN9">
        <f>AM2+AN8</f>
        <v>1.0163731383343864</v>
      </c>
      <c r="AO9">
        <v>1982</v>
      </c>
      <c r="AP9">
        <v>586</v>
      </c>
      <c r="AQ9" t="s">
        <v>93</v>
      </c>
      <c r="AR9">
        <f>AQ2+AR8</f>
        <v>1.0165092867549212</v>
      </c>
      <c r="AS9">
        <v>1982</v>
      </c>
      <c r="AT9">
        <v>586</v>
      </c>
      <c r="AU9" t="s">
        <v>93</v>
      </c>
      <c r="AV9">
        <f>AU2+AV8</f>
        <v>1.0166497215938408</v>
      </c>
      <c r="AW9">
        <v>1982</v>
      </c>
      <c r="AX9">
        <v>586</v>
      </c>
      <c r="AY9" t="s">
        <v>93</v>
      </c>
      <c r="AZ9">
        <f>AY2+AZ8</f>
        <v>1.0151841092730989</v>
      </c>
      <c r="BA9">
        <v>1982</v>
      </c>
      <c r="BB9">
        <v>586</v>
      </c>
      <c r="BC9" t="s">
        <v>93</v>
      </c>
      <c r="BD9">
        <f>BC2+BD8</f>
        <v>1.0151841092730989</v>
      </c>
      <c r="BE9">
        <v>1982</v>
      </c>
      <c r="BF9">
        <v>586</v>
      </c>
      <c r="BG9" t="s">
        <v>93</v>
      </c>
      <c r="BH9">
        <f>BG2+BH8</f>
        <v>1.0175370326989432</v>
      </c>
      <c r="BI9">
        <v>1982</v>
      </c>
      <c r="BJ9">
        <v>586</v>
      </c>
      <c r="BK9" t="s">
        <v>93</v>
      </c>
      <c r="BL9">
        <f>BK2+BL8</f>
        <v>1.0172629847770585</v>
      </c>
      <c r="BM9">
        <v>1982</v>
      </c>
      <c r="BN9">
        <v>586</v>
      </c>
      <c r="BO9" t="s">
        <v>93</v>
      </c>
      <c r="BP9">
        <f>BO2+BP8</f>
        <v>1.0176984144135046</v>
      </c>
      <c r="BQ9">
        <v>1982</v>
      </c>
      <c r="BR9">
        <v>586</v>
      </c>
      <c r="BS9" t="s">
        <v>93</v>
      </c>
      <c r="BT9">
        <f>BS2+BT8</f>
        <v>1.0154977400809129</v>
      </c>
      <c r="BU9">
        <v>1982</v>
      </c>
      <c r="BV9">
        <v>586</v>
      </c>
      <c r="BW9" t="s">
        <v>93</v>
      </c>
      <c r="BX9">
        <f>BW2+BX8</f>
        <v>1.0160925890917059</v>
      </c>
      <c r="BY9">
        <v>1982</v>
      </c>
      <c r="BZ9">
        <v>586</v>
      </c>
      <c r="CA9" t="s">
        <v>93</v>
      </c>
      <c r="CB9">
        <f>CA2+CB8</f>
        <v>1.0101533349063097</v>
      </c>
      <c r="CC9">
        <v>1982</v>
      </c>
      <c r="CD9">
        <v>586</v>
      </c>
      <c r="CE9" t="s">
        <v>93</v>
      </c>
      <c r="CF9">
        <f>CE2+CF8</f>
        <v>1.0098548475091573</v>
      </c>
      <c r="CG9">
        <v>1982</v>
      </c>
      <c r="CH9">
        <v>586</v>
      </c>
    </row>
    <row r="10" spans="2:88">
      <c r="B10">
        <v>-2.141162258643739E-2</v>
      </c>
      <c r="C10" s="65">
        <v>8.1233604330772757E-2</v>
      </c>
      <c r="D10">
        <v>1.5030711616495731</v>
      </c>
      <c r="E10">
        <v>1985</v>
      </c>
      <c r="F10">
        <v>890.9</v>
      </c>
      <c r="G10" t="s">
        <v>94</v>
      </c>
      <c r="H10">
        <f>G2-H8</f>
        <v>0.94257195803339733</v>
      </c>
      <c r="I10">
        <v>1985</v>
      </c>
      <c r="J10">
        <v>383.2</v>
      </c>
      <c r="K10" t="s">
        <v>94</v>
      </c>
      <c r="L10">
        <f>K2-L8</f>
        <v>0.92670558565118222</v>
      </c>
      <c r="M10">
        <v>1985</v>
      </c>
      <c r="N10">
        <v>383.2</v>
      </c>
      <c r="O10" t="s">
        <v>94</v>
      </c>
      <c r="P10">
        <f>O2-P8</f>
        <v>0.93478773480314237</v>
      </c>
      <c r="Q10">
        <v>1985</v>
      </c>
      <c r="R10">
        <v>383.2</v>
      </c>
      <c r="S10" t="s">
        <v>94</v>
      </c>
      <c r="T10">
        <f>S2-T8</f>
        <v>0.94504417893114945</v>
      </c>
      <c r="U10">
        <v>1985</v>
      </c>
      <c r="V10">
        <v>383.2</v>
      </c>
      <c r="W10" t="s">
        <v>94</v>
      </c>
      <c r="X10">
        <f>W2-X8</f>
        <v>0.9452588198207138</v>
      </c>
      <c r="Y10">
        <v>1985</v>
      </c>
      <c r="Z10">
        <v>383.2</v>
      </c>
      <c r="AA10" t="s">
        <v>94</v>
      </c>
      <c r="AB10">
        <f>AA2-AB8</f>
        <v>0.94039800425414788</v>
      </c>
      <c r="AC10">
        <v>1985</v>
      </c>
      <c r="AD10">
        <v>383.2</v>
      </c>
      <c r="AE10" t="s">
        <v>94</v>
      </c>
      <c r="AF10">
        <f>AE2-AF8</f>
        <v>0.9453001561381551</v>
      </c>
      <c r="AG10">
        <v>1985</v>
      </c>
      <c r="AH10">
        <v>383.2</v>
      </c>
      <c r="AI10" t="s">
        <v>94</v>
      </c>
      <c r="AJ10">
        <f>AI2-AJ8</f>
        <v>0.9448401245643383</v>
      </c>
      <c r="AK10">
        <v>1985</v>
      </c>
      <c r="AL10">
        <v>383.2</v>
      </c>
      <c r="AM10" t="s">
        <v>94</v>
      </c>
      <c r="AN10">
        <f>AM2-AN8</f>
        <v>0.94138769020789737</v>
      </c>
      <c r="AO10">
        <v>1985</v>
      </c>
      <c r="AP10">
        <v>383.2</v>
      </c>
      <c r="AQ10" t="s">
        <v>94</v>
      </c>
      <c r="AR10">
        <f>AQ2-AR8</f>
        <v>0.94112267098762381</v>
      </c>
      <c r="AS10">
        <v>1985</v>
      </c>
      <c r="AT10">
        <v>890.9</v>
      </c>
      <c r="AU10" t="s">
        <v>94</v>
      </c>
      <c r="AV10">
        <f>AU2-AV8</f>
        <v>0.94334954041574592</v>
      </c>
      <c r="AW10">
        <v>1985</v>
      </c>
      <c r="AX10">
        <v>890.9</v>
      </c>
      <c r="AY10" t="s">
        <v>94</v>
      </c>
      <c r="AZ10">
        <f>AY2-AZ8</f>
        <v>0.94830537580910568</v>
      </c>
      <c r="BA10">
        <v>1985</v>
      </c>
      <c r="BB10">
        <v>890.9</v>
      </c>
      <c r="BC10" t="s">
        <v>94</v>
      </c>
      <c r="BD10">
        <f>BC2-BD8</f>
        <v>0.94830537580910568</v>
      </c>
      <c r="BE10">
        <v>1985</v>
      </c>
      <c r="BF10">
        <v>890.9</v>
      </c>
      <c r="BG10" t="s">
        <v>94</v>
      </c>
      <c r="BH10">
        <f>BG2-BH8</f>
        <v>0.94200330616331762</v>
      </c>
      <c r="BI10">
        <v>1985</v>
      </c>
      <c r="BJ10">
        <v>890.9</v>
      </c>
      <c r="BK10" t="s">
        <v>94</v>
      </c>
      <c r="BL10">
        <f>BK2-BL8</f>
        <v>0.94145782022768565</v>
      </c>
      <c r="BM10">
        <v>1985</v>
      </c>
      <c r="BN10">
        <v>890.9</v>
      </c>
      <c r="BO10" t="s">
        <v>94</v>
      </c>
      <c r="BP10">
        <f>BO2-BP8</f>
        <v>0.94265615838928962</v>
      </c>
      <c r="BQ10">
        <v>1985</v>
      </c>
      <c r="BR10">
        <v>890.9</v>
      </c>
      <c r="BS10" t="s">
        <v>94</v>
      </c>
      <c r="BT10">
        <f>BS2-BT8</f>
        <v>0.94043407712913774</v>
      </c>
      <c r="BU10">
        <v>1985</v>
      </c>
      <c r="BV10">
        <v>890.9</v>
      </c>
      <c r="BW10" t="s">
        <v>94</v>
      </c>
      <c r="BX10">
        <f>BW2-BX8</f>
        <v>0.93999877783993369</v>
      </c>
      <c r="BY10">
        <v>1985</v>
      </c>
      <c r="BZ10">
        <v>890.9</v>
      </c>
      <c r="CA10" t="s">
        <v>94</v>
      </c>
      <c r="CB10">
        <f>CA2-CB8</f>
        <v>0.93675841129751902</v>
      </c>
      <c r="CC10">
        <v>1985</v>
      </c>
      <c r="CD10">
        <v>890.9</v>
      </c>
      <c r="CE10" t="s">
        <v>94</v>
      </c>
      <c r="CF10">
        <f>CE2-CF8</f>
        <v>0.93499393117760132</v>
      </c>
      <c r="CG10">
        <v>1985</v>
      </c>
      <c r="CH10">
        <v>890.9</v>
      </c>
    </row>
    <row r="11" spans="2:88">
      <c r="B11">
        <v>-2.0203083843311386E-2</v>
      </c>
      <c r="C11" s="65">
        <v>7.6862022974338806E-2</v>
      </c>
      <c r="D11">
        <v>1.4154486361548937</v>
      </c>
      <c r="E11">
        <v>1985</v>
      </c>
      <c r="F11">
        <v>383.2</v>
      </c>
      <c r="G11" t="s">
        <v>95</v>
      </c>
      <c r="H11" s="66">
        <f>LN(G2)</f>
        <v>-2.1158563149053476E-2</v>
      </c>
      <c r="I11">
        <v>1986</v>
      </c>
      <c r="J11">
        <v>201.5</v>
      </c>
      <c r="K11" t="s">
        <v>95</v>
      </c>
      <c r="L11" s="66">
        <f>LN(K2)</f>
        <v>-2.9451750472600957E-2</v>
      </c>
      <c r="M11">
        <v>1986</v>
      </c>
      <c r="N11">
        <v>201.5</v>
      </c>
      <c r="O11" t="s">
        <v>95</v>
      </c>
      <c r="P11" s="66">
        <f>LN(O2)</f>
        <v>-2.4242033939600699E-2</v>
      </c>
      <c r="Q11">
        <v>1986</v>
      </c>
      <c r="R11">
        <v>201.5</v>
      </c>
      <c r="S11" t="s">
        <v>95</v>
      </c>
      <c r="T11" s="66">
        <f>LN(S2)</f>
        <v>-1.6988349862517259E-2</v>
      </c>
      <c r="U11">
        <v>1986</v>
      </c>
      <c r="V11">
        <v>201.5</v>
      </c>
      <c r="W11" t="s">
        <v>95</v>
      </c>
      <c r="X11" s="66">
        <f>LN(W2)</f>
        <v>-1.814183051873192E-2</v>
      </c>
      <c r="Y11">
        <v>1986</v>
      </c>
      <c r="Z11">
        <v>201.5</v>
      </c>
      <c r="AA11" t="s">
        <v>95</v>
      </c>
      <c r="AB11" s="66">
        <f>LN(AA2)</f>
        <v>-2.1714242771602024E-2</v>
      </c>
      <c r="AC11">
        <v>1986</v>
      </c>
      <c r="AD11">
        <v>201.5</v>
      </c>
      <c r="AE11" t="s">
        <v>95</v>
      </c>
      <c r="AF11" s="66">
        <f>LN(AE2)</f>
        <v>-1.8120472874781583E-2</v>
      </c>
      <c r="AG11">
        <v>1986</v>
      </c>
      <c r="AH11">
        <v>201.5</v>
      </c>
      <c r="AI11" t="s">
        <v>95</v>
      </c>
      <c r="AJ11" s="66">
        <f>LN(AI2)</f>
        <v>-1.8683747483580485E-2</v>
      </c>
      <c r="AK11">
        <v>1986</v>
      </c>
      <c r="AL11">
        <v>201.5</v>
      </c>
      <c r="AM11" t="s">
        <v>95</v>
      </c>
      <c r="AN11" s="66">
        <f>LN(AM2)</f>
        <v>-2.1345794810365155E-2</v>
      </c>
      <c r="AO11">
        <v>1986</v>
      </c>
      <c r="AP11">
        <v>201.5</v>
      </c>
      <c r="AQ11" t="s">
        <v>95</v>
      </c>
      <c r="AR11" s="66">
        <f>LN(AQ2)</f>
        <v>-2.141162258643739E-2</v>
      </c>
      <c r="AS11">
        <v>1986</v>
      </c>
      <c r="AT11">
        <v>201.5</v>
      </c>
      <c r="AU11" t="s">
        <v>95</v>
      </c>
      <c r="AV11" s="66">
        <f>LN(AU2)</f>
        <v>-2.0203083843311386E-2</v>
      </c>
      <c r="AW11">
        <v>1985</v>
      </c>
      <c r="AX11">
        <v>383.2</v>
      </c>
      <c r="AY11" t="s">
        <v>95</v>
      </c>
      <c r="AZ11" s="66">
        <f>LN(AY2)</f>
        <v>-1.8423940729493035E-2</v>
      </c>
      <c r="BA11">
        <v>1985</v>
      </c>
      <c r="BB11">
        <v>383.2</v>
      </c>
      <c r="BC11" t="s">
        <v>95</v>
      </c>
      <c r="BD11" s="66">
        <f>LN(BC2)</f>
        <v>-1.8423940729493035E-2</v>
      </c>
      <c r="BE11">
        <v>1985</v>
      </c>
      <c r="BF11">
        <v>383.2</v>
      </c>
      <c r="BG11" t="s">
        <v>95</v>
      </c>
      <c r="BH11" s="66">
        <f>LN(BG2)</f>
        <v>-2.0437255810509179E-2</v>
      </c>
      <c r="BI11">
        <v>1985</v>
      </c>
      <c r="BJ11">
        <v>383.2</v>
      </c>
      <c r="BK11" t="s">
        <v>95</v>
      </c>
      <c r="BL11" s="66">
        <f>LN(BK2)</f>
        <v>-2.085557089435713E-2</v>
      </c>
      <c r="BM11">
        <v>1985</v>
      </c>
      <c r="BN11">
        <v>383.2</v>
      </c>
      <c r="BO11" t="s">
        <v>95</v>
      </c>
      <c r="BP11" s="66">
        <f>LN(BO2)</f>
        <v>-2.0021819187542186E-2</v>
      </c>
      <c r="BQ11">
        <v>1985</v>
      </c>
      <c r="BR11">
        <v>383.2</v>
      </c>
      <c r="BS11" t="s">
        <v>95</v>
      </c>
      <c r="BT11" s="66">
        <f>LN(BS2)</f>
        <v>-2.228046783195382E-2</v>
      </c>
      <c r="BU11">
        <v>1985</v>
      </c>
      <c r="BV11">
        <v>383.2</v>
      </c>
      <c r="BW11" t="s">
        <v>95</v>
      </c>
      <c r="BX11" s="66">
        <f>LN(BW2)</f>
        <v>-2.2198898928004491E-2</v>
      </c>
      <c r="BY11">
        <v>1985</v>
      </c>
      <c r="BZ11">
        <v>383.2</v>
      </c>
      <c r="CA11" t="s">
        <v>95</v>
      </c>
      <c r="CB11" s="66">
        <f>LN(CA2)</f>
        <v>-2.6902783289769569E-2</v>
      </c>
      <c r="CC11">
        <v>1985</v>
      </c>
      <c r="CD11">
        <v>383.2</v>
      </c>
      <c r="CE11" t="s">
        <v>95</v>
      </c>
      <c r="CF11" s="66">
        <f>LN(CE2)</f>
        <v>-2.7962955259294053E-2</v>
      </c>
      <c r="CG11">
        <v>1985</v>
      </c>
      <c r="CH11">
        <v>383.2</v>
      </c>
    </row>
    <row r="12" spans="2:88">
      <c r="B12">
        <v>-1.8423940729493035E-2</v>
      </c>
      <c r="C12" s="65">
        <v>7.6790777827600631E-2</v>
      </c>
      <c r="D12">
        <v>1.4140274942199758</v>
      </c>
      <c r="E12">
        <v>1986</v>
      </c>
      <c r="F12">
        <v>201.5</v>
      </c>
      <c r="G12" t="s">
        <v>96</v>
      </c>
      <c r="H12" s="66">
        <f>LN(H9)</f>
        <v>1.5435713682204982E-2</v>
      </c>
      <c r="I12">
        <v>1986</v>
      </c>
      <c r="J12">
        <v>201.5</v>
      </c>
      <c r="K12" t="s">
        <v>96</v>
      </c>
      <c r="L12" s="66">
        <f>LN(L9)</f>
        <v>1.5134755403569849E-2</v>
      </c>
      <c r="M12">
        <v>1986</v>
      </c>
      <c r="N12">
        <v>201.5</v>
      </c>
      <c r="O12" t="s">
        <v>96</v>
      </c>
      <c r="P12" s="66">
        <f>LN(P9)</f>
        <v>1.7163022432172458E-2</v>
      </c>
      <c r="Q12">
        <v>1986</v>
      </c>
      <c r="R12">
        <v>201.5</v>
      </c>
      <c r="S12" t="s">
        <v>96</v>
      </c>
      <c r="T12" s="66">
        <f>LN(T9)</f>
        <v>2.104313009382892E-2</v>
      </c>
      <c r="U12">
        <v>1986</v>
      </c>
      <c r="V12">
        <v>201.5</v>
      </c>
      <c r="W12" t="s">
        <v>96</v>
      </c>
      <c r="X12" s="66">
        <f>LN(X9)</f>
        <v>1.8610410843990705E-2</v>
      </c>
      <c r="Y12">
        <v>1986</v>
      </c>
      <c r="Z12">
        <v>201.5</v>
      </c>
      <c r="AA12" t="s">
        <v>96</v>
      </c>
      <c r="AB12" s="66">
        <f>LN(AB9)</f>
        <v>1.6504669686643884E-2</v>
      </c>
      <c r="AC12">
        <v>1986</v>
      </c>
      <c r="AD12">
        <v>201.5</v>
      </c>
      <c r="AE12" t="s">
        <v>96</v>
      </c>
      <c r="AF12" s="66">
        <f>LN(AF9)</f>
        <v>1.8611011041240709E-2</v>
      </c>
      <c r="AG12">
        <v>1986</v>
      </c>
      <c r="AH12">
        <v>201.5</v>
      </c>
      <c r="AI12" t="s">
        <v>96</v>
      </c>
      <c r="AJ12" s="66">
        <f>LN(AJ9)</f>
        <v>1.7976744670543301E-2</v>
      </c>
      <c r="AK12">
        <v>1986</v>
      </c>
      <c r="AL12">
        <v>201.5</v>
      </c>
      <c r="AM12" t="s">
        <v>96</v>
      </c>
      <c r="AN12" s="66">
        <f>LN(AN9)</f>
        <v>1.6240543872202154E-2</v>
      </c>
      <c r="AO12">
        <v>1986</v>
      </c>
      <c r="AP12">
        <v>201.5</v>
      </c>
      <c r="AQ12" t="s">
        <v>96</v>
      </c>
      <c r="AR12" s="66">
        <f>LN(AR9)</f>
        <v>1.6374490055275154E-2</v>
      </c>
      <c r="AS12">
        <v>1986</v>
      </c>
      <c r="AT12">
        <v>201.5</v>
      </c>
      <c r="AU12" t="s">
        <v>96</v>
      </c>
      <c r="AV12" s="66">
        <f>LN(AV9)</f>
        <v>1.6512634527563092E-2</v>
      </c>
      <c r="AW12">
        <v>1986</v>
      </c>
      <c r="AX12">
        <v>201.5</v>
      </c>
      <c r="AY12" t="s">
        <v>96</v>
      </c>
      <c r="AZ12" s="66">
        <f>LN(AZ9)</f>
        <v>1.506998449125831E-2</v>
      </c>
      <c r="BA12">
        <v>1986</v>
      </c>
      <c r="BB12">
        <v>201.5</v>
      </c>
      <c r="BC12" t="s">
        <v>96</v>
      </c>
      <c r="BD12" s="66">
        <f>LN(BD9)</f>
        <v>1.506998449125831E-2</v>
      </c>
      <c r="BE12">
        <v>1986</v>
      </c>
      <c r="BF12">
        <v>201.5</v>
      </c>
      <c r="BG12" t="s">
        <v>96</v>
      </c>
      <c r="BH12" s="66">
        <f>LN(BH9)</f>
        <v>1.7385033445220122E-2</v>
      </c>
      <c r="BI12">
        <v>1986</v>
      </c>
      <c r="BJ12">
        <v>201.5</v>
      </c>
      <c r="BK12" t="s">
        <v>96</v>
      </c>
      <c r="BL12" s="66">
        <f>LN(BL9)</f>
        <v>1.711567240611251E-2</v>
      </c>
      <c r="BM12">
        <v>1986</v>
      </c>
      <c r="BN12">
        <v>201.5</v>
      </c>
      <c r="BO12" t="s">
        <v>96</v>
      </c>
      <c r="BP12" s="66">
        <f>LN(BP9)</f>
        <v>1.7543621204811836E-2</v>
      </c>
      <c r="BQ12">
        <v>1986</v>
      </c>
      <c r="BR12">
        <v>201.5</v>
      </c>
      <c r="BS12" t="s">
        <v>96</v>
      </c>
      <c r="BT12" s="66">
        <f>LN(BT9)</f>
        <v>1.5378876610826426E-2</v>
      </c>
      <c r="BU12">
        <v>1986</v>
      </c>
      <c r="BV12">
        <v>201.5</v>
      </c>
      <c r="BW12" t="s">
        <v>96</v>
      </c>
      <c r="BX12" s="66">
        <f>LN(BX9)</f>
        <v>1.5964475999886693E-2</v>
      </c>
      <c r="BY12">
        <v>1986</v>
      </c>
      <c r="BZ12">
        <v>201.5</v>
      </c>
      <c r="CA12" t="s">
        <v>96</v>
      </c>
      <c r="CB12" s="66">
        <f>LN(CB9)</f>
        <v>1.0102136069093664E-2</v>
      </c>
      <c r="CC12">
        <v>1986</v>
      </c>
      <c r="CD12">
        <v>201.5</v>
      </c>
      <c r="CE12" t="s">
        <v>96</v>
      </c>
      <c r="CF12" s="66">
        <f>LN(CF9)</f>
        <v>9.8066051876614345E-3</v>
      </c>
      <c r="CG12">
        <v>1986</v>
      </c>
      <c r="CH12">
        <v>201.5</v>
      </c>
    </row>
    <row r="13" spans="2:88">
      <c r="B13">
        <v>-1.8423940729493035E-2</v>
      </c>
      <c r="C13" s="65">
        <v>7.6790777827600631E-2</v>
      </c>
      <c r="D13">
        <v>1.4140274942199758</v>
      </c>
      <c r="E13">
        <v>1986</v>
      </c>
      <c r="F13">
        <v>201.5</v>
      </c>
      <c r="G13" t="s">
        <v>97</v>
      </c>
      <c r="H13" s="66">
        <f>LN(H10)</f>
        <v>-5.9143014528290044E-2</v>
      </c>
      <c r="I13">
        <v>1987</v>
      </c>
      <c r="J13">
        <v>554.20000000000005</v>
      </c>
      <c r="K13" t="s">
        <v>97</v>
      </c>
      <c r="L13" s="66">
        <f>LN(L10)</f>
        <v>-7.6119362943339805E-2</v>
      </c>
      <c r="M13">
        <v>1987</v>
      </c>
      <c r="N13">
        <v>554.20000000000005</v>
      </c>
      <c r="O13" t="s">
        <v>97</v>
      </c>
      <c r="P13" s="66">
        <f>LN(P10)</f>
        <v>-6.7435797067671749E-2</v>
      </c>
      <c r="Q13">
        <v>1987</v>
      </c>
      <c r="R13">
        <v>554.20000000000005</v>
      </c>
      <c r="S13" t="s">
        <v>97</v>
      </c>
      <c r="T13" s="66">
        <f>LN(T10)</f>
        <v>-5.6523602389457916E-2</v>
      </c>
      <c r="U13">
        <v>1987</v>
      </c>
      <c r="V13">
        <v>554.20000000000005</v>
      </c>
      <c r="W13" t="s">
        <v>97</v>
      </c>
      <c r="X13" s="66">
        <f>LN(X10)</f>
        <v>-5.6296505579445391E-2</v>
      </c>
      <c r="Y13">
        <v>1987</v>
      </c>
      <c r="Z13">
        <v>554.20000000000005</v>
      </c>
      <c r="AA13" t="s">
        <v>97</v>
      </c>
      <c r="AB13" s="66">
        <f>LN(AB10)</f>
        <v>-6.1452084549282839E-2</v>
      </c>
      <c r="AC13">
        <v>1987</v>
      </c>
      <c r="AD13">
        <v>554.20000000000005</v>
      </c>
      <c r="AE13" t="s">
        <v>97</v>
      </c>
      <c r="AF13" s="66">
        <f>LN(AF10)</f>
        <v>-5.6252776377687039E-2</v>
      </c>
      <c r="AG13">
        <v>1987</v>
      </c>
      <c r="AH13">
        <v>554.20000000000005</v>
      </c>
      <c r="AI13" t="s">
        <v>97</v>
      </c>
      <c r="AJ13" s="66">
        <f>LN(AJ10)</f>
        <v>-5.6739546156202456E-2</v>
      </c>
      <c r="AK13">
        <v>1987</v>
      </c>
      <c r="AL13">
        <v>554.20000000000005</v>
      </c>
      <c r="AM13" t="s">
        <v>97</v>
      </c>
      <c r="AN13" s="66">
        <f>LN(AN10)</f>
        <v>-6.0400226149134928E-2</v>
      </c>
      <c r="AO13">
        <v>1987</v>
      </c>
      <c r="AP13">
        <v>554.20000000000005</v>
      </c>
      <c r="AQ13" t="s">
        <v>97</v>
      </c>
      <c r="AR13" s="66">
        <f>LN(AR10)</f>
        <v>-6.0681785525898251E-2</v>
      </c>
      <c r="AS13">
        <v>1987</v>
      </c>
      <c r="AT13">
        <v>554.20000000000005</v>
      </c>
      <c r="AU13" t="s">
        <v>97</v>
      </c>
      <c r="AV13" s="66">
        <f>LN(AV10)</f>
        <v>-5.8318396507814965E-2</v>
      </c>
      <c r="AW13">
        <v>1987</v>
      </c>
      <c r="AX13">
        <v>554.20000000000005</v>
      </c>
      <c r="AY13" t="s">
        <v>97</v>
      </c>
      <c r="AZ13" s="66">
        <f>LN(AZ10)</f>
        <v>-5.3078702217765561E-2</v>
      </c>
      <c r="BA13">
        <v>1987</v>
      </c>
      <c r="BB13">
        <v>554.20000000000005</v>
      </c>
      <c r="BC13" t="s">
        <v>97</v>
      </c>
      <c r="BD13" s="66">
        <f>LN(BD10)</f>
        <v>-5.3078702217765561E-2</v>
      </c>
      <c r="BE13">
        <v>1986</v>
      </c>
      <c r="BF13">
        <v>201.5</v>
      </c>
      <c r="BG13" t="s">
        <v>97</v>
      </c>
      <c r="BH13" s="66">
        <f>LN(BH10)</f>
        <v>-5.9746494684419671E-2</v>
      </c>
      <c r="BI13">
        <v>1986</v>
      </c>
      <c r="BJ13">
        <v>201.5</v>
      </c>
      <c r="BK13" t="s">
        <v>97</v>
      </c>
      <c r="BL13" s="66">
        <f>LN(BL10)</f>
        <v>-6.0325732496382199E-2</v>
      </c>
      <c r="BM13">
        <v>1986</v>
      </c>
      <c r="BN13">
        <v>201.5</v>
      </c>
      <c r="BO13" t="s">
        <v>97</v>
      </c>
      <c r="BP13" s="66">
        <f>LN(BP10)</f>
        <v>-5.9053688090587579E-2</v>
      </c>
      <c r="BQ13">
        <v>1986</v>
      </c>
      <c r="BR13">
        <v>201.5</v>
      </c>
      <c r="BS13" t="s">
        <v>97</v>
      </c>
      <c r="BT13" s="66">
        <f>LN(BT10)</f>
        <v>-6.1413726127655159E-2</v>
      </c>
      <c r="BU13">
        <v>1986</v>
      </c>
      <c r="BV13">
        <v>201.5</v>
      </c>
      <c r="BW13" t="s">
        <v>97</v>
      </c>
      <c r="BX13" s="66">
        <f>LN(BX10)</f>
        <v>-6.1876703889216005E-2</v>
      </c>
      <c r="BY13">
        <v>1986</v>
      </c>
      <c r="BZ13">
        <v>201.5</v>
      </c>
      <c r="CA13" t="s">
        <v>97</v>
      </c>
      <c r="CB13" s="66">
        <f>LN(CB10)</f>
        <v>-6.5329862114579168E-2</v>
      </c>
      <c r="CC13">
        <v>1986</v>
      </c>
      <c r="CD13">
        <v>201.5</v>
      </c>
      <c r="CE13" t="s">
        <v>97</v>
      </c>
      <c r="CF13" s="66">
        <f>LN(CF10)</f>
        <v>-6.7215240433657827E-2</v>
      </c>
      <c r="CG13">
        <v>1986</v>
      </c>
      <c r="CH13">
        <v>201.5</v>
      </c>
    </row>
    <row r="14" spans="2:88">
      <c r="B14">
        <v>-2.0437255810509179E-2</v>
      </c>
      <c r="C14" s="65">
        <v>7.4278582491310988E-2</v>
      </c>
      <c r="D14">
        <v>1.3640560523603038</v>
      </c>
      <c r="E14">
        <v>1987</v>
      </c>
      <c r="F14">
        <v>554.20000000000005</v>
      </c>
      <c r="G14" t="s">
        <v>98</v>
      </c>
      <c r="H14" s="66">
        <f>H12-H11</f>
        <v>3.659427683125846E-2</v>
      </c>
      <c r="I14">
        <v>1987</v>
      </c>
      <c r="J14">
        <v>642.79999999999995</v>
      </c>
      <c r="K14" t="s">
        <v>98</v>
      </c>
      <c r="L14" s="66">
        <f>L12-L11</f>
        <v>4.4586505876170808E-2</v>
      </c>
      <c r="M14">
        <v>1987</v>
      </c>
      <c r="N14">
        <v>642.79999999999995</v>
      </c>
      <c r="O14" t="s">
        <v>98</v>
      </c>
      <c r="P14" s="66">
        <f>P12-P11</f>
        <v>4.1405056371773157E-2</v>
      </c>
      <c r="Q14">
        <v>1987</v>
      </c>
      <c r="R14">
        <v>642.79999999999995</v>
      </c>
      <c r="S14" t="s">
        <v>98</v>
      </c>
      <c r="T14" s="66">
        <f>T12-T11</f>
        <v>3.8031479956346176E-2</v>
      </c>
      <c r="U14">
        <v>1987</v>
      </c>
      <c r="V14">
        <v>642.79999999999995</v>
      </c>
      <c r="W14" t="s">
        <v>98</v>
      </c>
      <c r="X14" s="66">
        <f>X12-X11</f>
        <v>3.6752241362722621E-2</v>
      </c>
      <c r="Y14">
        <v>1987</v>
      </c>
      <c r="Z14">
        <v>642.79999999999995</v>
      </c>
      <c r="AA14" t="s">
        <v>98</v>
      </c>
      <c r="AB14" s="66">
        <f>AB12-AB11</f>
        <v>3.8218912458245907E-2</v>
      </c>
      <c r="AC14">
        <v>1987</v>
      </c>
      <c r="AD14">
        <v>642.79999999999995</v>
      </c>
      <c r="AE14" t="s">
        <v>98</v>
      </c>
      <c r="AF14" s="66">
        <f>AF12-AF11</f>
        <v>3.6731483916022295E-2</v>
      </c>
      <c r="AG14">
        <v>1987</v>
      </c>
      <c r="AH14">
        <v>642.79999999999995</v>
      </c>
      <c r="AI14" t="s">
        <v>98</v>
      </c>
      <c r="AJ14" s="66">
        <f>AJ12-AJ11</f>
        <v>3.6660492154123786E-2</v>
      </c>
      <c r="AK14">
        <v>1987</v>
      </c>
      <c r="AL14">
        <v>642.79999999999995</v>
      </c>
      <c r="AM14" t="s">
        <v>98</v>
      </c>
      <c r="AN14" s="66">
        <f>AN12-AN11</f>
        <v>3.7586338682567305E-2</v>
      </c>
      <c r="AO14">
        <v>1987</v>
      </c>
      <c r="AP14">
        <v>642.79999999999995</v>
      </c>
      <c r="AQ14" t="s">
        <v>98</v>
      </c>
      <c r="AR14" s="66">
        <f>AR12-AR11</f>
        <v>3.7786112641712541E-2</v>
      </c>
      <c r="AS14">
        <v>1987</v>
      </c>
      <c r="AT14">
        <v>642.79999999999995</v>
      </c>
      <c r="AU14" t="s">
        <v>98</v>
      </c>
      <c r="AV14" s="66">
        <f>AV12-AV11</f>
        <v>3.6715718370874478E-2</v>
      </c>
      <c r="AW14">
        <v>1987</v>
      </c>
      <c r="AX14">
        <v>642.79999999999995</v>
      </c>
      <c r="AY14" t="s">
        <v>98</v>
      </c>
      <c r="AZ14" s="66">
        <f>AZ12-AZ11</f>
        <v>3.3493925220751342E-2</v>
      </c>
      <c r="BA14">
        <v>1987</v>
      </c>
      <c r="BB14">
        <v>642.79999999999995</v>
      </c>
      <c r="BC14" t="s">
        <v>98</v>
      </c>
      <c r="BD14" s="66">
        <f>BD12-BD11</f>
        <v>3.3493925220751342E-2</v>
      </c>
      <c r="BE14">
        <v>1987</v>
      </c>
      <c r="BF14">
        <v>642.79999999999995</v>
      </c>
      <c r="BG14" t="s">
        <v>98</v>
      </c>
      <c r="BH14" s="66">
        <f>BH12-BH11</f>
        <v>3.7822289255729301E-2</v>
      </c>
      <c r="BI14">
        <v>1987</v>
      </c>
      <c r="BJ14">
        <v>554.20000000000005</v>
      </c>
      <c r="BK14" t="s">
        <v>98</v>
      </c>
      <c r="BL14" s="66">
        <f>BL12-BL11</f>
        <v>3.7971243300469637E-2</v>
      </c>
      <c r="BM14">
        <v>1987</v>
      </c>
      <c r="BN14">
        <v>554.20000000000005</v>
      </c>
      <c r="BO14" t="s">
        <v>98</v>
      </c>
      <c r="BP14" s="66">
        <f>BP12-BP11</f>
        <v>3.7565440392354023E-2</v>
      </c>
      <c r="BQ14">
        <v>1987</v>
      </c>
      <c r="BR14">
        <v>554.20000000000005</v>
      </c>
      <c r="BS14" t="s">
        <v>98</v>
      </c>
      <c r="BT14" s="66">
        <f>BT12-BT11</f>
        <v>3.7659344442780247E-2</v>
      </c>
      <c r="BU14">
        <v>1987</v>
      </c>
      <c r="BV14">
        <v>554.20000000000005</v>
      </c>
      <c r="BW14" t="s">
        <v>98</v>
      </c>
      <c r="BX14" s="66">
        <f>BX12-BX11</f>
        <v>3.816337492789118E-2</v>
      </c>
      <c r="BY14">
        <v>1987</v>
      </c>
      <c r="BZ14">
        <v>554.20000000000005</v>
      </c>
      <c r="CA14" t="s">
        <v>98</v>
      </c>
      <c r="CB14" s="66">
        <f>CB12-CB11</f>
        <v>3.7004919358863235E-2</v>
      </c>
      <c r="CC14">
        <v>1987</v>
      </c>
      <c r="CD14">
        <v>554.20000000000005</v>
      </c>
      <c r="CE14" t="s">
        <v>98</v>
      </c>
      <c r="CF14" s="66">
        <f>CF12-CF11</f>
        <v>3.7769560446955487E-2</v>
      </c>
      <c r="CG14">
        <v>1987</v>
      </c>
      <c r="CH14">
        <v>554.20000000000005</v>
      </c>
    </row>
    <row r="15" spans="2:88">
      <c r="B15">
        <v>-2.085557089435713E-2</v>
      </c>
      <c r="C15" s="65">
        <v>7.6604500628516717E-2</v>
      </c>
      <c r="D15">
        <v>1.4103128199901227</v>
      </c>
      <c r="E15">
        <v>1987</v>
      </c>
      <c r="F15">
        <v>642.79999999999995</v>
      </c>
      <c r="G15" t="s">
        <v>99</v>
      </c>
      <c r="H15" s="66">
        <f>H11-H13</f>
        <v>3.7984451379236568E-2</v>
      </c>
      <c r="I15">
        <v>1987</v>
      </c>
      <c r="J15">
        <v>478.3</v>
      </c>
      <c r="K15" t="s">
        <v>99</v>
      </c>
      <c r="L15" s="66">
        <f>L11-L13</f>
        <v>4.6667612470738848E-2</v>
      </c>
      <c r="M15">
        <v>1987</v>
      </c>
      <c r="N15">
        <v>478.3</v>
      </c>
      <c r="O15" t="s">
        <v>99</v>
      </c>
      <c r="P15" s="66">
        <f>P11-P13</f>
        <v>4.319376312807105E-2</v>
      </c>
      <c r="Q15">
        <v>1987</v>
      </c>
      <c r="R15">
        <v>478.3</v>
      </c>
      <c r="S15" t="s">
        <v>99</v>
      </c>
      <c r="T15" s="66">
        <f>T11-T13</f>
        <v>3.9535252526940658E-2</v>
      </c>
      <c r="U15">
        <v>1987</v>
      </c>
      <c r="V15">
        <v>478.3</v>
      </c>
      <c r="W15" t="s">
        <v>99</v>
      </c>
      <c r="X15" s="66">
        <f>X11-X13</f>
        <v>3.8154675060713475E-2</v>
      </c>
      <c r="Y15">
        <v>1987</v>
      </c>
      <c r="Z15">
        <v>478.3</v>
      </c>
      <c r="AA15" t="s">
        <v>99</v>
      </c>
      <c r="AB15" s="66">
        <f>AB11-AB13</f>
        <v>3.9737841777680818E-2</v>
      </c>
      <c r="AC15">
        <v>1987</v>
      </c>
      <c r="AD15">
        <v>478.3</v>
      </c>
      <c r="AE15" t="s">
        <v>99</v>
      </c>
      <c r="AF15" s="66">
        <f>AF11-AF13</f>
        <v>3.813230350290546E-2</v>
      </c>
      <c r="AG15">
        <v>1987</v>
      </c>
      <c r="AH15">
        <v>478.3</v>
      </c>
      <c r="AI15" t="s">
        <v>99</v>
      </c>
      <c r="AJ15" s="66">
        <f>AJ11-AJ13</f>
        <v>3.8055798672621974E-2</v>
      </c>
      <c r="AK15">
        <v>1987</v>
      </c>
      <c r="AL15">
        <v>478.3</v>
      </c>
      <c r="AM15" t="s">
        <v>99</v>
      </c>
      <c r="AN15" s="66">
        <f>AN11-AN13</f>
        <v>3.9054431338769777E-2</v>
      </c>
      <c r="AO15">
        <v>1987</v>
      </c>
      <c r="AP15">
        <v>478.3</v>
      </c>
      <c r="AQ15" t="s">
        <v>99</v>
      </c>
      <c r="AR15" s="66">
        <f>AR11-AR13</f>
        <v>3.9270162939460861E-2</v>
      </c>
      <c r="AS15">
        <v>1987</v>
      </c>
      <c r="AT15">
        <v>478.3</v>
      </c>
      <c r="AU15" t="s">
        <v>99</v>
      </c>
      <c r="AV15" s="66">
        <f>AV11-AV13</f>
        <v>3.8115312664503576E-2</v>
      </c>
      <c r="AW15">
        <v>1987</v>
      </c>
      <c r="AX15">
        <v>478.3</v>
      </c>
      <c r="AY15" t="s">
        <v>99</v>
      </c>
      <c r="AZ15" s="66">
        <f>AZ11-AZ13</f>
        <v>3.4654761488272526E-2</v>
      </c>
      <c r="BA15">
        <v>1987</v>
      </c>
      <c r="BB15">
        <v>478.3</v>
      </c>
      <c r="BC15" t="s">
        <v>99</v>
      </c>
      <c r="BD15" s="66">
        <f>BD11-BD13</f>
        <v>3.4654761488272526E-2</v>
      </c>
      <c r="BE15">
        <v>1987</v>
      </c>
      <c r="BF15">
        <v>478.3</v>
      </c>
      <c r="BG15" t="s">
        <v>99</v>
      </c>
      <c r="BH15" s="66">
        <f>BH11-BH13</f>
        <v>3.9309238873910496E-2</v>
      </c>
      <c r="BI15">
        <v>1987</v>
      </c>
      <c r="BJ15">
        <v>478.3</v>
      </c>
      <c r="BK15" t="s">
        <v>99</v>
      </c>
      <c r="BL15" s="66">
        <f>BL11-BL13</f>
        <v>3.9470161602025072E-2</v>
      </c>
      <c r="BM15">
        <v>1987</v>
      </c>
      <c r="BN15">
        <v>642.79999999999995</v>
      </c>
      <c r="BO15" t="s">
        <v>99</v>
      </c>
      <c r="BP15" s="66">
        <f>BP11-BP13</f>
        <v>3.9031868903045393E-2</v>
      </c>
      <c r="BQ15">
        <v>1987</v>
      </c>
      <c r="BR15">
        <v>642.79999999999995</v>
      </c>
      <c r="BS15" t="s">
        <v>99</v>
      </c>
      <c r="BT15" s="66">
        <f>BT11-BT13</f>
        <v>3.9133258295701343E-2</v>
      </c>
      <c r="BU15">
        <v>1987</v>
      </c>
      <c r="BV15">
        <v>642.79999999999995</v>
      </c>
      <c r="BW15" t="s">
        <v>99</v>
      </c>
      <c r="BX15" s="66">
        <f>BX11-BX13</f>
        <v>3.967780496121151E-2</v>
      </c>
      <c r="BY15">
        <v>1987</v>
      </c>
      <c r="BZ15">
        <v>642.79999999999995</v>
      </c>
      <c r="CA15" t="s">
        <v>99</v>
      </c>
      <c r="CB15" s="66">
        <f>CB11-CB13</f>
        <v>3.8427078824809599E-2</v>
      </c>
      <c r="CC15">
        <v>1987</v>
      </c>
      <c r="CD15">
        <v>642.79999999999995</v>
      </c>
      <c r="CE15" t="s">
        <v>99</v>
      </c>
      <c r="CF15" s="66">
        <f>CF11-CF13</f>
        <v>3.9252285174363771E-2</v>
      </c>
      <c r="CG15">
        <v>1987</v>
      </c>
      <c r="CH15">
        <v>642.79999999999995</v>
      </c>
    </row>
    <row r="16" spans="2:88">
      <c r="B16">
        <v>-2.0021819187542186E-2</v>
      </c>
      <c r="C16" s="65">
        <v>7.2374865640387392E-2</v>
      </c>
      <c r="D16">
        <v>1.3263684545761854</v>
      </c>
      <c r="E16">
        <v>1987</v>
      </c>
      <c r="F16">
        <v>478.3</v>
      </c>
      <c r="G16" t="s">
        <v>100</v>
      </c>
      <c r="H16" s="67">
        <f>AVERAGE(H14:H15)</f>
        <v>3.7289364105247511E-2</v>
      </c>
      <c r="I16">
        <v>1987</v>
      </c>
      <c r="J16">
        <v>1065.3</v>
      </c>
      <c r="K16" t="s">
        <v>100</v>
      </c>
      <c r="L16" s="67">
        <f>AVERAGE(L14:L15)</f>
        <v>4.5627059173454831E-2</v>
      </c>
      <c r="M16">
        <v>1987</v>
      </c>
      <c r="N16">
        <v>1065.3</v>
      </c>
      <c r="O16" t="s">
        <v>100</v>
      </c>
      <c r="P16" s="67">
        <f>AVERAGE(P14:P15)</f>
        <v>4.2299409749922107E-2</v>
      </c>
      <c r="Q16">
        <v>1987</v>
      </c>
      <c r="R16">
        <v>1065.3</v>
      </c>
      <c r="S16" t="s">
        <v>100</v>
      </c>
      <c r="T16" s="67">
        <f>AVERAGE(T14:T15)</f>
        <v>3.8783366241643413E-2</v>
      </c>
      <c r="U16">
        <v>1987</v>
      </c>
      <c r="V16">
        <v>1065.3</v>
      </c>
      <c r="W16" t="s">
        <v>100</v>
      </c>
      <c r="X16" s="67">
        <f>AVERAGE(X14:X15)</f>
        <v>3.7453458211718048E-2</v>
      </c>
      <c r="Y16">
        <v>1987</v>
      </c>
      <c r="Z16">
        <v>1065.3</v>
      </c>
      <c r="AA16" t="s">
        <v>100</v>
      </c>
      <c r="AB16" s="67">
        <f>AVERAGE(AB14:AB15)</f>
        <v>3.8978377117963363E-2</v>
      </c>
      <c r="AC16">
        <v>1987</v>
      </c>
      <c r="AD16">
        <v>1065.3</v>
      </c>
      <c r="AE16" t="s">
        <v>100</v>
      </c>
      <c r="AF16" s="67">
        <f>AVERAGE(AF14:AF15)</f>
        <v>3.7431893709463877E-2</v>
      </c>
      <c r="AG16">
        <v>1987</v>
      </c>
      <c r="AH16">
        <v>1065.3</v>
      </c>
      <c r="AI16" t="s">
        <v>100</v>
      </c>
      <c r="AJ16" s="67">
        <f>AVERAGE(AJ14:AJ15)</f>
        <v>3.735814541337288E-2</v>
      </c>
      <c r="AK16">
        <v>1987</v>
      </c>
      <c r="AL16">
        <v>1065.3</v>
      </c>
      <c r="AM16" t="s">
        <v>100</v>
      </c>
      <c r="AN16" s="67">
        <f>AVERAGE(AN14:AN15)</f>
        <v>3.8320385010668541E-2</v>
      </c>
      <c r="AO16">
        <v>1987</v>
      </c>
      <c r="AP16">
        <v>1065.3</v>
      </c>
      <c r="AQ16" t="s">
        <v>100</v>
      </c>
      <c r="AR16" s="67">
        <f>AVERAGE(AR14:AR15)</f>
        <v>3.8528137790586697E-2</v>
      </c>
      <c r="AS16">
        <v>1987</v>
      </c>
      <c r="AT16">
        <v>1065.3</v>
      </c>
      <c r="AU16" t="s">
        <v>100</v>
      </c>
      <c r="AV16" s="67">
        <f>AVERAGE(AV14:AV15)</f>
        <v>3.7415515517689027E-2</v>
      </c>
      <c r="AW16">
        <v>1987</v>
      </c>
      <c r="AX16">
        <v>1065.3</v>
      </c>
      <c r="AY16" t="s">
        <v>100</v>
      </c>
      <c r="AZ16" s="67">
        <f>AVERAGE(AZ14:AZ15)</f>
        <v>3.4074343354511934E-2</v>
      </c>
      <c r="BA16">
        <v>1987</v>
      </c>
      <c r="BB16">
        <v>1065.3</v>
      </c>
      <c r="BC16" t="s">
        <v>100</v>
      </c>
      <c r="BD16" s="67">
        <f>AVERAGE(BD14:BD15)</f>
        <v>3.4074343354511934E-2</v>
      </c>
      <c r="BE16">
        <v>1987</v>
      </c>
      <c r="BF16">
        <v>1065.3</v>
      </c>
      <c r="BG16" t="s">
        <v>100</v>
      </c>
      <c r="BH16" s="67">
        <f>AVERAGE(BH14:BH15)</f>
        <v>3.8565764064819902E-2</v>
      </c>
      <c r="BI16">
        <v>1987</v>
      </c>
      <c r="BJ16">
        <v>1065.3</v>
      </c>
      <c r="BK16" t="s">
        <v>100</v>
      </c>
      <c r="BL16" s="67">
        <f>AVERAGE(BL14:BL15)</f>
        <v>3.8720702451247355E-2</v>
      </c>
      <c r="BM16">
        <v>1987</v>
      </c>
      <c r="BN16">
        <v>1065.3</v>
      </c>
      <c r="BO16" t="s">
        <v>100</v>
      </c>
      <c r="BP16" s="67">
        <f>AVERAGE(BP14:BP15)</f>
        <v>3.8298654647699708E-2</v>
      </c>
      <c r="BQ16">
        <v>1987</v>
      </c>
      <c r="BR16">
        <v>478.3</v>
      </c>
      <c r="BS16" t="s">
        <v>100</v>
      </c>
      <c r="BT16" s="67">
        <f>AVERAGE(BT14:BT15)</f>
        <v>3.8396301369240798E-2</v>
      </c>
      <c r="BU16">
        <v>1987</v>
      </c>
      <c r="BV16">
        <v>478.3</v>
      </c>
      <c r="BW16" t="s">
        <v>100</v>
      </c>
      <c r="BX16" s="67">
        <f>AVERAGE(BX14:BX15)</f>
        <v>3.8920589944551345E-2</v>
      </c>
      <c r="BY16">
        <v>1987</v>
      </c>
      <c r="BZ16">
        <v>478.3</v>
      </c>
      <c r="CA16" t="s">
        <v>100</v>
      </c>
      <c r="CB16" s="67">
        <f>AVERAGE(CB14:CB15)</f>
        <v>3.7715999091836414E-2</v>
      </c>
      <c r="CC16">
        <v>1987</v>
      </c>
      <c r="CD16">
        <v>478.3</v>
      </c>
      <c r="CE16" t="s">
        <v>100</v>
      </c>
      <c r="CF16" s="67">
        <f>AVERAGE(CF14:CF15)</f>
        <v>3.8510922810659626E-2</v>
      </c>
      <c r="CG16">
        <v>1987</v>
      </c>
      <c r="CH16">
        <v>478.3</v>
      </c>
    </row>
    <row r="17" spans="1:86">
      <c r="B17">
        <v>-2.228046783195382E-2</v>
      </c>
      <c r="C17" s="65">
        <v>8.805937977606744E-2</v>
      </c>
      <c r="D17">
        <v>1.6415646183471317</v>
      </c>
      <c r="E17">
        <v>1987</v>
      </c>
      <c r="F17">
        <v>1065.3</v>
      </c>
      <c r="G17" t="s">
        <v>101</v>
      </c>
      <c r="H17">
        <f>TINV(0.3173,H5)</f>
        <v>1.0285830443985597</v>
      </c>
      <c r="I17">
        <v>1989</v>
      </c>
      <c r="J17">
        <v>876</v>
      </c>
      <c r="K17" t="s">
        <v>101</v>
      </c>
      <c r="L17">
        <f>TINV(0.3173,L5)</f>
        <v>1.0303125549783143</v>
      </c>
      <c r="M17">
        <v>1989</v>
      </c>
      <c r="N17">
        <v>876</v>
      </c>
      <c r="O17" t="s">
        <v>101</v>
      </c>
      <c r="P17">
        <f>TINV(0.3173,P5)</f>
        <v>1.0303125549783143</v>
      </c>
      <c r="Q17">
        <v>1989</v>
      </c>
      <c r="R17">
        <v>876</v>
      </c>
      <c r="S17" t="s">
        <v>101</v>
      </c>
      <c r="T17">
        <f>TINV(0.3173,T5)</f>
        <v>1.0303125549783143</v>
      </c>
      <c r="U17">
        <v>1989</v>
      </c>
      <c r="V17">
        <v>876</v>
      </c>
      <c r="W17" t="s">
        <v>101</v>
      </c>
      <c r="X17">
        <f>TINV(0.3173,X5)</f>
        <v>1.0303125549783143</v>
      </c>
      <c r="Y17">
        <v>1989</v>
      </c>
      <c r="Z17">
        <v>876</v>
      </c>
      <c r="AA17" t="s">
        <v>101</v>
      </c>
      <c r="AB17">
        <f>TINV(0.3173,AB5)</f>
        <v>1.0303125549783143</v>
      </c>
      <c r="AC17">
        <v>1989</v>
      </c>
      <c r="AD17">
        <v>876</v>
      </c>
      <c r="AE17" t="s">
        <v>101</v>
      </c>
      <c r="AF17">
        <f>TINV(0.3173,AF5)</f>
        <v>1.0303125549783143</v>
      </c>
      <c r="AG17">
        <v>1989</v>
      </c>
      <c r="AH17">
        <v>876</v>
      </c>
      <c r="AI17" t="s">
        <v>101</v>
      </c>
      <c r="AJ17">
        <f>TINV(0.3173,AJ5)</f>
        <v>1.0303125549783143</v>
      </c>
      <c r="AK17">
        <v>1989</v>
      </c>
      <c r="AL17">
        <v>876</v>
      </c>
      <c r="AM17" t="s">
        <v>101</v>
      </c>
      <c r="AN17">
        <f>TINV(0.3173,AN5)</f>
        <v>1.0303125549783143</v>
      </c>
      <c r="AO17">
        <v>1989</v>
      </c>
      <c r="AP17">
        <v>876</v>
      </c>
      <c r="AQ17" t="s">
        <v>101</v>
      </c>
      <c r="AR17">
        <f>TINV(0.3173,AR5)</f>
        <v>1.0303125549783143</v>
      </c>
      <c r="AS17">
        <v>1989</v>
      </c>
      <c r="AT17">
        <v>876</v>
      </c>
      <c r="AU17" t="s">
        <v>101</v>
      </c>
      <c r="AV17">
        <f>TINV(0.3173,AV5)</f>
        <v>1.0303125549783143</v>
      </c>
      <c r="AW17">
        <v>1989</v>
      </c>
      <c r="AX17">
        <v>876</v>
      </c>
      <c r="AY17" t="s">
        <v>101</v>
      </c>
      <c r="AZ17">
        <f>TINV(0.3173,AZ5)</f>
        <v>1.0303125549783143</v>
      </c>
      <c r="BA17">
        <v>1989</v>
      </c>
      <c r="BB17">
        <v>876</v>
      </c>
      <c r="BC17" t="s">
        <v>101</v>
      </c>
      <c r="BD17">
        <f>TINV(0.3173,BD5)</f>
        <v>1.0303125549783143</v>
      </c>
      <c r="BE17">
        <v>1989</v>
      </c>
      <c r="BF17">
        <v>876</v>
      </c>
      <c r="BG17" t="s">
        <v>101</v>
      </c>
      <c r="BH17">
        <f>TINV(0.3173,BH5)</f>
        <v>1.0303125549783143</v>
      </c>
      <c r="BI17">
        <v>1989</v>
      </c>
      <c r="BJ17">
        <v>876</v>
      </c>
      <c r="BK17" t="s">
        <v>101</v>
      </c>
      <c r="BL17">
        <f>TINV(0.3173,BL5)</f>
        <v>1.0303125549783143</v>
      </c>
      <c r="BM17">
        <v>1989</v>
      </c>
      <c r="BN17">
        <v>876</v>
      </c>
      <c r="BO17" t="s">
        <v>101</v>
      </c>
      <c r="BP17">
        <f>TINV(0.3173,BP5)</f>
        <v>1.0303125549783143</v>
      </c>
      <c r="BQ17">
        <v>1989</v>
      </c>
      <c r="BR17">
        <v>876</v>
      </c>
      <c r="BS17" t="s">
        <v>101</v>
      </c>
      <c r="BT17">
        <f>TINV(0.3173,BT5)</f>
        <v>1.0303125549783143</v>
      </c>
      <c r="BU17">
        <v>1987</v>
      </c>
      <c r="BV17">
        <v>1065.3</v>
      </c>
      <c r="BW17" t="s">
        <v>101</v>
      </c>
      <c r="BX17">
        <f>TINV(0.3173,BX5)</f>
        <v>1.0303125549783143</v>
      </c>
      <c r="BY17">
        <v>1987</v>
      </c>
      <c r="BZ17">
        <v>1065.3</v>
      </c>
      <c r="CA17" t="s">
        <v>101</v>
      </c>
      <c r="CB17">
        <f>TINV(0.3173,CB5)</f>
        <v>1.0303125549783143</v>
      </c>
      <c r="CC17">
        <v>1987</v>
      </c>
      <c r="CD17">
        <v>1065.3</v>
      </c>
      <c r="CE17" t="s">
        <v>101</v>
      </c>
      <c r="CF17">
        <f>TINV(0.3173,CF5)</f>
        <v>1.0303125549783143</v>
      </c>
      <c r="CG17">
        <v>1987</v>
      </c>
      <c r="CH17">
        <v>1065.3</v>
      </c>
    </row>
    <row r="18" spans="1:86">
      <c r="B18">
        <v>-2.2198898928004491E-2</v>
      </c>
      <c r="C18" s="65">
        <v>8.532044692877061E-2</v>
      </c>
      <c r="D18">
        <v>1.5857439831457003</v>
      </c>
      <c r="E18">
        <v>1989</v>
      </c>
      <c r="F18">
        <v>876</v>
      </c>
      <c r="G18" t="s">
        <v>102</v>
      </c>
      <c r="H18">
        <f>H17*G3</f>
        <v>1.7467368993317842E-2</v>
      </c>
      <c r="I18">
        <v>1992</v>
      </c>
      <c r="J18">
        <v>1545.9</v>
      </c>
      <c r="K18" t="s">
        <v>102</v>
      </c>
      <c r="L18">
        <f>L17*K3</f>
        <v>2.1134650213565889E-2</v>
      </c>
      <c r="M18">
        <v>1992</v>
      </c>
      <c r="N18">
        <v>1545.9</v>
      </c>
      <c r="O18" t="s">
        <v>102</v>
      </c>
      <c r="P18">
        <f>P17*O3</f>
        <v>1.9697529669173274E-2</v>
      </c>
      <c r="Q18">
        <v>1992</v>
      </c>
      <c r="R18">
        <v>1545.9</v>
      </c>
      <c r="S18" t="s">
        <v>102</v>
      </c>
      <c r="T18">
        <f>T17*S3</f>
        <v>1.81934236197927E-2</v>
      </c>
      <c r="U18">
        <v>1992</v>
      </c>
      <c r="V18">
        <v>1545.9</v>
      </c>
      <c r="W18" t="s">
        <v>102</v>
      </c>
      <c r="X18">
        <f>X17*W3</f>
        <v>1.75498969805476E-2</v>
      </c>
      <c r="Y18">
        <v>1992</v>
      </c>
      <c r="Z18">
        <v>1545.9</v>
      </c>
      <c r="AA18" t="s">
        <v>102</v>
      </c>
      <c r="AB18">
        <f>AB17*AA3</f>
        <v>1.8198603401863224E-2</v>
      </c>
      <c r="AC18">
        <v>1992</v>
      </c>
      <c r="AD18">
        <v>1545.9</v>
      </c>
      <c r="AE18" t="s">
        <v>102</v>
      </c>
      <c r="AF18">
        <f>AF17*AE3</f>
        <v>1.754017635982252E-2</v>
      </c>
      <c r="AG18">
        <v>1992</v>
      </c>
      <c r="AH18">
        <v>1545.9</v>
      </c>
      <c r="AI18" t="s">
        <v>102</v>
      </c>
      <c r="AJ18">
        <f>AJ17*AI3</f>
        <v>1.7495793165983386E-2</v>
      </c>
      <c r="AK18">
        <v>1992</v>
      </c>
      <c r="AL18">
        <v>1545.9</v>
      </c>
      <c r="AM18" t="s">
        <v>102</v>
      </c>
      <c r="AN18">
        <f>AN17*AM3</f>
        <v>1.7898290149670443E-2</v>
      </c>
      <c r="AO18">
        <v>1992</v>
      </c>
      <c r="AP18">
        <v>1545.9</v>
      </c>
      <c r="AQ18" t="s">
        <v>102</v>
      </c>
      <c r="AR18">
        <f>AR17*AQ3</f>
        <v>1.7994044926273725E-2</v>
      </c>
      <c r="AS18">
        <v>1992</v>
      </c>
      <c r="AT18">
        <v>1545.9</v>
      </c>
      <c r="AU18" t="s">
        <v>102</v>
      </c>
      <c r="AV18">
        <f>AV17*AU3</f>
        <v>1.749603347753417E-2</v>
      </c>
      <c r="AW18">
        <v>1992</v>
      </c>
      <c r="AX18">
        <v>1545.9</v>
      </c>
      <c r="AY18" t="s">
        <v>102</v>
      </c>
      <c r="AZ18">
        <f>AZ17*AY3</f>
        <v>1.5963296963456743E-2</v>
      </c>
      <c r="BA18">
        <v>1992</v>
      </c>
      <c r="BB18">
        <v>1545.9</v>
      </c>
      <c r="BC18" t="s">
        <v>102</v>
      </c>
      <c r="BD18">
        <f>BD17*BC3</f>
        <v>1.5963296963456743E-2</v>
      </c>
      <c r="BE18">
        <v>1992</v>
      </c>
      <c r="BF18">
        <v>1545.9</v>
      </c>
      <c r="BG18" t="s">
        <v>102</v>
      </c>
      <c r="BH18">
        <f>BH17*BG3</f>
        <v>1.8029158822122384E-2</v>
      </c>
      <c r="BI18">
        <v>1992</v>
      </c>
      <c r="BJ18">
        <v>1545.9</v>
      </c>
      <c r="BK18" t="s">
        <v>102</v>
      </c>
      <c r="BL18">
        <f>BL17*BK3</f>
        <v>1.809394841062362E-2</v>
      </c>
      <c r="BM18">
        <v>1992</v>
      </c>
      <c r="BN18">
        <v>1545.9</v>
      </c>
      <c r="BO18" t="s">
        <v>102</v>
      </c>
      <c r="BP18">
        <f>BP17*BO3</f>
        <v>1.7911849637033572E-2</v>
      </c>
      <c r="BQ18">
        <v>1992</v>
      </c>
      <c r="BR18">
        <v>1545.9</v>
      </c>
      <c r="BS18" t="s">
        <v>102</v>
      </c>
      <c r="BT18">
        <f>BT17*BS3</f>
        <v>1.7916959260437286E-2</v>
      </c>
      <c r="BU18">
        <v>1992</v>
      </c>
      <c r="BV18">
        <v>1545.9</v>
      </c>
      <c r="BW18" t="s">
        <v>102</v>
      </c>
      <c r="BX18">
        <f>BX17*BW3</f>
        <v>1.816284554412578E-2</v>
      </c>
      <c r="BY18">
        <v>1989</v>
      </c>
      <c r="BZ18">
        <v>876</v>
      </c>
      <c r="CA18" t="s">
        <v>102</v>
      </c>
      <c r="CB18">
        <f>CB17*CA3</f>
        <v>1.7518647565419845E-2</v>
      </c>
      <c r="CC18">
        <v>1989</v>
      </c>
      <c r="CD18">
        <v>876</v>
      </c>
      <c r="CE18" t="s">
        <v>102</v>
      </c>
      <c r="CF18">
        <f>CF17*CE3</f>
        <v>1.7868565633057391E-2</v>
      </c>
      <c r="CG18">
        <v>1989</v>
      </c>
      <c r="CH18">
        <v>876</v>
      </c>
    </row>
    <row r="19" spans="1:86">
      <c r="B19">
        <v>-2.6902783289769569E-2</v>
      </c>
      <c r="C19" s="65">
        <v>0.12835736746926221</v>
      </c>
      <c r="D19">
        <v>2.5034058288796568</v>
      </c>
      <c r="E19">
        <v>1992</v>
      </c>
      <c r="F19">
        <v>1545.9</v>
      </c>
      <c r="G19" t="s">
        <v>103</v>
      </c>
      <c r="H19">
        <f>G2+H18</f>
        <v>0.99653107782938666</v>
      </c>
      <c r="I19">
        <v>1994</v>
      </c>
      <c r="J19">
        <v>1409.5</v>
      </c>
      <c r="K19" t="s">
        <v>103</v>
      </c>
      <c r="L19">
        <f>K2+L18</f>
        <v>0.99211237594093338</v>
      </c>
      <c r="M19">
        <v>1994</v>
      </c>
      <c r="N19">
        <v>1409.5</v>
      </c>
      <c r="O19" t="s">
        <v>103</v>
      </c>
      <c r="P19">
        <f>O2+P18</f>
        <v>0.99574697374388443</v>
      </c>
      <c r="Q19">
        <v>1994</v>
      </c>
      <c r="R19">
        <v>1409.5</v>
      </c>
      <c r="S19" t="s">
        <v>103</v>
      </c>
      <c r="T19">
        <f>S2+T18</f>
        <v>1.0013485620805127</v>
      </c>
      <c r="U19">
        <v>1994</v>
      </c>
      <c r="V19">
        <v>1409.5</v>
      </c>
      <c r="W19" t="s">
        <v>103</v>
      </c>
      <c r="X19">
        <f>W2+X18</f>
        <v>0.99957163880820832</v>
      </c>
      <c r="Y19">
        <v>1994</v>
      </c>
      <c r="Z19">
        <v>1409.5</v>
      </c>
      <c r="AA19" t="s">
        <v>103</v>
      </c>
      <c r="AB19">
        <f>AA2+AB18</f>
        <v>0.99671841761532964</v>
      </c>
      <c r="AC19">
        <v>1994</v>
      </c>
      <c r="AD19">
        <v>1409.5</v>
      </c>
      <c r="AE19" t="s">
        <v>103</v>
      </c>
      <c r="AF19">
        <f>AE2+AF18</f>
        <v>0.99958289208217233</v>
      </c>
      <c r="AG19">
        <v>1994</v>
      </c>
      <c r="AH19">
        <v>1409.5</v>
      </c>
      <c r="AI19" t="s">
        <v>103</v>
      </c>
      <c r="AJ19">
        <f>AI2+AJ18</f>
        <v>0.99898550492297833</v>
      </c>
      <c r="AK19">
        <v>1994</v>
      </c>
      <c r="AL19">
        <v>1409.5</v>
      </c>
      <c r="AM19" t="s">
        <v>103</v>
      </c>
      <c r="AN19">
        <f>AM2+AN18</f>
        <v>0.9967787044208124</v>
      </c>
      <c r="AO19">
        <v>1994</v>
      </c>
      <c r="AP19">
        <v>1409.5</v>
      </c>
      <c r="AQ19" t="s">
        <v>103</v>
      </c>
      <c r="AR19">
        <f>AQ2+AR18</f>
        <v>0.99681002379754635</v>
      </c>
      <c r="AS19">
        <v>1994</v>
      </c>
      <c r="AT19">
        <v>1409.5</v>
      </c>
      <c r="AU19" t="s">
        <v>103</v>
      </c>
      <c r="AV19">
        <f>AU2+AV18</f>
        <v>0.99749566448232752</v>
      </c>
      <c r="AW19">
        <v>1994</v>
      </c>
      <c r="AX19">
        <v>1409.5</v>
      </c>
      <c r="AY19" t="s">
        <v>103</v>
      </c>
      <c r="AZ19">
        <f>AY2+AZ18</f>
        <v>0.99770803950455911</v>
      </c>
      <c r="BA19">
        <v>1994</v>
      </c>
      <c r="BB19">
        <v>1409.5</v>
      </c>
      <c r="BC19" t="s">
        <v>103</v>
      </c>
      <c r="BD19">
        <f>BC2+BD18</f>
        <v>0.99770803950455911</v>
      </c>
      <c r="BE19">
        <v>1994</v>
      </c>
      <c r="BF19">
        <v>1409.5</v>
      </c>
      <c r="BG19" t="s">
        <v>103</v>
      </c>
      <c r="BH19">
        <f>BG2+BH18</f>
        <v>0.9977993282532529</v>
      </c>
      <c r="BI19">
        <v>1994</v>
      </c>
      <c r="BJ19">
        <v>1409.5</v>
      </c>
      <c r="BK19" t="s">
        <v>103</v>
      </c>
      <c r="BL19">
        <f>BK2+BL18</f>
        <v>0.99745435091299572</v>
      </c>
      <c r="BM19">
        <v>1994</v>
      </c>
      <c r="BN19">
        <v>1409.5</v>
      </c>
      <c r="BO19" t="s">
        <v>103</v>
      </c>
      <c r="BP19">
        <f>BO2+BP18</f>
        <v>0.99808913603843075</v>
      </c>
      <c r="BQ19">
        <v>1994</v>
      </c>
      <c r="BR19">
        <v>1409.5</v>
      </c>
      <c r="BS19" t="s">
        <v>103</v>
      </c>
      <c r="BT19">
        <f>BS2+BT18</f>
        <v>0.99588286786546254</v>
      </c>
      <c r="BU19">
        <v>1994</v>
      </c>
      <c r="BV19">
        <v>1409.5</v>
      </c>
      <c r="BW19" t="s">
        <v>103</v>
      </c>
      <c r="BX19">
        <f>BW2+BX18</f>
        <v>0.9962085290099455</v>
      </c>
      <c r="BY19">
        <v>1994</v>
      </c>
      <c r="BZ19">
        <v>1409.5</v>
      </c>
      <c r="CA19" t="s">
        <v>103</v>
      </c>
      <c r="CB19">
        <f>CA2+CB18</f>
        <v>0.99097452066733427</v>
      </c>
      <c r="CC19">
        <v>1992</v>
      </c>
      <c r="CD19">
        <v>1545.9</v>
      </c>
      <c r="CE19" t="s">
        <v>103</v>
      </c>
      <c r="CF19">
        <f>CE2+CF18</f>
        <v>0.99029295497643666</v>
      </c>
      <c r="CG19">
        <v>1992</v>
      </c>
      <c r="CH19">
        <v>1545.9</v>
      </c>
    </row>
    <row r="20" spans="1:86">
      <c r="B20">
        <v>-2.7962955259294053E-2</v>
      </c>
      <c r="C20" s="65">
        <v>0.13264018320848084</v>
      </c>
      <c r="D20">
        <v>2.5997089914601883</v>
      </c>
      <c r="E20">
        <v>1994</v>
      </c>
      <c r="F20">
        <v>1409.5</v>
      </c>
      <c r="G20" t="s">
        <v>104</v>
      </c>
      <c r="H20">
        <f>G2-H18</f>
        <v>0.96159633984275106</v>
      </c>
      <c r="I20">
        <v>2000</v>
      </c>
      <c r="J20">
        <v>442.9</v>
      </c>
      <c r="K20" t="s">
        <v>104</v>
      </c>
      <c r="L20">
        <f>K2-L18</f>
        <v>0.94984307551380165</v>
      </c>
      <c r="M20">
        <v>2000</v>
      </c>
      <c r="N20">
        <v>442.9</v>
      </c>
      <c r="O20" t="s">
        <v>104</v>
      </c>
      <c r="P20">
        <f>O2-P18</f>
        <v>0.95635191440553791</v>
      </c>
      <c r="Q20">
        <v>2000</v>
      </c>
      <c r="R20">
        <v>442.9</v>
      </c>
      <c r="S20" t="s">
        <v>104</v>
      </c>
      <c r="T20">
        <f>S2-T18</f>
        <v>0.96496171484092741</v>
      </c>
      <c r="U20">
        <v>2000</v>
      </c>
      <c r="V20">
        <v>442.9</v>
      </c>
      <c r="W20" t="s">
        <v>104</v>
      </c>
      <c r="X20">
        <f>W2-X18</f>
        <v>0.96447184484711301</v>
      </c>
      <c r="Y20">
        <v>2000</v>
      </c>
      <c r="Z20">
        <v>442.9</v>
      </c>
      <c r="AA20" t="s">
        <v>104</v>
      </c>
      <c r="AB20">
        <f>AA2-AB18</f>
        <v>0.96032121081160327</v>
      </c>
      <c r="AC20">
        <v>2000</v>
      </c>
      <c r="AD20">
        <v>442.9</v>
      </c>
      <c r="AE20" t="s">
        <v>104</v>
      </c>
      <c r="AF20">
        <f>AE2-AF18</f>
        <v>0.96450253936252728</v>
      </c>
      <c r="AG20">
        <v>2000</v>
      </c>
      <c r="AH20">
        <v>442.9</v>
      </c>
      <c r="AI20" t="s">
        <v>104</v>
      </c>
      <c r="AJ20">
        <f>AI2-AJ18</f>
        <v>0.96399391859101158</v>
      </c>
      <c r="AK20">
        <v>2000</v>
      </c>
      <c r="AL20">
        <v>442.9</v>
      </c>
      <c r="AM20" t="s">
        <v>104</v>
      </c>
      <c r="AN20">
        <f>AM2-AN18</f>
        <v>0.96098212412147144</v>
      </c>
      <c r="AO20">
        <v>2000</v>
      </c>
      <c r="AP20">
        <v>442.9</v>
      </c>
      <c r="AQ20" t="s">
        <v>104</v>
      </c>
      <c r="AR20">
        <f>AQ2-AR18</f>
        <v>0.96082193394499882</v>
      </c>
      <c r="AS20">
        <v>2000</v>
      </c>
      <c r="AT20">
        <v>442.9</v>
      </c>
      <c r="AU20" t="s">
        <v>104</v>
      </c>
      <c r="AV20">
        <f>AU2-AV18</f>
        <v>0.96250359752725922</v>
      </c>
      <c r="AW20">
        <v>2000</v>
      </c>
      <c r="AX20">
        <v>442.9</v>
      </c>
      <c r="AY20" t="s">
        <v>104</v>
      </c>
      <c r="AZ20">
        <f>AY2-AZ18</f>
        <v>0.96578144557764556</v>
      </c>
      <c r="BA20">
        <v>2000</v>
      </c>
      <c r="BB20">
        <v>442.9</v>
      </c>
      <c r="BC20" t="s">
        <v>104</v>
      </c>
      <c r="BD20">
        <f>BC2-BD18</f>
        <v>0.96578144557764556</v>
      </c>
      <c r="BE20">
        <v>2000</v>
      </c>
      <c r="BF20">
        <v>442.9</v>
      </c>
      <c r="BG20" t="s">
        <v>104</v>
      </c>
      <c r="BH20">
        <f>BG2-BH18</f>
        <v>0.96174101060900807</v>
      </c>
      <c r="BI20">
        <v>2000</v>
      </c>
      <c r="BJ20">
        <v>442.9</v>
      </c>
      <c r="BK20" t="s">
        <v>104</v>
      </c>
      <c r="BL20">
        <f>BK2-BL18</f>
        <v>0.96126645409174849</v>
      </c>
      <c r="BM20">
        <v>2000</v>
      </c>
      <c r="BN20">
        <v>442.9</v>
      </c>
      <c r="BO20" t="s">
        <v>104</v>
      </c>
      <c r="BP20">
        <f>BO2-BP18</f>
        <v>0.96226543676436349</v>
      </c>
      <c r="BQ20">
        <v>2000</v>
      </c>
      <c r="BR20">
        <v>442.9</v>
      </c>
      <c r="BS20" t="s">
        <v>104</v>
      </c>
      <c r="BT20">
        <f>BS2-BT18</f>
        <v>0.96004894934458807</v>
      </c>
      <c r="BU20">
        <v>2000</v>
      </c>
      <c r="BV20">
        <v>442.9</v>
      </c>
      <c r="BW20" t="s">
        <v>104</v>
      </c>
      <c r="BX20">
        <f>BW2-BX18</f>
        <v>0.95988283792169404</v>
      </c>
      <c r="BY20">
        <v>2000</v>
      </c>
      <c r="BZ20">
        <v>442.9</v>
      </c>
      <c r="CA20" t="s">
        <v>104</v>
      </c>
      <c r="CB20">
        <f>CA2-CB18</f>
        <v>0.95593722553649452</v>
      </c>
      <c r="CC20">
        <v>2000</v>
      </c>
      <c r="CD20">
        <v>442.9</v>
      </c>
      <c r="CE20" t="s">
        <v>104</v>
      </c>
      <c r="CF20">
        <f>CE2-CF18</f>
        <v>0.95455582371032188</v>
      </c>
      <c r="CG20">
        <v>1994</v>
      </c>
      <c r="CH20">
        <v>1409.5</v>
      </c>
    </row>
    <row r="21" spans="1:86">
      <c r="B21">
        <v>-1.8184932064666575E-2</v>
      </c>
      <c r="C21" s="65">
        <v>4.887744644863893E-2</v>
      </c>
      <c r="D21">
        <v>0.8736167453125081</v>
      </c>
      <c r="E21">
        <v>2000</v>
      </c>
      <c r="F21">
        <v>442.9</v>
      </c>
      <c r="G21" t="s">
        <v>95</v>
      </c>
      <c r="H21" s="66">
        <f>LN(G2)</f>
        <v>-2.1158563149053476E-2</v>
      </c>
      <c r="K21" t="s">
        <v>95</v>
      </c>
      <c r="L21" s="66">
        <f>LN(K2)</f>
        <v>-2.9451750472600957E-2</v>
      </c>
      <c r="O21" t="s">
        <v>95</v>
      </c>
      <c r="P21" s="66">
        <f>LN(O2)</f>
        <v>-2.4242033939600699E-2</v>
      </c>
      <c r="S21" t="s">
        <v>95</v>
      </c>
      <c r="T21" s="66">
        <f>LN(S2)</f>
        <v>-1.6988349862517259E-2</v>
      </c>
      <c r="W21" t="s">
        <v>95</v>
      </c>
      <c r="X21" s="66">
        <f>LN(W2)</f>
        <v>-1.814183051873192E-2</v>
      </c>
      <c r="AA21" t="s">
        <v>95</v>
      </c>
      <c r="AB21" s="66">
        <f>LN(AA2)</f>
        <v>-2.1714242771602024E-2</v>
      </c>
      <c r="AE21" t="s">
        <v>95</v>
      </c>
      <c r="AF21" s="66">
        <f>LN(AE2)</f>
        <v>-1.8120472874781583E-2</v>
      </c>
      <c r="AI21" t="s">
        <v>95</v>
      </c>
      <c r="AJ21" s="66">
        <f>LN(AI2)</f>
        <v>-1.8683747483580485E-2</v>
      </c>
      <c r="AM21" t="s">
        <v>95</v>
      </c>
      <c r="AN21" s="66">
        <f>LN(AM2)</f>
        <v>-2.1345794810365155E-2</v>
      </c>
      <c r="AQ21" t="s">
        <v>95</v>
      </c>
      <c r="AR21" s="66">
        <f>LN(AQ2)</f>
        <v>-2.141162258643739E-2</v>
      </c>
      <c r="AU21" t="s">
        <v>95</v>
      </c>
      <c r="AV21" s="66">
        <f>LN(AU2)</f>
        <v>-2.0203083843311386E-2</v>
      </c>
      <c r="AY21" t="s">
        <v>95</v>
      </c>
      <c r="AZ21" s="66">
        <f>LN(AY2)</f>
        <v>-1.8423940729493035E-2</v>
      </c>
      <c r="BC21" t="s">
        <v>95</v>
      </c>
      <c r="BD21" s="66">
        <f>LN(BC2)</f>
        <v>-1.8423940729493035E-2</v>
      </c>
      <c r="BG21" t="s">
        <v>95</v>
      </c>
      <c r="BH21" s="66">
        <f>LN(BG2)</f>
        <v>-2.0437255810509179E-2</v>
      </c>
      <c r="BK21" t="s">
        <v>95</v>
      </c>
      <c r="BL21" s="66">
        <f>LN(BK2)</f>
        <v>-2.085557089435713E-2</v>
      </c>
      <c r="BO21" t="s">
        <v>95</v>
      </c>
      <c r="BP21" s="66">
        <f>LN(BO2)</f>
        <v>-2.0021819187542186E-2</v>
      </c>
      <c r="BS21" t="s">
        <v>95</v>
      </c>
      <c r="BT21" s="66">
        <f>LN(BS2)</f>
        <v>-2.228046783195382E-2</v>
      </c>
      <c r="BW21" t="s">
        <v>95</v>
      </c>
      <c r="BX21" s="66">
        <f>LN(BW2)</f>
        <v>-2.2198898928004491E-2</v>
      </c>
      <c r="CA21" t="s">
        <v>95</v>
      </c>
      <c r="CB21" s="66">
        <f>LN(CA2)</f>
        <v>-2.6902783289769569E-2</v>
      </c>
      <c r="CE21" t="s">
        <v>95</v>
      </c>
      <c r="CF21" s="66">
        <f>LN(CE2)</f>
        <v>-2.7962955259294053E-2</v>
      </c>
    </row>
    <row r="22" spans="1:86">
      <c r="A22" t="s">
        <v>110</v>
      </c>
      <c r="B22" s="17">
        <f>AVERAGE(B2:B21)</f>
        <v>-2.1299774694430597E-2</v>
      </c>
      <c r="C22" s="17">
        <f>AVERAGE(C2:C21)</f>
        <v>8.0955167980613238E-2</v>
      </c>
      <c r="D22" s="17">
        <f>AVERAGE(D2:D21)</f>
        <v>1.5072656385619507</v>
      </c>
      <c r="E22" s="17">
        <f>AVERAGE(E2:E21)</f>
        <v>1982.9</v>
      </c>
      <c r="F22" s="17">
        <f>AVERAGE(F2:F21)</f>
        <v>946.36500000000012</v>
      </c>
      <c r="G22" t="s">
        <v>105</v>
      </c>
      <c r="H22" s="66">
        <f>LN(H19)</f>
        <v>-3.4749528317614491E-3</v>
      </c>
      <c r="K22" t="s">
        <v>105</v>
      </c>
      <c r="L22" s="66">
        <f>LN(L19)</f>
        <v>-7.9188959146864225E-3</v>
      </c>
      <c r="O22" t="s">
        <v>105</v>
      </c>
      <c r="P22" s="66">
        <f>LN(P19)</f>
        <v>-4.2620960976008518E-3</v>
      </c>
      <c r="S22" t="s">
        <v>105</v>
      </c>
      <c r="T22" s="66">
        <f>LN(T19)</f>
        <v>1.3476535873514356E-3</v>
      </c>
      <c r="W22" t="s">
        <v>105</v>
      </c>
      <c r="X22" s="66">
        <f>LN(X19)</f>
        <v>-4.2845296465588985E-4</v>
      </c>
      <c r="AA22" t="s">
        <v>105</v>
      </c>
      <c r="AB22" s="66">
        <f>LN(AB19)</f>
        <v>-3.2869785847615116E-3</v>
      </c>
      <c r="AE22" t="s">
        <v>105</v>
      </c>
      <c r="AF22" s="66">
        <f>LN(AF19)</f>
        <v>-4.1719493153214343E-4</v>
      </c>
      <c r="AI22" t="s">
        <v>105</v>
      </c>
      <c r="AJ22" s="66">
        <f>LN(AJ19)</f>
        <v>-1.0150100254568827E-3</v>
      </c>
      <c r="AM22" t="s">
        <v>105</v>
      </c>
      <c r="AN22" s="66">
        <f>LN(AN19)</f>
        <v>-3.2264951209684373E-3</v>
      </c>
      <c r="AQ22" t="s">
        <v>105</v>
      </c>
      <c r="AR22" s="66">
        <f>LN(AR19)</f>
        <v>-3.1950750228376484E-3</v>
      </c>
      <c r="AU22" t="s">
        <v>105</v>
      </c>
      <c r="AV22" s="66">
        <f>LN(AV19)</f>
        <v>-2.5074766111956464E-3</v>
      </c>
      <c r="AY22" t="s">
        <v>105</v>
      </c>
      <c r="AZ22" s="66">
        <f>LN(AZ19)</f>
        <v>-2.2945910570947884E-3</v>
      </c>
      <c r="BC22" t="s">
        <v>105</v>
      </c>
      <c r="BD22" s="66">
        <f>LN(BD19)</f>
        <v>-2.2945910570947884E-3</v>
      </c>
      <c r="BG22" t="s">
        <v>105</v>
      </c>
      <c r="BH22" s="66">
        <f>LN(BH19)</f>
        <v>-2.2030967832750398E-3</v>
      </c>
      <c r="BK22" t="s">
        <v>105</v>
      </c>
      <c r="BL22" s="66">
        <f>LN(BL19)</f>
        <v>-2.5488947610428853E-3</v>
      </c>
      <c r="BO22" t="s">
        <v>105</v>
      </c>
      <c r="BP22" s="66">
        <f>LN(BP19)</f>
        <v>-1.9126919912242624E-3</v>
      </c>
      <c r="BS22" t="s">
        <v>105</v>
      </c>
      <c r="BT22" s="66">
        <f>LN(BT19)</f>
        <v>-4.125630857976615E-3</v>
      </c>
      <c r="BW22" t="s">
        <v>105</v>
      </c>
      <c r="BX22" s="66">
        <f>LN(BX19)</f>
        <v>-3.7986768357918636E-3</v>
      </c>
      <c r="CA22" t="s">
        <v>105</v>
      </c>
      <c r="CB22" s="66">
        <f>LN(CB19)</f>
        <v>-9.0664557119043161E-3</v>
      </c>
      <c r="CE22" t="s">
        <v>105</v>
      </c>
      <c r="CF22" s="66">
        <f>LN(CF19)</f>
        <v>-9.754465509835818E-3</v>
      </c>
    </row>
    <row r="23" spans="1:86">
      <c r="A23" t="s">
        <v>111</v>
      </c>
      <c r="B23" s="17">
        <f>STDEV(B2:B21)</f>
        <v>3.4670833456158243E-3</v>
      </c>
      <c r="C23" s="17">
        <f>STDEV(C2:C21)</f>
        <v>2.142886194823658E-2</v>
      </c>
      <c r="D23" s="17">
        <f>STDEV(D2:D21)</f>
        <v>0.44264184377942462</v>
      </c>
      <c r="E23" s="17">
        <f>STDEV(E2:E21)</f>
        <v>9.0256943164822498</v>
      </c>
      <c r="F23" s="17">
        <f>STDEV(F2:F21)</f>
        <v>555.73899522688646</v>
      </c>
      <c r="G23" t="s">
        <v>106</v>
      </c>
      <c r="H23" s="66">
        <f>LN(H20)</f>
        <v>-3.9160521528372398E-2</v>
      </c>
      <c r="K23" t="s">
        <v>106</v>
      </c>
      <c r="L23" s="66">
        <f>LN(L20)</f>
        <v>-5.1458491701557939E-2</v>
      </c>
      <c r="O23" t="s">
        <v>106</v>
      </c>
      <c r="P23" s="66">
        <f>LN(P20)</f>
        <v>-4.4629322364214997E-2</v>
      </c>
      <c r="S23" t="s">
        <v>106</v>
      </c>
      <c r="T23" s="66">
        <f>LN(T20)</f>
        <v>-3.5666852170146361E-2</v>
      </c>
      <c r="W23" t="s">
        <v>106</v>
      </c>
      <c r="X23" s="66">
        <f>LN(X20)</f>
        <v>-3.6174638511770434E-2</v>
      </c>
      <c r="AA23" t="s">
        <v>106</v>
      </c>
      <c r="AB23" s="66">
        <f>LN(AB20)</f>
        <v>-4.0487455889123489E-2</v>
      </c>
      <c r="AE23" t="s">
        <v>106</v>
      </c>
      <c r="AF23" s="66">
        <f>LN(AF20)</f>
        <v>-3.6142813811900786E-2</v>
      </c>
      <c r="AI23" t="s">
        <v>106</v>
      </c>
      <c r="AJ23" s="66">
        <f>LN(AJ20)</f>
        <v>-3.6670292907038361E-2</v>
      </c>
      <c r="AM23" t="s">
        <v>106</v>
      </c>
      <c r="AN23" s="66">
        <f>LN(AN20)</f>
        <v>-3.9799471515266187E-2</v>
      </c>
      <c r="AQ23" t="s">
        <v>106</v>
      </c>
      <c r="AR23" s="66">
        <f>LN(AR20)</f>
        <v>-3.9966179641592846E-2</v>
      </c>
      <c r="AU23" t="s">
        <v>106</v>
      </c>
      <c r="AV23" s="66">
        <f>LN(AV20)</f>
        <v>-3.8217475136523973E-2</v>
      </c>
      <c r="AY23" t="s">
        <v>106</v>
      </c>
      <c r="AZ23" s="66">
        <f>LN(AZ20)</f>
        <v>-3.4817717181321997E-2</v>
      </c>
      <c r="BC23" t="s">
        <v>106</v>
      </c>
      <c r="BD23" s="66">
        <f>LN(BD20)</f>
        <v>-3.4817717181321997E-2</v>
      </c>
      <c r="BG23" t="s">
        <v>106</v>
      </c>
      <c r="BH23" s="66">
        <f>LN(BH20)</f>
        <v>-3.9010084303726524E-2</v>
      </c>
      <c r="BK23" t="s">
        <v>106</v>
      </c>
      <c r="BL23" s="66">
        <f>LN(BL20)</f>
        <v>-3.9503640918148564E-2</v>
      </c>
      <c r="BO23" t="s">
        <v>106</v>
      </c>
      <c r="BP23" s="66">
        <f>LN(BP20)</f>
        <v>-3.8464944583369916E-2</v>
      </c>
      <c r="BS23" t="s">
        <v>106</v>
      </c>
      <c r="BT23" s="66">
        <f>LN(BT20)</f>
        <v>-4.0771006919532365E-2</v>
      </c>
      <c r="BW23" t="s">
        <v>106</v>
      </c>
      <c r="BX23" s="66">
        <f>LN(BX20)</f>
        <v>-4.0944045799778235E-2</v>
      </c>
      <c r="CA23" t="s">
        <v>106</v>
      </c>
      <c r="CB23" s="66">
        <f>LN(CB20)</f>
        <v>-4.5063031751443272E-2</v>
      </c>
      <c r="CE23" t="s">
        <v>106</v>
      </c>
      <c r="CF23" s="66">
        <f>LN(CF20)</f>
        <v>-4.6509152759271179E-2</v>
      </c>
    </row>
    <row r="24" spans="1:86">
      <c r="A24" t="s">
        <v>112</v>
      </c>
      <c r="B24" s="17">
        <f>MIN(B2:B21)</f>
        <v>-2.9451750472600957E-2</v>
      </c>
      <c r="C24" s="17">
        <f>MIN(C2:C21)</f>
        <v>4.887744644863893E-2</v>
      </c>
      <c r="D24" s="17">
        <f>MIN(D2:D21)</f>
        <v>0.8736167453125081</v>
      </c>
      <c r="E24" s="17">
        <f>MIN(E2:E21)</f>
        <v>1962</v>
      </c>
      <c r="F24" s="17">
        <f>MIN(F2:F21)</f>
        <v>201.5</v>
      </c>
      <c r="G24" t="s">
        <v>107</v>
      </c>
      <c r="H24" s="66">
        <f>H22-H21</f>
        <v>1.7683610317292028E-2</v>
      </c>
      <c r="K24" t="s">
        <v>107</v>
      </c>
      <c r="L24" s="66">
        <f>L22-L21</f>
        <v>2.1532854557914535E-2</v>
      </c>
      <c r="O24" t="s">
        <v>107</v>
      </c>
      <c r="P24" s="66">
        <f>P22-P21</f>
        <v>1.9979937841999848E-2</v>
      </c>
      <c r="S24" t="s">
        <v>107</v>
      </c>
      <c r="T24" s="66">
        <f>T22-T21</f>
        <v>1.8336003449868694E-2</v>
      </c>
      <c r="W24" t="s">
        <v>107</v>
      </c>
      <c r="X24" s="66">
        <f>X22-X21</f>
        <v>1.771337755407603E-2</v>
      </c>
      <c r="AA24" t="s">
        <v>107</v>
      </c>
      <c r="AB24" s="66">
        <f>AB22-AB21</f>
        <v>1.8427264186840511E-2</v>
      </c>
      <c r="AE24" t="s">
        <v>107</v>
      </c>
      <c r="AF24" s="66">
        <f>AF22-AF21</f>
        <v>1.770327794324944E-2</v>
      </c>
      <c r="AI24" t="s">
        <v>107</v>
      </c>
      <c r="AJ24" s="66">
        <f>AJ22-AJ21</f>
        <v>1.7668737458123602E-2</v>
      </c>
      <c r="AM24" t="s">
        <v>107</v>
      </c>
      <c r="AN24" s="66">
        <f>AN22-AN21</f>
        <v>1.8119299689396719E-2</v>
      </c>
      <c r="AQ24" t="s">
        <v>107</v>
      </c>
      <c r="AR24" s="66">
        <f>AR22-AR21</f>
        <v>1.8216547563599743E-2</v>
      </c>
      <c r="AU24" t="s">
        <v>107</v>
      </c>
      <c r="AV24" s="66">
        <f>AV22-AV21</f>
        <v>1.7695607232115738E-2</v>
      </c>
      <c r="AY24" t="s">
        <v>107</v>
      </c>
      <c r="AZ24" s="66">
        <f>AZ22-AZ21</f>
        <v>1.6129349672398246E-2</v>
      </c>
      <c r="BC24" t="s">
        <v>107</v>
      </c>
      <c r="BD24" s="66">
        <f>BD22-BD21</f>
        <v>1.6129349672398246E-2</v>
      </c>
      <c r="BG24" t="s">
        <v>107</v>
      </c>
      <c r="BH24" s="66">
        <f>BH22-BH21</f>
        <v>1.8234159027234138E-2</v>
      </c>
      <c r="BK24" t="s">
        <v>107</v>
      </c>
      <c r="BL24" s="66">
        <f>BL22-BL21</f>
        <v>1.8306676133314246E-2</v>
      </c>
      <c r="BO24" t="s">
        <v>107</v>
      </c>
      <c r="BP24" s="66">
        <f>BP22-BP21</f>
        <v>1.8109127196317923E-2</v>
      </c>
      <c r="BS24" t="s">
        <v>107</v>
      </c>
      <c r="BT24" s="66">
        <f>BT22-BT21</f>
        <v>1.8154836973977205E-2</v>
      </c>
      <c r="BW24" t="s">
        <v>107</v>
      </c>
      <c r="BX24" s="66">
        <f>BX22-BX21</f>
        <v>1.8400222092212627E-2</v>
      </c>
      <c r="CA24" t="s">
        <v>107</v>
      </c>
      <c r="CB24" s="66">
        <f>CB22-CB21</f>
        <v>1.7836327577865255E-2</v>
      </c>
      <c r="CE24" t="s">
        <v>107</v>
      </c>
      <c r="CF24" s="66">
        <f>CF22-CF21</f>
        <v>1.8208489749458233E-2</v>
      </c>
    </row>
    <row r="25" spans="1:86">
      <c r="A25" t="s">
        <v>113</v>
      </c>
      <c r="B25" s="17">
        <f>MAX(B2:B21)</f>
        <v>-1.6988349862517259E-2</v>
      </c>
      <c r="C25" s="17">
        <f>MAX(C2:C21)</f>
        <v>0.13264018320848084</v>
      </c>
      <c r="D25" s="17">
        <f>MAX(D2:D21)</f>
        <v>2.5997089914601883</v>
      </c>
      <c r="E25" s="17">
        <f>MAX(E2:E21)</f>
        <v>2000</v>
      </c>
      <c r="F25" s="17">
        <f>MAX(F2:F21)</f>
        <v>1852.1</v>
      </c>
      <c r="G25" t="s">
        <v>108</v>
      </c>
      <c r="H25" s="66">
        <f>H21-H23</f>
        <v>1.8001958379318922E-2</v>
      </c>
      <c r="K25" t="s">
        <v>108</v>
      </c>
      <c r="L25" s="66">
        <f>L21-L23</f>
        <v>2.2006741228956982E-2</v>
      </c>
      <c r="O25" t="s">
        <v>108</v>
      </c>
      <c r="P25" s="66">
        <f>P21-P23</f>
        <v>2.0387288424614299E-2</v>
      </c>
      <c r="S25" t="s">
        <v>108</v>
      </c>
      <c r="T25" s="66">
        <f>T21-T23</f>
        <v>1.8678502307629102E-2</v>
      </c>
      <c r="W25" t="s">
        <v>108</v>
      </c>
      <c r="X25" s="66">
        <f>X21-X23</f>
        <v>1.8032807993038514E-2</v>
      </c>
      <c r="AA25" t="s">
        <v>108</v>
      </c>
      <c r="AB25" s="66">
        <f>AB21-AB23</f>
        <v>1.8773213117521465E-2</v>
      </c>
      <c r="AE25" t="s">
        <v>108</v>
      </c>
      <c r="AF25" s="66">
        <f>AF21-AF23</f>
        <v>1.8022340937119203E-2</v>
      </c>
      <c r="AI25" t="s">
        <v>108</v>
      </c>
      <c r="AJ25" s="66">
        <f>AJ21-AJ23</f>
        <v>1.7986545423457876E-2</v>
      </c>
      <c r="AM25" t="s">
        <v>108</v>
      </c>
      <c r="AN25" s="66">
        <f>AN21-AN23</f>
        <v>1.8453676704901032E-2</v>
      </c>
      <c r="AQ25" t="s">
        <v>108</v>
      </c>
      <c r="AR25" s="66">
        <f>AR21-AR23</f>
        <v>1.8554557055155456E-2</v>
      </c>
      <c r="AU25" t="s">
        <v>108</v>
      </c>
      <c r="AV25" s="66">
        <f>AV21-AV23</f>
        <v>1.8014391293212587E-2</v>
      </c>
      <c r="AY25" t="s">
        <v>108</v>
      </c>
      <c r="AZ25" s="66">
        <f>AZ21-AZ23</f>
        <v>1.6393776451828962E-2</v>
      </c>
      <c r="BC25" t="s">
        <v>108</v>
      </c>
      <c r="BD25" s="66">
        <f>BD21-BD23</f>
        <v>1.6393776451828962E-2</v>
      </c>
      <c r="BG25" t="s">
        <v>108</v>
      </c>
      <c r="BH25" s="66">
        <f>BH21-BH23</f>
        <v>1.8572828493217345E-2</v>
      </c>
      <c r="BK25" t="s">
        <v>108</v>
      </c>
      <c r="BL25" s="66">
        <f>BL21-BL23</f>
        <v>1.8648070023791433E-2</v>
      </c>
      <c r="BO25" t="s">
        <v>108</v>
      </c>
      <c r="BP25" s="66">
        <f>BP21-BP23</f>
        <v>1.8443125395827729E-2</v>
      </c>
      <c r="BS25" t="s">
        <v>108</v>
      </c>
      <c r="BT25" s="66">
        <f>BT21-BT23</f>
        <v>1.8490539087578545E-2</v>
      </c>
      <c r="BW25" t="s">
        <v>108</v>
      </c>
      <c r="BX25" s="66">
        <f>BX21-BX23</f>
        <v>1.8745146871773744E-2</v>
      </c>
      <c r="CA25" t="s">
        <v>108</v>
      </c>
      <c r="CB25" s="66">
        <f>CB21-CB23</f>
        <v>1.8160248461673703E-2</v>
      </c>
      <c r="CE25" t="s">
        <v>108</v>
      </c>
      <c r="CF25" s="66">
        <f>CF21-CF23</f>
        <v>1.8546197499977126E-2</v>
      </c>
    </row>
    <row r="26" spans="1:86">
      <c r="A26" t="s">
        <v>114</v>
      </c>
      <c r="B26" s="17">
        <f>ABS(B25-B24)</f>
        <v>1.2463400610083698E-2</v>
      </c>
      <c r="C26" s="17">
        <f>ABS(C25-C24)</f>
        <v>8.3762736759841916E-2</v>
      </c>
      <c r="D26" s="17">
        <f>ABS(D25-D24)</f>
        <v>1.7260922461476802</v>
      </c>
      <c r="E26" s="17">
        <f>ABS(E25-E24)</f>
        <v>38</v>
      </c>
      <c r="F26" s="17">
        <f>ABS(F25-F24)</f>
        <v>1650.6</v>
      </c>
      <c r="G26" t="s">
        <v>109</v>
      </c>
      <c r="H26" s="67">
        <f>AVERAGE(H24:H25)</f>
        <v>1.7842784348305475E-2</v>
      </c>
      <c r="K26" t="s">
        <v>109</v>
      </c>
      <c r="L26" s="67">
        <f>AVERAGE(L24:L25)</f>
        <v>2.1769797893435756E-2</v>
      </c>
      <c r="O26" t="s">
        <v>109</v>
      </c>
      <c r="P26" s="67">
        <f>AVERAGE(P24:P25)</f>
        <v>2.0183613133307073E-2</v>
      </c>
      <c r="S26" t="s">
        <v>109</v>
      </c>
      <c r="T26" s="67">
        <f>AVERAGE(T24:T25)</f>
        <v>1.8507252878748898E-2</v>
      </c>
      <c r="W26" t="s">
        <v>109</v>
      </c>
      <c r="X26" s="67">
        <f>AVERAGE(X24:X25)</f>
        <v>1.7873092773557274E-2</v>
      </c>
      <c r="AA26" t="s">
        <v>109</v>
      </c>
      <c r="AB26" s="67">
        <f>AVERAGE(AB24:AB25)</f>
        <v>1.8600238652180988E-2</v>
      </c>
      <c r="AE26" t="s">
        <v>109</v>
      </c>
      <c r="AF26" s="67">
        <f>AVERAGE(AF24:AF25)</f>
        <v>1.786280944018432E-2</v>
      </c>
      <c r="AI26" t="s">
        <v>109</v>
      </c>
      <c r="AJ26" s="67">
        <f>AVERAGE(AJ24:AJ25)</f>
        <v>1.7827641440790739E-2</v>
      </c>
      <c r="AM26" t="s">
        <v>109</v>
      </c>
      <c r="AN26" s="67">
        <f>AVERAGE(AN24:AN25)</f>
        <v>1.8286488197148877E-2</v>
      </c>
      <c r="AQ26" t="s">
        <v>109</v>
      </c>
      <c r="AR26" s="67">
        <f>AVERAGE(AR24:AR25)</f>
        <v>1.8385552309377599E-2</v>
      </c>
      <c r="AU26" t="s">
        <v>109</v>
      </c>
      <c r="AV26" s="67">
        <f>AVERAGE(AV24:AV25)</f>
        <v>1.7854999262664165E-2</v>
      </c>
      <c r="AY26" t="s">
        <v>109</v>
      </c>
      <c r="AZ26" s="67">
        <f>AVERAGE(AZ24:AZ25)</f>
        <v>1.6261563062113606E-2</v>
      </c>
      <c r="BC26" t="s">
        <v>109</v>
      </c>
      <c r="BD26" s="67">
        <f>AVERAGE(BD24:BD25)</f>
        <v>1.6261563062113606E-2</v>
      </c>
      <c r="BG26" t="s">
        <v>109</v>
      </c>
      <c r="BH26" s="67">
        <f>AVERAGE(BH24:BH25)</f>
        <v>1.8403493760225743E-2</v>
      </c>
      <c r="BK26" t="s">
        <v>109</v>
      </c>
      <c r="BL26" s="67">
        <f>AVERAGE(BL24:BL25)</f>
        <v>1.847737307855284E-2</v>
      </c>
      <c r="BO26" t="s">
        <v>109</v>
      </c>
      <c r="BP26" s="67">
        <f>AVERAGE(BP24:BP25)</f>
        <v>1.8276126296072826E-2</v>
      </c>
      <c r="BS26" t="s">
        <v>109</v>
      </c>
      <c r="BT26" s="67">
        <f>AVERAGE(BT24:BT25)</f>
        <v>1.8322688030777877E-2</v>
      </c>
      <c r="BW26" t="s">
        <v>109</v>
      </c>
      <c r="BX26" s="67">
        <f>AVERAGE(BX24:BX25)</f>
        <v>1.8572684481993187E-2</v>
      </c>
      <c r="CA26" t="s">
        <v>109</v>
      </c>
      <c r="CB26" s="67">
        <f>AVERAGE(CB24:CB25)</f>
        <v>1.7998288019769479E-2</v>
      </c>
      <c r="CE26" t="s">
        <v>109</v>
      </c>
      <c r="CF26" s="67">
        <f>AVERAGE(CF24:CF25)</f>
        <v>1.8377343624717678E-2</v>
      </c>
    </row>
    <row r="27" spans="1:86">
      <c r="A27" t="s">
        <v>115</v>
      </c>
      <c r="B27" s="17">
        <f>COUNT(B2:B21)</f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B21"/>
  <sheetViews>
    <sheetView workbookViewId="0">
      <selection sqref="A1:B21"/>
    </sheetView>
  </sheetViews>
  <sheetFormatPr defaultRowHeight="15"/>
  <sheetData>
    <row r="1" spans="1:2">
      <c r="A1" t="s">
        <v>0</v>
      </c>
      <c r="B1" t="s">
        <v>62</v>
      </c>
    </row>
    <row r="2" spans="1:2">
      <c r="A2">
        <v>1962</v>
      </c>
      <c r="B2">
        <v>806</v>
      </c>
    </row>
    <row r="3" spans="1:2">
      <c r="A3">
        <v>1967</v>
      </c>
      <c r="B3">
        <v>862.9</v>
      </c>
    </row>
    <row r="4" spans="1:2">
      <c r="A4">
        <v>1973</v>
      </c>
      <c r="B4">
        <v>1715.7</v>
      </c>
    </row>
    <row r="5" spans="1:2">
      <c r="A5">
        <v>1977</v>
      </c>
      <c r="B5">
        <v>1842.5</v>
      </c>
    </row>
    <row r="6" spans="1:2">
      <c r="A6">
        <v>1977</v>
      </c>
      <c r="B6">
        <v>772.5</v>
      </c>
    </row>
    <row r="7" spans="1:2">
      <c r="A7">
        <v>1977</v>
      </c>
      <c r="B7">
        <v>1852.1</v>
      </c>
    </row>
    <row r="8" spans="1:2">
      <c r="A8">
        <v>1978</v>
      </c>
      <c r="B8">
        <v>1797.6</v>
      </c>
    </row>
    <row r="9" spans="1:2">
      <c r="A9">
        <v>1982</v>
      </c>
      <c r="B9">
        <v>586</v>
      </c>
    </row>
    <row r="10" spans="1:2">
      <c r="A10">
        <v>1985</v>
      </c>
      <c r="B10">
        <v>890.9</v>
      </c>
    </row>
    <row r="11" spans="1:2">
      <c r="A11">
        <v>1985</v>
      </c>
      <c r="B11">
        <v>383.2</v>
      </c>
    </row>
    <row r="12" spans="1:2">
      <c r="A12">
        <v>1986</v>
      </c>
      <c r="B12">
        <v>201.5</v>
      </c>
    </row>
    <row r="13" spans="1:2">
      <c r="A13">
        <v>1986</v>
      </c>
      <c r="B13">
        <v>201.5</v>
      </c>
    </row>
    <row r="14" spans="1:2">
      <c r="A14">
        <v>1987</v>
      </c>
      <c r="B14">
        <v>554.20000000000005</v>
      </c>
    </row>
    <row r="15" spans="1:2">
      <c r="A15">
        <v>1987</v>
      </c>
      <c r="B15">
        <v>642.79999999999995</v>
      </c>
    </row>
    <row r="16" spans="1:2">
      <c r="A16">
        <v>1987</v>
      </c>
      <c r="B16">
        <v>478.3</v>
      </c>
    </row>
    <row r="17" spans="1:2">
      <c r="A17">
        <v>1987</v>
      </c>
      <c r="B17">
        <v>1065.3</v>
      </c>
    </row>
    <row r="18" spans="1:2">
      <c r="A18">
        <v>1989</v>
      </c>
      <c r="B18">
        <v>876</v>
      </c>
    </row>
    <row r="19" spans="1:2">
      <c r="A19">
        <v>1992</v>
      </c>
      <c r="B19">
        <v>1545.9</v>
      </c>
    </row>
    <row r="20" spans="1:2">
      <c r="A20">
        <v>1994</v>
      </c>
      <c r="B20">
        <v>1409.5</v>
      </c>
    </row>
    <row r="21" spans="1:2">
      <c r="A21">
        <v>2000</v>
      </c>
      <c r="B21">
        <v>442.9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2"/>
  <dimension ref="A1:Q26"/>
  <sheetViews>
    <sheetView zoomScale="95" zoomScaleNormal="95" workbookViewId="0">
      <selection activeCell="M11" sqref="M11"/>
    </sheetView>
  </sheetViews>
  <sheetFormatPr defaultRowHeight="15"/>
  <cols>
    <col min="5" max="5" width="9.140625" style="7"/>
  </cols>
  <sheetData>
    <row r="1" spans="1:17" s="23" customFormat="1">
      <c r="A1" s="18"/>
      <c r="B1" s="19"/>
      <c r="C1" s="19"/>
      <c r="D1" s="20"/>
      <c r="E1" s="19"/>
      <c r="F1" s="19"/>
      <c r="G1" s="20"/>
      <c r="H1" s="20"/>
      <c r="I1" s="20"/>
      <c r="J1" s="18"/>
      <c r="K1" s="21"/>
      <c r="L1" s="22"/>
      <c r="M1" s="22"/>
      <c r="N1" s="22"/>
      <c r="O1" s="22"/>
      <c r="P1" s="22"/>
      <c r="Q1" s="22"/>
    </row>
    <row r="2" spans="1:17" s="23" customFormat="1">
      <c r="A2" s="24"/>
      <c r="B2" s="24"/>
      <c r="C2" s="25"/>
      <c r="D2" s="25"/>
      <c r="E2" s="26"/>
      <c r="F2" s="24"/>
      <c r="G2" s="24"/>
      <c r="H2" s="27"/>
      <c r="I2" s="24"/>
      <c r="J2" s="28"/>
      <c r="K2" s="21"/>
      <c r="M2" s="29"/>
    </row>
    <row r="3" spans="1:17" s="23" customFormat="1">
      <c r="A3" s="24"/>
      <c r="B3" s="24"/>
      <c r="C3" s="25"/>
      <c r="D3" s="25"/>
      <c r="E3" s="26"/>
      <c r="F3" s="24"/>
      <c r="G3" s="24"/>
      <c r="H3" s="27"/>
      <c r="I3" s="24"/>
      <c r="J3" s="28"/>
      <c r="K3" s="21"/>
    </row>
    <row r="4" spans="1:17" s="23" customFormat="1">
      <c r="A4" s="24"/>
      <c r="B4" s="24"/>
      <c r="C4" s="25"/>
      <c r="D4" s="25"/>
      <c r="E4" s="26"/>
      <c r="F4" s="24"/>
      <c r="G4" s="24"/>
      <c r="H4" s="27"/>
      <c r="I4" s="24"/>
      <c r="J4" s="28"/>
      <c r="K4" s="21"/>
    </row>
    <row r="5" spans="1:17" s="23" customFormat="1">
      <c r="A5" s="18"/>
      <c r="B5" s="18"/>
      <c r="C5" s="26"/>
      <c r="D5" s="26"/>
      <c r="E5" s="26"/>
      <c r="F5" s="18"/>
      <c r="G5" s="18"/>
      <c r="H5" s="30"/>
      <c r="I5" s="18"/>
      <c r="J5" s="31"/>
      <c r="K5" s="21"/>
    </row>
    <row r="6" spans="1:17" s="23" customFormat="1">
      <c r="A6" s="33" t="s">
        <v>0</v>
      </c>
      <c r="B6" s="33" t="s">
        <v>56</v>
      </c>
      <c r="C6" s="34" t="s">
        <v>57</v>
      </c>
      <c r="D6" s="34" t="s">
        <v>58</v>
      </c>
      <c r="E6" s="34" t="s">
        <v>59</v>
      </c>
      <c r="F6" s="33" t="s">
        <v>5</v>
      </c>
      <c r="G6" s="33" t="s">
        <v>60</v>
      </c>
      <c r="H6" s="35" t="s">
        <v>61</v>
      </c>
      <c r="I6" s="33" t="s">
        <v>62</v>
      </c>
      <c r="J6" s="33" t="s">
        <v>8</v>
      </c>
      <c r="L6" s="17" t="s">
        <v>63</v>
      </c>
      <c r="M6" s="17" t="s">
        <v>64</v>
      </c>
      <c r="N6" s="17" t="s">
        <v>65</v>
      </c>
      <c r="O6" s="17" t="s">
        <v>66</v>
      </c>
      <c r="P6" s="17" t="s">
        <v>67</v>
      </c>
      <c r="Q6" s="17" t="s">
        <v>68</v>
      </c>
    </row>
    <row r="7" spans="1:17" s="23" customFormat="1" ht="16.5">
      <c r="A7" s="51">
        <v>1977</v>
      </c>
      <c r="B7" s="51">
        <v>533</v>
      </c>
      <c r="C7" s="52">
        <v>1930000000</v>
      </c>
      <c r="D7" s="52">
        <v>1420</v>
      </c>
      <c r="E7" s="53">
        <v>2740000000000</v>
      </c>
      <c r="F7" s="51">
        <v>2.64</v>
      </c>
      <c r="G7" s="51">
        <v>1408169</v>
      </c>
      <c r="H7" s="54">
        <v>1480000000</v>
      </c>
      <c r="I7" s="51">
        <v>1852.1</v>
      </c>
      <c r="J7" s="55" t="s">
        <v>81</v>
      </c>
      <c r="L7" s="23">
        <v>1</v>
      </c>
      <c r="M7" s="29" t="s">
        <v>69</v>
      </c>
      <c r="N7" s="23" t="s">
        <v>70</v>
      </c>
      <c r="O7" s="23" t="s">
        <v>71</v>
      </c>
      <c r="P7" s="23" t="s">
        <v>72</v>
      </c>
    </row>
    <row r="8" spans="1:17" s="23" customFormat="1" ht="16.5">
      <c r="A8" s="51">
        <v>1978</v>
      </c>
      <c r="B8" s="51">
        <v>250</v>
      </c>
      <c r="C8" s="52">
        <v>900000000</v>
      </c>
      <c r="D8" s="52">
        <v>930</v>
      </c>
      <c r="E8" s="53">
        <v>837000000000</v>
      </c>
      <c r="F8" s="51">
        <v>2.29</v>
      </c>
      <c r="G8" s="51">
        <v>572183</v>
      </c>
      <c r="H8" s="54">
        <v>466000000</v>
      </c>
      <c r="I8" s="51">
        <v>1797.6</v>
      </c>
      <c r="J8" s="55" t="s">
        <v>80</v>
      </c>
    </row>
    <row r="9" spans="1:17" s="23" customFormat="1" ht="16.5">
      <c r="A9" s="51">
        <v>1982</v>
      </c>
      <c r="B9" s="51">
        <v>500</v>
      </c>
      <c r="C9" s="52">
        <v>560000000</v>
      </c>
      <c r="D9" s="52">
        <v>1700</v>
      </c>
      <c r="E9" s="53">
        <v>952000000000</v>
      </c>
      <c r="F9" s="51">
        <v>2.5499999999999998</v>
      </c>
      <c r="G9" s="51">
        <v>1274076</v>
      </c>
      <c r="H9" s="54">
        <v>1620000000</v>
      </c>
      <c r="I9" s="51">
        <v>586</v>
      </c>
      <c r="J9" s="55" t="s">
        <v>84</v>
      </c>
    </row>
    <row r="10" spans="1:17" s="23" customFormat="1" ht="16.5">
      <c r="A10" s="51">
        <v>1985</v>
      </c>
      <c r="B10" s="51">
        <v>500</v>
      </c>
      <c r="C10" s="52">
        <v>900000000</v>
      </c>
      <c r="D10" s="52">
        <v>720</v>
      </c>
      <c r="E10" s="53">
        <v>648000000000</v>
      </c>
      <c r="F10" s="51">
        <v>2.1</v>
      </c>
      <c r="G10" s="51">
        <v>1052323</v>
      </c>
      <c r="H10" s="54">
        <v>727000000</v>
      </c>
      <c r="I10" s="51">
        <v>890.9</v>
      </c>
      <c r="J10" s="55" t="s">
        <v>80</v>
      </c>
    </row>
    <row r="11" spans="1:17" s="23" customFormat="1" ht="16.5">
      <c r="A11" s="51">
        <v>1985</v>
      </c>
      <c r="B11" s="51">
        <v>400</v>
      </c>
      <c r="C11" s="52">
        <v>500000000</v>
      </c>
      <c r="D11" s="52">
        <v>256</v>
      </c>
      <c r="E11" s="53">
        <v>128000000000</v>
      </c>
      <c r="F11" s="51">
        <v>2.1</v>
      </c>
      <c r="G11" s="51">
        <v>841859</v>
      </c>
      <c r="H11" s="54">
        <v>334000000</v>
      </c>
      <c r="I11" s="51">
        <v>383.2</v>
      </c>
      <c r="J11" s="55" t="s">
        <v>80</v>
      </c>
    </row>
    <row r="12" spans="1:17" s="23" customFormat="1" ht="16.5">
      <c r="A12" s="51">
        <v>1986</v>
      </c>
      <c r="B12" s="51">
        <v>450</v>
      </c>
      <c r="C12" s="52">
        <v>690000000</v>
      </c>
      <c r="D12" s="52">
        <v>175</v>
      </c>
      <c r="E12" s="53">
        <v>121000000000</v>
      </c>
      <c r="F12" s="51">
        <v>4.88</v>
      </c>
      <c r="G12" s="51">
        <v>2195008</v>
      </c>
      <c r="H12" s="54">
        <v>599000000</v>
      </c>
      <c r="I12" s="51">
        <v>201.5</v>
      </c>
      <c r="J12" s="55" t="s">
        <v>80</v>
      </c>
    </row>
    <row r="13" spans="1:17" s="23" customFormat="1" ht="16.5">
      <c r="A13" s="51">
        <v>1986</v>
      </c>
      <c r="B13" s="51">
        <v>450</v>
      </c>
      <c r="C13" s="52">
        <v>690000000</v>
      </c>
      <c r="D13" s="52">
        <v>175</v>
      </c>
      <c r="E13" s="53">
        <v>121000000000</v>
      </c>
      <c r="F13" s="51">
        <v>4.88</v>
      </c>
      <c r="G13" s="51">
        <v>2195008</v>
      </c>
      <c r="H13" s="54">
        <v>599000000</v>
      </c>
      <c r="I13" s="51">
        <v>201.5</v>
      </c>
      <c r="J13" s="55" t="s">
        <v>80</v>
      </c>
    </row>
    <row r="14" spans="1:17" s="23" customFormat="1" ht="16.5">
      <c r="A14" s="51">
        <v>1987</v>
      </c>
      <c r="B14" s="51">
        <v>500</v>
      </c>
      <c r="C14" s="52">
        <v>1200000000</v>
      </c>
      <c r="D14" s="52">
        <v>1080</v>
      </c>
      <c r="E14" s="53">
        <v>1300000000000</v>
      </c>
      <c r="F14" s="51">
        <v>4.9800000000000004</v>
      </c>
      <c r="G14" s="51">
        <v>2489021</v>
      </c>
      <c r="H14" s="54">
        <v>2340000000</v>
      </c>
      <c r="I14" s="51">
        <v>554.20000000000005</v>
      </c>
      <c r="J14" s="55" t="s">
        <v>80</v>
      </c>
    </row>
    <row r="15" spans="1:17" s="23" customFormat="1" ht="16.5">
      <c r="A15" s="51">
        <v>1987</v>
      </c>
      <c r="B15" s="51">
        <v>500</v>
      </c>
      <c r="C15" s="52">
        <v>1600000000</v>
      </c>
      <c r="D15" s="52">
        <v>794</v>
      </c>
      <c r="E15" s="53">
        <v>1270000000000</v>
      </c>
      <c r="F15" s="51">
        <v>4.9800000000000004</v>
      </c>
      <c r="G15" s="51">
        <v>2489021</v>
      </c>
      <c r="H15" s="54">
        <v>1980000000</v>
      </c>
      <c r="I15" s="51">
        <v>642.79999999999995</v>
      </c>
      <c r="J15" s="55" t="s">
        <v>80</v>
      </c>
    </row>
    <row r="16" spans="1:17" s="23" customFormat="1" ht="16.5">
      <c r="A16" s="51">
        <v>1987</v>
      </c>
      <c r="B16" s="51">
        <v>500</v>
      </c>
      <c r="C16" s="52">
        <v>1000000000</v>
      </c>
      <c r="D16" s="52">
        <v>1000</v>
      </c>
      <c r="E16" s="53">
        <v>1000000000000</v>
      </c>
      <c r="F16" s="51">
        <v>4.9800000000000004</v>
      </c>
      <c r="G16" s="51">
        <v>2489021</v>
      </c>
      <c r="H16" s="54">
        <v>2090000000</v>
      </c>
      <c r="I16" s="51">
        <v>478.3</v>
      </c>
      <c r="J16" s="55" t="s">
        <v>80</v>
      </c>
    </row>
    <row r="17" spans="1:10" s="23" customFormat="1" ht="16.5">
      <c r="A17" s="51">
        <v>1987</v>
      </c>
      <c r="B17" s="51">
        <v>600</v>
      </c>
      <c r="C17" s="52">
        <v>3150000000</v>
      </c>
      <c r="D17" s="52">
        <v>785</v>
      </c>
      <c r="E17" s="53">
        <v>2470000000000</v>
      </c>
      <c r="F17" s="51">
        <v>4.9800000000000004</v>
      </c>
      <c r="G17" s="51">
        <v>2986825</v>
      </c>
      <c r="H17" s="54">
        <v>2320000000</v>
      </c>
      <c r="I17" s="51">
        <v>1065.3</v>
      </c>
      <c r="J17" s="55" t="s">
        <v>84</v>
      </c>
    </row>
    <row r="18" spans="1:10" s="23" customFormat="1" ht="16.5">
      <c r="A18" s="51">
        <v>1989</v>
      </c>
      <c r="B18" s="51">
        <v>364</v>
      </c>
      <c r="C18" s="52">
        <v>1600000000</v>
      </c>
      <c r="D18" s="52">
        <v>400</v>
      </c>
      <c r="E18" s="53">
        <v>640000000000</v>
      </c>
      <c r="F18" s="51">
        <v>3.86</v>
      </c>
      <c r="G18" s="51">
        <v>1405065</v>
      </c>
      <c r="H18" s="54">
        <v>731000000</v>
      </c>
      <c r="I18" s="51">
        <v>876</v>
      </c>
      <c r="J18" s="55" t="s">
        <v>80</v>
      </c>
    </row>
    <row r="19" spans="1:10" s="23" customFormat="1" ht="16.5">
      <c r="A19" s="51">
        <v>1990</v>
      </c>
      <c r="B19" s="51">
        <v>450</v>
      </c>
      <c r="C19" s="52">
        <v>2000000000</v>
      </c>
      <c r="D19" s="52">
        <v>1480</v>
      </c>
      <c r="E19" s="53">
        <v>2960000000000</v>
      </c>
      <c r="F19" s="51" t="s">
        <v>16</v>
      </c>
      <c r="G19" s="51" t="s">
        <v>16</v>
      </c>
      <c r="H19" s="51" t="s">
        <v>16</v>
      </c>
      <c r="I19" s="51" t="s">
        <v>16</v>
      </c>
      <c r="J19" s="55" t="s">
        <v>84</v>
      </c>
    </row>
    <row r="20" spans="1:10" s="23" customFormat="1" ht="16.5">
      <c r="A20" s="51">
        <v>1990</v>
      </c>
      <c r="B20" s="51">
        <v>500</v>
      </c>
      <c r="C20" s="52">
        <v>1500000000</v>
      </c>
      <c r="D20" s="52">
        <v>814</v>
      </c>
      <c r="E20" s="53">
        <v>1220000000000</v>
      </c>
      <c r="F20" s="51" t="s">
        <v>16</v>
      </c>
      <c r="G20" s="51" t="s">
        <v>16</v>
      </c>
      <c r="H20" s="51" t="s">
        <v>16</v>
      </c>
      <c r="I20" s="51" t="s">
        <v>16</v>
      </c>
      <c r="J20" s="55" t="s">
        <v>84</v>
      </c>
    </row>
    <row r="21" spans="1:10" s="23" customFormat="1" ht="16.5">
      <c r="A21" s="51">
        <v>1991</v>
      </c>
      <c r="B21" s="51">
        <v>500</v>
      </c>
      <c r="C21" s="52">
        <v>1200000000</v>
      </c>
      <c r="D21" s="52">
        <v>1050</v>
      </c>
      <c r="E21" s="53">
        <v>1250000000000</v>
      </c>
      <c r="F21" s="51" t="s">
        <v>16</v>
      </c>
      <c r="G21" s="51" t="s">
        <v>16</v>
      </c>
      <c r="H21" s="51" t="s">
        <v>16</v>
      </c>
      <c r="I21" s="51" t="s">
        <v>16</v>
      </c>
      <c r="J21" s="55" t="s">
        <v>86</v>
      </c>
    </row>
    <row r="22" spans="1:10" s="23" customFormat="1" ht="16.5">
      <c r="A22" s="51">
        <v>1992</v>
      </c>
      <c r="B22" s="51">
        <v>500</v>
      </c>
      <c r="C22" s="52">
        <v>2000000000</v>
      </c>
      <c r="D22" s="52">
        <v>930</v>
      </c>
      <c r="E22" s="53">
        <v>1860000000000</v>
      </c>
      <c r="F22" s="51">
        <v>2.97</v>
      </c>
      <c r="G22" s="51">
        <v>1487019</v>
      </c>
      <c r="H22" s="54">
        <v>1200000000</v>
      </c>
      <c r="I22" s="51">
        <v>1545.9</v>
      </c>
      <c r="J22" s="55" t="s">
        <v>80</v>
      </c>
    </row>
    <row r="23" spans="1:10" s="23" customFormat="1" ht="16.5">
      <c r="A23" s="51">
        <v>1994</v>
      </c>
      <c r="B23" s="51">
        <v>450</v>
      </c>
      <c r="C23" s="52">
        <v>600000000</v>
      </c>
      <c r="D23" s="52">
        <v>250</v>
      </c>
      <c r="E23" s="53">
        <v>150000000000</v>
      </c>
      <c r="F23" s="51">
        <v>0.56999999999999995</v>
      </c>
      <c r="G23" s="51">
        <v>257982</v>
      </c>
      <c r="H23" s="54">
        <v>106000000</v>
      </c>
      <c r="I23" s="51">
        <v>1409.5</v>
      </c>
      <c r="J23" s="55" t="s">
        <v>84</v>
      </c>
    </row>
    <row r="24" spans="1:10" s="23" customFormat="1" ht="16.5">
      <c r="A24" s="51">
        <v>2000</v>
      </c>
      <c r="B24" s="51">
        <v>450</v>
      </c>
      <c r="C24" s="52">
        <v>600000000</v>
      </c>
      <c r="D24" s="52">
        <v>260</v>
      </c>
      <c r="E24" s="53">
        <v>156000000000</v>
      </c>
      <c r="F24" s="51">
        <v>1.82</v>
      </c>
      <c r="G24" s="51">
        <v>821102</v>
      </c>
      <c r="H24" s="54">
        <v>352000000</v>
      </c>
      <c r="I24" s="51">
        <v>442.9</v>
      </c>
      <c r="J24" s="55" t="s">
        <v>87</v>
      </c>
    </row>
    <row r="25" spans="1:10" s="23" customFormat="1">
      <c r="E25" s="32"/>
    </row>
    <row r="26" spans="1:10" s="23" customFormat="1">
      <c r="E26" s="32"/>
    </row>
  </sheetData>
  <pageMargins left="0.7" right="0.7" top="0.75" bottom="0.75" header="0.3" footer="0.3"/>
  <pageSetup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3"/>
  <dimension ref="A7:Q40"/>
  <sheetViews>
    <sheetView zoomScale="95" zoomScaleNormal="95" workbookViewId="0">
      <selection activeCell="P14" sqref="P14"/>
    </sheetView>
  </sheetViews>
  <sheetFormatPr defaultRowHeight="15"/>
  <cols>
    <col min="5" max="5" width="9.140625" style="7"/>
  </cols>
  <sheetData>
    <row r="7" spans="1:17" s="23" customFormat="1">
      <c r="A7" s="33" t="s">
        <v>0</v>
      </c>
      <c r="B7" s="33" t="s">
        <v>56</v>
      </c>
      <c r="C7" s="34" t="s">
        <v>57</v>
      </c>
      <c r="D7" s="34" t="s">
        <v>58</v>
      </c>
      <c r="E7" s="34" t="s">
        <v>59</v>
      </c>
      <c r="F7" s="33" t="s">
        <v>5</v>
      </c>
      <c r="G7" s="33" t="s">
        <v>60</v>
      </c>
      <c r="H7" s="35" t="s">
        <v>61</v>
      </c>
      <c r="I7" s="33" t="s">
        <v>62</v>
      </c>
      <c r="J7" s="33" t="s">
        <v>8</v>
      </c>
      <c r="L7" s="17"/>
      <c r="M7" s="17"/>
      <c r="N7" s="17"/>
      <c r="O7" s="17"/>
      <c r="P7" s="17"/>
      <c r="Q7" s="17"/>
    </row>
    <row r="8" spans="1:17" s="9" customFormat="1" ht="16.5">
      <c r="A8" s="36">
        <v>1889</v>
      </c>
      <c r="B8" s="36">
        <v>4</v>
      </c>
      <c r="C8" s="37">
        <v>32500</v>
      </c>
      <c r="D8" s="37">
        <v>22.5</v>
      </c>
      <c r="E8" s="38">
        <v>732000</v>
      </c>
      <c r="F8" s="39">
        <v>0.53</v>
      </c>
      <c r="G8" s="39">
        <v>2136</v>
      </c>
      <c r="H8" s="40">
        <v>48100</v>
      </c>
      <c r="I8" s="36">
        <v>15.2</v>
      </c>
      <c r="J8" s="41" t="s">
        <v>73</v>
      </c>
      <c r="K8" s="8"/>
      <c r="M8" s="56"/>
    </row>
    <row r="9" spans="1:17" s="9" customFormat="1" ht="16.5">
      <c r="A9" s="36">
        <v>1890</v>
      </c>
      <c r="B9" s="36">
        <v>1.1000000000000001</v>
      </c>
      <c r="C9" s="37">
        <v>120000</v>
      </c>
      <c r="D9" s="37">
        <v>22.5</v>
      </c>
      <c r="E9" s="38">
        <v>2700000</v>
      </c>
      <c r="F9" s="39">
        <v>0.54</v>
      </c>
      <c r="G9" s="39">
        <v>597</v>
      </c>
      <c r="H9" s="40">
        <v>13500</v>
      </c>
      <c r="I9" s="36">
        <v>200.8</v>
      </c>
      <c r="J9" s="41" t="s">
        <v>74</v>
      </c>
      <c r="K9" s="8"/>
    </row>
    <row r="10" spans="1:17" s="9" customFormat="1" ht="16.5">
      <c r="A10" s="36">
        <v>1892</v>
      </c>
      <c r="B10" s="36">
        <v>5</v>
      </c>
      <c r="C10" s="37">
        <v>120000</v>
      </c>
      <c r="D10" s="37">
        <v>20.9</v>
      </c>
      <c r="E10" s="38">
        <v>2510000</v>
      </c>
      <c r="F10" s="39">
        <v>0.56000000000000005</v>
      </c>
      <c r="G10" s="39">
        <v>2810</v>
      </c>
      <c r="H10" s="40">
        <v>58800</v>
      </c>
      <c r="I10" s="36">
        <v>42.7</v>
      </c>
      <c r="J10" s="41" t="s">
        <v>75</v>
      </c>
      <c r="K10" s="8"/>
    </row>
    <row r="11" spans="1:17" s="9" customFormat="1" ht="16.5">
      <c r="A11" s="36">
        <v>1897</v>
      </c>
      <c r="B11" s="36" t="s">
        <v>16</v>
      </c>
      <c r="C11" s="37">
        <v>746000</v>
      </c>
      <c r="D11" s="37">
        <v>41.8</v>
      </c>
      <c r="E11" s="38">
        <v>31200000</v>
      </c>
      <c r="F11" s="39">
        <v>0.61</v>
      </c>
      <c r="G11" s="36" t="s">
        <v>16</v>
      </c>
      <c r="H11" s="36" t="s">
        <v>16</v>
      </c>
      <c r="I11" s="36" t="s">
        <v>16</v>
      </c>
      <c r="J11" s="41" t="s">
        <v>76</v>
      </c>
      <c r="K11" s="8"/>
    </row>
    <row r="12" spans="1:17" s="9" customFormat="1" ht="16.5">
      <c r="A12" s="36">
        <v>1897</v>
      </c>
      <c r="B12" s="36">
        <v>7.0000000000000007E-2</v>
      </c>
      <c r="C12" s="37">
        <v>14000</v>
      </c>
      <c r="D12" s="37">
        <v>21.3</v>
      </c>
      <c r="E12" s="38">
        <v>299000</v>
      </c>
      <c r="F12" s="39">
        <v>0.61</v>
      </c>
      <c r="G12" s="39">
        <v>43</v>
      </c>
      <c r="H12" s="40">
        <v>914</v>
      </c>
      <c r="I12" s="36">
        <v>326.7</v>
      </c>
      <c r="J12" s="41" t="s">
        <v>77</v>
      </c>
      <c r="K12" s="8"/>
    </row>
    <row r="13" spans="1:17" s="9" customFormat="1" ht="16.5">
      <c r="A13" s="36">
        <v>1919</v>
      </c>
      <c r="B13" s="36">
        <v>110</v>
      </c>
      <c r="C13" s="37">
        <v>12000000</v>
      </c>
      <c r="D13" s="37">
        <v>161</v>
      </c>
      <c r="E13" s="38">
        <v>1930000000</v>
      </c>
      <c r="F13" s="39">
        <v>0.89</v>
      </c>
      <c r="G13" s="39">
        <v>98105</v>
      </c>
      <c r="H13" s="40">
        <v>15800000</v>
      </c>
      <c r="I13" s="36">
        <v>122.3</v>
      </c>
      <c r="J13" s="41" t="s">
        <v>78</v>
      </c>
      <c r="K13" s="8"/>
    </row>
    <row r="14" spans="1:17" s="9" customFormat="1" ht="16.5">
      <c r="A14" s="36">
        <v>1936</v>
      </c>
      <c r="B14" s="36">
        <v>220</v>
      </c>
      <c r="C14" s="37">
        <v>160000000</v>
      </c>
      <c r="D14" s="37">
        <v>56</v>
      </c>
      <c r="E14" s="38">
        <v>8960000000</v>
      </c>
      <c r="F14" s="39">
        <v>0.71</v>
      </c>
      <c r="G14" s="39">
        <v>156884</v>
      </c>
      <c r="H14" s="40">
        <v>8790000</v>
      </c>
      <c r="I14" s="42">
        <v>1019.9</v>
      </c>
      <c r="J14" s="41" t="s">
        <v>79</v>
      </c>
      <c r="K14" s="8"/>
    </row>
    <row r="15" spans="1:17" s="6" customFormat="1" ht="16.5">
      <c r="A15" s="43">
        <v>1962</v>
      </c>
      <c r="B15" s="43">
        <v>400</v>
      </c>
      <c r="C15" s="44">
        <v>720000000</v>
      </c>
      <c r="D15" s="44">
        <v>470</v>
      </c>
      <c r="E15" s="45">
        <v>338000000000</v>
      </c>
      <c r="F15" s="43">
        <v>1.67</v>
      </c>
      <c r="G15" s="43">
        <v>666608</v>
      </c>
      <c r="H15" s="46">
        <v>420000000</v>
      </c>
      <c r="I15" s="43">
        <v>806</v>
      </c>
      <c r="J15" s="47" t="s">
        <v>80</v>
      </c>
      <c r="K15" s="5"/>
    </row>
    <row r="16" spans="1:17" s="6" customFormat="1" ht="16.5">
      <c r="A16" s="43">
        <v>1967</v>
      </c>
      <c r="B16" s="43">
        <v>200</v>
      </c>
      <c r="C16" s="44">
        <v>300000000</v>
      </c>
      <c r="D16" s="44">
        <v>423</v>
      </c>
      <c r="E16" s="45">
        <v>127000000000</v>
      </c>
      <c r="F16" s="43">
        <v>1.31</v>
      </c>
      <c r="G16" s="43">
        <v>261395</v>
      </c>
      <c r="H16" s="46">
        <v>147000000</v>
      </c>
      <c r="I16" s="43">
        <v>862.9</v>
      </c>
      <c r="J16" s="47" t="s">
        <v>81</v>
      </c>
      <c r="K16" s="5"/>
    </row>
    <row r="17" spans="1:11" s="9" customFormat="1" ht="16.5">
      <c r="A17" s="36">
        <v>1968</v>
      </c>
      <c r="B17" s="36">
        <v>500</v>
      </c>
      <c r="C17" s="37">
        <v>1000000000</v>
      </c>
      <c r="D17" s="37">
        <v>151</v>
      </c>
      <c r="E17" s="38">
        <v>151000000000</v>
      </c>
      <c r="F17" s="39">
        <v>2.0499999999999998</v>
      </c>
      <c r="G17" s="39">
        <v>1026304</v>
      </c>
      <c r="H17" s="40">
        <v>155000000</v>
      </c>
      <c r="I17" s="36">
        <v>974.4</v>
      </c>
      <c r="J17" s="41" t="s">
        <v>82</v>
      </c>
      <c r="K17" s="8"/>
    </row>
    <row r="18" spans="1:11" s="9" customFormat="1" ht="16.5">
      <c r="A18" s="36">
        <v>1969</v>
      </c>
      <c r="B18" s="36">
        <v>330</v>
      </c>
      <c r="C18" s="37">
        <v>50000000</v>
      </c>
      <c r="D18" s="37">
        <v>430</v>
      </c>
      <c r="E18" s="38">
        <v>21500000000</v>
      </c>
      <c r="F18" s="39">
        <v>1.74</v>
      </c>
      <c r="G18" s="39">
        <v>574995</v>
      </c>
      <c r="H18" s="40">
        <v>247000000</v>
      </c>
      <c r="I18" s="36">
        <v>87</v>
      </c>
      <c r="J18" s="41" t="s">
        <v>83</v>
      </c>
      <c r="K18" s="8"/>
    </row>
    <row r="19" spans="1:11" s="6" customFormat="1" ht="16.5">
      <c r="A19" s="43">
        <v>1973</v>
      </c>
      <c r="B19" s="43">
        <v>450</v>
      </c>
      <c r="C19" s="44">
        <v>1620000000</v>
      </c>
      <c r="D19" s="44">
        <v>890</v>
      </c>
      <c r="E19" s="45">
        <v>1440000000000</v>
      </c>
      <c r="F19" s="43">
        <v>2.2400000000000002</v>
      </c>
      <c r="G19" s="43">
        <v>1009857</v>
      </c>
      <c r="H19" s="46">
        <v>840000000</v>
      </c>
      <c r="I19" s="43">
        <v>1715.7</v>
      </c>
      <c r="J19" s="47" t="s">
        <v>80</v>
      </c>
      <c r="K19" s="5"/>
    </row>
    <row r="20" spans="1:11" s="6" customFormat="1" ht="16.5">
      <c r="A20" s="48">
        <v>1977</v>
      </c>
      <c r="B20" s="48">
        <v>533</v>
      </c>
      <c r="C20" s="45">
        <v>1920000000</v>
      </c>
      <c r="D20" s="45">
        <v>1410</v>
      </c>
      <c r="E20" s="45">
        <v>2710000000000</v>
      </c>
      <c r="F20" s="48">
        <v>2.64</v>
      </c>
      <c r="G20" s="48">
        <v>1408169</v>
      </c>
      <c r="H20" s="49">
        <v>1470000000</v>
      </c>
      <c r="I20" s="48">
        <v>1842.5</v>
      </c>
      <c r="J20" s="50" t="s">
        <v>80</v>
      </c>
      <c r="K20" s="5"/>
    </row>
    <row r="21" spans="1:11" s="6" customFormat="1" ht="16.5">
      <c r="A21" s="48">
        <v>1977</v>
      </c>
      <c r="B21" s="48">
        <v>250</v>
      </c>
      <c r="C21" s="45">
        <v>500000000</v>
      </c>
      <c r="D21" s="45">
        <v>749</v>
      </c>
      <c r="E21" s="45">
        <v>375000000000</v>
      </c>
      <c r="F21" s="48">
        <v>2.64</v>
      </c>
      <c r="G21" s="48">
        <v>660492</v>
      </c>
      <c r="H21" s="49">
        <v>485000000</v>
      </c>
      <c r="I21" s="48">
        <v>772.5</v>
      </c>
      <c r="J21" s="50" t="s">
        <v>80</v>
      </c>
    </row>
    <row r="22" spans="1:11" s="6" customFormat="1" ht="16.5">
      <c r="A22" s="43">
        <v>1977</v>
      </c>
      <c r="B22" s="43">
        <v>533</v>
      </c>
      <c r="C22" s="44">
        <v>1930000000</v>
      </c>
      <c r="D22" s="44">
        <v>1420</v>
      </c>
      <c r="E22" s="45">
        <v>2740000000000</v>
      </c>
      <c r="F22" s="43">
        <v>2.64</v>
      </c>
      <c r="G22" s="43">
        <v>1408169</v>
      </c>
      <c r="H22" s="46">
        <v>1480000000</v>
      </c>
      <c r="I22" s="43">
        <v>1852.1</v>
      </c>
      <c r="J22" s="47" t="s">
        <v>81</v>
      </c>
    </row>
    <row r="23" spans="1:11" s="6" customFormat="1" ht="16.5">
      <c r="A23" s="43">
        <v>1978</v>
      </c>
      <c r="B23" s="43">
        <v>250</v>
      </c>
      <c r="C23" s="44">
        <v>900000000</v>
      </c>
      <c r="D23" s="44">
        <v>930</v>
      </c>
      <c r="E23" s="45">
        <v>837000000000</v>
      </c>
      <c r="F23" s="43">
        <v>2.29</v>
      </c>
      <c r="G23" s="43">
        <v>572183</v>
      </c>
      <c r="H23" s="46">
        <v>466000000</v>
      </c>
      <c r="I23" s="43">
        <v>1797.6</v>
      </c>
      <c r="J23" s="47" t="s">
        <v>80</v>
      </c>
    </row>
    <row r="24" spans="1:11" s="6" customFormat="1" ht="16.5">
      <c r="A24" s="43">
        <v>1982</v>
      </c>
      <c r="B24" s="43">
        <v>500</v>
      </c>
      <c r="C24" s="44">
        <v>560000000</v>
      </c>
      <c r="D24" s="44">
        <v>1700</v>
      </c>
      <c r="E24" s="45">
        <v>952000000000</v>
      </c>
      <c r="F24" s="43">
        <v>2.5499999999999998</v>
      </c>
      <c r="G24" s="43">
        <v>1274076</v>
      </c>
      <c r="H24" s="46">
        <v>1620000000</v>
      </c>
      <c r="I24" s="43">
        <v>586</v>
      </c>
      <c r="J24" s="47" t="s">
        <v>84</v>
      </c>
    </row>
    <row r="25" spans="1:11" s="9" customFormat="1" ht="16.5">
      <c r="A25" s="36">
        <v>1983</v>
      </c>
      <c r="B25" s="36">
        <v>220</v>
      </c>
      <c r="C25" s="37">
        <v>70000000</v>
      </c>
      <c r="D25" s="37">
        <v>699</v>
      </c>
      <c r="E25" s="38">
        <v>48900000000</v>
      </c>
      <c r="F25" s="39">
        <v>2.72</v>
      </c>
      <c r="G25" s="39">
        <v>599335</v>
      </c>
      <c r="H25" s="40">
        <v>419000000</v>
      </c>
      <c r="I25" s="36">
        <v>116.8</v>
      </c>
      <c r="J25" s="41" t="s">
        <v>85</v>
      </c>
    </row>
    <row r="26" spans="1:11" s="6" customFormat="1" ht="16.5">
      <c r="A26" s="43">
        <v>1985</v>
      </c>
      <c r="B26" s="43">
        <v>500</v>
      </c>
      <c r="C26" s="44">
        <v>900000000</v>
      </c>
      <c r="D26" s="44">
        <v>720</v>
      </c>
      <c r="E26" s="45">
        <v>648000000000</v>
      </c>
      <c r="F26" s="43">
        <v>2.1</v>
      </c>
      <c r="G26" s="43">
        <v>1052323</v>
      </c>
      <c r="H26" s="46">
        <v>727000000</v>
      </c>
      <c r="I26" s="43">
        <v>890.9</v>
      </c>
      <c r="J26" s="47" t="s">
        <v>80</v>
      </c>
    </row>
    <row r="27" spans="1:11" s="6" customFormat="1" ht="16.5">
      <c r="A27" s="43">
        <v>1985</v>
      </c>
      <c r="B27" s="43">
        <v>400</v>
      </c>
      <c r="C27" s="44">
        <v>500000000</v>
      </c>
      <c r="D27" s="44">
        <v>256</v>
      </c>
      <c r="E27" s="45">
        <v>128000000000</v>
      </c>
      <c r="F27" s="43">
        <v>2.1</v>
      </c>
      <c r="G27" s="43">
        <v>841859</v>
      </c>
      <c r="H27" s="46">
        <v>334000000</v>
      </c>
      <c r="I27" s="43">
        <v>383.2</v>
      </c>
      <c r="J27" s="47" t="s">
        <v>80</v>
      </c>
    </row>
    <row r="28" spans="1:11" s="6" customFormat="1" ht="16.5">
      <c r="A28" s="43">
        <v>1986</v>
      </c>
      <c r="B28" s="43">
        <v>450</v>
      </c>
      <c r="C28" s="44">
        <v>690000000</v>
      </c>
      <c r="D28" s="44">
        <v>175</v>
      </c>
      <c r="E28" s="45">
        <v>121000000000</v>
      </c>
      <c r="F28" s="43">
        <v>4.88</v>
      </c>
      <c r="G28" s="43">
        <v>2195008</v>
      </c>
      <c r="H28" s="46">
        <v>599000000</v>
      </c>
      <c r="I28" s="43">
        <v>201.5</v>
      </c>
      <c r="J28" s="47" t="s">
        <v>80</v>
      </c>
    </row>
    <row r="29" spans="1:11" s="6" customFormat="1" ht="16.5">
      <c r="A29" s="43">
        <v>1986</v>
      </c>
      <c r="B29" s="43">
        <v>450</v>
      </c>
      <c r="C29" s="44">
        <v>690000000</v>
      </c>
      <c r="D29" s="44">
        <v>175</v>
      </c>
      <c r="E29" s="45">
        <v>121000000000</v>
      </c>
      <c r="F29" s="43">
        <v>4.88</v>
      </c>
      <c r="G29" s="43">
        <v>2195008</v>
      </c>
      <c r="H29" s="46">
        <v>599000000</v>
      </c>
      <c r="I29" s="43">
        <v>201.5</v>
      </c>
      <c r="J29" s="47" t="s">
        <v>80</v>
      </c>
    </row>
    <row r="30" spans="1:11" s="6" customFormat="1" ht="16.5">
      <c r="A30" s="43">
        <v>1987</v>
      </c>
      <c r="B30" s="43">
        <v>500</v>
      </c>
      <c r="C30" s="44">
        <v>1200000000</v>
      </c>
      <c r="D30" s="44">
        <v>1080</v>
      </c>
      <c r="E30" s="45">
        <v>1300000000000</v>
      </c>
      <c r="F30" s="43">
        <v>4.9800000000000004</v>
      </c>
      <c r="G30" s="43">
        <v>2489021</v>
      </c>
      <c r="H30" s="46">
        <v>2340000000</v>
      </c>
      <c r="I30" s="43">
        <v>554.20000000000005</v>
      </c>
      <c r="J30" s="47" t="s">
        <v>80</v>
      </c>
    </row>
    <row r="31" spans="1:11" s="6" customFormat="1" ht="16.5">
      <c r="A31" s="43">
        <v>1987</v>
      </c>
      <c r="B31" s="43">
        <v>500</v>
      </c>
      <c r="C31" s="44">
        <v>1600000000</v>
      </c>
      <c r="D31" s="44">
        <v>794</v>
      </c>
      <c r="E31" s="45">
        <v>1270000000000</v>
      </c>
      <c r="F31" s="43">
        <v>4.9800000000000004</v>
      </c>
      <c r="G31" s="43">
        <v>2489021</v>
      </c>
      <c r="H31" s="46">
        <v>1980000000</v>
      </c>
      <c r="I31" s="43">
        <v>642.79999999999995</v>
      </c>
      <c r="J31" s="47" t="s">
        <v>80</v>
      </c>
    </row>
    <row r="32" spans="1:11" s="6" customFormat="1" ht="16.5">
      <c r="A32" s="43">
        <v>1987</v>
      </c>
      <c r="B32" s="43">
        <v>500</v>
      </c>
      <c r="C32" s="44">
        <v>1000000000</v>
      </c>
      <c r="D32" s="44">
        <v>1000</v>
      </c>
      <c r="E32" s="45">
        <v>1000000000000</v>
      </c>
      <c r="F32" s="43">
        <v>4.9800000000000004</v>
      </c>
      <c r="G32" s="43">
        <v>2489021</v>
      </c>
      <c r="H32" s="46">
        <v>2090000000</v>
      </c>
      <c r="I32" s="43">
        <v>478.3</v>
      </c>
      <c r="J32" s="47" t="s">
        <v>80</v>
      </c>
    </row>
    <row r="33" spans="1:10" s="6" customFormat="1" ht="16.5">
      <c r="A33" s="43">
        <v>1987</v>
      </c>
      <c r="B33" s="43">
        <v>600</v>
      </c>
      <c r="C33" s="44">
        <v>3150000000</v>
      </c>
      <c r="D33" s="44">
        <v>785</v>
      </c>
      <c r="E33" s="45">
        <v>2470000000000</v>
      </c>
      <c r="F33" s="43">
        <v>4.9800000000000004</v>
      </c>
      <c r="G33" s="43">
        <v>2986825</v>
      </c>
      <c r="H33" s="46">
        <v>2320000000</v>
      </c>
      <c r="I33" s="43">
        <v>1065.3</v>
      </c>
      <c r="J33" s="47" t="s">
        <v>84</v>
      </c>
    </row>
    <row r="34" spans="1:10" s="6" customFormat="1" ht="16.5">
      <c r="A34" s="43">
        <v>1989</v>
      </c>
      <c r="B34" s="43">
        <v>364</v>
      </c>
      <c r="C34" s="44">
        <v>1600000000</v>
      </c>
      <c r="D34" s="44">
        <v>400</v>
      </c>
      <c r="E34" s="45">
        <v>640000000000</v>
      </c>
      <c r="F34" s="43">
        <v>3.86</v>
      </c>
      <c r="G34" s="43">
        <v>1405065</v>
      </c>
      <c r="H34" s="46">
        <v>731000000</v>
      </c>
      <c r="I34" s="43">
        <v>876</v>
      </c>
      <c r="J34" s="47" t="s">
        <v>80</v>
      </c>
    </row>
    <row r="35" spans="1:10" s="6" customFormat="1" ht="16.5">
      <c r="A35" s="43">
        <v>1990</v>
      </c>
      <c r="B35" s="43">
        <v>450</v>
      </c>
      <c r="C35" s="44">
        <v>2000000000</v>
      </c>
      <c r="D35" s="44">
        <v>1480</v>
      </c>
      <c r="E35" s="45">
        <v>2960000000000</v>
      </c>
      <c r="F35" s="43" t="s">
        <v>16</v>
      </c>
      <c r="G35" s="43" t="s">
        <v>16</v>
      </c>
      <c r="H35" s="43" t="s">
        <v>16</v>
      </c>
      <c r="I35" s="43" t="s">
        <v>16</v>
      </c>
      <c r="J35" s="47" t="s">
        <v>84</v>
      </c>
    </row>
    <row r="36" spans="1:10" s="6" customFormat="1" ht="16.5">
      <c r="A36" s="43">
        <v>1990</v>
      </c>
      <c r="B36" s="43">
        <v>500</v>
      </c>
      <c r="C36" s="44">
        <v>1500000000</v>
      </c>
      <c r="D36" s="44">
        <v>814</v>
      </c>
      <c r="E36" s="45">
        <v>1220000000000</v>
      </c>
      <c r="F36" s="43" t="s">
        <v>16</v>
      </c>
      <c r="G36" s="43" t="s">
        <v>16</v>
      </c>
      <c r="H36" s="43" t="s">
        <v>16</v>
      </c>
      <c r="I36" s="43" t="s">
        <v>16</v>
      </c>
      <c r="J36" s="47" t="s">
        <v>84</v>
      </c>
    </row>
    <row r="37" spans="1:10" s="6" customFormat="1" ht="16.5">
      <c r="A37" s="43">
        <v>1991</v>
      </c>
      <c r="B37" s="43">
        <v>500</v>
      </c>
      <c r="C37" s="44">
        <v>1200000000</v>
      </c>
      <c r="D37" s="44">
        <v>1050</v>
      </c>
      <c r="E37" s="45">
        <v>1250000000000</v>
      </c>
      <c r="F37" s="43" t="s">
        <v>16</v>
      </c>
      <c r="G37" s="43" t="s">
        <v>16</v>
      </c>
      <c r="H37" s="43" t="s">
        <v>16</v>
      </c>
      <c r="I37" s="43" t="s">
        <v>16</v>
      </c>
      <c r="J37" s="47" t="s">
        <v>86</v>
      </c>
    </row>
    <row r="38" spans="1:10" s="6" customFormat="1" ht="16.5">
      <c r="A38" s="43">
        <v>1992</v>
      </c>
      <c r="B38" s="43">
        <v>500</v>
      </c>
      <c r="C38" s="44">
        <v>2000000000</v>
      </c>
      <c r="D38" s="44">
        <v>930</v>
      </c>
      <c r="E38" s="45">
        <v>1860000000000</v>
      </c>
      <c r="F38" s="43">
        <v>2.97</v>
      </c>
      <c r="G38" s="43">
        <v>1487019</v>
      </c>
      <c r="H38" s="46">
        <v>1200000000</v>
      </c>
      <c r="I38" s="43">
        <v>1545.9</v>
      </c>
      <c r="J38" s="47" t="s">
        <v>80</v>
      </c>
    </row>
    <row r="39" spans="1:10" s="6" customFormat="1" ht="16.5">
      <c r="A39" s="43">
        <v>1994</v>
      </c>
      <c r="B39" s="43">
        <v>450</v>
      </c>
      <c r="C39" s="44">
        <v>600000000</v>
      </c>
      <c r="D39" s="44">
        <v>250</v>
      </c>
      <c r="E39" s="45">
        <v>150000000000</v>
      </c>
      <c r="F39" s="43">
        <v>0.56999999999999995</v>
      </c>
      <c r="G39" s="43">
        <v>257982</v>
      </c>
      <c r="H39" s="46">
        <v>106000000</v>
      </c>
      <c r="I39" s="43">
        <v>1409.5</v>
      </c>
      <c r="J39" s="47" t="s">
        <v>84</v>
      </c>
    </row>
    <row r="40" spans="1:10" s="6" customFormat="1" ht="16.5">
      <c r="A40" s="43">
        <v>2000</v>
      </c>
      <c r="B40" s="43">
        <v>450</v>
      </c>
      <c r="C40" s="44">
        <v>600000000</v>
      </c>
      <c r="D40" s="44">
        <v>260</v>
      </c>
      <c r="E40" s="45">
        <v>156000000000</v>
      </c>
      <c r="F40" s="43">
        <v>1.82</v>
      </c>
      <c r="G40" s="43">
        <v>821102</v>
      </c>
      <c r="H40" s="46">
        <v>352000000</v>
      </c>
      <c r="I40" s="43">
        <v>442.9</v>
      </c>
      <c r="J40" s="47" t="s">
        <v>87</v>
      </c>
    </row>
  </sheetData>
  <pageMargins left="0.7" right="0.7" top="0.75" bottom="0.75" header="0.3" footer="0.3"/>
  <pageSetup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4"/>
  <dimension ref="A1:K56"/>
  <sheetViews>
    <sheetView topLeftCell="C1" zoomScale="95" zoomScaleNormal="95" workbookViewId="0">
      <selection activeCell="N14" sqref="N14"/>
    </sheetView>
  </sheetViews>
  <sheetFormatPr defaultRowHeight="15"/>
  <cols>
    <col min="5" max="5" width="9.140625" style="7"/>
  </cols>
  <sheetData>
    <row r="1" spans="1:11" ht="25.5" thickTop="1">
      <c r="A1" s="57" t="s">
        <v>0</v>
      </c>
      <c r="B1" s="59" t="s">
        <v>1</v>
      </c>
      <c r="C1" s="59" t="s">
        <v>2</v>
      </c>
      <c r="D1" s="1" t="s">
        <v>3</v>
      </c>
      <c r="E1" s="60" t="s">
        <v>4</v>
      </c>
      <c r="F1" s="59" t="s">
        <v>5</v>
      </c>
      <c r="G1" s="1" t="s">
        <v>6</v>
      </c>
      <c r="H1" s="1" t="s">
        <v>7</v>
      </c>
      <c r="I1" s="1" t="s">
        <v>4</v>
      </c>
      <c r="J1" s="57" t="s">
        <v>8</v>
      </c>
      <c r="K1" s="2"/>
    </row>
    <row r="2" spans="1:11" ht="24.75">
      <c r="A2" s="58"/>
      <c r="B2" s="60"/>
      <c r="C2" s="60"/>
      <c r="D2" s="3" t="s">
        <v>9</v>
      </c>
      <c r="E2" s="60"/>
      <c r="F2" s="60"/>
      <c r="G2" s="3" t="s">
        <v>10</v>
      </c>
      <c r="H2" s="3" t="s">
        <v>11</v>
      </c>
      <c r="I2" s="3" t="s">
        <v>12</v>
      </c>
      <c r="J2" s="58"/>
      <c r="K2" s="2"/>
    </row>
    <row r="3" spans="1:11">
      <c r="A3" s="58"/>
      <c r="B3" s="10" t="s">
        <v>19</v>
      </c>
      <c r="C3" s="10" t="s">
        <v>20</v>
      </c>
      <c r="D3" s="10" t="s">
        <v>21</v>
      </c>
      <c r="E3" s="4" t="s">
        <v>22</v>
      </c>
      <c r="F3" s="10"/>
      <c r="G3" s="10" t="s">
        <v>23</v>
      </c>
      <c r="H3" s="10" t="s">
        <v>24</v>
      </c>
      <c r="I3" s="10" t="s">
        <v>25</v>
      </c>
      <c r="J3" s="58"/>
      <c r="K3" s="2"/>
    </row>
    <row r="4" spans="1:11">
      <c r="A4" s="10">
        <v>1889</v>
      </c>
      <c r="B4" s="10">
        <v>4</v>
      </c>
      <c r="C4" s="11">
        <v>32500</v>
      </c>
      <c r="D4" s="11">
        <v>22.5</v>
      </c>
      <c r="E4" s="12">
        <v>732000</v>
      </c>
      <c r="F4" s="13">
        <v>0.53</v>
      </c>
      <c r="G4" s="13">
        <v>2136</v>
      </c>
      <c r="H4" s="14">
        <v>48100</v>
      </c>
      <c r="I4" s="10">
        <v>15.2</v>
      </c>
      <c r="J4" s="10" t="s">
        <v>26</v>
      </c>
      <c r="K4" s="2"/>
    </row>
    <row r="5" spans="1:11">
      <c r="A5" s="10">
        <v>1890</v>
      </c>
      <c r="B5" s="10">
        <v>1.1000000000000001</v>
      </c>
      <c r="C5" s="11">
        <v>120000</v>
      </c>
      <c r="D5" s="11">
        <v>22.5</v>
      </c>
      <c r="E5" s="12">
        <v>2700000</v>
      </c>
      <c r="F5" s="13">
        <v>0.54</v>
      </c>
      <c r="G5" s="13">
        <v>597</v>
      </c>
      <c r="H5" s="14">
        <v>13500</v>
      </c>
      <c r="I5" s="10">
        <v>200.8</v>
      </c>
      <c r="J5" s="10" t="s">
        <v>27</v>
      </c>
      <c r="K5" s="2"/>
    </row>
    <row r="6" spans="1:11">
      <c r="A6" s="10">
        <v>1892</v>
      </c>
      <c r="B6" s="10">
        <v>5</v>
      </c>
      <c r="C6" s="11">
        <v>120000</v>
      </c>
      <c r="D6" s="11">
        <v>20.9</v>
      </c>
      <c r="E6" s="12">
        <v>2510000</v>
      </c>
      <c r="F6" s="13">
        <v>0.56000000000000005</v>
      </c>
      <c r="G6" s="13">
        <v>2810</v>
      </c>
      <c r="H6" s="14">
        <v>58800</v>
      </c>
      <c r="I6" s="10">
        <v>42.7</v>
      </c>
      <c r="J6" s="10" t="s">
        <v>28</v>
      </c>
      <c r="K6" s="2"/>
    </row>
    <row r="7" spans="1:11">
      <c r="A7" s="10">
        <v>1897</v>
      </c>
      <c r="B7" s="10" t="s">
        <v>16</v>
      </c>
      <c r="C7" s="11">
        <v>746000</v>
      </c>
      <c r="D7" s="11">
        <v>41.8</v>
      </c>
      <c r="E7" s="12">
        <v>31200000</v>
      </c>
      <c r="F7" s="13">
        <v>0.61</v>
      </c>
      <c r="G7" s="10" t="s">
        <v>16</v>
      </c>
      <c r="H7" s="10" t="s">
        <v>16</v>
      </c>
      <c r="I7" s="10" t="s">
        <v>16</v>
      </c>
      <c r="J7" s="10" t="s">
        <v>29</v>
      </c>
      <c r="K7" s="2"/>
    </row>
    <row r="8" spans="1:11">
      <c r="A8" s="10">
        <v>1897</v>
      </c>
      <c r="B8" s="10">
        <v>7.0000000000000007E-2</v>
      </c>
      <c r="C8" s="11">
        <v>14000</v>
      </c>
      <c r="D8" s="11">
        <v>21.3</v>
      </c>
      <c r="E8" s="12">
        <v>299000</v>
      </c>
      <c r="F8" s="13">
        <v>0.61</v>
      </c>
      <c r="G8" s="13">
        <v>43</v>
      </c>
      <c r="H8" s="14">
        <v>914</v>
      </c>
      <c r="I8" s="10">
        <v>326.7</v>
      </c>
      <c r="J8" s="10" t="s">
        <v>30</v>
      </c>
      <c r="K8" s="2"/>
    </row>
    <row r="9" spans="1:11">
      <c r="A9" s="10">
        <v>1919</v>
      </c>
      <c r="B9" s="10">
        <v>110</v>
      </c>
      <c r="C9" s="11">
        <v>12000000</v>
      </c>
      <c r="D9" s="11">
        <v>161</v>
      </c>
      <c r="E9" s="12">
        <v>1930000000</v>
      </c>
      <c r="F9" s="13">
        <v>0.89</v>
      </c>
      <c r="G9" s="13">
        <v>98105</v>
      </c>
      <c r="H9" s="14">
        <v>15800000</v>
      </c>
      <c r="I9" s="10">
        <v>122.3</v>
      </c>
      <c r="J9" s="10" t="s">
        <v>31</v>
      </c>
      <c r="K9" s="2"/>
    </row>
    <row r="10" spans="1:11">
      <c r="A10" s="10">
        <v>1936</v>
      </c>
      <c r="B10" s="10">
        <v>220</v>
      </c>
      <c r="C10" s="11">
        <v>160000000</v>
      </c>
      <c r="D10" s="11">
        <v>56</v>
      </c>
      <c r="E10" s="12">
        <v>8960000000</v>
      </c>
      <c r="F10" s="13">
        <v>0.71</v>
      </c>
      <c r="G10" s="13">
        <v>156884</v>
      </c>
      <c r="H10" s="14">
        <v>8790000</v>
      </c>
      <c r="I10" s="15">
        <v>1019.9</v>
      </c>
      <c r="J10" s="10" t="s">
        <v>32</v>
      </c>
      <c r="K10" s="2"/>
    </row>
    <row r="11" spans="1:11">
      <c r="A11" s="10">
        <v>1936</v>
      </c>
      <c r="B11" s="10" t="s">
        <v>16</v>
      </c>
      <c r="C11" s="11">
        <v>5040</v>
      </c>
      <c r="D11" s="11">
        <v>6.4999999999999997E-4</v>
      </c>
      <c r="E11" s="12">
        <v>3.27</v>
      </c>
      <c r="F11" s="10" t="s">
        <v>16</v>
      </c>
      <c r="G11" s="10" t="s">
        <v>16</v>
      </c>
      <c r="H11" s="10" t="s">
        <v>16</v>
      </c>
      <c r="I11" s="10" t="s">
        <v>16</v>
      </c>
      <c r="J11" s="10" t="s">
        <v>36</v>
      </c>
      <c r="K11" s="2"/>
    </row>
    <row r="12" spans="1:11">
      <c r="A12" s="10">
        <v>1936</v>
      </c>
      <c r="B12" s="10" t="s">
        <v>16</v>
      </c>
      <c r="C12" s="11">
        <v>671</v>
      </c>
      <c r="D12" s="11">
        <v>2.7299999999999998E-3</v>
      </c>
      <c r="E12" s="12">
        <v>1.83</v>
      </c>
      <c r="F12" s="10" t="s">
        <v>16</v>
      </c>
      <c r="G12" s="10" t="s">
        <v>16</v>
      </c>
      <c r="H12" s="10" t="s">
        <v>16</v>
      </c>
      <c r="I12" s="10" t="s">
        <v>16</v>
      </c>
      <c r="J12" s="10" t="s">
        <v>37</v>
      </c>
      <c r="K12" s="2"/>
    </row>
    <row r="13" spans="1:11">
      <c r="A13" s="10">
        <v>1936</v>
      </c>
      <c r="B13" s="10" t="s">
        <v>16</v>
      </c>
      <c r="C13" s="11">
        <v>8490</v>
      </c>
      <c r="D13" s="11">
        <v>4.6100000000000004E-3</v>
      </c>
      <c r="E13" s="12">
        <v>39.200000000000003</v>
      </c>
      <c r="F13" s="10" t="s">
        <v>16</v>
      </c>
      <c r="G13" s="10" t="s">
        <v>16</v>
      </c>
      <c r="H13" s="10" t="s">
        <v>16</v>
      </c>
      <c r="I13" s="10" t="s">
        <v>16</v>
      </c>
      <c r="J13" s="10" t="s">
        <v>38</v>
      </c>
      <c r="K13" s="2"/>
    </row>
    <row r="14" spans="1:11">
      <c r="A14" s="10">
        <v>1941</v>
      </c>
      <c r="B14" s="10" t="s">
        <v>16</v>
      </c>
      <c r="C14" s="11">
        <v>7150</v>
      </c>
      <c r="D14" s="11">
        <v>6.4999999999999997E-4</v>
      </c>
      <c r="E14" s="12">
        <v>4.6500000000000004</v>
      </c>
      <c r="F14" s="10" t="s">
        <v>16</v>
      </c>
      <c r="G14" s="10" t="s">
        <v>16</v>
      </c>
      <c r="H14" s="10" t="s">
        <v>16</v>
      </c>
      <c r="I14" s="10" t="s">
        <v>16</v>
      </c>
      <c r="J14" s="10" t="s">
        <v>39</v>
      </c>
      <c r="K14" s="2"/>
    </row>
    <row r="15" spans="1:11">
      <c r="A15" s="10">
        <v>1941</v>
      </c>
      <c r="B15" s="10" t="s">
        <v>16</v>
      </c>
      <c r="C15" s="11">
        <v>671</v>
      </c>
      <c r="D15" s="11">
        <v>2.7299999999999998E-3</v>
      </c>
      <c r="E15" s="12">
        <v>1.83</v>
      </c>
      <c r="F15" s="10" t="s">
        <v>16</v>
      </c>
      <c r="G15" s="10" t="s">
        <v>16</v>
      </c>
      <c r="H15" s="10" t="s">
        <v>16</v>
      </c>
      <c r="I15" s="10" t="s">
        <v>16</v>
      </c>
      <c r="J15" s="10" t="s">
        <v>40</v>
      </c>
      <c r="K15" s="2"/>
    </row>
    <row r="16" spans="1:11">
      <c r="A16" s="10">
        <v>1941</v>
      </c>
      <c r="B16" s="10" t="s">
        <v>16</v>
      </c>
      <c r="C16" s="11">
        <v>6630</v>
      </c>
      <c r="D16" s="11">
        <v>4.6100000000000004E-3</v>
      </c>
      <c r="E16" s="12">
        <v>30.6</v>
      </c>
      <c r="F16" s="10" t="s">
        <v>16</v>
      </c>
      <c r="G16" s="10" t="s">
        <v>16</v>
      </c>
      <c r="H16" s="10" t="s">
        <v>16</v>
      </c>
      <c r="I16" s="10" t="s">
        <v>16</v>
      </c>
      <c r="J16" s="10" t="s">
        <v>41</v>
      </c>
      <c r="K16" s="2"/>
    </row>
    <row r="17" spans="1:11">
      <c r="A17" s="10">
        <v>1955</v>
      </c>
      <c r="B17" s="10" t="s">
        <v>16</v>
      </c>
      <c r="C17" s="11">
        <v>7150</v>
      </c>
      <c r="D17" s="11">
        <v>6.4999999999999997E-4</v>
      </c>
      <c r="E17" s="12">
        <v>4.6500000000000004</v>
      </c>
      <c r="F17" s="10" t="s">
        <v>16</v>
      </c>
      <c r="G17" s="10" t="s">
        <v>16</v>
      </c>
      <c r="H17" s="10" t="s">
        <v>16</v>
      </c>
      <c r="I17" s="10" t="s">
        <v>16</v>
      </c>
      <c r="J17" s="10" t="s">
        <v>42</v>
      </c>
      <c r="K17" s="2"/>
    </row>
    <row r="18" spans="1:11">
      <c r="A18" s="10">
        <v>1955</v>
      </c>
      <c r="B18" s="10" t="s">
        <v>16</v>
      </c>
      <c r="C18" s="11">
        <v>1340</v>
      </c>
      <c r="D18" s="11">
        <v>2.7299999999999998E-3</v>
      </c>
      <c r="E18" s="12">
        <v>3.66</v>
      </c>
      <c r="F18" s="10" t="s">
        <v>16</v>
      </c>
      <c r="G18" s="10" t="s">
        <v>16</v>
      </c>
      <c r="H18" s="10" t="s">
        <v>16</v>
      </c>
      <c r="I18" s="10" t="s">
        <v>16</v>
      </c>
      <c r="J18" s="10" t="s">
        <v>43</v>
      </c>
      <c r="K18" s="2"/>
    </row>
    <row r="19" spans="1:11">
      <c r="A19" s="10">
        <v>1955</v>
      </c>
      <c r="B19" s="10" t="s">
        <v>16</v>
      </c>
      <c r="C19" s="11">
        <v>11900</v>
      </c>
      <c r="D19" s="11">
        <v>3.0400000000000002E-3</v>
      </c>
      <c r="E19" s="12">
        <v>36.299999999999997</v>
      </c>
      <c r="F19" s="10" t="s">
        <v>16</v>
      </c>
      <c r="G19" s="10" t="s">
        <v>16</v>
      </c>
      <c r="H19" s="10" t="s">
        <v>16</v>
      </c>
      <c r="I19" s="10" t="s">
        <v>16</v>
      </c>
      <c r="J19" s="10" t="s">
        <v>44</v>
      </c>
      <c r="K19" s="2"/>
    </row>
    <row r="20" spans="1:11">
      <c r="A20" s="10">
        <v>1962</v>
      </c>
      <c r="B20" s="10">
        <v>400</v>
      </c>
      <c r="C20" s="11">
        <v>720000000</v>
      </c>
      <c r="D20" s="11">
        <v>470</v>
      </c>
      <c r="E20" s="12">
        <v>338000000000</v>
      </c>
      <c r="F20" s="10">
        <v>1.67</v>
      </c>
      <c r="G20" s="10">
        <v>666608</v>
      </c>
      <c r="H20" s="14">
        <v>420000000</v>
      </c>
      <c r="I20" s="10">
        <v>806</v>
      </c>
      <c r="J20" s="10" t="s">
        <v>13</v>
      </c>
      <c r="K20" s="2"/>
    </row>
    <row r="21" spans="1:11">
      <c r="A21" s="10">
        <v>1967</v>
      </c>
      <c r="B21" s="10">
        <v>200</v>
      </c>
      <c r="C21" s="11">
        <v>300000000</v>
      </c>
      <c r="D21" s="11">
        <v>423</v>
      </c>
      <c r="E21" s="12">
        <v>127000000000</v>
      </c>
      <c r="F21" s="10">
        <v>1.31</v>
      </c>
      <c r="G21" s="10">
        <v>261395</v>
      </c>
      <c r="H21" s="14">
        <v>147000000</v>
      </c>
      <c r="I21" s="10">
        <v>862.9</v>
      </c>
      <c r="J21" s="10" t="s">
        <v>14</v>
      </c>
      <c r="K21" s="2"/>
    </row>
    <row r="22" spans="1:11">
      <c r="A22" s="10">
        <v>1967</v>
      </c>
      <c r="B22" s="10" t="s">
        <v>16</v>
      </c>
      <c r="C22" s="11">
        <v>7150</v>
      </c>
      <c r="D22" s="11">
        <v>6.4999999999999997E-4</v>
      </c>
      <c r="E22" s="12">
        <v>4.6500000000000004</v>
      </c>
      <c r="F22" s="10"/>
      <c r="G22" s="10"/>
      <c r="H22" s="10"/>
      <c r="I22" s="10"/>
      <c r="J22" s="10" t="s">
        <v>45</v>
      </c>
      <c r="K22" s="2"/>
    </row>
    <row r="23" spans="1:11">
      <c r="A23" s="10">
        <v>1967</v>
      </c>
      <c r="B23" s="10" t="s">
        <v>16</v>
      </c>
      <c r="C23" s="11">
        <v>3130</v>
      </c>
      <c r="D23" s="11">
        <v>1.9599999999999999E-3</v>
      </c>
      <c r="E23" s="12">
        <v>6.14</v>
      </c>
      <c r="F23" s="10" t="s">
        <v>16</v>
      </c>
      <c r="G23" s="10" t="s">
        <v>16</v>
      </c>
      <c r="H23" s="10" t="s">
        <v>16</v>
      </c>
      <c r="I23" s="10" t="s">
        <v>16</v>
      </c>
      <c r="J23" s="10" t="s">
        <v>46</v>
      </c>
      <c r="K23" s="2"/>
    </row>
    <row r="24" spans="1:11">
      <c r="A24" s="10">
        <v>1968</v>
      </c>
      <c r="B24" s="10">
        <v>500</v>
      </c>
      <c r="C24" s="11">
        <v>1000000000</v>
      </c>
      <c r="D24" s="11">
        <v>151</v>
      </c>
      <c r="E24" s="12">
        <v>151000000000</v>
      </c>
      <c r="F24" s="13">
        <v>2.0499999999999998</v>
      </c>
      <c r="G24" s="13">
        <v>1026304</v>
      </c>
      <c r="H24" s="14">
        <v>155000000</v>
      </c>
      <c r="I24" s="10">
        <v>974.4</v>
      </c>
      <c r="J24" s="10" t="s">
        <v>33</v>
      </c>
      <c r="K24" s="2"/>
    </row>
    <row r="25" spans="1:11">
      <c r="A25" s="10">
        <v>1969</v>
      </c>
      <c r="B25" s="10">
        <v>330</v>
      </c>
      <c r="C25" s="11">
        <v>50000000</v>
      </c>
      <c r="D25" s="11">
        <v>430</v>
      </c>
      <c r="E25" s="12">
        <v>21500000000</v>
      </c>
      <c r="F25" s="13">
        <v>1.74</v>
      </c>
      <c r="G25" s="13">
        <v>574995</v>
      </c>
      <c r="H25" s="14">
        <v>247000000</v>
      </c>
      <c r="I25" s="10">
        <v>87</v>
      </c>
      <c r="J25" s="10" t="s">
        <v>34</v>
      </c>
      <c r="K25" s="2"/>
    </row>
    <row r="26" spans="1:11">
      <c r="A26" s="10">
        <v>1973</v>
      </c>
      <c r="B26" s="10">
        <v>450</v>
      </c>
      <c r="C26" s="11">
        <v>1620000000</v>
      </c>
      <c r="D26" s="11">
        <v>890</v>
      </c>
      <c r="E26" s="12">
        <v>1440000000000</v>
      </c>
      <c r="F26" s="10">
        <v>2.2400000000000002</v>
      </c>
      <c r="G26" s="10">
        <v>1009857</v>
      </c>
      <c r="H26" s="14">
        <v>840000000</v>
      </c>
      <c r="I26" s="10">
        <v>1715.7</v>
      </c>
      <c r="J26" s="10" t="s">
        <v>13</v>
      </c>
      <c r="K26" s="2"/>
    </row>
    <row r="27" spans="1:11">
      <c r="A27" s="4">
        <v>1977</v>
      </c>
      <c r="B27" s="4">
        <v>533</v>
      </c>
      <c r="C27" s="12">
        <v>1920000000</v>
      </c>
      <c r="D27" s="12">
        <v>1410</v>
      </c>
      <c r="E27" s="12">
        <v>2710000000000</v>
      </c>
      <c r="F27" s="4">
        <v>2.64</v>
      </c>
      <c r="G27" s="4">
        <v>1408169</v>
      </c>
      <c r="H27" s="16">
        <v>1470000000</v>
      </c>
      <c r="I27" s="4">
        <v>1842.5</v>
      </c>
      <c r="J27" s="4" t="s">
        <v>13</v>
      </c>
      <c r="K27" s="2"/>
    </row>
    <row r="28" spans="1:11">
      <c r="A28" s="4">
        <v>1977</v>
      </c>
      <c r="B28" s="4">
        <v>250</v>
      </c>
      <c r="C28" s="12">
        <v>500000000</v>
      </c>
      <c r="D28" s="12">
        <v>749</v>
      </c>
      <c r="E28" s="12">
        <v>375000000000</v>
      </c>
      <c r="F28" s="4">
        <v>2.64</v>
      </c>
      <c r="G28" s="4">
        <v>660492</v>
      </c>
      <c r="H28" s="16">
        <v>485000000</v>
      </c>
      <c r="I28" s="4">
        <v>772.5</v>
      </c>
      <c r="J28" s="4" t="s">
        <v>13</v>
      </c>
    </row>
    <row r="29" spans="1:11">
      <c r="A29" s="10">
        <v>1977</v>
      </c>
      <c r="B29" s="10">
        <v>533</v>
      </c>
      <c r="C29" s="11">
        <v>1930000000</v>
      </c>
      <c r="D29" s="11">
        <v>1420</v>
      </c>
      <c r="E29" s="12">
        <v>2740000000000</v>
      </c>
      <c r="F29" s="10">
        <v>2.64</v>
      </c>
      <c r="G29" s="10">
        <v>1408169</v>
      </c>
      <c r="H29" s="14">
        <v>1480000000</v>
      </c>
      <c r="I29" s="10">
        <v>1852.1</v>
      </c>
      <c r="J29" s="10" t="s">
        <v>14</v>
      </c>
    </row>
    <row r="30" spans="1:11">
      <c r="A30" s="10">
        <v>1978</v>
      </c>
      <c r="B30" s="10">
        <v>250</v>
      </c>
      <c r="C30" s="11">
        <v>900000000</v>
      </c>
      <c r="D30" s="11">
        <v>930</v>
      </c>
      <c r="E30" s="12">
        <v>837000000000</v>
      </c>
      <c r="F30" s="10">
        <v>2.29</v>
      </c>
      <c r="G30" s="10">
        <v>572183</v>
      </c>
      <c r="H30" s="14">
        <v>466000000</v>
      </c>
      <c r="I30" s="10">
        <v>1797.6</v>
      </c>
      <c r="J30" s="10" t="s">
        <v>13</v>
      </c>
    </row>
    <row r="31" spans="1:11">
      <c r="A31" s="10">
        <v>1978</v>
      </c>
      <c r="B31" s="10" t="s">
        <v>16</v>
      </c>
      <c r="C31" s="11">
        <v>7150</v>
      </c>
      <c r="D31" s="11">
        <v>6.4999999999999997E-4</v>
      </c>
      <c r="E31" s="12">
        <v>4.6500000000000004</v>
      </c>
      <c r="F31" s="10" t="s">
        <v>16</v>
      </c>
      <c r="G31" s="10" t="s">
        <v>16</v>
      </c>
      <c r="H31" s="10" t="s">
        <v>16</v>
      </c>
      <c r="I31" s="10" t="s">
        <v>16</v>
      </c>
      <c r="J31" s="10" t="s">
        <v>47</v>
      </c>
    </row>
    <row r="32" spans="1:11">
      <c r="A32" s="10">
        <v>1978</v>
      </c>
      <c r="B32" s="10" t="s">
        <v>16</v>
      </c>
      <c r="C32" s="11">
        <v>3350</v>
      </c>
      <c r="D32" s="11">
        <v>1.9599999999999999E-3</v>
      </c>
      <c r="E32" s="12">
        <v>6.58</v>
      </c>
      <c r="F32" s="10" t="s">
        <v>16</v>
      </c>
      <c r="G32" s="10" t="s">
        <v>16</v>
      </c>
      <c r="H32" s="10" t="s">
        <v>16</v>
      </c>
      <c r="I32" s="10" t="s">
        <v>16</v>
      </c>
      <c r="J32" s="10" t="s">
        <v>48</v>
      </c>
    </row>
    <row r="33" spans="1:10">
      <c r="A33" s="10">
        <v>1982</v>
      </c>
      <c r="B33" s="10">
        <v>500</v>
      </c>
      <c r="C33" s="11">
        <v>560000000</v>
      </c>
      <c r="D33" s="11">
        <v>1700</v>
      </c>
      <c r="E33" s="12">
        <v>952000000000</v>
      </c>
      <c r="F33" s="10">
        <v>2.5499999999999998</v>
      </c>
      <c r="G33" s="10">
        <v>1274076</v>
      </c>
      <c r="H33" s="14">
        <v>1620000000</v>
      </c>
      <c r="I33" s="10">
        <v>586</v>
      </c>
      <c r="J33" s="10" t="s">
        <v>15</v>
      </c>
    </row>
    <row r="34" spans="1:10">
      <c r="A34" s="10">
        <v>1983</v>
      </c>
      <c r="B34" s="10">
        <v>220</v>
      </c>
      <c r="C34" s="11">
        <v>70000000</v>
      </c>
      <c r="D34" s="11">
        <v>699</v>
      </c>
      <c r="E34" s="12">
        <v>48900000000</v>
      </c>
      <c r="F34" s="13">
        <v>2.72</v>
      </c>
      <c r="G34" s="13">
        <v>599335</v>
      </c>
      <c r="H34" s="14">
        <v>419000000</v>
      </c>
      <c r="I34" s="10">
        <v>116.8</v>
      </c>
      <c r="J34" s="10" t="s">
        <v>35</v>
      </c>
    </row>
    <row r="35" spans="1:10">
      <c r="A35" s="10">
        <v>1985</v>
      </c>
      <c r="B35" s="10">
        <v>500</v>
      </c>
      <c r="C35" s="11">
        <v>900000000</v>
      </c>
      <c r="D35" s="11">
        <v>720</v>
      </c>
      <c r="E35" s="12">
        <v>648000000000</v>
      </c>
      <c r="F35" s="10">
        <v>2.1</v>
      </c>
      <c r="G35" s="10">
        <v>1052323</v>
      </c>
      <c r="H35" s="14">
        <v>727000000</v>
      </c>
      <c r="I35" s="10">
        <v>890.9</v>
      </c>
      <c r="J35" s="10" t="s">
        <v>13</v>
      </c>
    </row>
    <row r="36" spans="1:10">
      <c r="A36" s="10">
        <v>1985</v>
      </c>
      <c r="B36" s="10">
        <v>400</v>
      </c>
      <c r="C36" s="11">
        <v>500000000</v>
      </c>
      <c r="D36" s="11">
        <v>256</v>
      </c>
      <c r="E36" s="12">
        <v>128000000000</v>
      </c>
      <c r="F36" s="10">
        <v>2.1</v>
      </c>
      <c r="G36" s="10">
        <v>841859</v>
      </c>
      <c r="H36" s="14">
        <v>334000000</v>
      </c>
      <c r="I36" s="10">
        <v>383.2</v>
      </c>
      <c r="J36" s="10" t="s">
        <v>13</v>
      </c>
    </row>
    <row r="37" spans="1:10">
      <c r="A37" s="10">
        <v>1986</v>
      </c>
      <c r="B37" s="10">
        <v>450</v>
      </c>
      <c r="C37" s="11">
        <v>690000000</v>
      </c>
      <c r="D37" s="11">
        <v>175</v>
      </c>
      <c r="E37" s="12">
        <v>121000000000</v>
      </c>
      <c r="F37" s="10">
        <v>4.88</v>
      </c>
      <c r="G37" s="10">
        <v>2195008</v>
      </c>
      <c r="H37" s="14">
        <v>599000000</v>
      </c>
      <c r="I37" s="10">
        <v>201.5</v>
      </c>
      <c r="J37" s="10" t="s">
        <v>13</v>
      </c>
    </row>
    <row r="38" spans="1:10">
      <c r="A38" s="10">
        <v>1986</v>
      </c>
      <c r="B38" s="10">
        <v>450</v>
      </c>
      <c r="C38" s="11">
        <v>690000000</v>
      </c>
      <c r="D38" s="11">
        <v>175</v>
      </c>
      <c r="E38" s="12">
        <v>121000000000</v>
      </c>
      <c r="F38" s="10">
        <v>4.88</v>
      </c>
      <c r="G38" s="10">
        <v>2195008</v>
      </c>
      <c r="H38" s="14">
        <v>599000000</v>
      </c>
      <c r="I38" s="10">
        <v>201.5</v>
      </c>
      <c r="J38" s="10" t="s">
        <v>13</v>
      </c>
    </row>
    <row r="39" spans="1:10">
      <c r="A39" s="10">
        <v>1987</v>
      </c>
      <c r="B39" s="10">
        <v>500</v>
      </c>
      <c r="C39" s="11">
        <v>1200000000</v>
      </c>
      <c r="D39" s="11">
        <v>1080</v>
      </c>
      <c r="E39" s="12">
        <v>1300000000000</v>
      </c>
      <c r="F39" s="10">
        <v>4.9800000000000004</v>
      </c>
      <c r="G39" s="10">
        <v>2489021</v>
      </c>
      <c r="H39" s="14">
        <v>2340000000</v>
      </c>
      <c r="I39" s="10">
        <v>554.20000000000005</v>
      </c>
      <c r="J39" s="10" t="s">
        <v>13</v>
      </c>
    </row>
    <row r="40" spans="1:10">
      <c r="A40" s="10">
        <v>1987</v>
      </c>
      <c r="B40" s="10">
        <v>500</v>
      </c>
      <c r="C40" s="11">
        <v>1600000000</v>
      </c>
      <c r="D40" s="11">
        <v>794</v>
      </c>
      <c r="E40" s="12">
        <v>1270000000000</v>
      </c>
      <c r="F40" s="10">
        <v>4.9800000000000004</v>
      </c>
      <c r="G40" s="10">
        <v>2489021</v>
      </c>
      <c r="H40" s="14">
        <v>1980000000</v>
      </c>
      <c r="I40" s="10">
        <v>642.79999999999995</v>
      </c>
      <c r="J40" s="10" t="s">
        <v>13</v>
      </c>
    </row>
    <row r="41" spans="1:10">
      <c r="A41" s="10">
        <v>1987</v>
      </c>
      <c r="B41" s="10">
        <v>500</v>
      </c>
      <c r="C41" s="11">
        <v>1000000000</v>
      </c>
      <c r="D41" s="11">
        <v>1000</v>
      </c>
      <c r="E41" s="12">
        <v>1000000000000</v>
      </c>
      <c r="F41" s="10">
        <v>4.9800000000000004</v>
      </c>
      <c r="G41" s="10">
        <v>2489021</v>
      </c>
      <c r="H41" s="14">
        <v>2090000000</v>
      </c>
      <c r="I41" s="10">
        <v>478.3</v>
      </c>
      <c r="J41" s="10" t="s">
        <v>13</v>
      </c>
    </row>
    <row r="42" spans="1:10">
      <c r="A42" s="10">
        <v>1987</v>
      </c>
      <c r="B42" s="10">
        <v>600</v>
      </c>
      <c r="C42" s="11">
        <v>3150000000</v>
      </c>
      <c r="D42" s="11">
        <v>785</v>
      </c>
      <c r="E42" s="12">
        <v>2470000000000</v>
      </c>
      <c r="F42" s="10">
        <v>4.9800000000000004</v>
      </c>
      <c r="G42" s="10">
        <v>2986825</v>
      </c>
      <c r="H42" s="14">
        <v>2320000000</v>
      </c>
      <c r="I42" s="10">
        <v>1065.3</v>
      </c>
      <c r="J42" s="10" t="s">
        <v>15</v>
      </c>
    </row>
    <row r="43" spans="1:10">
      <c r="A43" s="10">
        <v>1988</v>
      </c>
      <c r="B43" s="10" t="s">
        <v>16</v>
      </c>
      <c r="C43" s="11">
        <v>7600</v>
      </c>
      <c r="D43" s="11">
        <v>6.4999999999999997E-4</v>
      </c>
      <c r="E43" s="12">
        <v>4.9400000000000004</v>
      </c>
      <c r="F43" s="10" t="s">
        <v>16</v>
      </c>
      <c r="G43" s="10" t="s">
        <v>16</v>
      </c>
      <c r="H43" s="10" t="s">
        <v>16</v>
      </c>
      <c r="I43" s="10" t="s">
        <v>16</v>
      </c>
      <c r="J43" s="10" t="s">
        <v>49</v>
      </c>
    </row>
    <row r="44" spans="1:10">
      <c r="A44" s="10">
        <v>1988</v>
      </c>
      <c r="B44" s="10" t="s">
        <v>16</v>
      </c>
      <c r="C44" s="11">
        <v>3200</v>
      </c>
      <c r="D44" s="11">
        <v>1.9599999999999999E-3</v>
      </c>
      <c r="E44" s="12">
        <v>6.29</v>
      </c>
      <c r="F44" s="10" t="s">
        <v>16</v>
      </c>
      <c r="G44" s="10" t="s">
        <v>16</v>
      </c>
      <c r="H44" s="10" t="s">
        <v>16</v>
      </c>
      <c r="I44" s="10" t="s">
        <v>16</v>
      </c>
      <c r="J44" s="10" t="s">
        <v>50</v>
      </c>
    </row>
    <row r="45" spans="1:10">
      <c r="A45" s="10">
        <v>1988</v>
      </c>
      <c r="B45" s="10" t="s">
        <v>16</v>
      </c>
      <c r="C45" s="11">
        <v>11900</v>
      </c>
      <c r="D45" s="11">
        <v>4.3200000000000001E-3</v>
      </c>
      <c r="E45" s="12">
        <v>51.5</v>
      </c>
      <c r="F45" s="10" t="s">
        <v>16</v>
      </c>
      <c r="G45" s="10" t="s">
        <v>16</v>
      </c>
      <c r="H45" s="10" t="s">
        <v>16</v>
      </c>
      <c r="I45" s="10" t="s">
        <v>16</v>
      </c>
      <c r="J45" s="10" t="s">
        <v>51</v>
      </c>
    </row>
    <row r="46" spans="1:10">
      <c r="A46" s="10">
        <v>1989</v>
      </c>
      <c r="B46" s="10">
        <v>364</v>
      </c>
      <c r="C46" s="11">
        <v>1600000000</v>
      </c>
      <c r="D46" s="11">
        <v>400</v>
      </c>
      <c r="E46" s="12">
        <v>640000000000</v>
      </c>
      <c r="F46" s="10">
        <v>3.86</v>
      </c>
      <c r="G46" s="10">
        <v>1405065</v>
      </c>
      <c r="H46" s="14">
        <v>731000000</v>
      </c>
      <c r="I46" s="10">
        <v>876</v>
      </c>
      <c r="J46" s="10" t="s">
        <v>13</v>
      </c>
    </row>
    <row r="47" spans="1:10">
      <c r="A47" s="10">
        <v>1990</v>
      </c>
      <c r="B47" s="10">
        <v>450</v>
      </c>
      <c r="C47" s="11">
        <v>2000000000</v>
      </c>
      <c r="D47" s="11">
        <v>1480</v>
      </c>
      <c r="E47" s="12">
        <v>2960000000000</v>
      </c>
      <c r="F47" s="10" t="s">
        <v>16</v>
      </c>
      <c r="G47" s="10" t="s">
        <v>16</v>
      </c>
      <c r="H47" s="10" t="s">
        <v>16</v>
      </c>
      <c r="I47" s="10" t="s">
        <v>16</v>
      </c>
      <c r="J47" s="10" t="s">
        <v>15</v>
      </c>
    </row>
    <row r="48" spans="1:10">
      <c r="A48" s="10">
        <v>1990</v>
      </c>
      <c r="B48" s="10">
        <v>500</v>
      </c>
      <c r="C48" s="11">
        <v>1500000000</v>
      </c>
      <c r="D48" s="11">
        <v>814</v>
      </c>
      <c r="E48" s="12">
        <v>1220000000000</v>
      </c>
      <c r="F48" s="10" t="s">
        <v>16</v>
      </c>
      <c r="G48" s="10" t="s">
        <v>16</v>
      </c>
      <c r="H48" s="10" t="s">
        <v>16</v>
      </c>
      <c r="I48" s="10" t="s">
        <v>16</v>
      </c>
      <c r="J48" s="10" t="s">
        <v>15</v>
      </c>
    </row>
    <row r="49" spans="1:10">
      <c r="A49" s="10">
        <v>1991</v>
      </c>
      <c r="B49" s="10">
        <v>500</v>
      </c>
      <c r="C49" s="11">
        <v>1200000000</v>
      </c>
      <c r="D49" s="11">
        <v>1050</v>
      </c>
      <c r="E49" s="12">
        <v>1250000000000</v>
      </c>
      <c r="F49" s="10" t="s">
        <v>16</v>
      </c>
      <c r="G49" s="10" t="s">
        <v>16</v>
      </c>
      <c r="H49" s="10" t="s">
        <v>16</v>
      </c>
      <c r="I49" s="10" t="s">
        <v>16</v>
      </c>
      <c r="J49" s="10" t="s">
        <v>17</v>
      </c>
    </row>
    <row r="50" spans="1:10">
      <c r="A50" s="10">
        <v>1992</v>
      </c>
      <c r="B50" s="10">
        <v>500</v>
      </c>
      <c r="C50" s="11">
        <v>2000000000</v>
      </c>
      <c r="D50" s="11">
        <v>930</v>
      </c>
      <c r="E50" s="12">
        <v>1860000000000</v>
      </c>
      <c r="F50" s="10">
        <v>2.97</v>
      </c>
      <c r="G50" s="10">
        <v>1487019</v>
      </c>
      <c r="H50" s="14">
        <v>1200000000</v>
      </c>
      <c r="I50" s="10">
        <v>1545.9</v>
      </c>
      <c r="J50" s="10" t="s">
        <v>13</v>
      </c>
    </row>
    <row r="51" spans="1:10">
      <c r="A51" s="10">
        <v>1994</v>
      </c>
      <c r="B51" s="10">
        <v>450</v>
      </c>
      <c r="C51" s="11">
        <v>600000000</v>
      </c>
      <c r="D51" s="11">
        <v>250</v>
      </c>
      <c r="E51" s="12">
        <v>150000000000</v>
      </c>
      <c r="F51" s="10">
        <v>0.56999999999999995</v>
      </c>
      <c r="G51" s="10">
        <v>257982</v>
      </c>
      <c r="H51" s="14">
        <v>106000000</v>
      </c>
      <c r="I51" s="10">
        <v>1409.5</v>
      </c>
      <c r="J51" s="10" t="s">
        <v>15</v>
      </c>
    </row>
    <row r="52" spans="1:10">
      <c r="A52" s="10">
        <v>1997</v>
      </c>
      <c r="B52" s="10" t="s">
        <v>16</v>
      </c>
      <c r="C52" s="11">
        <v>8870</v>
      </c>
      <c r="D52" s="11">
        <v>6.4999999999999997E-4</v>
      </c>
      <c r="E52" s="12">
        <v>5.76</v>
      </c>
      <c r="F52" s="10" t="s">
        <v>16</v>
      </c>
      <c r="G52" s="10" t="s">
        <v>16</v>
      </c>
      <c r="H52" s="10" t="s">
        <v>16</v>
      </c>
      <c r="I52" s="10" t="s">
        <v>16</v>
      </c>
      <c r="J52" s="10" t="s">
        <v>52</v>
      </c>
    </row>
    <row r="53" spans="1:10">
      <c r="A53" s="10">
        <v>1997</v>
      </c>
      <c r="B53" s="10" t="s">
        <v>16</v>
      </c>
      <c r="C53" s="11">
        <v>3350</v>
      </c>
      <c r="D53" s="11">
        <v>1.9599999999999999E-3</v>
      </c>
      <c r="E53" s="12">
        <v>6.58</v>
      </c>
      <c r="F53" s="10" t="s">
        <v>16</v>
      </c>
      <c r="G53" s="10" t="s">
        <v>16</v>
      </c>
      <c r="H53" s="10" t="s">
        <v>16</v>
      </c>
      <c r="I53" s="10" t="s">
        <v>16</v>
      </c>
      <c r="J53" s="10" t="s">
        <v>53</v>
      </c>
    </row>
    <row r="54" spans="1:10">
      <c r="A54" s="10">
        <v>1997</v>
      </c>
      <c r="B54" s="10" t="s">
        <v>16</v>
      </c>
      <c r="C54" s="11">
        <v>11900</v>
      </c>
      <c r="D54" s="11">
        <v>4.3200000000000001E-3</v>
      </c>
      <c r="E54" s="12">
        <v>51.5</v>
      </c>
      <c r="F54" s="10" t="s">
        <v>16</v>
      </c>
      <c r="G54" s="10" t="s">
        <v>16</v>
      </c>
      <c r="H54" s="10" t="s">
        <v>16</v>
      </c>
      <c r="I54" s="10" t="s">
        <v>16</v>
      </c>
      <c r="J54" s="10" t="s">
        <v>54</v>
      </c>
    </row>
    <row r="55" spans="1:10">
      <c r="A55" s="10">
        <v>2000</v>
      </c>
      <c r="B55" s="10">
        <v>450</v>
      </c>
      <c r="C55" s="11">
        <v>600000000</v>
      </c>
      <c r="D55" s="11">
        <v>260</v>
      </c>
      <c r="E55" s="12">
        <v>156000000000</v>
      </c>
      <c r="F55" s="10">
        <v>1.82</v>
      </c>
      <c r="G55" s="10">
        <v>821102</v>
      </c>
      <c r="H55" s="14">
        <v>352000000</v>
      </c>
      <c r="I55" s="10">
        <v>442.9</v>
      </c>
      <c r="J55" s="10" t="s">
        <v>18</v>
      </c>
    </row>
    <row r="56" spans="1:10" s="7" customFormat="1">
      <c r="A56" s="4">
        <v>2000</v>
      </c>
      <c r="B56" s="4" t="s">
        <v>16</v>
      </c>
      <c r="C56" s="12">
        <v>8870</v>
      </c>
      <c r="D56" s="12">
        <v>6.4999999999999997E-4</v>
      </c>
      <c r="E56" s="12">
        <v>5.76</v>
      </c>
      <c r="F56" s="4">
        <v>15.73</v>
      </c>
      <c r="G56" s="4">
        <v>7864271</v>
      </c>
      <c r="H56" s="4">
        <v>1443723032</v>
      </c>
      <c r="I56" s="4">
        <v>92.5</v>
      </c>
      <c r="J56" s="4" t="s">
        <v>55</v>
      </c>
    </row>
  </sheetData>
  <mergeCells count="6">
    <mergeCell ref="J1:J3"/>
    <mergeCell ref="A1:A3"/>
    <mergeCell ref="B1:B2"/>
    <mergeCell ref="C1:C2"/>
    <mergeCell ref="E1:E2"/>
    <mergeCell ref="F1:F2"/>
  </mergeCells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PRM_Summary</vt:lpstr>
      <vt:lpstr>PRM70ND</vt:lpstr>
      <vt:lpstr>PRMallND</vt:lpstr>
      <vt:lpstr>PRM70all</vt:lpstr>
      <vt:lpstr>PRMallall</vt:lpstr>
      <vt:lpstr>rawdata</vt:lpstr>
      <vt:lpstr>sourcedata_dc</vt:lpstr>
      <vt:lpstr>sourcedata_ac_dc</vt:lpstr>
      <vt:lpstr>ener_transport_data_orig</vt:lpstr>
    </vt:vector>
  </TitlesOfParts>
  <Company>MIT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Chris</cp:lastModifiedBy>
  <dcterms:created xsi:type="dcterms:W3CDTF">2013-11-14T00:02:21Z</dcterms:created>
  <dcterms:modified xsi:type="dcterms:W3CDTF">2013-11-18T16:13:16Z</dcterms:modified>
</cp:coreProperties>
</file>