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360" yWindow="330" windowWidth="18915" windowHeight="6435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1" r:id="rId7"/>
    <sheet name="sourcedata_orig" sheetId="2" r:id="rId8"/>
  </sheets>
  <definedNames>
    <definedName name="_edn10" localSheetId="5">rawdata!#REF!</definedName>
    <definedName name="_edn10" localSheetId="6">sourcedata!#REF!</definedName>
    <definedName name="_edn10" localSheetId="7">sourcedata_orig!#REF!</definedName>
    <definedName name="_edn11" localSheetId="5">rawdata!#REF!</definedName>
    <definedName name="_edn11" localSheetId="6">sourcedata!#REF!</definedName>
    <definedName name="_edn11" localSheetId="7">sourcedata_orig!#REF!</definedName>
    <definedName name="_edn12" localSheetId="5">rawdata!#REF!</definedName>
    <definedName name="_edn12" localSheetId="6">sourcedata!#REF!</definedName>
    <definedName name="_edn12" localSheetId="7">sourcedata_orig!#REF!</definedName>
    <definedName name="_edn13" localSheetId="5">rawdata!#REF!</definedName>
    <definedName name="_edn13" localSheetId="6">sourcedata!#REF!</definedName>
    <definedName name="_edn13" localSheetId="7">sourcedata_orig!#REF!</definedName>
    <definedName name="_edn14" localSheetId="5">rawdata!#REF!</definedName>
    <definedName name="_edn14" localSheetId="6">sourcedata!#REF!</definedName>
    <definedName name="_edn14" localSheetId="7">sourcedata_orig!#REF!</definedName>
    <definedName name="_edn15" localSheetId="5">rawdata!#REF!</definedName>
    <definedName name="_edn15" localSheetId="6">sourcedata!#REF!</definedName>
    <definedName name="_edn15" localSheetId="7">sourcedata_orig!#REF!</definedName>
    <definedName name="_edn16" localSheetId="5">rawdata!#REF!</definedName>
    <definedName name="_edn16" localSheetId="6">sourcedata!#REF!</definedName>
    <definedName name="_edn16" localSheetId="7">sourcedata_orig!#REF!</definedName>
    <definedName name="_edn17" localSheetId="5">rawdata!#REF!</definedName>
    <definedName name="_edn17" localSheetId="6">sourcedata!#REF!</definedName>
    <definedName name="_edn17" localSheetId="7">sourcedata_orig!#REF!</definedName>
    <definedName name="_edn18" localSheetId="5">rawdata!#REF!</definedName>
    <definedName name="_edn18" localSheetId="6">sourcedata!#REF!</definedName>
    <definedName name="_edn18" localSheetId="7">sourcedata_orig!#REF!</definedName>
    <definedName name="_edn19" localSheetId="5">rawdata!#REF!</definedName>
    <definedName name="_edn19" localSheetId="6">sourcedata!#REF!</definedName>
    <definedName name="_edn19" localSheetId="7">sourcedata_orig!#REF!</definedName>
    <definedName name="_edn20" localSheetId="5">rawdata!#REF!</definedName>
    <definedName name="_edn20" localSheetId="6">sourcedata!#REF!</definedName>
    <definedName name="_edn20" localSheetId="7">sourcedata_orig!#REF!</definedName>
    <definedName name="_edn22" localSheetId="5">rawdata!#REF!</definedName>
    <definedName name="_edn22" localSheetId="6">sourcedata!#REF!</definedName>
    <definedName name="_edn22" localSheetId="7">sourcedata_orig!#REF!</definedName>
    <definedName name="_edn23" localSheetId="5">rawdata!#REF!</definedName>
    <definedName name="_edn23" localSheetId="6">sourcedata!#REF!</definedName>
    <definedName name="_edn23" localSheetId="7">sourcedata_orig!#REF!</definedName>
    <definedName name="_edn30" localSheetId="5">rawdata!#REF!</definedName>
    <definedName name="_edn30" localSheetId="6">sourcedata!#REF!</definedName>
    <definedName name="_edn30" localSheetId="7">sourcedata_orig!#REF!</definedName>
    <definedName name="_edn32" localSheetId="5">rawdata!#REF!</definedName>
    <definedName name="_edn32" localSheetId="6">sourcedata!#REF!</definedName>
    <definedName name="_edn32" localSheetId="7">sourcedata_orig!#REF!</definedName>
    <definedName name="_edn33" localSheetId="5">rawdata!#REF!</definedName>
    <definedName name="_edn33" localSheetId="6">sourcedata!#REF!</definedName>
    <definedName name="_edn33" localSheetId="7">sourcedata_orig!#REF!</definedName>
    <definedName name="_edn35" localSheetId="5">rawdata!#REF!</definedName>
    <definedName name="_edn35" localSheetId="6">sourcedata!#REF!</definedName>
    <definedName name="_edn35" localSheetId="7">sourcedata_orig!#REF!</definedName>
    <definedName name="_edn39" localSheetId="5">rawdata!#REF!</definedName>
    <definedName name="_edn39" localSheetId="6">sourcedata!#REF!</definedName>
    <definedName name="_edn39" localSheetId="7">sourcedata_orig!#REF!</definedName>
    <definedName name="_edn4" localSheetId="5">rawdata!#REF!</definedName>
    <definedName name="_edn4" localSheetId="6">sourcedata!#REF!</definedName>
    <definedName name="_edn4" localSheetId="7">sourcedata_orig!#REF!</definedName>
    <definedName name="_edn41" localSheetId="5">rawdata!#REF!</definedName>
    <definedName name="_edn41" localSheetId="6">sourcedata!#REF!</definedName>
    <definedName name="_edn41" localSheetId="7">sourcedata_orig!#REF!</definedName>
    <definedName name="_edn42" localSheetId="5">rawdata!#REF!</definedName>
    <definedName name="_edn42" localSheetId="6">sourcedata!#REF!</definedName>
    <definedName name="_edn42" localSheetId="7">sourcedata_orig!#REF!</definedName>
    <definedName name="_edn47" localSheetId="5">rawdata!#REF!</definedName>
    <definedName name="_edn47" localSheetId="6">sourcedata!#REF!</definedName>
    <definedName name="_edn47" localSheetId="7">sourcedata_orig!#REF!</definedName>
    <definedName name="_edn48" localSheetId="5">rawdata!#REF!</definedName>
    <definedName name="_edn48" localSheetId="6">sourcedata!#REF!</definedName>
    <definedName name="_edn48" localSheetId="7">sourcedata_orig!#REF!</definedName>
    <definedName name="_edn5" localSheetId="5">rawdata!#REF!</definedName>
    <definedName name="_edn5" localSheetId="6">sourcedata!#REF!</definedName>
    <definedName name="_edn5" localSheetId="7">sourcedata_orig!#REF!</definedName>
    <definedName name="_edn7" localSheetId="5">rawdata!#REF!</definedName>
    <definedName name="_edn7" localSheetId="6">sourcedata!#REF!</definedName>
    <definedName name="_edn7" localSheetId="7">sourcedata_orig!#REF!</definedName>
    <definedName name="_edn8" localSheetId="5">rawdata!#REF!</definedName>
    <definedName name="_edn8" localSheetId="6">sourcedata!#REF!</definedName>
    <definedName name="_edn8" localSheetId="7">sourcedata_orig!#REF!</definedName>
    <definedName name="_edn9" localSheetId="5">rawdata!#REF!</definedName>
    <definedName name="_edn9" localSheetId="6">sourcedata!#REF!</definedName>
    <definedName name="_edn9" localSheetId="7">sourcedata_orig!#REF!</definedName>
    <definedName name="_ednref1" localSheetId="5">rawdata!#REF!</definedName>
    <definedName name="_ednref1" localSheetId="6">sourcedata!$C$8</definedName>
    <definedName name="_ednref1" localSheetId="7">sourcedata_orig!$C$8</definedName>
    <definedName name="_ednref10" localSheetId="5">rawdata!$B$7</definedName>
    <definedName name="_ednref10" localSheetId="6">sourcedata!$E$15</definedName>
    <definedName name="_ednref10" localSheetId="7">sourcedata_orig!$E$15</definedName>
    <definedName name="_ednref11" localSheetId="5">rawdata!#REF!</definedName>
    <definedName name="_ednref11" localSheetId="6">sourcedata!$C$18</definedName>
    <definedName name="_ednref11" localSheetId="7">sourcedata_orig!$C$18</definedName>
    <definedName name="_ednref12" localSheetId="5">rawdata!#REF!</definedName>
    <definedName name="_ednref12" localSheetId="6">sourcedata!$C$19</definedName>
    <definedName name="_ednref12" localSheetId="7">sourcedata_orig!$C$19</definedName>
    <definedName name="_ednref13" localSheetId="5">rawdata!#REF!</definedName>
    <definedName name="_ednref13" localSheetId="6">sourcedata!$D$20</definedName>
    <definedName name="_ednref13" localSheetId="7">sourcedata_orig!$D$20</definedName>
    <definedName name="_ednref14" localSheetId="5">rawdata!#REF!</definedName>
    <definedName name="_ednref14" localSheetId="6">sourcedata!$D$21</definedName>
    <definedName name="_ednref14" localSheetId="7">sourcedata_orig!$D$21</definedName>
    <definedName name="_ednref15" localSheetId="5">rawdata!$B$9</definedName>
    <definedName name="_ednref15" localSheetId="6">sourcedata!$E$21</definedName>
    <definedName name="_ednref15" localSheetId="7">sourcedata_orig!$E$21</definedName>
    <definedName name="_ednref16" localSheetId="5">rawdata!#REF!</definedName>
    <definedName name="_ednref16" localSheetId="6">sourcedata!$D$24</definedName>
    <definedName name="_ednref16" localSheetId="7">sourcedata_orig!$D$24</definedName>
    <definedName name="_ednref17" localSheetId="5">rawdata!#REF!</definedName>
    <definedName name="_ednref17" localSheetId="6">sourcedata!$C$25</definedName>
    <definedName name="_ednref17" localSheetId="7">sourcedata_orig!$C$25</definedName>
    <definedName name="_ednref18" localSheetId="5">rawdata!$B$10</definedName>
    <definedName name="_ednref18" localSheetId="6">sourcedata!$E$25</definedName>
    <definedName name="_ednref18" localSheetId="7">sourcedata_orig!$E$25</definedName>
    <definedName name="_ednref19" localSheetId="5">rawdata!#REF!</definedName>
    <definedName name="_ednref19" localSheetId="6">sourcedata!$C$26</definedName>
    <definedName name="_ednref19" localSheetId="7">sourcedata_orig!$C$26</definedName>
    <definedName name="_ednref2" localSheetId="5">rawdata!#REF!</definedName>
    <definedName name="_ednref2" localSheetId="6">sourcedata!$C$9</definedName>
    <definedName name="_ednref2" localSheetId="7">sourcedata_orig!$C$9</definedName>
    <definedName name="_ednref20" localSheetId="5">rawdata!#REF!</definedName>
    <definedName name="_ednref20" localSheetId="6">sourcedata!$D$26</definedName>
    <definedName name="_ednref20" localSheetId="7">sourcedata_orig!$D$26</definedName>
    <definedName name="_ednref21" localSheetId="5">rawdata!#REF!</definedName>
    <definedName name="_ednref21" localSheetId="6">sourcedata!$C$27</definedName>
    <definedName name="_ednref21" localSheetId="7">sourcedata_orig!$C$27</definedName>
    <definedName name="_ednref22" localSheetId="5">rawdata!#REF!</definedName>
    <definedName name="_ednref22" localSheetId="6">sourcedata!$D$27</definedName>
    <definedName name="_ednref22" localSheetId="7">sourcedata_orig!$D$27</definedName>
    <definedName name="_ednref23" localSheetId="5">rawdata!#REF!</definedName>
    <definedName name="_ednref23" localSheetId="6">sourcedata!$C$28</definedName>
    <definedName name="_ednref23" localSheetId="7">sourcedata_orig!$C$28</definedName>
    <definedName name="_ednref24" localSheetId="5">rawdata!#REF!</definedName>
    <definedName name="_ednref24" localSheetId="6">sourcedata!$C$29</definedName>
    <definedName name="_ednref24" localSheetId="7">sourcedata_orig!$C$29</definedName>
    <definedName name="_ednref25" localSheetId="5">rawdata!#REF!</definedName>
    <definedName name="_ednref25" localSheetId="6">sourcedata!$C$30</definedName>
    <definedName name="_ednref25" localSheetId="7">sourcedata_orig!$C$30</definedName>
    <definedName name="_ednref26" localSheetId="5">rawdata!#REF!</definedName>
    <definedName name="_ednref26" localSheetId="6">sourcedata!$C$31</definedName>
    <definedName name="_ednref26" localSheetId="7">sourcedata_orig!$C$31</definedName>
    <definedName name="_ednref27" localSheetId="5">rawdata!#REF!</definedName>
    <definedName name="_ednref27" localSheetId="6">sourcedata!$D$31</definedName>
    <definedName name="_ednref27" localSheetId="7">sourcedata_orig!$D$31</definedName>
    <definedName name="_ednref28" localSheetId="5">rawdata!#REF!</definedName>
    <definedName name="_ednref28" localSheetId="6">sourcedata!$C$32</definedName>
    <definedName name="_ednref28" localSheetId="7">sourcedata_orig!$C$32</definedName>
    <definedName name="_ednref29" localSheetId="5">rawdata!#REF!</definedName>
    <definedName name="_ednref29" localSheetId="6">sourcedata!$C$33</definedName>
    <definedName name="_ednref29" localSheetId="7">sourcedata_orig!$C$33</definedName>
    <definedName name="_ednref3" localSheetId="5">rawdata!#REF!</definedName>
    <definedName name="_ednref3" localSheetId="6">sourcedata!$D$10</definedName>
    <definedName name="_ednref3" localSheetId="7">sourcedata_orig!$D$10</definedName>
    <definedName name="_ednref30" localSheetId="5">rawdata!#REF!</definedName>
    <definedName name="_ednref30" localSheetId="6">sourcedata!$C$34</definedName>
    <definedName name="_ednref30" localSheetId="7">sourcedata_orig!$C$34</definedName>
    <definedName name="_ednref31" localSheetId="5">rawdata!#REF!</definedName>
    <definedName name="_ednref31" localSheetId="6">sourcedata!$C$35</definedName>
    <definedName name="_ednref31" localSheetId="7">sourcedata_orig!$C$35</definedName>
    <definedName name="_ednref32" localSheetId="5">rawdata!#REF!</definedName>
    <definedName name="_ednref32" localSheetId="6">sourcedata!$C$36</definedName>
    <definedName name="_ednref32" localSheetId="7">sourcedata_orig!$C$36</definedName>
    <definedName name="_ednref33" localSheetId="5">rawdata!#REF!</definedName>
    <definedName name="_ednref33" localSheetId="6">sourcedata!$D$36</definedName>
    <definedName name="_ednref33" localSheetId="7">sourcedata_orig!$D$36</definedName>
    <definedName name="_ednref34" localSheetId="5">rawdata!#REF!</definedName>
    <definedName name="_ednref34" localSheetId="6">sourcedata!$C$38</definedName>
    <definedName name="_ednref34" localSheetId="7">sourcedata_orig!$C$38</definedName>
    <definedName name="_ednref35" localSheetId="5">rawdata!#REF!</definedName>
    <definedName name="_ednref35" localSheetId="6">sourcedata!$C$40</definedName>
    <definedName name="_ednref35" localSheetId="7">sourcedata_orig!$C$40</definedName>
    <definedName name="_ednref36" localSheetId="5">rawdata!#REF!</definedName>
    <definedName name="_ednref36" localSheetId="6">sourcedata!$C$41</definedName>
    <definedName name="_ednref36" localSheetId="7">sourcedata_orig!$C$41</definedName>
    <definedName name="_ednref37" localSheetId="5">rawdata!#REF!</definedName>
    <definedName name="_ednref37" localSheetId="6">sourcedata!$C$42</definedName>
    <definedName name="_ednref37" localSheetId="7">sourcedata_orig!$C$42</definedName>
    <definedName name="_ednref38" localSheetId="5">rawdata!#REF!</definedName>
    <definedName name="_ednref38" localSheetId="6">sourcedata!$C$43</definedName>
    <definedName name="_ednref38" localSheetId="7">sourcedata_orig!$C$43</definedName>
    <definedName name="_ednref39" localSheetId="5">rawdata!#REF!</definedName>
    <definedName name="_ednref39" localSheetId="6">sourcedata!$C$44</definedName>
    <definedName name="_ednref39" localSheetId="7">sourcedata_orig!$C$44</definedName>
    <definedName name="_ednref4" localSheetId="5">rawdata!$B$3</definedName>
    <definedName name="_ednref4" localSheetId="6">sourcedata!$E$10</definedName>
    <definedName name="_ednref4" localSheetId="7">sourcedata_orig!$E$10</definedName>
    <definedName name="_ednref40" localSheetId="5">rawdata!#REF!</definedName>
    <definedName name="_ednref40" localSheetId="6">sourcedata!$C$46</definedName>
    <definedName name="_ednref40" localSheetId="7">sourcedata_orig!$C$46</definedName>
    <definedName name="_ednref41" localSheetId="5">rawdata!#REF!</definedName>
    <definedName name="_ednref41" localSheetId="6">sourcedata!$C$49</definedName>
    <definedName name="_ednref41" localSheetId="7">sourcedata_orig!$C$49</definedName>
    <definedName name="_ednref42" localSheetId="5">rawdata!#REF!</definedName>
    <definedName name="_ednref42" localSheetId="6">sourcedata!$D$49</definedName>
    <definedName name="_ednref42" localSheetId="7">sourcedata_orig!$D$49</definedName>
    <definedName name="_ednref43" localSheetId="5">rawdata!#REF!</definedName>
    <definedName name="_ednref43" localSheetId="6">sourcedata!$C$50</definedName>
    <definedName name="_ednref43" localSheetId="7">sourcedata_orig!$C$50</definedName>
    <definedName name="_ednref44" localSheetId="5">rawdata!#REF!</definedName>
    <definedName name="_ednref44" localSheetId="6">sourcedata!$C$51</definedName>
    <definedName name="_ednref44" localSheetId="7">sourcedata_orig!$C$51</definedName>
    <definedName name="_ednref45" localSheetId="5">rawdata!#REF!</definedName>
    <definedName name="_ednref45" localSheetId="6">sourcedata!$C$52</definedName>
    <definedName name="_ednref45" localSheetId="7">sourcedata_orig!$C$52</definedName>
    <definedName name="_ednref46" localSheetId="5">rawdata!#REF!</definedName>
    <definedName name="_ednref46" localSheetId="6">sourcedata!$D$53</definedName>
    <definedName name="_ednref46" localSheetId="7">sourcedata_orig!$D$53</definedName>
    <definedName name="_ednref47" localSheetId="5">rawdata!#REF!</definedName>
    <definedName name="_ednref47" localSheetId="6">sourcedata!$C$54</definedName>
    <definedName name="_ednref47" localSheetId="7">sourcedata_orig!$C$54</definedName>
    <definedName name="_ednref48" localSheetId="5">rawdata!$B$20</definedName>
    <definedName name="_ednref48" localSheetId="6">sourcedata!$E$54</definedName>
    <definedName name="_ednref48" localSheetId="7">sourcedata_orig!$E$54</definedName>
    <definedName name="_ednref49" localSheetId="5">rawdata!#REF!</definedName>
    <definedName name="_ednref49" localSheetId="6">sourcedata!$C$55</definedName>
    <definedName name="_ednref49" localSheetId="7">sourcedata_orig!$C$55</definedName>
    <definedName name="_ednref5" localSheetId="5">rawdata!#REF!</definedName>
    <definedName name="_ednref5" localSheetId="6">sourcedata!$C$12</definedName>
    <definedName name="_ednref5" localSheetId="7">sourcedata_orig!$C$12</definedName>
    <definedName name="_ednref50" localSheetId="5">rawdata!#REF!</definedName>
    <definedName name="_ednref50" localSheetId="6">sourcedata!$C$56</definedName>
    <definedName name="_ednref50" localSheetId="7">sourcedata_orig!$C$56</definedName>
    <definedName name="_ednref6" localSheetId="5">rawdata!$B$5</definedName>
    <definedName name="_ednref6" localSheetId="6">sourcedata!$E$13</definedName>
    <definedName name="_ednref6" localSheetId="7">sourcedata_orig!$E$13</definedName>
    <definedName name="_ednref7" localSheetId="5">rawdata!#REF!</definedName>
    <definedName name="_ednref7" localSheetId="6">sourcedata!$C$14</definedName>
    <definedName name="_ednref7" localSheetId="7">sourcedata_orig!$C$14</definedName>
    <definedName name="_ednref8" localSheetId="5">rawdata!#REF!</definedName>
    <definedName name="_ednref8" localSheetId="6">sourcedata!$D$14</definedName>
    <definedName name="_ednref8" localSheetId="7">sourcedata_orig!$D$14</definedName>
    <definedName name="_ednref9" localSheetId="5">rawdata!$B$6</definedName>
    <definedName name="_ednref9" localSheetId="6">sourcedata!$E$14</definedName>
    <definedName name="_ednref9" localSheetId="7">sourcedata_orig!$E$14</definedName>
    <definedName name="_ftn1" localSheetId="5">rawdata!#REF!</definedName>
    <definedName name="_ftn1" localSheetId="6">sourcedata!#REF!</definedName>
    <definedName name="_ftn1" localSheetId="7">sourcedata_orig!#REF!</definedName>
    <definedName name="_ftn2" localSheetId="5">rawdata!#REF!</definedName>
    <definedName name="_ftn2" localSheetId="6">sourcedata!#REF!</definedName>
    <definedName name="_ftn2" localSheetId="7">sourcedata_orig!#REF!</definedName>
    <definedName name="_ftn3" localSheetId="5">rawdata!#REF!</definedName>
    <definedName name="_ftn3" localSheetId="6">sourcedata!#REF!</definedName>
    <definedName name="_ftn3" localSheetId="7">sourcedata_orig!#REF!</definedName>
    <definedName name="_ftn4" localSheetId="5">rawdata!#REF!</definedName>
    <definedName name="_ftn4" localSheetId="6">sourcedata!#REF!</definedName>
    <definedName name="_ftn4" localSheetId="7">sourcedata_orig!#REF!</definedName>
    <definedName name="_ftn5" localSheetId="5">rawdata!#REF!</definedName>
    <definedName name="_ftn5" localSheetId="6">sourcedata!#REF!</definedName>
    <definedName name="_ftn5" localSheetId="7">sourcedata_orig!#REF!</definedName>
    <definedName name="_ftn6" localSheetId="5">rawdata!#REF!</definedName>
    <definedName name="_ftn6" localSheetId="6">sourcedata!#REF!</definedName>
    <definedName name="_ftn6" localSheetId="7">sourcedata_orig!#REF!</definedName>
    <definedName name="_ftn7" localSheetId="5">rawdata!#REF!</definedName>
    <definedName name="_ftn7" localSheetId="6">sourcedata!#REF!</definedName>
    <definedName name="_ftn7" localSheetId="7">sourcedata_orig!#REF!</definedName>
    <definedName name="_ftnref1" localSheetId="5">rawdata!#REF!</definedName>
    <definedName name="_ftnref1" localSheetId="6">sourcedata!$C$7</definedName>
    <definedName name="_ftnref1" localSheetId="7">sourcedata_orig!$C$7</definedName>
    <definedName name="_ftnref2" localSheetId="5">rawdata!#REF!</definedName>
    <definedName name="_ftnref2" localSheetId="6">sourcedata!$D$7</definedName>
    <definedName name="_ftnref2" localSheetId="7">sourcedata_orig!$D$7</definedName>
    <definedName name="_ftnref3" localSheetId="5">rawdata!$B$1</definedName>
    <definedName name="_ftnref3" localSheetId="6">sourcedata!$E$7</definedName>
    <definedName name="_ftnref3" localSheetId="7">sourcedata_orig!$E$7</definedName>
    <definedName name="_ftnref4" localSheetId="5">rawdata!#REF!</definedName>
    <definedName name="_ftnref4" localSheetId="6">sourcedata!$D$9</definedName>
    <definedName name="_ftnref4" localSheetId="7">sourcedata_orig!$D$9</definedName>
    <definedName name="_ftnref5" localSheetId="5">rawdata!$B$2</definedName>
    <definedName name="_ftnref5" localSheetId="6">sourcedata!$E$9</definedName>
    <definedName name="_ftnref5" localSheetId="7">sourcedata_orig!$E$9</definedName>
    <definedName name="_ftnref6" localSheetId="5">rawdata!#REF!</definedName>
    <definedName name="_ftnref6" localSheetId="6">sourcedata!$C$10</definedName>
    <definedName name="_ftnref6" localSheetId="7">sourcedata_orig!$C$10</definedName>
    <definedName name="_ftnref7" localSheetId="5">rawdata!#REF!</definedName>
    <definedName name="_ftnref7" localSheetId="6">sourcedata!$D$50</definedName>
    <definedName name="_ftnref7" localSheetId="7">sourcedata_orig!$D$50</definedName>
  </definedName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6" i="7"/>
  <c r="F24"/>
  <c r="F23"/>
  <c r="F25"/>
  <c r="F22"/>
  <c r="F21"/>
  <c r="E24"/>
  <c r="E23"/>
  <c r="E25"/>
  <c r="E22"/>
  <c r="E21"/>
  <c r="D24"/>
  <c r="D23"/>
  <c r="D25"/>
  <c r="D22"/>
  <c r="D21"/>
  <c r="C24"/>
  <c r="C23"/>
  <c r="C25"/>
  <c r="C22"/>
  <c r="C21"/>
  <c r="B25"/>
  <c r="B24"/>
  <c r="B23"/>
  <c r="B22"/>
  <c r="B21"/>
  <c r="CB26"/>
  <c r="CB25"/>
  <c r="CB24"/>
  <c r="CB23"/>
  <c r="CB22"/>
  <c r="CB21"/>
  <c r="CB20"/>
  <c r="CB19"/>
  <c r="CB18"/>
  <c r="CB17"/>
  <c r="CB16"/>
  <c r="CB15"/>
  <c r="CB14"/>
  <c r="CB13"/>
  <c r="CB12"/>
  <c r="CB11"/>
  <c r="CB10"/>
  <c r="CB9"/>
  <c r="CB8"/>
  <c r="CB7"/>
  <c r="CF1"/>
  <c r="CE1"/>
  <c r="CE2" a="1"/>
  <c r="CE2"/>
  <c r="CF2"/>
  <c r="CE3"/>
  <c r="CF3"/>
  <c r="CE4"/>
  <c r="CF4"/>
  <c r="CE5"/>
  <c r="CF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2" a="1"/>
  <c r="CA4"/>
  <c r="CB1"/>
  <c r="CA2"/>
  <c r="CA1"/>
  <c r="CB2"/>
  <c r="CA3"/>
  <c r="CB3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3" i="6"/>
  <c r="F21"/>
  <c r="F20"/>
  <c r="F22"/>
  <c r="F19"/>
  <c r="F18"/>
  <c r="E21"/>
  <c r="E20"/>
  <c r="E22"/>
  <c r="E19"/>
  <c r="E18"/>
  <c r="D21"/>
  <c r="D20"/>
  <c r="D22"/>
  <c r="D19"/>
  <c r="D18"/>
  <c r="C21"/>
  <c r="C20"/>
  <c r="C22"/>
  <c r="C19"/>
  <c r="C18"/>
  <c r="B22"/>
  <c r="B21"/>
  <c r="B20"/>
  <c r="B19"/>
  <c r="B18"/>
  <c r="BP26"/>
  <c r="BP25"/>
  <c r="BP24"/>
  <c r="BP23"/>
  <c r="BP22"/>
  <c r="BP21"/>
  <c r="BP20"/>
  <c r="BP19"/>
  <c r="BP18"/>
  <c r="BP17"/>
  <c r="BP16"/>
  <c r="BP15"/>
  <c r="BP14"/>
  <c r="BP13"/>
  <c r="BP12"/>
  <c r="BP11"/>
  <c r="BP10"/>
  <c r="BP9"/>
  <c r="BP8"/>
  <c r="BP7"/>
  <c r="BT1"/>
  <c r="BS1"/>
  <c r="BS2" a="1"/>
  <c r="BS2"/>
  <c r="BT2"/>
  <c r="BS3"/>
  <c r="BT3"/>
  <c r="BS4"/>
  <c r="BT4"/>
  <c r="BS5"/>
  <c r="BT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2" a="1"/>
  <c r="BO4"/>
  <c r="BP1"/>
  <c r="BO2"/>
  <c r="BO1"/>
  <c r="BP2"/>
  <c r="BO3"/>
  <c r="BP3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7" i="5"/>
  <c r="F15"/>
  <c r="F14"/>
  <c r="F16"/>
  <c r="F13"/>
  <c r="F12"/>
  <c r="E15"/>
  <c r="E14"/>
  <c r="E16"/>
  <c r="E13"/>
  <c r="E12"/>
  <c r="D15"/>
  <c r="D14"/>
  <c r="D16"/>
  <c r="D13"/>
  <c r="D12"/>
  <c r="C15"/>
  <c r="C14"/>
  <c r="C16"/>
  <c r="C13"/>
  <c r="C12"/>
  <c r="B16"/>
  <c r="B15"/>
  <c r="B14"/>
  <c r="B13"/>
  <c r="B12"/>
  <c r="AR26"/>
  <c r="AR25"/>
  <c r="AR24"/>
  <c r="AR23"/>
  <c r="AR22"/>
  <c r="AR21"/>
  <c r="AR20"/>
  <c r="AR19"/>
  <c r="AR18"/>
  <c r="AR17"/>
  <c r="AR16"/>
  <c r="AR15"/>
  <c r="AR14"/>
  <c r="AR13"/>
  <c r="AR12"/>
  <c r="AR11"/>
  <c r="AR10"/>
  <c r="AR9"/>
  <c r="AR8"/>
  <c r="AR7"/>
  <c r="AV1"/>
  <c r="AU1"/>
  <c r="AU2" a="1"/>
  <c r="AU2"/>
  <c r="AV2"/>
  <c r="AU3"/>
  <c r="AV3"/>
  <c r="AU4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2" a="1"/>
  <c r="AQ4"/>
  <c r="AR1"/>
  <c r="AQ2"/>
  <c r="AQ1"/>
  <c r="AR2"/>
  <c r="AQ3"/>
  <c r="AR3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4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56" i="2"/>
  <c r="G55"/>
  <c r="J54"/>
  <c r="I54"/>
  <c r="H54"/>
  <c r="G54"/>
  <c r="I53"/>
  <c r="G53"/>
  <c r="G52"/>
  <c r="G51"/>
  <c r="G50"/>
  <c r="G49"/>
  <c r="I48"/>
  <c r="G48"/>
  <c r="G47"/>
  <c r="I46"/>
  <c r="G46"/>
  <c r="G45"/>
  <c r="G44"/>
  <c r="H43"/>
  <c r="G43"/>
  <c r="G42"/>
  <c r="H41"/>
  <c r="G41"/>
  <c r="G40"/>
  <c r="G39"/>
  <c r="G38"/>
  <c r="G37"/>
  <c r="G36"/>
  <c r="G35"/>
  <c r="G34"/>
  <c r="G33"/>
  <c r="J32"/>
  <c r="I32"/>
  <c r="H32"/>
  <c r="G32"/>
  <c r="J31"/>
  <c r="G31"/>
  <c r="G30"/>
  <c r="I29"/>
  <c r="H29"/>
  <c r="G29"/>
  <c r="J28"/>
  <c r="H28"/>
  <c r="G28"/>
  <c r="H27"/>
  <c r="G27"/>
  <c r="I26"/>
  <c r="H26"/>
  <c r="G26"/>
  <c r="G25"/>
  <c r="G24"/>
  <c r="G23"/>
  <c r="I22"/>
  <c r="H22"/>
  <c r="G22"/>
  <c r="G21"/>
  <c r="I20"/>
  <c r="G20"/>
  <c r="H19"/>
  <c r="G19"/>
  <c r="I18"/>
  <c r="G18"/>
  <c r="G17"/>
  <c r="I16"/>
  <c r="G16"/>
  <c r="J15"/>
  <c r="G15"/>
  <c r="J14"/>
  <c r="I14"/>
  <c r="H14"/>
  <c r="G14"/>
  <c r="J13"/>
  <c r="I13"/>
  <c r="H13"/>
  <c r="G13"/>
  <c r="I12"/>
  <c r="H12"/>
  <c r="G12"/>
  <c r="J11"/>
  <c r="I11"/>
  <c r="H11"/>
  <c r="G11"/>
  <c r="J10"/>
  <c r="I10"/>
  <c r="H10"/>
  <c r="G10"/>
  <c r="J9"/>
  <c r="I9"/>
  <c r="G9"/>
  <c r="G8"/>
</calcChain>
</file>

<file path=xl/sharedStrings.xml><?xml version="1.0" encoding="utf-8"?>
<sst xmlns="http://schemas.openxmlformats.org/spreadsheetml/2006/main" count="1337" uniqueCount="120">
  <si>
    <t>Year</t>
  </si>
  <si>
    <t>Technology</t>
  </si>
  <si>
    <t>Throughput (Kbps)</t>
  </si>
  <si>
    <t>Spectral Efficiency (bps/Hz)</t>
  </si>
  <si>
    <t>Coverage Density (bps per Sqmts, Bandwith = 10 Mhz)</t>
  </si>
  <si>
    <t>n/A</t>
  </si>
  <si>
    <t>version</t>
  </si>
  <si>
    <t>date</t>
  </si>
  <si>
    <t>who</t>
  </si>
  <si>
    <t>what changes</t>
  </si>
  <si>
    <t>source</t>
  </si>
  <si>
    <t>Note</t>
  </si>
  <si>
    <t>Wireless Telegraph</t>
  </si>
  <si>
    <t>11/9/013</t>
  </si>
  <si>
    <t>Basnet</t>
  </si>
  <si>
    <t xml:space="preserve">recently copied from non-dom study; </t>
  </si>
  <si>
    <t>Amaya, Mario A., A Functional Approach for Studying Technological Progress: Extension to Wireless Telecommunications Technology, M.S. Thesis</t>
  </si>
  <si>
    <t>Wireless Telegraph - First transatlantic experiment</t>
  </si>
  <si>
    <t>MTS (Mobile Telephone Service)</t>
  </si>
  <si>
    <t>IMTS (Improved Mobile Telep Srv)</t>
  </si>
  <si>
    <t>NTT</t>
  </si>
  <si>
    <t>Nordisk MobilTelefoni (NMT-450)</t>
  </si>
  <si>
    <t>Advanced Mobile Phone System (AMPS)</t>
  </si>
  <si>
    <t>C-450</t>
  </si>
  <si>
    <t>TACS</t>
  </si>
  <si>
    <t>Nordisk MobilTelefoni (NMT-900)</t>
  </si>
  <si>
    <t>Mobitex / BSWD</t>
  </si>
  <si>
    <t>Cellular Digital Packet Data (CDPD), AMPS standard</t>
  </si>
  <si>
    <t>IS-54 (aka Digital AMPS, D-AMPS, NA-TDMA)</t>
  </si>
  <si>
    <t>Global System for Mobile Communications (GSM)</t>
  </si>
  <si>
    <t>IS-136 (aka D-AMPS, TDMA)</t>
  </si>
  <si>
    <t>Personal Digital Cellular (JDC/PDC), Japan, TDMA standard</t>
  </si>
  <si>
    <t>IS-95A (aka cdmaOne, CDMA)</t>
  </si>
  <si>
    <t>TETRA R1 (Terrestial Trunked Radio)</t>
  </si>
  <si>
    <t>Integrated Digital Enhanced Network (iDEN), TDMA standard</t>
  </si>
  <si>
    <t>IS-95B CDMA</t>
  </si>
  <si>
    <t>DECT - Digital Enhanced Cordless Telecommunications</t>
  </si>
  <si>
    <t>HiperLAN1</t>
  </si>
  <si>
    <t xml:space="preserve"> </t>
  </si>
  <si>
    <t>GSM – HSCSD</t>
  </si>
  <si>
    <t>802.11b (Wi-Fi)</t>
  </si>
  <si>
    <t>802.11a</t>
  </si>
  <si>
    <t>HiperLAN2</t>
  </si>
  <si>
    <t>HomeRF2</t>
  </si>
  <si>
    <t>GSM General Packet Radio Service (GPRS)</t>
  </si>
  <si>
    <t>Wideband Code Division Multiple Access (W-CDMA)</t>
  </si>
  <si>
    <t>CDMA2000 1x Radio Transmission Technology (1xRTT) - Release 1</t>
  </si>
  <si>
    <t>GSM Enhanced Data Rates for GSM Evolution (EDGE)</t>
  </si>
  <si>
    <t>Universal Mobile Telecommunications System (UMTS - WCDMA)</t>
  </si>
  <si>
    <t>802.11g</t>
  </si>
  <si>
    <t>HiperLink</t>
  </si>
  <si>
    <t>CDMA2000 EV-DO (Evolution-Data Optimization) Rev. 0</t>
  </si>
  <si>
    <t>ZigBee</t>
  </si>
  <si>
    <t>PHS (Willicom) - AIR EDGE 8x</t>
  </si>
  <si>
    <t>Wideband Integrated Dispatch Enhanced Network (WiDEN)</t>
  </si>
  <si>
    <t>TETRA R2 (Terrestial Trunked Radio)</t>
  </si>
  <si>
    <t>CDMA2000 EV-DO Rev. A</t>
  </si>
  <si>
    <t>CDMA2000 EV-DO Rev. B</t>
  </si>
  <si>
    <t>Worldwide Interoperability for Microwave Access (WiMAX); IEEE 802.16; Mobile WiMAX</t>
  </si>
  <si>
    <t>HSUPA</t>
  </si>
  <si>
    <t>TD-SCDMA</t>
  </si>
  <si>
    <t>High-Throughput Packet Access (HSDPA)</t>
  </si>
  <si>
    <t>HSPA+</t>
  </si>
  <si>
    <t>802.11n</t>
  </si>
  <si>
    <t>High Throughput OFDM Packet Access (HSOPA) – UMTS LTE</t>
  </si>
  <si>
    <t>3GPP Project 2: Ultra Mobile Broadband (UMB)</t>
  </si>
  <si>
    <t>non-dominated points</t>
  </si>
  <si>
    <t>combined</t>
  </si>
  <si>
    <t>efficiency</t>
  </si>
  <si>
    <t>coverage</t>
  </si>
  <si>
    <t>Throughput[1] (Kbps)</t>
  </si>
  <si>
    <t>Spectral Efficiency (bps/Hz)[2]</t>
  </si>
  <si>
    <t>Coverage Density (bps per Sqmts, Bandwith = 10 Mhz)[3]</t>
  </si>
  <si>
    <t>thruput,        kbps</t>
  </si>
  <si>
    <t>kbps/Hz</t>
  </si>
  <si>
    <t>per sqm, bandwidth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</si>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</sst>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  <xf numFmtId="0" fontId="16" fillId="5" borderId="7" applyNumberFormat="0" applyAlignment="0" applyProtection="0"/>
    <xf numFmtId="0" fontId="17" fillId="6" borderId="8" applyNumberFormat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 vertical="center"/>
    </xf>
    <xf numFmtId="14" fontId="0" fillId="0" borderId="0" xfId="0" applyNumberFormat="1"/>
    <xf numFmtId="11" fontId="0" fillId="0" borderId="0" xfId="0" applyNumberFormat="1" applyFont="1" applyAlignment="1">
      <alignment horizontal="center" vertical="center"/>
    </xf>
    <xf numFmtId="11" fontId="5" fillId="0" borderId="0" xfId="1" applyNumberFormat="1" applyFont="1" applyAlignment="1" applyProtection="1">
      <alignment horizontal="center"/>
    </xf>
    <xf numFmtId="11" fontId="0" fillId="0" borderId="0" xfId="0" applyNumberFormat="1" applyAlignment="1">
      <alignment horizontal="center" vertical="center"/>
    </xf>
    <xf numFmtId="11" fontId="5" fillId="0" borderId="0" xfId="1" applyNumberFormat="1" applyFont="1" applyAlignment="1" applyProtection="1">
      <alignment horizontal="center" vertical="center"/>
    </xf>
    <xf numFmtId="11" fontId="3" fillId="0" borderId="0" xfId="0" applyNumberFormat="1" applyFo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3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10" fillId="4" borderId="4" xfId="0" applyFont="1" applyFill="1" applyBorder="1" applyAlignment="1">
      <alignment horizontal="center" wrapText="1"/>
    </xf>
    <xf numFmtId="2" fontId="11" fillId="0" borderId="4" xfId="0" applyNumberFormat="1" applyFont="1" applyBorder="1" applyAlignment="1">
      <alignment horizontal="center"/>
    </xf>
    <xf numFmtId="11" fontId="11" fillId="0" borderId="4" xfId="0" applyNumberFormat="1" applyFont="1" applyBorder="1" applyAlignment="1">
      <alignment horizontal="center"/>
    </xf>
    <xf numFmtId="0" fontId="5" fillId="0" borderId="0" xfId="1" applyFont="1" applyAlignment="1" applyProtection="1">
      <alignment horizontal="center"/>
    </xf>
    <xf numFmtId="0" fontId="0" fillId="0" borderId="0" xfId="0" applyFont="1"/>
    <xf numFmtId="3" fontId="5" fillId="0" borderId="0" xfId="1" applyNumberFormat="1" applyFont="1" applyAlignment="1" applyProtection="1">
      <alignment horizontal="center"/>
    </xf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5" fillId="0" borderId="0" xfId="1" applyNumberFormat="1" applyFont="1" applyAlignment="1" applyProtection="1">
      <alignment horizontal="center"/>
    </xf>
    <xf numFmtId="0" fontId="8" fillId="4" borderId="6" xfId="0" applyFont="1" applyFill="1" applyBorder="1" applyAlignment="1">
      <alignment horizontal="center" wrapText="1"/>
    </xf>
    <xf numFmtId="1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4" borderId="0" xfId="0" applyFont="1" applyFill="1" applyBorder="1" applyAlignment="1">
      <alignment horizont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/>
    <xf numFmtId="11" fontId="13" fillId="0" borderId="0" xfId="0" applyNumberFormat="1" applyFont="1" applyAlignment="1">
      <alignment horizontal="center" vertical="center"/>
    </xf>
    <xf numFmtId="11" fontId="12" fillId="0" borderId="0" xfId="0" applyNumberFormat="1" applyFont="1" applyAlignment="1">
      <alignment horizontal="center" vertical="center"/>
    </xf>
    <xf numFmtId="11" fontId="14" fillId="0" borderId="0" xfId="1" applyNumberFormat="1" applyFont="1" applyAlignment="1" applyProtection="1">
      <alignment horizontal="center" vertical="center"/>
    </xf>
    <xf numFmtId="0" fontId="12" fillId="0" borderId="0" xfId="0" applyFont="1"/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6" fillId="5" borderId="7" xfId="3"/>
    <xf numFmtId="0" fontId="17" fillId="6" borderId="8" xfId="4"/>
    <xf numFmtId="164" fontId="16" fillId="5" borderId="7" xfId="3" applyNumberFormat="1"/>
    <xf numFmtId="2" fontId="17" fillId="6" borderId="8" xfId="4" applyNumberFormat="1"/>
    <xf numFmtId="10" fontId="0" fillId="0" borderId="0" xfId="0" applyNumberFormat="1"/>
    <xf numFmtId="164" fontId="0" fillId="0" borderId="0" xfId="2" applyNumberFormat="1" applyFont="1"/>
    <xf numFmtId="164" fontId="1" fillId="0" borderId="0" xfId="2" applyNumberFormat="1" applyFont="1"/>
    <xf numFmtId="0" fontId="18" fillId="0" borderId="0" xfId="0" applyFont="1" applyAlignme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">
    <cellStyle name="Calculation" xfId="3" builtinId="22"/>
    <cellStyle name="Check Cell" xfId="4" builtinId="23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sourcedata_orig!$G$8:$G$56</c:f>
              <c:numCache>
                <c:formatCode>General</c:formatCode>
                <c:ptCount val="49"/>
                <c:pt idx="0">
                  <c:v>1895</c:v>
                </c:pt>
                <c:pt idx="1">
                  <c:v>1901</c:v>
                </c:pt>
                <c:pt idx="2">
                  <c:v>1946</c:v>
                </c:pt>
                <c:pt idx="3">
                  <c:v>1962</c:v>
                </c:pt>
                <c:pt idx="4">
                  <c:v>1979</c:v>
                </c:pt>
                <c:pt idx="5">
                  <c:v>1981</c:v>
                </c:pt>
                <c:pt idx="6">
                  <c:v>1983</c:v>
                </c:pt>
                <c:pt idx="7">
                  <c:v>1985</c:v>
                </c:pt>
                <c:pt idx="8">
                  <c:v>1985</c:v>
                </c:pt>
                <c:pt idx="9">
                  <c:v>1986</c:v>
                </c:pt>
                <c:pt idx="10">
                  <c:v>1986</c:v>
                </c:pt>
                <c:pt idx="11">
                  <c:v>1990</c:v>
                </c:pt>
                <c:pt idx="12">
                  <c:v>1990</c:v>
                </c:pt>
                <c:pt idx="13">
                  <c:v>1991</c:v>
                </c:pt>
                <c:pt idx="14">
                  <c:v>1993</c:v>
                </c:pt>
                <c:pt idx="15">
                  <c:v>1993</c:v>
                </c:pt>
                <c:pt idx="16">
                  <c:v>1995</c:v>
                </c:pt>
                <c:pt idx="17">
                  <c:v>1995</c:v>
                </c:pt>
                <c:pt idx="18">
                  <c:v>1996</c:v>
                </c:pt>
                <c:pt idx="19">
                  <c:v>1998</c:v>
                </c:pt>
                <c:pt idx="20">
                  <c:v>1998</c:v>
                </c:pt>
                <c:pt idx="21">
                  <c:v>1998</c:v>
                </c:pt>
                <c:pt idx="22">
                  <c:v>1999</c:v>
                </c:pt>
                <c:pt idx="23">
                  <c:v>1999</c:v>
                </c:pt>
                <c:pt idx="24">
                  <c:v>1999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2004</c:v>
                </c:pt>
                <c:pt idx="34">
                  <c:v>2004</c:v>
                </c:pt>
                <c:pt idx="35">
                  <c:v>2004</c:v>
                </c:pt>
                <c:pt idx="36">
                  <c:v>2005</c:v>
                </c:pt>
                <c:pt idx="37">
                  <c:v>2005</c:v>
                </c:pt>
                <c:pt idx="38">
                  <c:v>2005</c:v>
                </c:pt>
                <c:pt idx="39">
                  <c:v>2006</c:v>
                </c:pt>
                <c:pt idx="40">
                  <c:v>2006</c:v>
                </c:pt>
                <c:pt idx="41">
                  <c:v>2006</c:v>
                </c:pt>
                <c:pt idx="42">
                  <c:v>2006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2009</c:v>
                </c:pt>
                <c:pt idx="47">
                  <c:v>2008</c:v>
                </c:pt>
                <c:pt idx="48">
                  <c:v>2009</c:v>
                </c:pt>
              </c:numCache>
            </c:numRef>
          </c:xVal>
          <c:yVal>
            <c:numRef>
              <c:f>sourcedata_orig!$H$8:$H$56</c:f>
              <c:numCache>
                <c:formatCode>0.00</c:formatCode>
                <c:ptCount val="49"/>
                <c:pt idx="2">
                  <c:v>3.5099999999999999E-2</c:v>
                </c:pt>
                <c:pt idx="3">
                  <c:v>7.0199999999999999E-2</c:v>
                </c:pt>
                <c:pt idx="4">
                  <c:v>0.3</c:v>
                </c:pt>
                <c:pt idx="5">
                  <c:v>1.2015</c:v>
                </c:pt>
                <c:pt idx="6">
                  <c:v>9.6</c:v>
                </c:pt>
                <c:pt idx="11">
                  <c:v>19.2</c:v>
                </c:pt>
                <c:pt idx="14">
                  <c:v>48.6</c:v>
                </c:pt>
                <c:pt idx="18">
                  <c:v>64</c:v>
                </c:pt>
                <c:pt idx="19">
                  <c:v>115.2</c:v>
                </c:pt>
                <c:pt idx="20">
                  <c:v>2000</c:v>
                </c:pt>
                <c:pt idx="21">
                  <c:v>23500</c:v>
                </c:pt>
                <c:pt idx="24">
                  <c:v>54000</c:v>
                </c:pt>
                <c:pt idx="33">
                  <c:v>155000</c:v>
                </c:pt>
                <c:pt idx="35">
                  <c:v>250000</c:v>
                </c:pt>
                <c:pt idx="46">
                  <c:v>600000</c:v>
                </c:pt>
              </c:numCache>
            </c:numRef>
          </c:yVal>
        </c:ser>
        <c:dLbls/>
        <c:axId val="77628544"/>
        <c:axId val="77964800"/>
      </c:scatterChart>
      <c:valAx>
        <c:axId val="77628544"/>
        <c:scaling>
          <c:orientation val="minMax"/>
        </c:scaling>
        <c:axPos val="b"/>
        <c:majorGridlines/>
        <c:numFmt formatCode="General" sourceLinked="1"/>
        <c:tickLblPos val="nextTo"/>
        <c:crossAx val="77964800"/>
        <c:crosses val="autoZero"/>
        <c:crossBetween val="midCat"/>
      </c:valAx>
      <c:valAx>
        <c:axId val="77964800"/>
        <c:scaling>
          <c:logBase val="10"/>
          <c:orientation val="minMax"/>
        </c:scaling>
        <c:axPos val="l"/>
        <c:majorGridlines/>
        <c:numFmt formatCode="0.00" sourceLinked="1"/>
        <c:tickLblPos val="nextTo"/>
        <c:crossAx val="7762854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7</xdr:row>
      <xdr:rowOff>57150</xdr:rowOff>
    </xdr:from>
    <xdr:to>
      <xdr:col>15</xdr:col>
      <xdr:colOff>76200</xdr:colOff>
      <xdr:row>21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s="60">
        <f>PRMallall!G1</f>
        <v>0.31283530584512403</v>
      </c>
      <c r="C2" s="60">
        <f>PRMallND!G1</f>
        <v>0.34953358179287353</v>
      </c>
      <c r="D2" s="60">
        <f>PRM70all!G1</f>
        <v>0.47292745190779056</v>
      </c>
      <c r="E2" s="60">
        <f>PRM70ND!G1</f>
        <v>0.5770559851580821</v>
      </c>
    </row>
    <row r="3" spans="1:5">
      <c r="A3" t="s">
        <v>103</v>
      </c>
      <c r="B3">
        <f>PRMallall!B26</f>
        <v>19</v>
      </c>
      <c r="C3">
        <f>PRMallND!B17</f>
        <v>10</v>
      </c>
      <c r="D3">
        <f>PRM70all!B23</f>
        <v>16</v>
      </c>
      <c r="E3">
        <f>PRM70ND!B14</f>
        <v>7</v>
      </c>
    </row>
    <row r="4" spans="1:5">
      <c r="A4" t="s">
        <v>77</v>
      </c>
      <c r="B4" s="59">
        <f>PRMallall!H1</f>
        <v>0.77337196724083013</v>
      </c>
      <c r="C4" s="59">
        <f>PRMallND!H1</f>
        <v>0.92007008383362821</v>
      </c>
      <c r="D4" s="59">
        <f>PRM70all!H1</f>
        <v>0.42007379205063772</v>
      </c>
      <c r="E4" s="59">
        <f>PRM70ND!H1</f>
        <v>0.80305270734548229</v>
      </c>
    </row>
    <row r="5" spans="1:5">
      <c r="A5" t="s">
        <v>109</v>
      </c>
      <c r="B5" s="60">
        <f>PRMallall!H16</f>
        <v>6.492400467028546E-2</v>
      </c>
      <c r="C5" s="60">
        <f>PRMallND!H16</f>
        <v>6.0843587820478523E-2</v>
      </c>
      <c r="D5" s="60">
        <f>PRM70all!H16</f>
        <v>0.20603530434045608</v>
      </c>
      <c r="E5" s="60">
        <f>PRM70ND!H16</f>
        <v>0.19242586423596253</v>
      </c>
    </row>
    <row r="6" spans="1:5">
      <c r="A6" t="s">
        <v>110</v>
      </c>
      <c r="B6" s="60">
        <f>PRMallall!H26</f>
        <v>3.0959859008253765E-2</v>
      </c>
      <c r="C6" s="60">
        <f>PRMallND!H26</f>
        <v>2.7395470110516601E-2</v>
      </c>
      <c r="D6" s="60">
        <f>PRM70all!H26</f>
        <v>9.6271311025575068E-2</v>
      </c>
      <c r="E6" s="60">
        <f>PRM70ND!H26</f>
        <v>7.9868846070396765E-2</v>
      </c>
    </row>
    <row r="7" spans="1:5">
      <c r="A7" t="s">
        <v>111</v>
      </c>
      <c r="B7" s="60">
        <f>SUM(B5:B6)/3</f>
        <v>3.1961287892846406E-2</v>
      </c>
      <c r="C7" s="60">
        <f>SUM(C5:C6)/3</f>
        <v>2.9413019310331707E-2</v>
      </c>
      <c r="D7" s="60">
        <f>SUM(D5:D6)/3</f>
        <v>0.10076887178867705</v>
      </c>
      <c r="E7" s="60">
        <f>SUM(E5:E6)/3</f>
        <v>9.0764903435453112E-2</v>
      </c>
    </row>
    <row r="8" spans="1:5">
      <c r="A8" t="s">
        <v>112</v>
      </c>
      <c r="B8" s="61">
        <f>B7/B2</f>
        <v>0.10216649877961517</v>
      </c>
      <c r="C8" s="61">
        <f>C7/C2</f>
        <v>8.4149337409763575E-2</v>
      </c>
      <c r="D8" s="61">
        <f>D7/D2</f>
        <v>0.21307469334286933</v>
      </c>
      <c r="E8" s="61">
        <f>E7/E2</f>
        <v>0.1572895971447007</v>
      </c>
    </row>
    <row r="9" spans="1:5">
      <c r="A9" t="s">
        <v>113</v>
      </c>
      <c r="B9" s="60">
        <f>PRMallall!B21</f>
        <v>0.31333819740357377</v>
      </c>
      <c r="C9" s="60">
        <f>PRMallND!B12</f>
        <v>0.35197922343361887</v>
      </c>
      <c r="D9" s="60">
        <f>PRM70all!B18</f>
        <v>0.47308904673393054</v>
      </c>
      <c r="E9" s="60">
        <f>PRM70ND!B9</f>
        <v>0.58079843628781425</v>
      </c>
    </row>
    <row r="10" spans="1:5">
      <c r="A10" t="s">
        <v>114</v>
      </c>
      <c r="B10" s="60">
        <f>PRMallall!B22</f>
        <v>6.2003643295972253E-3</v>
      </c>
      <c r="C10" s="60">
        <f>PRMallND!B13</f>
        <v>1.4161251733437175E-2</v>
      </c>
      <c r="D10" s="60">
        <f>PRM70all!B19</f>
        <v>3.0425220503546544E-2</v>
      </c>
      <c r="E10" s="60">
        <f>PRM70ND!B10</f>
        <v>6.870410174642011E-2</v>
      </c>
    </row>
    <row r="11" spans="1:5">
      <c r="A11" t="s">
        <v>116</v>
      </c>
      <c r="B11" s="60">
        <f>PRMallall!B24</f>
        <v>0.32590352383061316</v>
      </c>
      <c r="C11" s="60">
        <f>PRMallND!B15</f>
        <v>0.38773655789514322</v>
      </c>
      <c r="D11" s="60">
        <f>PRM70all!B21</f>
        <v>0.55405025452093271</v>
      </c>
      <c r="E11" s="60">
        <f>PRM70ND!B12</f>
        <v>0.69420170642459844</v>
      </c>
    </row>
    <row r="12" spans="1:5">
      <c r="A12" t="s">
        <v>115</v>
      </c>
      <c r="B12" s="60">
        <f>PRMallall!B23</f>
        <v>0.30454292925534099</v>
      </c>
      <c r="C12" s="60">
        <f>PRMallND!B14</f>
        <v>0.33724175053314981</v>
      </c>
      <c r="D12" s="60">
        <f>PRM70all!B20</f>
        <v>0.43703945948965495</v>
      </c>
      <c r="E12" s="60">
        <f>PRM70ND!B11</f>
        <v>0.49145572666879039</v>
      </c>
    </row>
    <row r="13" spans="1:5">
      <c r="A13" t="s">
        <v>117</v>
      </c>
      <c r="B13">
        <f>PRMallall!E25</f>
        <v>108</v>
      </c>
      <c r="C13">
        <f>PRMallND!E16</f>
        <v>108</v>
      </c>
      <c r="D13">
        <f>PRM70all!E22</f>
        <v>28</v>
      </c>
      <c r="E13">
        <f>PRM70ND!E13</f>
        <v>28</v>
      </c>
    </row>
    <row r="14" spans="1:5">
      <c r="A14" t="s">
        <v>118</v>
      </c>
    </row>
    <row r="15" spans="1:5">
      <c r="A1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8" t="s">
        <v>4</v>
      </c>
      <c r="G1" s="51">
        <f>LN(G2)</f>
        <v>0.5770559851580821</v>
      </c>
      <c r="H1" s="52">
        <f>G4</f>
        <v>0.80305270734548229</v>
      </c>
      <c r="I1" s="5" t="s">
        <v>0</v>
      </c>
      <c r="J1" s="41" t="s">
        <v>4</v>
      </c>
      <c r="K1" s="53">
        <f>LN(K2)</f>
        <v>0.49145572666879039</v>
      </c>
      <c r="L1" s="54">
        <f>K4</f>
        <v>0.73847436490885632</v>
      </c>
      <c r="M1" s="5" t="s">
        <v>0</v>
      </c>
      <c r="N1" s="41" t="s">
        <v>4</v>
      </c>
      <c r="O1" s="53">
        <f>LN(O2)</f>
        <v>0.54494662836943075</v>
      </c>
      <c r="P1" s="54">
        <f>O4</f>
        <v>0.75618152623130308</v>
      </c>
      <c r="Q1" s="5" t="s">
        <v>0</v>
      </c>
      <c r="R1" s="41" t="s">
        <v>4</v>
      </c>
      <c r="S1" s="53">
        <f>LN(S2)</f>
        <v>0.64026806604735975</v>
      </c>
      <c r="T1" s="54">
        <f>S4</f>
        <v>0.86937490628145586</v>
      </c>
      <c r="U1" s="5" t="s">
        <v>0</v>
      </c>
      <c r="V1" s="41" t="s">
        <v>4</v>
      </c>
      <c r="W1" s="53">
        <f>LN(W2)</f>
        <v>0.60023019588157123</v>
      </c>
      <c r="X1" s="54">
        <f>W4</f>
        <v>0.8367918663966617</v>
      </c>
      <c r="Y1" s="5" t="s">
        <v>0</v>
      </c>
      <c r="Z1" s="41" t="s">
        <v>4</v>
      </c>
      <c r="AA1" s="53">
        <f>LN(AA2)</f>
        <v>0.55096037276311105</v>
      </c>
      <c r="AB1" s="54">
        <f>AA4</f>
        <v>0.80399464030579104</v>
      </c>
      <c r="AC1" s="5" t="s">
        <v>0</v>
      </c>
      <c r="AD1" s="41" t="s">
        <v>4</v>
      </c>
      <c r="AE1" s="53">
        <f>LN(AE2)</f>
        <v>0.54352635785983805</v>
      </c>
      <c r="AF1" s="54">
        <f>AE4</f>
        <v>0.81754736109637161</v>
      </c>
      <c r="AG1" s="5" t="s">
        <v>0</v>
      </c>
      <c r="AH1" s="41" t="s">
        <v>4</v>
      </c>
      <c r="AI1" s="53">
        <f>LN(AI2)</f>
        <v>0.69420170642459844</v>
      </c>
      <c r="AJ1" s="54">
        <f>AI4</f>
        <v>0.81283477272026583</v>
      </c>
    </row>
    <row r="2" spans="1:36" ht="15.75" thickTop="1">
      <c r="B2">
        <v>0.49145572666879039</v>
      </c>
      <c r="C2" s="55">
        <v>0.73847436490885632</v>
      </c>
      <c r="D2">
        <v>11.294867742529215</v>
      </c>
      <c r="E2" s="5">
        <v>1981</v>
      </c>
      <c r="F2" s="43">
        <v>3.0200000000000002E-4</v>
      </c>
      <c r="G2">
        <f t="array" ref="G2:H6">LOGEST(F2:F8,E2:E8,TRUE, TRUE)</f>
        <v>1.7807880395087718</v>
      </c>
      <c r="H2">
        <v>0</v>
      </c>
      <c r="I2" s="5">
        <v>1983</v>
      </c>
      <c r="J2" s="43">
        <v>3.98E-3</v>
      </c>
      <c r="K2">
        <f t="array" ref="K2:L6">LOGEST(J2:J7,I2:I7,TRUE, TRUE)</f>
        <v>1.6346941566016318</v>
      </c>
      <c r="L2">
        <v>0</v>
      </c>
      <c r="M2" s="5">
        <v>1981</v>
      </c>
      <c r="N2" s="43">
        <v>3.0200000000000002E-4</v>
      </c>
      <c r="O2">
        <f t="array" ref="O2:P6">LOGEST(N2:N7,M2:M7,TRUE, TRUE)</f>
        <v>1.7245163396712311</v>
      </c>
      <c r="P2">
        <v>0</v>
      </c>
      <c r="Q2" s="5">
        <v>1981</v>
      </c>
      <c r="R2" s="43">
        <v>3.0200000000000002E-4</v>
      </c>
      <c r="S2">
        <f t="array" ref="S2:T6">LOGEST(R2:R7,Q2:Q7,TRUE, TRUE)</f>
        <v>1.8969893295842435</v>
      </c>
      <c r="T2">
        <v>0</v>
      </c>
      <c r="U2" s="5">
        <v>1981</v>
      </c>
      <c r="V2" s="43">
        <v>3.0200000000000002E-4</v>
      </c>
      <c r="W2">
        <f t="array" ref="W2:X6">LOGEST(V2:V7,U2:U7,TRUE, TRUE)</f>
        <v>1.8225382929149656</v>
      </c>
      <c r="X2">
        <v>0</v>
      </c>
      <c r="Y2" s="5">
        <v>1981</v>
      </c>
      <c r="Z2" s="43">
        <v>3.0200000000000002E-4</v>
      </c>
      <c r="AA2">
        <f t="array" ref="AA2:AB6">LOGEST(Z2:Z7,Y2:Y7,TRUE, TRUE)</f>
        <v>1.7349183864166331</v>
      </c>
      <c r="AB2">
        <v>0</v>
      </c>
      <c r="AC2" s="5">
        <v>1981</v>
      </c>
      <c r="AD2" s="43">
        <v>3.0200000000000002E-4</v>
      </c>
      <c r="AE2">
        <f t="array" ref="AE2:AF6">LOGEST(AD2:AD7,AC2:AC7,TRUE, TRUE)</f>
        <v>1.7220687984674068</v>
      </c>
      <c r="AF2">
        <v>0</v>
      </c>
      <c r="AG2" s="5">
        <v>1981</v>
      </c>
      <c r="AH2" s="43">
        <v>3.0200000000000002E-4</v>
      </c>
      <c r="AI2">
        <f t="array" ref="AI2:AJ6">LOGEST(AH2:AH7,AG2:AG7,TRUE, TRUE)</f>
        <v>2.0021101641450949</v>
      </c>
      <c r="AJ2">
        <v>0</v>
      </c>
    </row>
    <row r="3" spans="1:36">
      <c r="B3">
        <v>0.54494662836943075</v>
      </c>
      <c r="C3" s="55">
        <v>0.75618152623130308</v>
      </c>
      <c r="D3">
        <v>12.405647768079616</v>
      </c>
      <c r="E3" s="5">
        <v>1983</v>
      </c>
      <c r="F3" s="43">
        <v>3.98E-3</v>
      </c>
      <c r="G3">
        <v>0.12780149376195343</v>
      </c>
      <c r="H3">
        <v>254.76617020452633</v>
      </c>
      <c r="I3" s="5">
        <v>1985</v>
      </c>
      <c r="J3" s="43">
        <v>2.1</v>
      </c>
      <c r="K3">
        <v>0.14623247316259166</v>
      </c>
      <c r="L3">
        <v>291.80982837264406</v>
      </c>
      <c r="M3" s="5">
        <v>1985</v>
      </c>
      <c r="N3" s="43">
        <v>2.1</v>
      </c>
      <c r="O3">
        <v>0.1547192127127652</v>
      </c>
      <c r="P3">
        <v>308.69405918093963</v>
      </c>
      <c r="Q3" s="5">
        <v>1983</v>
      </c>
      <c r="R3" s="43">
        <v>3.98E-3</v>
      </c>
      <c r="S3">
        <v>0.1240913768064779</v>
      </c>
      <c r="T3">
        <v>247.54460504125228</v>
      </c>
      <c r="U3" s="5">
        <v>1983</v>
      </c>
      <c r="V3" s="43">
        <v>3.98E-3</v>
      </c>
      <c r="W3">
        <v>0.13254093140227663</v>
      </c>
      <c r="X3">
        <v>264.11341751618852</v>
      </c>
      <c r="Y3" s="5">
        <v>1983</v>
      </c>
      <c r="Z3" s="43">
        <v>3.98E-3</v>
      </c>
      <c r="AA3">
        <v>0.1360184322671866</v>
      </c>
      <c r="AB3">
        <v>271.02027321573041</v>
      </c>
      <c r="AC3" s="5">
        <v>1983</v>
      </c>
      <c r="AD3" s="43">
        <v>3.98E-3</v>
      </c>
      <c r="AE3">
        <v>0.12838350496680556</v>
      </c>
      <c r="AF3">
        <v>255.80748147536647</v>
      </c>
      <c r="AG3" s="5">
        <v>1983</v>
      </c>
      <c r="AH3" s="43">
        <v>3.98E-3</v>
      </c>
      <c r="AI3">
        <v>0.16655862505296498</v>
      </c>
      <c r="AJ3">
        <v>331.59308994247959</v>
      </c>
    </row>
    <row r="4" spans="1:36" ht="15.75" thickBot="1">
      <c r="B4">
        <v>0.64026806604735975</v>
      </c>
      <c r="C4" s="55">
        <v>0.86937490628145586</v>
      </c>
      <c r="D4">
        <v>26.621987599249032</v>
      </c>
      <c r="E4" s="5">
        <v>1985</v>
      </c>
      <c r="F4" s="43">
        <v>2.1</v>
      </c>
      <c r="G4">
        <v>0.80305270734548229</v>
      </c>
      <c r="H4">
        <v>3.2825690789893436</v>
      </c>
      <c r="I4" s="5">
        <v>1998</v>
      </c>
      <c r="J4" s="42">
        <v>5.9</v>
      </c>
      <c r="K4">
        <v>0.73847436490885632</v>
      </c>
      <c r="L4">
        <v>3.2021238906974632</v>
      </c>
      <c r="M4" s="5">
        <v>1998</v>
      </c>
      <c r="N4" s="42">
        <v>5.9</v>
      </c>
      <c r="O4">
        <v>0.75618152623130308</v>
      </c>
      <c r="P4">
        <v>3.5714118869973972</v>
      </c>
      <c r="Q4" s="5">
        <v>1998</v>
      </c>
      <c r="R4" s="42">
        <v>5.9</v>
      </c>
      <c r="S4">
        <v>0.86937490628145586</v>
      </c>
      <c r="T4">
        <v>2.9803466288877125</v>
      </c>
      <c r="U4" s="5">
        <v>1985</v>
      </c>
      <c r="V4" s="43">
        <v>2.1</v>
      </c>
      <c r="W4">
        <v>0.8367918663966617</v>
      </c>
      <c r="X4">
        <v>3.3408027845239832</v>
      </c>
      <c r="Y4" s="5">
        <v>1985</v>
      </c>
      <c r="Z4" s="43">
        <v>2.1</v>
      </c>
      <c r="AA4">
        <v>0.80399464030579104</v>
      </c>
      <c r="AB4">
        <v>3.3963778024374558</v>
      </c>
      <c r="AC4" s="5">
        <v>1985</v>
      </c>
      <c r="AD4" s="43">
        <v>2.1</v>
      </c>
      <c r="AE4">
        <v>0.81754736109637161</v>
      </c>
      <c r="AF4">
        <v>3.2057338053407949</v>
      </c>
      <c r="AG4" s="5">
        <v>1985</v>
      </c>
      <c r="AH4" s="43">
        <v>2.1</v>
      </c>
      <c r="AI4">
        <v>0.81283477272026583</v>
      </c>
      <c r="AJ4">
        <v>3.233268588320668</v>
      </c>
    </row>
    <row r="5" spans="1:36" ht="16.5" thickTop="1" thickBot="1">
      <c r="B5">
        <v>0.60023019588157123</v>
      </c>
      <c r="C5" s="55">
        <v>0.8367918663966617</v>
      </c>
      <c r="D5">
        <v>20.508582456568099</v>
      </c>
      <c r="E5" s="5">
        <v>1998</v>
      </c>
      <c r="F5" s="42">
        <v>5.9</v>
      </c>
      <c r="G5">
        <v>20.387503085766873</v>
      </c>
      <c r="H5">
        <v>5</v>
      </c>
      <c r="I5" s="5">
        <v>1999</v>
      </c>
      <c r="J5" s="42">
        <v>2030.0336</v>
      </c>
      <c r="K5" s="52">
        <v>11.294867742529215</v>
      </c>
      <c r="L5">
        <v>4</v>
      </c>
      <c r="M5" s="5">
        <v>1999</v>
      </c>
      <c r="N5" s="42">
        <v>2030.0336</v>
      </c>
      <c r="O5" s="52">
        <v>12.405647768079616</v>
      </c>
      <c r="P5">
        <v>4</v>
      </c>
      <c r="Q5" s="5">
        <v>1999</v>
      </c>
      <c r="R5" s="42">
        <v>2030.0336</v>
      </c>
      <c r="S5" s="52">
        <v>26.621987599249032</v>
      </c>
      <c r="T5">
        <v>4</v>
      </c>
      <c r="U5" s="5">
        <v>1999</v>
      </c>
      <c r="V5" s="42">
        <v>2030.0336</v>
      </c>
      <c r="W5" s="52">
        <v>20.508582456568099</v>
      </c>
      <c r="X5">
        <v>4</v>
      </c>
      <c r="Y5" s="5">
        <v>1998</v>
      </c>
      <c r="Z5" s="42">
        <v>5.9</v>
      </c>
      <c r="AA5" s="52">
        <v>16.407605211614946</v>
      </c>
      <c r="AB5">
        <v>4</v>
      </c>
      <c r="AC5" s="5">
        <v>1998</v>
      </c>
      <c r="AD5" s="42">
        <v>5.9</v>
      </c>
      <c r="AE5" s="52">
        <v>17.92349764868462</v>
      </c>
      <c r="AF5">
        <v>4</v>
      </c>
      <c r="AG5" s="5">
        <v>1998</v>
      </c>
      <c r="AH5" s="42">
        <v>5.9</v>
      </c>
      <c r="AI5" s="52">
        <v>17.37149115856689</v>
      </c>
      <c r="AJ5">
        <v>4</v>
      </c>
    </row>
    <row r="6" spans="1:36" ht="15.75" thickTop="1">
      <c r="B6">
        <v>0.55096037276311105</v>
      </c>
      <c r="C6" s="55">
        <v>0.80399464030579104</v>
      </c>
      <c r="D6">
        <v>16.407605211614946</v>
      </c>
      <c r="E6" s="5">
        <v>1999</v>
      </c>
      <c r="F6" s="42">
        <v>2030.0336</v>
      </c>
      <c r="G6">
        <v>219.68064157303411</v>
      </c>
      <c r="H6">
        <v>53.876298791684732</v>
      </c>
      <c r="I6" s="5">
        <v>1999</v>
      </c>
      <c r="J6" s="42">
        <v>4141.8639999999996</v>
      </c>
      <c r="K6">
        <v>115.81302664662573</v>
      </c>
      <c r="L6">
        <v>41.014389645501836</v>
      </c>
      <c r="M6" s="5">
        <v>1999</v>
      </c>
      <c r="N6" s="42">
        <v>4141.8639999999996</v>
      </c>
      <c r="O6">
        <v>158.23382473076018</v>
      </c>
      <c r="P6">
        <v>51.019931466345234</v>
      </c>
      <c r="Q6" s="5">
        <v>1999</v>
      </c>
      <c r="R6" s="42">
        <v>4141.8639999999996</v>
      </c>
      <c r="S6">
        <v>236.46890045674843</v>
      </c>
      <c r="T6">
        <v>35.529864113289406</v>
      </c>
      <c r="U6" s="5">
        <v>1999</v>
      </c>
      <c r="V6" s="42">
        <v>4141.8639999999996</v>
      </c>
      <c r="W6">
        <v>228.89553500651465</v>
      </c>
      <c r="X6">
        <v>44.643852980332795</v>
      </c>
      <c r="Y6" s="5">
        <v>1999</v>
      </c>
      <c r="Z6" s="42">
        <v>4141.8639999999996</v>
      </c>
      <c r="AA6">
        <v>189.26799672350859</v>
      </c>
      <c r="AB6">
        <v>46.141528707559523</v>
      </c>
      <c r="AC6" s="5">
        <v>1999</v>
      </c>
      <c r="AD6" s="42">
        <v>2030.0336</v>
      </c>
      <c r="AE6">
        <v>184.1949322027055</v>
      </c>
      <c r="AF6">
        <v>41.106916922819096</v>
      </c>
      <c r="AG6" s="5">
        <v>1999</v>
      </c>
      <c r="AH6" s="42">
        <v>2030.0336</v>
      </c>
      <c r="AI6">
        <v>181.60201613459776</v>
      </c>
      <c r="AJ6">
        <v>41.816103056884501</v>
      </c>
    </row>
    <row r="7" spans="1:36">
      <c r="B7">
        <v>0.54352635785983805</v>
      </c>
      <c r="C7" s="55">
        <v>0.81754736109637161</v>
      </c>
      <c r="D7">
        <v>17.92349764868462</v>
      </c>
      <c r="E7" s="5">
        <v>1999</v>
      </c>
      <c r="F7" s="42">
        <v>4141.8639999999996</v>
      </c>
      <c r="G7" t="s">
        <v>79</v>
      </c>
      <c r="H7">
        <f>TINV(0.0455,H5)</f>
        <v>2.6486542536661553</v>
      </c>
      <c r="I7" s="5">
        <v>2009</v>
      </c>
      <c r="J7" s="44">
        <v>4690.1899999999996</v>
      </c>
      <c r="K7" t="s">
        <v>79</v>
      </c>
      <c r="L7">
        <f>TINV(0.0455,L5)</f>
        <v>2.8693151695711707</v>
      </c>
      <c r="M7" s="5">
        <v>2009</v>
      </c>
      <c r="N7" s="44">
        <v>4690.1899999999996</v>
      </c>
      <c r="O7" t="s">
        <v>79</v>
      </c>
      <c r="P7">
        <f>TINV(0.0455,P5)</f>
        <v>2.8693151695711707</v>
      </c>
      <c r="Q7" s="5">
        <v>2009</v>
      </c>
      <c r="R7" s="44">
        <v>4690.1899999999996</v>
      </c>
      <c r="S7" t="s">
        <v>79</v>
      </c>
      <c r="T7">
        <f>TINV(0.0455,T5)</f>
        <v>2.8693151695711707</v>
      </c>
      <c r="U7" s="5">
        <v>2009</v>
      </c>
      <c r="V7" s="44">
        <v>4690.1899999999996</v>
      </c>
      <c r="W7" t="s">
        <v>79</v>
      </c>
      <c r="X7">
        <f>TINV(0.0455,X5)</f>
        <v>2.8693151695711707</v>
      </c>
      <c r="Y7" s="5">
        <v>2009</v>
      </c>
      <c r="Z7" s="44">
        <v>4690.1899999999996</v>
      </c>
      <c r="AA7" t="s">
        <v>79</v>
      </c>
      <c r="AB7">
        <f>TINV(0.0455,AB5)</f>
        <v>2.8693151695711707</v>
      </c>
      <c r="AC7" s="5">
        <v>2009</v>
      </c>
      <c r="AD7" s="44">
        <v>4690.1899999999996</v>
      </c>
      <c r="AE7" t="s">
        <v>79</v>
      </c>
      <c r="AF7">
        <f>TINV(0.0455,AF5)</f>
        <v>2.8693151695711707</v>
      </c>
      <c r="AG7" s="5">
        <v>1999</v>
      </c>
      <c r="AH7" s="42">
        <v>4141.8639999999996</v>
      </c>
    </row>
    <row r="8" spans="1:36">
      <c r="B8">
        <v>0.69420170642459844</v>
      </c>
      <c r="C8" s="55">
        <v>0.81283477272026583</v>
      </c>
      <c r="D8">
        <v>17.37149115856689</v>
      </c>
      <c r="E8" s="5">
        <v>2009</v>
      </c>
      <c r="F8" s="44">
        <v>4690.1899999999996</v>
      </c>
      <c r="G8" t="s">
        <v>80</v>
      </c>
      <c r="H8">
        <f>H7*G3</f>
        <v>0.33850197007748656</v>
      </c>
      <c r="K8" t="s">
        <v>80</v>
      </c>
      <c r="L8">
        <f>L7*K3</f>
        <v>0.4195870535293334</v>
      </c>
      <c r="O8" t="s">
        <v>80</v>
      </c>
      <c r="P8">
        <f>P7*O3</f>
        <v>0.4439381840608459</v>
      </c>
      <c r="S8" t="s">
        <v>80</v>
      </c>
      <c r="T8">
        <f>T7*S3</f>
        <v>0.35605726988379915</v>
      </c>
      <c r="W8" t="s">
        <v>80</v>
      </c>
      <c r="X8">
        <f>X7*W3</f>
        <v>0.38030170506164429</v>
      </c>
      <c r="AA8" t="s">
        <v>80</v>
      </c>
      <c r="AB8">
        <f>AB7*AA3</f>
        <v>0.39027975104552731</v>
      </c>
      <c r="AE8" t="s">
        <v>80</v>
      </c>
      <c r="AF8">
        <f>AF7*AE3</f>
        <v>0.36837273832397094</v>
      </c>
    </row>
    <row r="9" spans="1:36">
      <c r="A9" t="s">
        <v>98</v>
      </c>
      <c r="B9" s="4">
        <f>AVERAGE(B2:B8)</f>
        <v>0.58079843628781425</v>
      </c>
      <c r="C9" s="4">
        <f>AVERAGE(C2:C8)</f>
        <v>0.80502849113438657</v>
      </c>
      <c r="D9" s="4">
        <f>AVERAGE(D2:D8)</f>
        <v>17.504811369327488</v>
      </c>
      <c r="E9" s="4">
        <f>AVERAGE(E2:E8)</f>
        <v>1993.4285714285713</v>
      </c>
      <c r="F9" s="4">
        <f>AVERAGE(F2:F8)</f>
        <v>1552.8702688571429</v>
      </c>
      <c r="G9" t="s">
        <v>81</v>
      </c>
      <c r="H9">
        <f>G2+H8</f>
        <v>2.1192900095862583</v>
      </c>
      <c r="K9" t="s">
        <v>81</v>
      </c>
      <c r="L9">
        <f>K2+L8</f>
        <v>2.0542812101309651</v>
      </c>
      <c r="O9" t="s">
        <v>81</v>
      </c>
      <c r="P9">
        <f>O2+P8</f>
        <v>2.1684545237320769</v>
      </c>
      <c r="S9" t="s">
        <v>81</v>
      </c>
      <c r="T9">
        <f>S2+T8</f>
        <v>2.2530465994680426</v>
      </c>
      <c r="W9" t="s">
        <v>81</v>
      </c>
      <c r="X9">
        <f>W2+X8</f>
        <v>2.2028399979766098</v>
      </c>
      <c r="AA9" t="s">
        <v>81</v>
      </c>
      <c r="AB9">
        <f>AA2+AB8</f>
        <v>2.1251981374621605</v>
      </c>
      <c r="AE9" t="s">
        <v>81</v>
      </c>
      <c r="AF9">
        <f>AE2+AF8</f>
        <v>2.0904415367913778</v>
      </c>
    </row>
    <row r="10" spans="1:36">
      <c r="A10" t="s">
        <v>99</v>
      </c>
      <c r="B10" s="4">
        <f>STDEV(B2:B8)</f>
        <v>6.870410174642011E-2</v>
      </c>
      <c r="C10" s="4">
        <f>STDEV(C2:C8)</f>
        <v>4.5062141969128153E-2</v>
      </c>
      <c r="D10" s="4">
        <f>STDEV(D2:D8)</f>
        <v>5.1333443657446525</v>
      </c>
      <c r="E10" s="4">
        <f>STDEV(E2:E8)</f>
        <v>10.485818086926496</v>
      </c>
      <c r="F10" s="4">
        <f>STDEV(F2:F8)</f>
        <v>2097.3853867946195</v>
      </c>
      <c r="G10" t="s">
        <v>82</v>
      </c>
      <c r="H10">
        <f>G2-H8</f>
        <v>1.4422860694312853</v>
      </c>
      <c r="K10" t="s">
        <v>82</v>
      </c>
      <c r="L10">
        <f>K2-L8</f>
        <v>1.2151071030722984</v>
      </c>
      <c r="O10" t="s">
        <v>82</v>
      </c>
      <c r="P10">
        <f>O2-P8</f>
        <v>1.2805781556103852</v>
      </c>
      <c r="S10" t="s">
        <v>82</v>
      </c>
      <c r="T10">
        <f>S2-T8</f>
        <v>1.5409320597004443</v>
      </c>
      <c r="W10" t="s">
        <v>82</v>
      </c>
      <c r="X10">
        <f>W2-X8</f>
        <v>1.4422365878533214</v>
      </c>
      <c r="AA10" t="s">
        <v>82</v>
      </c>
      <c r="AB10">
        <f>AA2-AB8</f>
        <v>1.3446386353711057</v>
      </c>
      <c r="AE10" t="s">
        <v>82</v>
      </c>
      <c r="AF10">
        <f>AE2-AF8</f>
        <v>1.3536960601434358</v>
      </c>
    </row>
    <row r="11" spans="1:36">
      <c r="A11" t="s">
        <v>100</v>
      </c>
      <c r="B11" s="4">
        <f>MIN(B2:B8)</f>
        <v>0.49145572666879039</v>
      </c>
      <c r="C11" s="4">
        <f>MIN(C2:C8)</f>
        <v>0.73847436490885632</v>
      </c>
      <c r="D11" s="4">
        <f>MIN(D2:D8)</f>
        <v>11.294867742529215</v>
      </c>
      <c r="E11" s="4">
        <f>MIN(E2:E8)</f>
        <v>1981</v>
      </c>
      <c r="F11" s="4">
        <f>MIN(F2:F8)</f>
        <v>3.0200000000000002E-4</v>
      </c>
      <c r="G11" t="s">
        <v>83</v>
      </c>
      <c r="H11" s="56">
        <f>LN(G2)</f>
        <v>0.5770559851580821</v>
      </c>
      <c r="K11" t="s">
        <v>83</v>
      </c>
      <c r="L11" s="56">
        <f>LN(K2)</f>
        <v>0.49145572666879039</v>
      </c>
      <c r="O11" t="s">
        <v>83</v>
      </c>
      <c r="P11" s="56">
        <f>LN(O2)</f>
        <v>0.54494662836943075</v>
      </c>
      <c r="S11" t="s">
        <v>83</v>
      </c>
      <c r="T11" s="56">
        <f>LN(S2)</f>
        <v>0.64026806604735975</v>
      </c>
      <c r="W11" t="s">
        <v>83</v>
      </c>
      <c r="X11" s="56">
        <f>LN(W2)</f>
        <v>0.60023019588157123</v>
      </c>
      <c r="AA11" t="s">
        <v>83</v>
      </c>
      <c r="AB11" s="56">
        <f>LN(AA2)</f>
        <v>0.55096037276311105</v>
      </c>
      <c r="AE11" t="s">
        <v>83</v>
      </c>
      <c r="AF11" s="56">
        <f>LN(AE2)</f>
        <v>0.54352635785983805</v>
      </c>
    </row>
    <row r="12" spans="1:36">
      <c r="A12" t="s">
        <v>101</v>
      </c>
      <c r="B12" s="4">
        <f>MAX(B2:B8)</f>
        <v>0.69420170642459844</v>
      </c>
      <c r="C12" s="4">
        <f>MAX(C2:C8)</f>
        <v>0.86937490628145586</v>
      </c>
      <c r="D12" s="4">
        <f>MAX(D2:D8)</f>
        <v>26.621987599249032</v>
      </c>
      <c r="E12" s="4">
        <f>MAX(E2:E8)</f>
        <v>2009</v>
      </c>
      <c r="F12" s="4">
        <f>MAX(F2:F8)</f>
        <v>4690.1899999999996</v>
      </c>
      <c r="G12" t="s">
        <v>84</v>
      </c>
      <c r="H12" s="56">
        <f>LN(H9)</f>
        <v>0.75108113145345357</v>
      </c>
      <c r="K12" t="s">
        <v>84</v>
      </c>
      <c r="L12" s="56">
        <f>LN(L9)</f>
        <v>0.71992601067028483</v>
      </c>
      <c r="O12" t="s">
        <v>84</v>
      </c>
      <c r="P12" s="56">
        <f>LN(P9)</f>
        <v>0.77401471277159695</v>
      </c>
      <c r="S12" t="s">
        <v>84</v>
      </c>
      <c r="T12" s="56">
        <f>LN(T9)</f>
        <v>0.81228334453316731</v>
      </c>
      <c r="W12" t="s">
        <v>84</v>
      </c>
      <c r="X12" s="56">
        <f>LN(X9)</f>
        <v>0.78974743602988506</v>
      </c>
      <c r="AA12" t="s">
        <v>84</v>
      </c>
      <c r="AB12" s="56">
        <f>LN(AB9)</f>
        <v>0.75386503918835723</v>
      </c>
      <c r="AE12" t="s">
        <v>84</v>
      </c>
      <c r="AF12" s="56">
        <f>LN(AF9)</f>
        <v>0.73737530528679429</v>
      </c>
    </row>
    <row r="13" spans="1:36">
      <c r="A13" t="s">
        <v>102</v>
      </c>
      <c r="B13" s="4">
        <f>ABS(B12-B11)</f>
        <v>0.20274597975580805</v>
      </c>
      <c r="C13" s="4">
        <f>ABS(C12-C11)</f>
        <v>0.13090054137259954</v>
      </c>
      <c r="D13" s="4">
        <f>ABS(D12-D11)</f>
        <v>15.327119856719817</v>
      </c>
      <c r="E13" s="4">
        <f>ABS(E12-E11)</f>
        <v>28</v>
      </c>
      <c r="F13" s="4">
        <f>ABS(F12-F11)</f>
        <v>4690.1896979999992</v>
      </c>
      <c r="G13" t="s">
        <v>85</v>
      </c>
      <c r="H13" s="56">
        <f>LN(H10)</f>
        <v>0.36622940298152851</v>
      </c>
      <c r="K13" t="s">
        <v>85</v>
      </c>
      <c r="L13" s="56">
        <f>LN(L10)</f>
        <v>0.194832223584258</v>
      </c>
      <c r="O13" t="s">
        <v>85</v>
      </c>
      <c r="P13" s="56">
        <f>LN(P10)</f>
        <v>0.24731166002359634</v>
      </c>
      <c r="S13" t="s">
        <v>85</v>
      </c>
      <c r="T13" s="56">
        <f>LN(T10)</f>
        <v>0.43238746691728375</v>
      </c>
      <c r="W13" t="s">
        <v>85</v>
      </c>
      <c r="X13" s="56">
        <f>LN(X10)</f>
        <v>0.36619509465127925</v>
      </c>
      <c r="AA13" t="s">
        <v>85</v>
      </c>
      <c r="AB13" s="56">
        <f>LN(AB10)</f>
        <v>0.29612530436831858</v>
      </c>
      <c r="AE13" t="s">
        <v>85</v>
      </c>
      <c r="AF13" s="56">
        <f>LN(AF10)</f>
        <v>0.30283867376984758</v>
      </c>
    </row>
    <row r="14" spans="1:36">
      <c r="A14" t="s">
        <v>103</v>
      </c>
      <c r="B14" s="4">
        <f>COUNT(B2:B8)</f>
        <v>7</v>
      </c>
      <c r="G14" t="s">
        <v>86</v>
      </c>
      <c r="H14" s="56">
        <f>H12-H11</f>
        <v>0.17402514629537147</v>
      </c>
      <c r="K14" t="s">
        <v>86</v>
      </c>
      <c r="L14" s="56">
        <f>L12-L11</f>
        <v>0.22847028400149444</v>
      </c>
      <c r="O14" t="s">
        <v>86</v>
      </c>
      <c r="P14" s="56">
        <f>P12-P11</f>
        <v>0.22906808440216619</v>
      </c>
      <c r="S14" t="s">
        <v>86</v>
      </c>
      <c r="T14" s="56">
        <f>T12-T11</f>
        <v>0.17201527848580755</v>
      </c>
      <c r="W14" t="s">
        <v>86</v>
      </c>
      <c r="X14" s="56">
        <f>X12-X11</f>
        <v>0.18951724014831384</v>
      </c>
      <c r="AA14" t="s">
        <v>86</v>
      </c>
      <c r="AB14" s="56">
        <f>AB12-AB11</f>
        <v>0.20290466642524618</v>
      </c>
      <c r="AE14" t="s">
        <v>86</v>
      </c>
      <c r="AF14" s="56">
        <f>AF12-AF11</f>
        <v>0.19384894742695624</v>
      </c>
    </row>
    <row r="15" spans="1:36">
      <c r="G15" t="s">
        <v>87</v>
      </c>
      <c r="H15" s="56">
        <f>H11-H13</f>
        <v>0.21082658217655359</v>
      </c>
      <c r="K15" t="s">
        <v>87</v>
      </c>
      <c r="L15" s="56">
        <f>L11-L13</f>
        <v>0.29662350308453239</v>
      </c>
      <c r="O15" t="s">
        <v>87</v>
      </c>
      <c r="P15" s="56">
        <f>P11-P13</f>
        <v>0.29763496834583442</v>
      </c>
      <c r="S15" t="s">
        <v>87</v>
      </c>
      <c r="T15" s="56">
        <f>T11-T13</f>
        <v>0.207880599130076</v>
      </c>
      <c r="W15" t="s">
        <v>87</v>
      </c>
      <c r="X15" s="56">
        <f>X11-X13</f>
        <v>0.23403510123029198</v>
      </c>
      <c r="AA15" t="s">
        <v>87</v>
      </c>
      <c r="AB15" s="56">
        <f>AB11-AB13</f>
        <v>0.25483506839479247</v>
      </c>
      <c r="AE15" t="s">
        <v>87</v>
      </c>
      <c r="AF15" s="56">
        <f>AF11-AF13</f>
        <v>0.24068768408999047</v>
      </c>
    </row>
    <row r="16" spans="1:36">
      <c r="G16" t="s">
        <v>88</v>
      </c>
      <c r="H16" s="57">
        <f>AVERAGE(H14:H15)</f>
        <v>0.19242586423596253</v>
      </c>
      <c r="K16" t="s">
        <v>88</v>
      </c>
      <c r="L16" s="57">
        <f>AVERAGE(L14:L15)</f>
        <v>0.26254689354301342</v>
      </c>
      <c r="O16" t="s">
        <v>88</v>
      </c>
      <c r="P16" s="57">
        <f>AVERAGE(P14:P15)</f>
        <v>0.26335152637400028</v>
      </c>
      <c r="S16" t="s">
        <v>88</v>
      </c>
      <c r="T16" s="57">
        <f>AVERAGE(T14:T15)</f>
        <v>0.18994793880794178</v>
      </c>
      <c r="W16" t="s">
        <v>88</v>
      </c>
      <c r="X16" s="57">
        <f>AVERAGE(X14:X15)</f>
        <v>0.21177617068930291</v>
      </c>
      <c r="AA16" t="s">
        <v>88</v>
      </c>
      <c r="AB16" s="57">
        <f>AVERAGE(AB14:AB15)</f>
        <v>0.22886986741001933</v>
      </c>
      <c r="AE16" t="s">
        <v>88</v>
      </c>
      <c r="AF16" s="57">
        <f>AVERAGE(AF14:AF15)</f>
        <v>0.21726831575847336</v>
      </c>
    </row>
    <row r="17" spans="7:32">
      <c r="G17" t="s">
        <v>89</v>
      </c>
      <c r="H17">
        <f>TINV(0.3173,H5)</f>
        <v>1.1105333943044307</v>
      </c>
      <c r="K17" t="s">
        <v>89</v>
      </c>
      <c r="L17">
        <f>TINV(0.3173,L5)</f>
        <v>1.1416549873749267</v>
      </c>
      <c r="O17" t="s">
        <v>89</v>
      </c>
      <c r="P17">
        <f>TINV(0.3173,P5)</f>
        <v>1.1416549873749267</v>
      </c>
      <c r="S17" t="s">
        <v>89</v>
      </c>
      <c r="T17">
        <f>TINV(0.3173,T5)</f>
        <v>1.1416549873749267</v>
      </c>
      <c r="W17" t="s">
        <v>89</v>
      </c>
      <c r="X17">
        <f>TINV(0.3173,X5)</f>
        <v>1.1416549873749267</v>
      </c>
      <c r="AA17" t="s">
        <v>89</v>
      </c>
      <c r="AB17">
        <f>TINV(0.3173,AB5)</f>
        <v>1.1416549873749267</v>
      </c>
      <c r="AE17" t="s">
        <v>89</v>
      </c>
      <c r="AF17">
        <f>TINV(0.3173,AF5)</f>
        <v>1.1416549873749267</v>
      </c>
    </row>
    <row r="18" spans="7:32">
      <c r="G18" t="s">
        <v>90</v>
      </c>
      <c r="H18">
        <f>H17*G3</f>
        <v>0.14192782666463866</v>
      </c>
      <c r="K18" t="s">
        <v>90</v>
      </c>
      <c r="L18">
        <f>L17*K3</f>
        <v>0.16694703230224289</v>
      </c>
      <c r="O18" t="s">
        <v>90</v>
      </c>
      <c r="P18">
        <f>P17*O3</f>
        <v>0.17663596083625055</v>
      </c>
      <c r="S18" t="s">
        <v>90</v>
      </c>
      <c r="T18">
        <f>T17*S3</f>
        <v>0.14166953922133679</v>
      </c>
      <c r="W18" t="s">
        <v>90</v>
      </c>
      <c r="X18">
        <f>X17*W3</f>
        <v>0.15131601536672715</v>
      </c>
      <c r="AA18" t="s">
        <v>90</v>
      </c>
      <c r="AB18">
        <f>AB17*AA3</f>
        <v>0.15528612157275223</v>
      </c>
      <c r="AE18" t="s">
        <v>90</v>
      </c>
      <c r="AF18">
        <f>AF17*AE3</f>
        <v>0.14656966874202723</v>
      </c>
    </row>
    <row r="19" spans="7:32">
      <c r="G19" t="s">
        <v>91</v>
      </c>
      <c r="H19">
        <f>G2+H18</f>
        <v>1.9227158661734105</v>
      </c>
      <c r="K19" t="s">
        <v>91</v>
      </c>
      <c r="L19">
        <f>K2+L18</f>
        <v>1.8016411889038746</v>
      </c>
      <c r="O19" t="s">
        <v>91</v>
      </c>
      <c r="P19">
        <f>O2+P18</f>
        <v>1.9011523005074817</v>
      </c>
      <c r="S19" t="s">
        <v>91</v>
      </c>
      <c r="T19">
        <f>S2+T18</f>
        <v>2.0386588688055802</v>
      </c>
      <c r="W19" t="s">
        <v>91</v>
      </c>
      <c r="X19">
        <f>W2+X18</f>
        <v>1.9738543082816928</v>
      </c>
      <c r="AA19" t="s">
        <v>91</v>
      </c>
      <c r="AB19">
        <f>AA2+AB18</f>
        <v>1.8902045079893854</v>
      </c>
      <c r="AE19" t="s">
        <v>91</v>
      </c>
      <c r="AF19">
        <f>AE2+AF18</f>
        <v>1.8686384672094341</v>
      </c>
    </row>
    <row r="20" spans="7:32">
      <c r="G20" t="s">
        <v>92</v>
      </c>
      <c r="H20">
        <f>G2-H18</f>
        <v>1.6388602128441332</v>
      </c>
      <c r="K20" t="s">
        <v>92</v>
      </c>
      <c r="L20">
        <f>K2-L18</f>
        <v>1.4677471242993889</v>
      </c>
      <c r="O20" t="s">
        <v>92</v>
      </c>
      <c r="P20">
        <f>O2-P18</f>
        <v>1.5478803788349804</v>
      </c>
      <c r="S20" t="s">
        <v>92</v>
      </c>
      <c r="T20">
        <f>S2-T18</f>
        <v>1.7553197903629068</v>
      </c>
      <c r="W20" t="s">
        <v>92</v>
      </c>
      <c r="X20">
        <f>W2-X18</f>
        <v>1.6712222775482384</v>
      </c>
      <c r="AA20" t="s">
        <v>92</v>
      </c>
      <c r="AB20">
        <f>AA2-AB18</f>
        <v>1.5796322648438808</v>
      </c>
      <c r="AE20" t="s">
        <v>92</v>
      </c>
      <c r="AF20">
        <f>AE2-AF18</f>
        <v>1.5754991297253795</v>
      </c>
    </row>
    <row r="21" spans="7:32">
      <c r="G21" t="s">
        <v>83</v>
      </c>
      <c r="H21" s="56">
        <f>LN(G2)</f>
        <v>0.5770559851580821</v>
      </c>
      <c r="K21" t="s">
        <v>83</v>
      </c>
      <c r="L21" s="56">
        <f>LN(K2)</f>
        <v>0.49145572666879039</v>
      </c>
      <c r="O21" t="s">
        <v>83</v>
      </c>
      <c r="P21" s="56">
        <f>LN(O2)</f>
        <v>0.54494662836943075</v>
      </c>
      <c r="S21" t="s">
        <v>83</v>
      </c>
      <c r="T21" s="56">
        <f>LN(S2)</f>
        <v>0.64026806604735975</v>
      </c>
      <c r="W21" t="s">
        <v>83</v>
      </c>
      <c r="X21" s="56">
        <f>LN(W2)</f>
        <v>0.60023019588157123</v>
      </c>
      <c r="AA21" t="s">
        <v>83</v>
      </c>
      <c r="AB21" s="56">
        <f>LN(AA2)</f>
        <v>0.55096037276311105</v>
      </c>
      <c r="AE21" t="s">
        <v>83</v>
      </c>
      <c r="AF21" s="56">
        <f>LN(AE2)</f>
        <v>0.54352635785983805</v>
      </c>
    </row>
    <row r="22" spans="7:32">
      <c r="G22" t="s">
        <v>93</v>
      </c>
      <c r="H22" s="56">
        <f>LN(H19)</f>
        <v>0.65373870018967684</v>
      </c>
      <c r="K22" t="s">
        <v>93</v>
      </c>
      <c r="L22" s="56">
        <f>LN(L19)</f>
        <v>0.58869802110413294</v>
      </c>
      <c r="O22" t="s">
        <v>93</v>
      </c>
      <c r="P22" s="56">
        <f>LN(P19)</f>
        <v>0.64246017629269625</v>
      </c>
      <c r="S22" t="s">
        <v>93</v>
      </c>
      <c r="T22" s="56">
        <f>LN(T19)</f>
        <v>0.71229217441047865</v>
      </c>
      <c r="W22" t="s">
        <v>93</v>
      </c>
      <c r="X22" s="56">
        <f>LN(X19)</f>
        <v>0.67998813295911953</v>
      </c>
      <c r="AA22" t="s">
        <v>93</v>
      </c>
      <c r="AB22" s="56">
        <f>LN(AB19)</f>
        <v>0.63668502850317055</v>
      </c>
      <c r="AE22" t="s">
        <v>93</v>
      </c>
      <c r="AF22" s="56">
        <f>LN(AF19)</f>
        <v>0.62521007327712186</v>
      </c>
    </row>
    <row r="23" spans="7:32">
      <c r="G23" t="s">
        <v>94</v>
      </c>
      <c r="H23" s="56">
        <f>LN(H20)</f>
        <v>0.49400100804888331</v>
      </c>
      <c r="K23" t="s">
        <v>94</v>
      </c>
      <c r="L23" s="56">
        <f>LN(L20)</f>
        <v>0.38372865670245587</v>
      </c>
      <c r="O23" t="s">
        <v>94</v>
      </c>
      <c r="P23" s="56">
        <f>LN(P20)</f>
        <v>0.43688649752729003</v>
      </c>
      <c r="S23" t="s">
        <v>94</v>
      </c>
      <c r="T23" s="56">
        <f>LN(T20)</f>
        <v>0.56265105704937801</v>
      </c>
      <c r="W23" t="s">
        <v>94</v>
      </c>
      <c r="X23" s="56">
        <f>LN(X20)</f>
        <v>0.51355526144197872</v>
      </c>
      <c r="AA23" t="s">
        <v>94</v>
      </c>
      <c r="AB23" s="56">
        <f>LN(AB20)</f>
        <v>0.45719207618014523</v>
      </c>
      <c r="AE23" t="s">
        <v>94</v>
      </c>
      <c r="AF23" s="56">
        <f>LN(AF20)</f>
        <v>0.45457212983508383</v>
      </c>
    </row>
    <row r="24" spans="7:32">
      <c r="G24" t="s">
        <v>95</v>
      </c>
      <c r="H24" s="56">
        <f>H22-H21</f>
        <v>7.6682715031594739E-2</v>
      </c>
      <c r="K24" t="s">
        <v>95</v>
      </c>
      <c r="L24" s="56">
        <f>L22-L21</f>
        <v>9.7242294435342547E-2</v>
      </c>
      <c r="O24" t="s">
        <v>95</v>
      </c>
      <c r="P24" s="56">
        <f>P22-P21</f>
        <v>9.7513547923265498E-2</v>
      </c>
      <c r="S24" t="s">
        <v>95</v>
      </c>
      <c r="T24" s="56">
        <f>T22-T21</f>
        <v>7.2024108363118899E-2</v>
      </c>
      <c r="W24" t="s">
        <v>95</v>
      </c>
      <c r="X24" s="56">
        <f>X22-X21</f>
        <v>7.9757937077548302E-2</v>
      </c>
      <c r="AA24" t="s">
        <v>95</v>
      </c>
      <c r="AB24" s="56">
        <f>AB22-AB21</f>
        <v>8.5724655740059497E-2</v>
      </c>
      <c r="AE24" t="s">
        <v>95</v>
      </c>
      <c r="AF24" s="56">
        <f>AF22-AF21</f>
        <v>8.1683715417283809E-2</v>
      </c>
    </row>
    <row r="25" spans="7:32">
      <c r="G25" t="s">
        <v>96</v>
      </c>
      <c r="H25" s="56">
        <f>H21-H23</f>
        <v>8.3054977109198791E-2</v>
      </c>
      <c r="K25" t="s">
        <v>96</v>
      </c>
      <c r="L25" s="56">
        <f>L21-L23</f>
        <v>0.10772706996633452</v>
      </c>
      <c r="O25" t="s">
        <v>96</v>
      </c>
      <c r="P25" s="56">
        <f>P21-P23</f>
        <v>0.10806013084214072</v>
      </c>
      <c r="S25" t="s">
        <v>96</v>
      </c>
      <c r="T25" s="56">
        <f>T21-T23</f>
        <v>7.761700899798174E-2</v>
      </c>
      <c r="W25" t="s">
        <v>96</v>
      </c>
      <c r="X25" s="56">
        <f>X21-X23</f>
        <v>8.667493443959251E-2</v>
      </c>
      <c r="AA25" t="s">
        <v>96</v>
      </c>
      <c r="AB25" s="56">
        <f>AB21-AB23</f>
        <v>9.3768296582965815E-2</v>
      </c>
      <c r="AE25" t="s">
        <v>96</v>
      </c>
      <c r="AF25" s="56">
        <f>AF21-AF23</f>
        <v>8.8954228024754223E-2</v>
      </c>
    </row>
    <row r="26" spans="7:32">
      <c r="G26" t="s">
        <v>97</v>
      </c>
      <c r="H26" s="57">
        <f>AVERAGE(H24:H25)</f>
        <v>7.9868846070396765E-2</v>
      </c>
      <c r="K26" t="s">
        <v>97</v>
      </c>
      <c r="L26" s="57">
        <f>AVERAGE(L24:L25)</f>
        <v>0.10248468220083853</v>
      </c>
      <c r="O26" t="s">
        <v>97</v>
      </c>
      <c r="P26" s="57">
        <f>AVERAGE(P24:P25)</f>
        <v>0.10278683938270311</v>
      </c>
      <c r="S26" t="s">
        <v>97</v>
      </c>
      <c r="T26" s="57">
        <f>AVERAGE(T24:T25)</f>
        <v>7.482055868055032E-2</v>
      </c>
      <c r="W26" t="s">
        <v>97</v>
      </c>
      <c r="X26" s="57">
        <f>AVERAGE(X24:X25)</f>
        <v>8.3216435758570406E-2</v>
      </c>
      <c r="AA26" t="s">
        <v>97</v>
      </c>
      <c r="AB26" s="57">
        <f>AVERAGE(AB24:AB25)</f>
        <v>8.9746476161512656E-2</v>
      </c>
      <c r="AE26" t="s">
        <v>97</v>
      </c>
      <c r="AF26" s="57">
        <f>AVERAGE(AF24:AF25)</f>
        <v>8.5318971721019016E-2</v>
      </c>
    </row>
  </sheetData>
  <hyperlinks>
    <hyperlink ref="F8" location="_edn48" display="_edn48"/>
    <hyperlink ref="J7" location="_edn48" display="_edn48"/>
    <hyperlink ref="N7" location="_edn48" display="_edn48"/>
    <hyperlink ref="R7" location="_edn48" display="_edn48"/>
    <hyperlink ref="V7" location="_edn48" display="_edn48"/>
    <hyperlink ref="Z7" location="_edn48" display="_edn48"/>
    <hyperlink ref="AD7" location="_edn48" display="_edn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V26"/>
  <sheetViews>
    <sheetView workbookViewId="0">
      <selection activeCell="F1" sqref="F1"/>
    </sheetView>
  </sheetViews>
  <sheetFormatPr defaultRowHeight="15"/>
  <sheetData>
    <row r="1" spans="1:48" ht="16.5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8" t="s">
        <v>4</v>
      </c>
      <c r="G1" s="51">
        <f>LN(G2)</f>
        <v>0.34953358179287353</v>
      </c>
      <c r="H1" s="52">
        <f>G4</f>
        <v>0.92007008383362821</v>
      </c>
      <c r="I1" s="5" t="s">
        <v>0</v>
      </c>
      <c r="J1" s="41" t="s">
        <v>4</v>
      </c>
      <c r="K1" s="53">
        <f>LN(K2)</f>
        <v>0.38773655789514322</v>
      </c>
      <c r="L1" s="54">
        <f>K4</f>
        <v>0.83704271887205095</v>
      </c>
      <c r="M1" s="5" t="s">
        <v>0</v>
      </c>
      <c r="N1" s="41" t="s">
        <v>4</v>
      </c>
      <c r="O1" s="53">
        <f>LN(O2)</f>
        <v>0.35750758175719372</v>
      </c>
      <c r="P1" s="54">
        <f>O4</f>
        <v>0.91878995728092927</v>
      </c>
      <c r="Q1" s="5" t="s">
        <v>0</v>
      </c>
      <c r="R1" s="41" t="s">
        <v>4</v>
      </c>
      <c r="S1" s="53">
        <f>LN(S2)</f>
        <v>0.34514577476377184</v>
      </c>
      <c r="T1" s="54">
        <f>S4</f>
        <v>0.92206988607927731</v>
      </c>
      <c r="U1" s="5" t="s">
        <v>0</v>
      </c>
      <c r="V1" s="41" t="s">
        <v>4</v>
      </c>
      <c r="W1" s="53">
        <f>LN(W2)</f>
        <v>0.35272185849659221</v>
      </c>
      <c r="X1" s="54">
        <f>W4</f>
        <v>0.9488685313124311</v>
      </c>
      <c r="Y1" s="5" t="s">
        <v>0</v>
      </c>
      <c r="Z1" s="41" t="s">
        <v>4</v>
      </c>
      <c r="AA1" s="53">
        <f>LN(AA2)</f>
        <v>0.352611071250856</v>
      </c>
      <c r="AB1" s="54">
        <f>AA4</f>
        <v>0.93344837217301535</v>
      </c>
      <c r="AC1" s="5" t="s">
        <v>0</v>
      </c>
      <c r="AD1" s="41" t="s">
        <v>4</v>
      </c>
      <c r="AE1" s="53">
        <f>LN(AE2)</f>
        <v>0.34783027336282535</v>
      </c>
      <c r="AF1" s="54">
        <f>AE4</f>
        <v>0.92098066231117226</v>
      </c>
      <c r="AG1" s="5" t="s">
        <v>0</v>
      </c>
      <c r="AH1" s="41" t="s">
        <v>4</v>
      </c>
      <c r="AI1" s="53">
        <f>LN(AI2)</f>
        <v>0.35450113993825161</v>
      </c>
      <c r="AJ1" s="54">
        <f>AI4</f>
        <v>0.92097342083897926</v>
      </c>
      <c r="AK1" s="5" t="s">
        <v>0</v>
      </c>
      <c r="AL1" s="41" t="s">
        <v>4</v>
      </c>
      <c r="AM1" s="53">
        <f>LN(AM2)</f>
        <v>0.339255036812533</v>
      </c>
      <c r="AN1" s="54">
        <f>AM4</f>
        <v>0.92345734199848484</v>
      </c>
      <c r="AO1" s="5" t="s">
        <v>0</v>
      </c>
      <c r="AP1" s="41" t="s">
        <v>4</v>
      </c>
      <c r="AQ1" s="53">
        <f>LN(AQ2)</f>
        <v>0.33724175053314981</v>
      </c>
      <c r="AR1" s="54">
        <f>AQ4</f>
        <v>0.92829309835758633</v>
      </c>
      <c r="AS1" s="5" t="s">
        <v>0</v>
      </c>
      <c r="AT1" s="41" t="s">
        <v>4</v>
      </c>
      <c r="AU1" s="53">
        <f>LN(AU2)</f>
        <v>0.34524118952587218</v>
      </c>
      <c r="AV1" s="54">
        <f>AU4</f>
        <v>0.90865342173539787</v>
      </c>
    </row>
    <row r="2" spans="1:48" ht="15.75" thickTop="1">
      <c r="B2">
        <v>0.38773655789514322</v>
      </c>
      <c r="C2" s="55">
        <v>0.83704271887205095</v>
      </c>
      <c r="D2">
        <v>35.956043151602486</v>
      </c>
      <c r="E2" s="5">
        <v>1901</v>
      </c>
      <c r="F2" s="43">
        <v>3.0600000000000001E-13</v>
      </c>
      <c r="G2">
        <f t="array" ref="G2:H6">LOGEST(F2:F11,E2:E11,TRUE, TRUE)</f>
        <v>1.4184058239836503</v>
      </c>
      <c r="H2">
        <v>1.8932188273836746E-302</v>
      </c>
      <c r="I2" s="5">
        <v>1946</v>
      </c>
      <c r="J2" s="43">
        <v>3.58E-6</v>
      </c>
      <c r="K2">
        <f t="array" ref="K2:L6">LOGEST(J2:J10,I2:I10,TRUE, TRUE)</f>
        <v>1.4736415139247736</v>
      </c>
      <c r="L2">
        <v>0</v>
      </c>
      <c r="M2" s="5">
        <v>1901</v>
      </c>
      <c r="N2" s="43">
        <v>3.0600000000000001E-13</v>
      </c>
      <c r="O2">
        <f t="array" ref="O2:P6">LOGEST(N2:N10,M2:M10,TRUE, TRUE)</f>
        <v>1.4297614065107986</v>
      </c>
      <c r="P2" t="e">
        <v>#NUM!</v>
      </c>
      <c r="Q2" s="5">
        <v>1901</v>
      </c>
      <c r="R2" s="43">
        <v>3.0600000000000001E-13</v>
      </c>
      <c r="S2">
        <f t="array" ref="S2:T6">LOGEST(R2:R10,Q2:Q10,TRUE, TRUE)</f>
        <v>1.4121957671679677</v>
      </c>
      <c r="T2">
        <v>1.478822207678706E-298</v>
      </c>
      <c r="U2" s="5">
        <v>1901</v>
      </c>
      <c r="V2" s="43">
        <v>3.0600000000000001E-13</v>
      </c>
      <c r="W2">
        <f t="array" ref="W2:X6">LOGEST(V2:V10,U2:U10,TRUE, TRUE)</f>
        <v>1.4229353110207832</v>
      </c>
      <c r="X2">
        <v>6.6186750007877688E-305</v>
      </c>
      <c r="Y2" s="5">
        <v>1901</v>
      </c>
      <c r="Z2" s="43">
        <v>3.0600000000000001E-13</v>
      </c>
      <c r="AA2">
        <f t="array" ref="AA2:AB6">LOGEST(Z2:Z10,Y2:Y10,TRUE, TRUE)</f>
        <v>1.4227776766689135</v>
      </c>
      <c r="AB2">
        <v>6.6901210074476934E-305</v>
      </c>
      <c r="AC2" s="5">
        <v>1901</v>
      </c>
      <c r="AD2" s="43">
        <v>3.0600000000000001E-13</v>
      </c>
      <c r="AE2">
        <f t="array" ref="AE2:AF6">LOGEST(AD2:AD10,AC2:AC10,TRUE, TRUE)</f>
        <v>1.4159918978004571</v>
      </c>
      <c r="AF2">
        <v>4.553193907602618E-301</v>
      </c>
      <c r="AG2" s="5">
        <v>1901</v>
      </c>
      <c r="AH2" s="43">
        <v>3.0600000000000001E-13</v>
      </c>
      <c r="AI2">
        <f t="array" ref="AI2:AJ6">LOGEST(AH2:AH10,AG2:AG10,TRUE, TRUE)</f>
        <v>1.4254693671433447</v>
      </c>
      <c r="AJ2">
        <v>1.2825458625981489E-306</v>
      </c>
      <c r="AK2" s="5">
        <v>1901</v>
      </c>
      <c r="AL2" s="43">
        <v>3.0600000000000001E-13</v>
      </c>
      <c r="AM2">
        <f t="array" ref="AM2:AN6">LOGEST(AL2:AL10,AK2:AK10,TRUE, TRUE)</f>
        <v>1.403901346083501</v>
      </c>
      <c r="AN2">
        <v>8.1714844322005454E-294</v>
      </c>
      <c r="AO2" s="5">
        <v>1901</v>
      </c>
      <c r="AP2" s="43">
        <v>3.0600000000000001E-13</v>
      </c>
      <c r="AQ2">
        <f t="array" ref="AQ2:AR6">LOGEST(AP2:AP10,AO2:AO10,TRUE, TRUE)</f>
        <v>1.4010777340892173</v>
      </c>
      <c r="AR2">
        <v>4.0149604532510246E-292</v>
      </c>
      <c r="AS2" s="5">
        <v>1901</v>
      </c>
      <c r="AT2" s="43">
        <v>3.0600000000000001E-13</v>
      </c>
      <c r="AU2">
        <f t="array" ref="AU2:AV6">LOGEST(AT2:AT10,AS2:AS10,TRUE, TRUE)</f>
        <v>1.4123305179196344</v>
      </c>
      <c r="AV2">
        <v>8.0751821186712321E-299</v>
      </c>
    </row>
    <row r="3" spans="1:48">
      <c r="B3">
        <v>0.35750758175719372</v>
      </c>
      <c r="C3" s="55">
        <v>0.91878995728092927</v>
      </c>
      <c r="D3">
        <v>79.196235904160872</v>
      </c>
      <c r="E3" s="5">
        <v>1946</v>
      </c>
      <c r="F3" s="43">
        <v>3.58E-6</v>
      </c>
      <c r="G3">
        <v>3.6424041968435808E-2</v>
      </c>
      <c r="H3">
        <v>71.993593680744524</v>
      </c>
      <c r="I3" s="5">
        <v>1962</v>
      </c>
      <c r="J3" s="42">
        <v>9.9299999999999998E-6</v>
      </c>
      <c r="K3">
        <v>6.4662248771969674E-2</v>
      </c>
      <c r="L3">
        <v>128.33881262056556</v>
      </c>
      <c r="M3" s="5">
        <v>1962</v>
      </c>
      <c r="N3" s="42">
        <v>9.9299999999999998E-6</v>
      </c>
      <c r="O3">
        <v>4.0172881723867973E-2</v>
      </c>
      <c r="P3">
        <v>79.538481181811292</v>
      </c>
      <c r="Q3" s="5">
        <v>1946</v>
      </c>
      <c r="R3" s="43">
        <v>3.58E-6</v>
      </c>
      <c r="S3">
        <v>3.7924885424960336E-2</v>
      </c>
      <c r="T3">
        <v>75.021093141845526</v>
      </c>
      <c r="U3" s="5">
        <v>1946</v>
      </c>
      <c r="V3" s="43">
        <v>3.58E-6</v>
      </c>
      <c r="W3">
        <v>3.0947421214150499E-2</v>
      </c>
      <c r="X3">
        <v>61.153477308434304</v>
      </c>
      <c r="Y3" s="5">
        <v>1946</v>
      </c>
      <c r="Z3" s="43">
        <v>3.58E-6</v>
      </c>
      <c r="AA3">
        <v>3.5586158935659029E-2</v>
      </c>
      <c r="AB3">
        <v>70.311896527891406</v>
      </c>
      <c r="AC3" s="5">
        <v>1946</v>
      </c>
      <c r="AD3" s="43">
        <v>3.58E-6</v>
      </c>
      <c r="AE3">
        <v>3.8508783107122628E-2</v>
      </c>
      <c r="AF3">
        <v>76.07788667251971</v>
      </c>
      <c r="AG3" s="5">
        <v>1946</v>
      </c>
      <c r="AH3" s="43">
        <v>3.58E-6</v>
      </c>
      <c r="AI3">
        <v>3.9249276821695649E-2</v>
      </c>
      <c r="AJ3">
        <v>77.483633996636343</v>
      </c>
      <c r="AK3" s="5">
        <v>1946</v>
      </c>
      <c r="AL3" s="43">
        <v>3.58E-6</v>
      </c>
      <c r="AM3">
        <v>3.6916509787704013E-2</v>
      </c>
      <c r="AN3">
        <v>72.874268758775884</v>
      </c>
      <c r="AO3" s="5">
        <v>1946</v>
      </c>
      <c r="AP3" s="43">
        <v>3.58E-6</v>
      </c>
      <c r="AQ3">
        <v>3.5426661930645233E-2</v>
      </c>
      <c r="AR3">
        <v>69.933265566183977</v>
      </c>
      <c r="AS3" s="5">
        <v>1946</v>
      </c>
      <c r="AT3" s="43">
        <v>3.58E-6</v>
      </c>
      <c r="AU3">
        <v>4.1373341034278491E-2</v>
      </c>
      <c r="AV3">
        <v>81.625502169150579</v>
      </c>
    </row>
    <row r="4" spans="1:48" ht="15.75" thickBot="1">
      <c r="B4">
        <v>0.34514577476377184</v>
      </c>
      <c r="C4" s="55">
        <v>0.92206988607927731</v>
      </c>
      <c r="D4">
        <v>82.824069898332468</v>
      </c>
      <c r="E4" s="5">
        <v>1962</v>
      </c>
      <c r="F4" s="42">
        <v>9.9299999999999998E-6</v>
      </c>
      <c r="G4">
        <v>0.92007008383362821</v>
      </c>
      <c r="H4">
        <v>3.5513160733181413</v>
      </c>
      <c r="I4" s="5">
        <v>1981</v>
      </c>
      <c r="J4" s="43">
        <v>3.0200000000000002E-4</v>
      </c>
      <c r="K4">
        <v>0.83704271887205095</v>
      </c>
      <c r="L4">
        <v>3.661276795120985</v>
      </c>
      <c r="M4" s="5">
        <v>1981</v>
      </c>
      <c r="N4" s="43">
        <v>3.0200000000000002E-4</v>
      </c>
      <c r="O4">
        <v>0.91878995728092927</v>
      </c>
      <c r="P4">
        <v>3.7007052807586591</v>
      </c>
      <c r="Q4" s="5">
        <v>1981</v>
      </c>
      <c r="R4" s="43">
        <v>3.0200000000000002E-4</v>
      </c>
      <c r="S4">
        <v>0.92206988607927731</v>
      </c>
      <c r="T4">
        <v>3.6531900367242471</v>
      </c>
      <c r="U4" s="5">
        <v>1962</v>
      </c>
      <c r="V4" s="42">
        <v>9.9299999999999998E-6</v>
      </c>
      <c r="W4">
        <v>0.9488685313124311</v>
      </c>
      <c r="X4">
        <v>3.0134518948904514</v>
      </c>
      <c r="Y4" s="5">
        <v>1962</v>
      </c>
      <c r="Z4" s="42">
        <v>9.9299999999999998E-6</v>
      </c>
      <c r="AA4">
        <v>0.93344837217301535</v>
      </c>
      <c r="AB4">
        <v>3.4605087275575035</v>
      </c>
      <c r="AC4" s="5">
        <v>1962</v>
      </c>
      <c r="AD4" s="42">
        <v>9.9299999999999998E-6</v>
      </c>
      <c r="AE4">
        <v>0.92098066231117226</v>
      </c>
      <c r="AF4">
        <v>3.7379315561363473</v>
      </c>
      <c r="AG4" s="5">
        <v>1962</v>
      </c>
      <c r="AH4" s="42">
        <v>9.9299999999999998E-6</v>
      </c>
      <c r="AI4">
        <v>0.92097342083897926</v>
      </c>
      <c r="AJ4">
        <v>3.7199720179732489</v>
      </c>
      <c r="AK4" s="5">
        <v>1962</v>
      </c>
      <c r="AL4" s="42">
        <v>9.9299999999999998E-6</v>
      </c>
      <c r="AM4">
        <v>0.92345734199848484</v>
      </c>
      <c r="AN4">
        <v>3.4892557743227792</v>
      </c>
      <c r="AO4" s="5">
        <v>1962</v>
      </c>
      <c r="AP4" s="42">
        <v>9.9299999999999998E-6</v>
      </c>
      <c r="AQ4">
        <v>0.92829309835758633</v>
      </c>
      <c r="AR4">
        <v>3.3484390972317009</v>
      </c>
      <c r="AS4" s="5">
        <v>1962</v>
      </c>
      <c r="AT4" s="42">
        <v>9.9299999999999998E-6</v>
      </c>
      <c r="AU4">
        <v>0.90865342173539787</v>
      </c>
      <c r="AV4">
        <v>3.7733757236036554</v>
      </c>
    </row>
    <row r="5" spans="1:48" ht="16.5" thickTop="1" thickBot="1">
      <c r="B5">
        <v>0.35272185849659221</v>
      </c>
      <c r="C5" s="55">
        <v>0.9488685313124311</v>
      </c>
      <c r="D5">
        <v>129.90199361908512</v>
      </c>
      <c r="E5" s="5">
        <v>1981</v>
      </c>
      <c r="F5" s="43">
        <v>3.0200000000000002E-4</v>
      </c>
      <c r="G5">
        <v>92.087681605323212</v>
      </c>
      <c r="H5">
        <v>8</v>
      </c>
      <c r="I5" s="5">
        <v>1983</v>
      </c>
      <c r="J5" s="43">
        <v>3.98E-3</v>
      </c>
      <c r="K5" s="52">
        <v>35.956043151602486</v>
      </c>
      <c r="L5">
        <v>7</v>
      </c>
      <c r="M5" s="5">
        <v>1983</v>
      </c>
      <c r="N5" s="43">
        <v>3.98E-3</v>
      </c>
      <c r="O5" s="52">
        <v>79.196235904160872</v>
      </c>
      <c r="P5">
        <v>7</v>
      </c>
      <c r="Q5" s="5">
        <v>1983</v>
      </c>
      <c r="R5" s="43">
        <v>3.98E-3</v>
      </c>
      <c r="S5" s="52">
        <v>82.824069898332468</v>
      </c>
      <c r="T5">
        <v>7</v>
      </c>
      <c r="U5" s="5">
        <v>1983</v>
      </c>
      <c r="V5" s="43">
        <v>3.98E-3</v>
      </c>
      <c r="W5" s="52">
        <v>129.90199361908512</v>
      </c>
      <c r="X5">
        <v>7</v>
      </c>
      <c r="Y5" s="5">
        <v>1981</v>
      </c>
      <c r="Z5" s="43">
        <v>3.0200000000000002E-4</v>
      </c>
      <c r="AA5" s="52">
        <v>98.181499364643955</v>
      </c>
      <c r="AB5">
        <v>7</v>
      </c>
      <c r="AC5" s="5">
        <v>1981</v>
      </c>
      <c r="AD5" s="43">
        <v>3.0200000000000002E-4</v>
      </c>
      <c r="AE5" s="52">
        <v>81.585910800283727</v>
      </c>
      <c r="AF5">
        <v>7</v>
      </c>
      <c r="AG5" s="5">
        <v>1981</v>
      </c>
      <c r="AH5" s="43">
        <v>3.0200000000000002E-4</v>
      </c>
      <c r="AI5" s="52">
        <v>81.577793374266392</v>
      </c>
      <c r="AJ5">
        <v>7</v>
      </c>
      <c r="AK5" s="5">
        <v>1981</v>
      </c>
      <c r="AL5" s="43">
        <v>3.0200000000000002E-4</v>
      </c>
      <c r="AM5" s="52">
        <v>84.452272272298714</v>
      </c>
      <c r="AN5">
        <v>7</v>
      </c>
      <c r="AO5" s="5">
        <v>1981</v>
      </c>
      <c r="AP5" s="43">
        <v>3.0200000000000002E-4</v>
      </c>
      <c r="AQ5" s="52">
        <v>90.619613170674043</v>
      </c>
      <c r="AR5">
        <v>7</v>
      </c>
      <c r="AS5" s="5">
        <v>1981</v>
      </c>
      <c r="AT5" s="43">
        <v>3.0200000000000002E-4</v>
      </c>
      <c r="AU5" s="52">
        <v>69.63122289839049</v>
      </c>
      <c r="AV5">
        <v>7</v>
      </c>
    </row>
    <row r="6" spans="1:48" ht="15.75" thickTop="1">
      <c r="B6">
        <v>0.352611071250856</v>
      </c>
      <c r="C6" s="55">
        <v>0.93344837217301535</v>
      </c>
      <c r="D6">
        <v>98.181499364643955</v>
      </c>
      <c r="E6" s="5">
        <v>1983</v>
      </c>
      <c r="F6" s="43">
        <v>3.98E-3</v>
      </c>
      <c r="G6">
        <v>1161.3956453303615</v>
      </c>
      <c r="H6">
        <v>100.89476682086226</v>
      </c>
      <c r="I6" s="5">
        <v>1985</v>
      </c>
      <c r="J6" s="43">
        <v>2.1</v>
      </c>
      <c r="K6">
        <v>481.98888048076606</v>
      </c>
      <c r="L6">
        <v>93.834634393439742</v>
      </c>
      <c r="M6" s="5">
        <v>1985</v>
      </c>
      <c r="N6" s="43">
        <v>2.1</v>
      </c>
      <c r="O6">
        <v>1084.6098402237558</v>
      </c>
      <c r="P6">
        <v>95.866537025245194</v>
      </c>
      <c r="Q6" s="5">
        <v>1985</v>
      </c>
      <c r="R6" s="43">
        <v>2.1</v>
      </c>
      <c r="S6">
        <v>1105.353260385737</v>
      </c>
      <c r="T6">
        <v>93.420582110949141</v>
      </c>
      <c r="U6" s="5">
        <v>1985</v>
      </c>
      <c r="V6" s="43">
        <v>2.1</v>
      </c>
      <c r="W6">
        <v>1179.6260165744134</v>
      </c>
      <c r="X6">
        <v>63.566246259731955</v>
      </c>
      <c r="Y6" s="5">
        <v>1985</v>
      </c>
      <c r="Z6" s="43">
        <v>2.1</v>
      </c>
      <c r="AA6">
        <v>1175.7353008333073</v>
      </c>
      <c r="AB6">
        <v>83.825844574511578</v>
      </c>
      <c r="AC6" s="5">
        <v>1983</v>
      </c>
      <c r="AD6" s="43">
        <v>3.98E-3</v>
      </c>
      <c r="AE6">
        <v>1139.9291410154717</v>
      </c>
      <c r="AF6">
        <v>97.80492622851925</v>
      </c>
      <c r="AG6" s="5">
        <v>1983</v>
      </c>
      <c r="AH6" s="43">
        <v>3.98E-3</v>
      </c>
      <c r="AI6">
        <v>1128.8891525170691</v>
      </c>
      <c r="AJ6">
        <v>96.867342701527761</v>
      </c>
      <c r="AK6" s="5">
        <v>1983</v>
      </c>
      <c r="AL6" s="43">
        <v>3.98E-3</v>
      </c>
      <c r="AM6">
        <v>1028.1984644638803</v>
      </c>
      <c r="AN6">
        <v>85.224341010513996</v>
      </c>
      <c r="AO6" s="5">
        <v>1983</v>
      </c>
      <c r="AP6" s="43">
        <v>3.98E-3</v>
      </c>
      <c r="AQ6">
        <v>1016.0311252811923</v>
      </c>
      <c r="AR6">
        <v>78.484310715088924</v>
      </c>
      <c r="AS6" s="5">
        <v>1983</v>
      </c>
      <c r="AT6" s="43">
        <v>3.98E-3</v>
      </c>
      <c r="AU6">
        <v>991.43472186649922</v>
      </c>
      <c r="AV6">
        <v>99.668550460369872</v>
      </c>
    </row>
    <row r="7" spans="1:48">
      <c r="B7">
        <v>0.34783027336282535</v>
      </c>
      <c r="C7" s="55">
        <v>0.92098066231117226</v>
      </c>
      <c r="D7">
        <v>81.585910800283727</v>
      </c>
      <c r="E7" s="5">
        <v>1985</v>
      </c>
      <c r="F7" s="43">
        <v>2.1</v>
      </c>
      <c r="G7" t="s">
        <v>79</v>
      </c>
      <c r="H7">
        <f>TINV(0.0455,H5)</f>
        <v>2.3664194984811786</v>
      </c>
      <c r="I7" s="5">
        <v>1998</v>
      </c>
      <c r="J7" s="42">
        <v>5.9</v>
      </c>
      <c r="K7" t="s">
        <v>79</v>
      </c>
      <c r="L7">
        <f>TINV(0.0455,L5)</f>
        <v>2.4288090818068513</v>
      </c>
      <c r="M7" s="5">
        <v>1998</v>
      </c>
      <c r="N7" s="42">
        <v>5.9</v>
      </c>
      <c r="O7" t="s">
        <v>79</v>
      </c>
      <c r="P7">
        <f>TINV(0.0455,P5)</f>
        <v>2.4288090818068513</v>
      </c>
      <c r="Q7" s="5">
        <v>1998</v>
      </c>
      <c r="R7" s="42">
        <v>5.9</v>
      </c>
      <c r="S7" t="s">
        <v>79</v>
      </c>
      <c r="T7">
        <f>TINV(0.0455,T5)</f>
        <v>2.4288090818068513</v>
      </c>
      <c r="U7" s="5">
        <v>1998</v>
      </c>
      <c r="V7" s="42">
        <v>5.9</v>
      </c>
      <c r="W7" t="s">
        <v>79</v>
      </c>
      <c r="X7">
        <f>TINV(0.0455,X5)</f>
        <v>2.4288090818068513</v>
      </c>
      <c r="Y7" s="5">
        <v>1998</v>
      </c>
      <c r="Z7" s="42">
        <v>5.9</v>
      </c>
      <c r="AA7" t="s">
        <v>79</v>
      </c>
      <c r="AB7">
        <f>TINV(0.0455,AB5)</f>
        <v>2.4288090818068513</v>
      </c>
      <c r="AC7" s="5">
        <v>1998</v>
      </c>
      <c r="AD7" s="42">
        <v>5.9</v>
      </c>
      <c r="AE7" t="s">
        <v>79</v>
      </c>
      <c r="AF7">
        <f>TINV(0.0455,AF5)</f>
        <v>2.4288090818068513</v>
      </c>
      <c r="AG7" s="5">
        <v>1985</v>
      </c>
      <c r="AH7" s="43">
        <v>2.1</v>
      </c>
      <c r="AI7" t="s">
        <v>79</v>
      </c>
      <c r="AJ7">
        <f>TINV(0.0455,AJ5)</f>
        <v>2.4288090818068513</v>
      </c>
      <c r="AK7" s="5">
        <v>1985</v>
      </c>
      <c r="AL7" s="43">
        <v>2.1</v>
      </c>
      <c r="AM7" t="s">
        <v>79</v>
      </c>
      <c r="AN7">
        <f>TINV(0.0455,AN5)</f>
        <v>2.4288090818068513</v>
      </c>
      <c r="AO7" s="5">
        <v>1985</v>
      </c>
      <c r="AP7" s="43">
        <v>2.1</v>
      </c>
      <c r="AQ7" t="s">
        <v>79</v>
      </c>
      <c r="AR7">
        <f>TINV(0.0455,AR5)</f>
        <v>2.4288090818068513</v>
      </c>
      <c r="AS7" s="5">
        <v>1985</v>
      </c>
      <c r="AT7" s="43">
        <v>2.1</v>
      </c>
    </row>
    <row r="8" spans="1:48">
      <c r="B8">
        <v>0.35450113993825161</v>
      </c>
      <c r="C8" s="55">
        <v>0.92097342083897926</v>
      </c>
      <c r="D8">
        <v>81.577793374266392</v>
      </c>
      <c r="E8" s="5">
        <v>1998</v>
      </c>
      <c r="F8" s="42">
        <v>5.9</v>
      </c>
      <c r="G8" t="s">
        <v>80</v>
      </c>
      <c r="H8">
        <f>H7*G3</f>
        <v>8.6194563127603263E-2</v>
      </c>
      <c r="I8" s="5">
        <v>1999</v>
      </c>
      <c r="J8" s="42">
        <v>2030.0336</v>
      </c>
      <c r="K8" t="s">
        <v>80</v>
      </c>
      <c r="L8">
        <f>L7*K3</f>
        <v>0.15705225706741385</v>
      </c>
      <c r="M8" s="5">
        <v>1999</v>
      </c>
      <c r="N8" s="42">
        <v>2030.0336</v>
      </c>
      <c r="O8" t="s">
        <v>80</v>
      </c>
      <c r="P8">
        <f>P7*O3</f>
        <v>9.7572259973283004E-2</v>
      </c>
      <c r="Q8" s="5">
        <v>1999</v>
      </c>
      <c r="R8" s="42">
        <v>2030.0336</v>
      </c>
      <c r="S8" t="s">
        <v>80</v>
      </c>
      <c r="T8">
        <f>T7*S3</f>
        <v>9.2112306146627951E-2</v>
      </c>
      <c r="U8" s="5">
        <v>1999</v>
      </c>
      <c r="V8" s="42">
        <v>2030.0336</v>
      </c>
      <c r="W8" t="s">
        <v>80</v>
      </c>
      <c r="X8">
        <f>X7*W3</f>
        <v>7.516537770343075E-2</v>
      </c>
      <c r="Y8" s="5">
        <v>1999</v>
      </c>
      <c r="Z8" s="42">
        <v>2030.0336</v>
      </c>
      <c r="AA8" t="s">
        <v>80</v>
      </c>
      <c r="AB8">
        <f>AB7*AA3</f>
        <v>8.6431986009550682E-2</v>
      </c>
      <c r="AC8" s="5">
        <v>1999</v>
      </c>
      <c r="AD8" s="42">
        <v>2030.0336</v>
      </c>
      <c r="AE8" t="s">
        <v>80</v>
      </c>
      <c r="AF8">
        <f>AF7*AE3</f>
        <v>9.3530482139909693E-2</v>
      </c>
      <c r="AG8" s="5">
        <v>1999</v>
      </c>
      <c r="AH8" s="42">
        <v>2030.0336</v>
      </c>
      <c r="AI8" t="s">
        <v>80</v>
      </c>
      <c r="AJ8">
        <f>AJ7*AI3</f>
        <v>9.5328999998885541E-2</v>
      </c>
      <c r="AK8" s="5">
        <v>1998</v>
      </c>
      <c r="AL8" s="42">
        <v>5.9</v>
      </c>
      <c r="AM8" t="s">
        <v>80</v>
      </c>
      <c r="AN8">
        <f>AN7*AM3</f>
        <v>8.9663154240987017E-2</v>
      </c>
      <c r="AO8" s="5">
        <v>1998</v>
      </c>
      <c r="AP8" s="42">
        <v>5.9</v>
      </c>
      <c r="AQ8" t="s">
        <v>80</v>
      </c>
      <c r="AR8">
        <f>AR7*AQ3</f>
        <v>8.6044598235252179E-2</v>
      </c>
      <c r="AS8" s="5">
        <v>1998</v>
      </c>
      <c r="AT8" s="42">
        <v>5.9</v>
      </c>
    </row>
    <row r="9" spans="1:48">
      <c r="B9">
        <v>0.339255036812533</v>
      </c>
      <c r="C9" s="55">
        <v>0.92345734199848484</v>
      </c>
      <c r="D9">
        <v>84.452272272298714</v>
      </c>
      <c r="E9" s="5">
        <v>1999</v>
      </c>
      <c r="F9" s="42">
        <v>2030.0336</v>
      </c>
      <c r="G9" t="s">
        <v>81</v>
      </c>
      <c r="H9">
        <f>G2+H8</f>
        <v>1.5046003871112537</v>
      </c>
      <c r="I9" s="5">
        <v>1999</v>
      </c>
      <c r="J9" s="42">
        <v>4141.8639999999996</v>
      </c>
      <c r="K9" t="s">
        <v>81</v>
      </c>
      <c r="L9">
        <f>K2+L8</f>
        <v>1.6306937709921874</v>
      </c>
      <c r="M9" s="5">
        <v>1999</v>
      </c>
      <c r="N9" s="42">
        <v>4141.8639999999996</v>
      </c>
      <c r="O9" t="s">
        <v>81</v>
      </c>
      <c r="P9">
        <f>O2+P8</f>
        <v>1.5273336664840818</v>
      </c>
      <c r="Q9" s="5">
        <v>1999</v>
      </c>
      <c r="R9" s="42">
        <v>4141.8639999999996</v>
      </c>
      <c r="S9" t="s">
        <v>81</v>
      </c>
      <c r="T9">
        <f>S2+T8</f>
        <v>1.5043080733145957</v>
      </c>
      <c r="U9" s="5">
        <v>1999</v>
      </c>
      <c r="V9" s="42">
        <v>4141.8639999999996</v>
      </c>
      <c r="W9" t="s">
        <v>81</v>
      </c>
      <c r="X9">
        <f>W2+X8</f>
        <v>1.4981006887242139</v>
      </c>
      <c r="Y9" s="5">
        <v>1999</v>
      </c>
      <c r="Z9" s="42">
        <v>4141.8639999999996</v>
      </c>
      <c r="AA9" t="s">
        <v>81</v>
      </c>
      <c r="AB9">
        <f>AA2+AB8</f>
        <v>1.5092096626784641</v>
      </c>
      <c r="AC9" s="5">
        <v>1999</v>
      </c>
      <c r="AD9" s="42">
        <v>4141.8639999999996</v>
      </c>
      <c r="AE9" t="s">
        <v>81</v>
      </c>
      <c r="AF9">
        <f>AE2+AF8</f>
        <v>1.5095223799403668</v>
      </c>
      <c r="AG9" s="5">
        <v>1999</v>
      </c>
      <c r="AH9" s="42">
        <v>4141.8639999999996</v>
      </c>
      <c r="AI9" t="s">
        <v>81</v>
      </c>
      <c r="AJ9">
        <f>AI2+AJ8</f>
        <v>1.5207983671422303</v>
      </c>
      <c r="AK9" s="5">
        <v>1999</v>
      </c>
      <c r="AL9" s="42">
        <v>4141.8639999999996</v>
      </c>
      <c r="AM9" t="s">
        <v>81</v>
      </c>
      <c r="AN9">
        <f>AM2+AN8</f>
        <v>1.493564500324488</v>
      </c>
      <c r="AO9" s="5">
        <v>1999</v>
      </c>
      <c r="AP9" s="42">
        <v>2030.0336</v>
      </c>
      <c r="AQ9" t="s">
        <v>81</v>
      </c>
      <c r="AR9">
        <f>AQ2+AR8</f>
        <v>1.4871223323244696</v>
      </c>
      <c r="AS9" s="5">
        <v>1999</v>
      </c>
      <c r="AT9" s="42">
        <v>2030.0336</v>
      </c>
    </row>
    <row r="10" spans="1:48">
      <c r="B10">
        <v>0.33724175053314981</v>
      </c>
      <c r="C10" s="55">
        <v>0.92829309835758633</v>
      </c>
      <c r="D10">
        <v>90.619613170674043</v>
      </c>
      <c r="E10" s="5">
        <v>1999</v>
      </c>
      <c r="F10" s="42">
        <v>4141.8639999999996</v>
      </c>
      <c r="G10" t="s">
        <v>82</v>
      </c>
      <c r="H10">
        <f>G2-H8</f>
        <v>1.332211260856047</v>
      </c>
      <c r="I10" s="5">
        <v>2009</v>
      </c>
      <c r="J10" s="44">
        <v>4690.1899999999996</v>
      </c>
      <c r="K10" t="s">
        <v>82</v>
      </c>
      <c r="L10">
        <f>K2-L8</f>
        <v>1.3165892568573598</v>
      </c>
      <c r="M10" s="5">
        <v>2009</v>
      </c>
      <c r="N10" s="44">
        <v>4690.1899999999996</v>
      </c>
      <c r="O10" t="s">
        <v>82</v>
      </c>
      <c r="P10">
        <f>O2-P8</f>
        <v>1.3321891465375155</v>
      </c>
      <c r="Q10" s="5">
        <v>2009</v>
      </c>
      <c r="R10" s="44">
        <v>4690.1899999999996</v>
      </c>
      <c r="S10" t="s">
        <v>82</v>
      </c>
      <c r="T10">
        <f>S2-T8</f>
        <v>1.3200834610213397</v>
      </c>
      <c r="U10" s="5">
        <v>2009</v>
      </c>
      <c r="V10" s="44">
        <v>4690.1899999999996</v>
      </c>
      <c r="W10" t="s">
        <v>82</v>
      </c>
      <c r="X10">
        <f>W2-X8</f>
        <v>1.3477699333173525</v>
      </c>
      <c r="Y10" s="5">
        <v>2009</v>
      </c>
      <c r="Z10" s="44">
        <v>4690.1899999999996</v>
      </c>
      <c r="AA10" t="s">
        <v>82</v>
      </c>
      <c r="AB10">
        <f>AA2-AB8</f>
        <v>1.3363456906593629</v>
      </c>
      <c r="AC10" s="5">
        <v>2009</v>
      </c>
      <c r="AD10" s="44">
        <v>4690.1899999999996</v>
      </c>
      <c r="AE10" t="s">
        <v>82</v>
      </c>
      <c r="AF10">
        <f>AE2-AF8</f>
        <v>1.3224614156605474</v>
      </c>
      <c r="AG10" s="5">
        <v>2009</v>
      </c>
      <c r="AH10" s="44">
        <v>4690.1899999999996</v>
      </c>
      <c r="AI10" t="s">
        <v>82</v>
      </c>
      <c r="AJ10">
        <f>AI2-AJ8</f>
        <v>1.3301403671444592</v>
      </c>
      <c r="AK10" s="5">
        <v>2009</v>
      </c>
      <c r="AL10" s="44">
        <v>4690.1899999999996</v>
      </c>
      <c r="AM10" t="s">
        <v>82</v>
      </c>
      <c r="AN10">
        <f>AM2-AN8</f>
        <v>1.3142381918425141</v>
      </c>
      <c r="AO10" s="5">
        <v>2009</v>
      </c>
      <c r="AP10" s="44">
        <v>4690.1899999999996</v>
      </c>
      <c r="AQ10" t="s">
        <v>82</v>
      </c>
      <c r="AR10">
        <f>AQ2-AR8</f>
        <v>1.3150331358539651</v>
      </c>
      <c r="AS10" s="5">
        <v>1999</v>
      </c>
      <c r="AT10" s="42">
        <v>4141.8639999999996</v>
      </c>
    </row>
    <row r="11" spans="1:48">
      <c r="B11">
        <v>0.34524118952587218</v>
      </c>
      <c r="C11" s="55">
        <v>0.90865342173539787</v>
      </c>
      <c r="D11">
        <v>69.63122289839049</v>
      </c>
      <c r="E11" s="5">
        <v>2009</v>
      </c>
      <c r="F11" s="44">
        <v>4690.1899999999996</v>
      </c>
      <c r="G11" t="s">
        <v>83</v>
      </c>
      <c r="H11" s="56">
        <f>LN(G2)</f>
        <v>0.34953358179287353</v>
      </c>
      <c r="K11" t="s">
        <v>83</v>
      </c>
      <c r="L11" s="56">
        <f>LN(K2)</f>
        <v>0.38773655789514322</v>
      </c>
      <c r="O11" t="s">
        <v>83</v>
      </c>
      <c r="P11" s="56">
        <f>LN(O2)</f>
        <v>0.35750758175719372</v>
      </c>
      <c r="S11" t="s">
        <v>83</v>
      </c>
      <c r="T11" s="56">
        <f>LN(S2)</f>
        <v>0.34514577476377184</v>
      </c>
      <c r="W11" t="s">
        <v>83</v>
      </c>
      <c r="X11" s="56">
        <f>LN(W2)</f>
        <v>0.35272185849659221</v>
      </c>
      <c r="AA11" t="s">
        <v>83</v>
      </c>
      <c r="AB11" s="56">
        <f>LN(AA2)</f>
        <v>0.352611071250856</v>
      </c>
      <c r="AE11" t="s">
        <v>83</v>
      </c>
      <c r="AF11" s="56">
        <f>LN(AE2)</f>
        <v>0.34783027336282535</v>
      </c>
      <c r="AI11" t="s">
        <v>83</v>
      </c>
      <c r="AJ11" s="56">
        <f>LN(AI2)</f>
        <v>0.35450113993825161</v>
      </c>
      <c r="AM11" t="s">
        <v>83</v>
      </c>
      <c r="AN11" s="56">
        <f>LN(AM2)</f>
        <v>0.339255036812533</v>
      </c>
      <c r="AQ11" t="s">
        <v>83</v>
      </c>
      <c r="AR11" s="56">
        <f>LN(AQ2)</f>
        <v>0.33724175053314981</v>
      </c>
    </row>
    <row r="12" spans="1:48">
      <c r="A12" t="s">
        <v>98</v>
      </c>
      <c r="B12" s="4">
        <f>AVERAGE(B2:B11)</f>
        <v>0.35197922343361887</v>
      </c>
      <c r="C12" s="4">
        <f>AVERAGE(C2:C11)</f>
        <v>0.91625774109593239</v>
      </c>
      <c r="D12" s="4">
        <f>AVERAGE(D2:D11)</f>
        <v>83.392665445373837</v>
      </c>
      <c r="E12" s="4">
        <f>AVERAGE(E2:E11)</f>
        <v>1976.3</v>
      </c>
      <c r="F12" s="4">
        <f>AVERAGE(F2:F11)</f>
        <v>1087.009189551</v>
      </c>
      <c r="G12" t="s">
        <v>84</v>
      </c>
      <c r="H12" s="56">
        <f>LN(H9)</f>
        <v>0.40852733942911229</v>
      </c>
      <c r="K12" t="s">
        <v>84</v>
      </c>
      <c r="L12" s="56">
        <f>LN(L9)</f>
        <v>0.4890055506410339</v>
      </c>
      <c r="O12" t="s">
        <v>84</v>
      </c>
      <c r="P12" s="56">
        <f>LN(P9)</f>
        <v>0.42352351348893313</v>
      </c>
      <c r="S12" t="s">
        <v>84</v>
      </c>
      <c r="T12" s="56">
        <f>LN(T9)</f>
        <v>0.40833304053207231</v>
      </c>
      <c r="W12" t="s">
        <v>84</v>
      </c>
      <c r="X12" s="56">
        <f>LN(X9)</f>
        <v>0.40419809827289638</v>
      </c>
      <c r="AA12" t="s">
        <v>84</v>
      </c>
      <c r="AB12" s="56">
        <f>LN(AB9)</f>
        <v>0.4115861116043949</v>
      </c>
      <c r="AE12" t="s">
        <v>84</v>
      </c>
      <c r="AF12" s="56">
        <f>LN(AF9)</f>
        <v>0.41179329611670423</v>
      </c>
      <c r="AI12" t="s">
        <v>84</v>
      </c>
      <c r="AJ12" s="56">
        <f>LN(AJ9)</f>
        <v>0.41923543850806977</v>
      </c>
      <c r="AM12" t="s">
        <v>84</v>
      </c>
      <c r="AN12" s="56">
        <f>LN(AN9)</f>
        <v>0.40116554510303892</v>
      </c>
      <c r="AQ12" t="s">
        <v>84</v>
      </c>
      <c r="AR12" s="56">
        <f>LN(AR9)</f>
        <v>0.39684293196539905</v>
      </c>
    </row>
    <row r="13" spans="1:48">
      <c r="A13" t="s">
        <v>99</v>
      </c>
      <c r="B13" s="4">
        <f>STDEV(B2:B11)</f>
        <v>1.4161251733437175E-2</v>
      </c>
      <c r="C13" s="4">
        <f>STDEV(C2:C11)</f>
        <v>2.9764347987652939E-2</v>
      </c>
      <c r="D13" s="4">
        <f>STDEV(D2:D11)</f>
        <v>23.331620499756603</v>
      </c>
      <c r="E13" s="4">
        <f>STDEV(E2:E11)</f>
        <v>32.499743588734646</v>
      </c>
      <c r="F13" s="4">
        <f>STDEV(F2:F11)</f>
        <v>1869.5841928103716</v>
      </c>
      <c r="G13" t="s">
        <v>85</v>
      </c>
      <c r="H13" s="56">
        <f>LN(H10)</f>
        <v>0.28684016378815524</v>
      </c>
      <c r="K13" t="s">
        <v>85</v>
      </c>
      <c r="L13" s="56">
        <f>LN(L10)</f>
        <v>0.27504449625635508</v>
      </c>
      <c r="O13" t="s">
        <v>85</v>
      </c>
      <c r="P13" s="56">
        <f>LN(P10)</f>
        <v>0.28682356394192293</v>
      </c>
      <c r="S13" t="s">
        <v>85</v>
      </c>
      <c r="T13" s="56">
        <f>LN(T10)</f>
        <v>0.27769496264594024</v>
      </c>
      <c r="W13" t="s">
        <v>85</v>
      </c>
      <c r="X13" s="56">
        <f>LN(X10)</f>
        <v>0.29845132531064744</v>
      </c>
      <c r="AA13" t="s">
        <v>85</v>
      </c>
      <c r="AB13" s="56">
        <f>LN(AB10)</f>
        <v>0.28993879213785362</v>
      </c>
      <c r="AE13" t="s">
        <v>85</v>
      </c>
      <c r="AF13" s="56">
        <f>LN(AF10)</f>
        <v>0.27949470902077606</v>
      </c>
      <c r="AI13" t="s">
        <v>85</v>
      </c>
      <c r="AJ13" s="56">
        <f>LN(AJ10)</f>
        <v>0.28528447587115247</v>
      </c>
      <c r="AM13" t="s">
        <v>85</v>
      </c>
      <c r="AN13" s="56">
        <f>LN(AN10)</f>
        <v>0.27325717596525551</v>
      </c>
      <c r="AQ13" t="s">
        <v>85</v>
      </c>
      <c r="AR13" s="56">
        <f>LN(AR10)</f>
        <v>0.27386186368028864</v>
      </c>
    </row>
    <row r="14" spans="1:48">
      <c r="A14" t="s">
        <v>100</v>
      </c>
      <c r="B14" s="4">
        <f>MIN(B2:B11)</f>
        <v>0.33724175053314981</v>
      </c>
      <c r="C14" s="4">
        <f>MIN(C2:C11)</f>
        <v>0.83704271887205095</v>
      </c>
      <c r="D14" s="4">
        <f>MIN(D2:D11)</f>
        <v>35.956043151602486</v>
      </c>
      <c r="E14" s="4">
        <f>MIN(E2:E11)</f>
        <v>1901</v>
      </c>
      <c r="F14" s="4">
        <f>MIN(F2:F11)</f>
        <v>3.0600000000000001E-13</v>
      </c>
      <c r="G14" t="s">
        <v>86</v>
      </c>
      <c r="H14" s="56">
        <f>H12-H11</f>
        <v>5.8993757636238764E-2</v>
      </c>
      <c r="K14" t="s">
        <v>86</v>
      </c>
      <c r="L14" s="56">
        <f>L12-L11</f>
        <v>0.10126899274589068</v>
      </c>
      <c r="O14" t="s">
        <v>86</v>
      </c>
      <c r="P14" s="56">
        <f>P12-P11</f>
        <v>6.6015931731739419E-2</v>
      </c>
      <c r="S14" t="s">
        <v>86</v>
      </c>
      <c r="T14" s="56">
        <f>T12-T11</f>
        <v>6.3187265768300471E-2</v>
      </c>
      <c r="W14" t="s">
        <v>86</v>
      </c>
      <c r="X14" s="56">
        <f>X12-X11</f>
        <v>5.1476239776304167E-2</v>
      </c>
      <c r="AA14" t="s">
        <v>86</v>
      </c>
      <c r="AB14" s="56">
        <f>AB12-AB11</f>
        <v>5.8975040353538899E-2</v>
      </c>
      <c r="AE14" t="s">
        <v>86</v>
      </c>
      <c r="AF14" s="56">
        <f>AF12-AF11</f>
        <v>6.3963022753878884E-2</v>
      </c>
      <c r="AI14" t="s">
        <v>86</v>
      </c>
      <c r="AJ14" s="56">
        <f>AJ12-AJ11</f>
        <v>6.4734298569818161E-2</v>
      </c>
      <c r="AM14" t="s">
        <v>86</v>
      </c>
      <c r="AN14" s="56">
        <f>AN12-AN11</f>
        <v>6.1910508290505928E-2</v>
      </c>
      <c r="AQ14" t="s">
        <v>86</v>
      </c>
      <c r="AR14" s="56">
        <f>AR12-AR11</f>
        <v>5.9601181432249239E-2</v>
      </c>
    </row>
    <row r="15" spans="1:48">
      <c r="A15" t="s">
        <v>101</v>
      </c>
      <c r="B15" s="4">
        <f>MAX(B2:B11)</f>
        <v>0.38773655789514322</v>
      </c>
      <c r="C15" s="4">
        <f>MAX(C2:C11)</f>
        <v>0.9488685313124311</v>
      </c>
      <c r="D15" s="4">
        <f>MAX(D2:D11)</f>
        <v>129.90199361908512</v>
      </c>
      <c r="E15" s="4">
        <f>MAX(E2:E11)</f>
        <v>2009</v>
      </c>
      <c r="F15" s="4">
        <f>MAX(F2:F11)</f>
        <v>4690.1899999999996</v>
      </c>
      <c r="G15" t="s">
        <v>87</v>
      </c>
      <c r="H15" s="56">
        <f>H11-H13</f>
        <v>6.2693418004718282E-2</v>
      </c>
      <c r="K15" t="s">
        <v>87</v>
      </c>
      <c r="L15" s="56">
        <f>L11-L13</f>
        <v>0.11269206163878814</v>
      </c>
      <c r="O15" t="s">
        <v>87</v>
      </c>
      <c r="P15" s="56">
        <f>P11-P13</f>
        <v>7.0684017815270783E-2</v>
      </c>
      <c r="S15" t="s">
        <v>87</v>
      </c>
      <c r="T15" s="56">
        <f>T11-T13</f>
        <v>6.7450812117831604E-2</v>
      </c>
      <c r="W15" t="s">
        <v>87</v>
      </c>
      <c r="X15" s="56">
        <f>X11-X13</f>
        <v>5.4270533185944769E-2</v>
      </c>
      <c r="AA15" t="s">
        <v>87</v>
      </c>
      <c r="AB15" s="56">
        <f>AB11-AB13</f>
        <v>6.2672279113002383E-2</v>
      </c>
      <c r="AE15" t="s">
        <v>87</v>
      </c>
      <c r="AF15" s="56">
        <f>AF11-AF13</f>
        <v>6.8335564342049293E-2</v>
      </c>
      <c r="AI15" t="s">
        <v>87</v>
      </c>
      <c r="AJ15" s="56">
        <f>AJ11-AJ13</f>
        <v>6.9216664067099143E-2</v>
      </c>
      <c r="AM15" t="s">
        <v>87</v>
      </c>
      <c r="AN15" s="56">
        <f>AN11-AN13</f>
        <v>6.599786084727749E-2</v>
      </c>
      <c r="AQ15" t="s">
        <v>87</v>
      </c>
      <c r="AR15" s="56">
        <f>AR11-AR13</f>
        <v>6.3379886852861167E-2</v>
      </c>
    </row>
    <row r="16" spans="1:48">
      <c r="A16" t="s">
        <v>102</v>
      </c>
      <c r="B16" s="4">
        <f>ABS(B15-B14)</f>
        <v>5.049480736199341E-2</v>
      </c>
      <c r="C16" s="4">
        <f>ABS(C15-C14)</f>
        <v>0.11182581244038015</v>
      </c>
      <c r="D16" s="4">
        <f>ABS(D15-D14)</f>
        <v>93.945950467482632</v>
      </c>
      <c r="E16" s="4">
        <f>ABS(E15-E14)</f>
        <v>108</v>
      </c>
      <c r="F16" s="4">
        <f>ABS(F15-F14)</f>
        <v>4690.1899999999996</v>
      </c>
      <c r="G16" t="s">
        <v>88</v>
      </c>
      <c r="H16" s="57">
        <f>AVERAGE(H14:H15)</f>
        <v>6.0843587820478523E-2</v>
      </c>
      <c r="K16" t="s">
        <v>88</v>
      </c>
      <c r="L16" s="57">
        <f>AVERAGE(L14:L15)</f>
        <v>0.10698052719233941</v>
      </c>
      <c r="O16" t="s">
        <v>88</v>
      </c>
      <c r="P16" s="57">
        <f>AVERAGE(P14:P15)</f>
        <v>6.8349974773505101E-2</v>
      </c>
      <c r="S16" t="s">
        <v>88</v>
      </c>
      <c r="T16" s="57">
        <f>AVERAGE(T14:T15)</f>
        <v>6.5319038943066038E-2</v>
      </c>
      <c r="W16" t="s">
        <v>88</v>
      </c>
      <c r="X16" s="57">
        <f>AVERAGE(X14:X15)</f>
        <v>5.2873386481124468E-2</v>
      </c>
      <c r="AA16" t="s">
        <v>88</v>
      </c>
      <c r="AB16" s="57">
        <f>AVERAGE(AB14:AB15)</f>
        <v>6.0823659733270641E-2</v>
      </c>
      <c r="AE16" t="s">
        <v>88</v>
      </c>
      <c r="AF16" s="57">
        <f>AVERAGE(AF14:AF15)</f>
        <v>6.6149293547964089E-2</v>
      </c>
      <c r="AI16" t="s">
        <v>88</v>
      </c>
      <c r="AJ16" s="57">
        <f>AVERAGE(AJ14:AJ15)</f>
        <v>6.6975481318458652E-2</v>
      </c>
      <c r="AM16" t="s">
        <v>88</v>
      </c>
      <c r="AN16" s="57">
        <f>AVERAGE(AN14:AN15)</f>
        <v>6.3954184568891709E-2</v>
      </c>
      <c r="AQ16" t="s">
        <v>88</v>
      </c>
      <c r="AR16" s="57">
        <f>AVERAGE(AR14:AR15)</f>
        <v>6.1490534142555203E-2</v>
      </c>
    </row>
    <row r="17" spans="1:44">
      <c r="A17" t="s">
        <v>103</v>
      </c>
      <c r="B17" s="4">
        <f>COUNT(B2:B11)</f>
        <v>10</v>
      </c>
      <c r="G17" t="s">
        <v>89</v>
      </c>
      <c r="H17">
        <f>TINV(0.3173,H5)</f>
        <v>1.0665531355390527</v>
      </c>
      <c r="K17" t="s">
        <v>89</v>
      </c>
      <c r="L17">
        <f>TINV(0.3173,L5)</f>
        <v>1.076738567378277</v>
      </c>
      <c r="O17" t="s">
        <v>89</v>
      </c>
      <c r="P17">
        <f>TINV(0.3173,P5)</f>
        <v>1.076738567378277</v>
      </c>
      <c r="S17" t="s">
        <v>89</v>
      </c>
      <c r="T17">
        <f>TINV(0.3173,T5)</f>
        <v>1.076738567378277</v>
      </c>
      <c r="W17" t="s">
        <v>89</v>
      </c>
      <c r="X17">
        <f>TINV(0.3173,X5)</f>
        <v>1.076738567378277</v>
      </c>
      <c r="AA17" t="s">
        <v>89</v>
      </c>
      <c r="AB17">
        <f>TINV(0.3173,AB5)</f>
        <v>1.076738567378277</v>
      </c>
      <c r="AE17" t="s">
        <v>89</v>
      </c>
      <c r="AF17">
        <f>TINV(0.3173,AF5)</f>
        <v>1.076738567378277</v>
      </c>
      <c r="AI17" t="s">
        <v>89</v>
      </c>
      <c r="AJ17">
        <f>TINV(0.3173,AJ5)</f>
        <v>1.076738567378277</v>
      </c>
      <c r="AM17" t="s">
        <v>89</v>
      </c>
      <c r="AN17">
        <f>TINV(0.3173,AN5)</f>
        <v>1.076738567378277</v>
      </c>
      <c r="AQ17" t="s">
        <v>89</v>
      </c>
      <c r="AR17">
        <f>TINV(0.3173,AR5)</f>
        <v>1.076738567378277</v>
      </c>
    </row>
    <row r="18" spans="1:44">
      <c r="G18" t="s">
        <v>90</v>
      </c>
      <c r="H18">
        <f>H17*G3</f>
        <v>3.8848176170441263E-2</v>
      </c>
      <c r="K18" t="s">
        <v>90</v>
      </c>
      <c r="L18">
        <f>L17*K3</f>
        <v>6.9624337106188372E-2</v>
      </c>
      <c r="O18" t="s">
        <v>90</v>
      </c>
      <c r="P18">
        <f>P17*O3</f>
        <v>4.3255691114814566E-2</v>
      </c>
      <c r="S18" t="s">
        <v>90</v>
      </c>
      <c r="T18">
        <f>T17*S3</f>
        <v>4.0835186800457092E-2</v>
      </c>
      <c r="W18" t="s">
        <v>90</v>
      </c>
      <c r="X18">
        <f>X17*W3</f>
        <v>3.3322281982176509E-2</v>
      </c>
      <c r="AA18" t="s">
        <v>90</v>
      </c>
      <c r="AB18">
        <f>AB17*AA3</f>
        <v>3.8316989790877172E-2</v>
      </c>
      <c r="AE18" t="s">
        <v>90</v>
      </c>
      <c r="AF18">
        <f>AF17*AE3</f>
        <v>4.1463891954244013E-2</v>
      </c>
      <c r="AI18" t="s">
        <v>90</v>
      </c>
      <c r="AJ18">
        <f>AJ17*AI3</f>
        <v>4.2261210095625987E-2</v>
      </c>
      <c r="AM18" t="s">
        <v>90</v>
      </c>
      <c r="AN18">
        <f>AN17*AM3</f>
        <v>3.9749429861418557E-2</v>
      </c>
      <c r="AQ18" t="s">
        <v>90</v>
      </c>
      <c r="AR18">
        <f>AR17*AQ3</f>
        <v>3.814525321419749E-2</v>
      </c>
    </row>
    <row r="19" spans="1:44">
      <c r="G19" t="s">
        <v>91</v>
      </c>
      <c r="H19">
        <f>G2+H18</f>
        <v>1.4572540001540917</v>
      </c>
      <c r="K19" t="s">
        <v>91</v>
      </c>
      <c r="L19">
        <f>K2+L18</f>
        <v>1.543265851030962</v>
      </c>
      <c r="O19" t="s">
        <v>91</v>
      </c>
      <c r="P19">
        <f>O2+P18</f>
        <v>1.4730170976256132</v>
      </c>
      <c r="S19" t="s">
        <v>91</v>
      </c>
      <c r="T19">
        <f>S2+T18</f>
        <v>1.4530309539684247</v>
      </c>
      <c r="W19" t="s">
        <v>91</v>
      </c>
      <c r="X19">
        <f>W2+X18</f>
        <v>1.4562575930029598</v>
      </c>
      <c r="AA19" t="s">
        <v>91</v>
      </c>
      <c r="AB19">
        <f>AA2+AB18</f>
        <v>1.4610946664597908</v>
      </c>
      <c r="AE19" t="s">
        <v>91</v>
      </c>
      <c r="AF19">
        <f>AE2+AF18</f>
        <v>1.4574557897547011</v>
      </c>
      <c r="AI19" t="s">
        <v>91</v>
      </c>
      <c r="AJ19">
        <f>AI2+AJ18</f>
        <v>1.4677305772389706</v>
      </c>
      <c r="AM19" t="s">
        <v>91</v>
      </c>
      <c r="AN19">
        <f>AM2+AN18</f>
        <v>1.4436507759449195</v>
      </c>
      <c r="AQ19" t="s">
        <v>91</v>
      </c>
      <c r="AR19">
        <f>AQ2+AR18</f>
        <v>1.4392229873034148</v>
      </c>
    </row>
    <row r="20" spans="1:44">
      <c r="G20" t="s">
        <v>92</v>
      </c>
      <c r="H20">
        <f>G2-H18</f>
        <v>1.379557647813209</v>
      </c>
      <c r="K20" t="s">
        <v>92</v>
      </c>
      <c r="L20">
        <f>K2-L18</f>
        <v>1.4040171768185852</v>
      </c>
      <c r="O20" t="s">
        <v>92</v>
      </c>
      <c r="P20">
        <f>O2-P18</f>
        <v>1.3865057153959841</v>
      </c>
      <c r="S20" t="s">
        <v>92</v>
      </c>
      <c r="T20">
        <f>S2-T18</f>
        <v>1.3713605803675106</v>
      </c>
      <c r="W20" t="s">
        <v>92</v>
      </c>
      <c r="X20">
        <f>W2-X18</f>
        <v>1.3896130290386066</v>
      </c>
      <c r="AA20" t="s">
        <v>92</v>
      </c>
      <c r="AB20">
        <f>AA2-AB18</f>
        <v>1.3844606868780363</v>
      </c>
      <c r="AE20" t="s">
        <v>92</v>
      </c>
      <c r="AF20">
        <f>AE2-AF18</f>
        <v>1.374528005846213</v>
      </c>
      <c r="AI20" t="s">
        <v>92</v>
      </c>
      <c r="AJ20">
        <f>AI2-AJ18</f>
        <v>1.3832081570477188</v>
      </c>
      <c r="AM20" t="s">
        <v>92</v>
      </c>
      <c r="AN20">
        <f>AM2-AN18</f>
        <v>1.3641519162220825</v>
      </c>
      <c r="AQ20" t="s">
        <v>92</v>
      </c>
      <c r="AR20">
        <f>AQ2-AR18</f>
        <v>1.3629324808750198</v>
      </c>
    </row>
    <row r="21" spans="1:44">
      <c r="G21" t="s">
        <v>83</v>
      </c>
      <c r="H21" s="56">
        <f>LN(G2)</f>
        <v>0.34953358179287353</v>
      </c>
      <c r="K21" t="s">
        <v>83</v>
      </c>
      <c r="L21" s="56">
        <f>LN(K2)</f>
        <v>0.38773655789514322</v>
      </c>
      <c r="O21" t="s">
        <v>83</v>
      </c>
      <c r="P21" s="56">
        <f>LN(O2)</f>
        <v>0.35750758175719372</v>
      </c>
      <c r="S21" t="s">
        <v>83</v>
      </c>
      <c r="T21" s="56">
        <f>LN(S2)</f>
        <v>0.34514577476377184</v>
      </c>
      <c r="W21" t="s">
        <v>83</v>
      </c>
      <c r="X21" s="56">
        <f>LN(W2)</f>
        <v>0.35272185849659221</v>
      </c>
      <c r="AA21" t="s">
        <v>83</v>
      </c>
      <c r="AB21" s="56">
        <f>LN(AA2)</f>
        <v>0.352611071250856</v>
      </c>
      <c r="AE21" t="s">
        <v>83</v>
      </c>
      <c r="AF21" s="56">
        <f>LN(AE2)</f>
        <v>0.34783027336282535</v>
      </c>
      <c r="AI21" t="s">
        <v>83</v>
      </c>
      <c r="AJ21" s="56">
        <f>LN(AI2)</f>
        <v>0.35450113993825161</v>
      </c>
      <c r="AM21" t="s">
        <v>83</v>
      </c>
      <c r="AN21" s="56">
        <f>LN(AM2)</f>
        <v>0.339255036812533</v>
      </c>
      <c r="AQ21" t="s">
        <v>83</v>
      </c>
      <c r="AR21" s="56">
        <f>LN(AQ2)</f>
        <v>0.33724175053314981</v>
      </c>
    </row>
    <row r="22" spans="1:44">
      <c r="G22" t="s">
        <v>93</v>
      </c>
      <c r="H22" s="56">
        <f>LN(H19)</f>
        <v>0.37655384294170463</v>
      </c>
      <c r="K22" t="s">
        <v>93</v>
      </c>
      <c r="L22" s="56">
        <f>LN(L19)</f>
        <v>0.43390085344013196</v>
      </c>
      <c r="O22" t="s">
        <v>93</v>
      </c>
      <c r="P22" s="56">
        <f>LN(P19)</f>
        <v>0.38731274476249244</v>
      </c>
      <c r="S22" t="s">
        <v>93</v>
      </c>
      <c r="T22" s="56">
        <f>LN(T19)</f>
        <v>0.37365168784947805</v>
      </c>
      <c r="W22" t="s">
        <v>93</v>
      </c>
      <c r="X22" s="56">
        <f>LN(X19)</f>
        <v>0.37586985239756604</v>
      </c>
      <c r="AA22" t="s">
        <v>93</v>
      </c>
      <c r="AB22" s="56">
        <f>LN(AB19)</f>
        <v>0.3791859263297776</v>
      </c>
      <c r="AE22" t="s">
        <v>93</v>
      </c>
      <c r="AF22" s="56">
        <f>LN(AF19)</f>
        <v>0.37669230585257862</v>
      </c>
      <c r="AI22" t="s">
        <v>93</v>
      </c>
      <c r="AJ22" s="56">
        <f>LN(AJ19)</f>
        <v>0.38371738285737789</v>
      </c>
      <c r="AM22" t="s">
        <v>93</v>
      </c>
      <c r="AN22" s="56">
        <f>LN(AN19)</f>
        <v>0.36717516630794683</v>
      </c>
      <c r="AQ22" t="s">
        <v>93</v>
      </c>
      <c r="AR22" s="56">
        <f>LN(AR19)</f>
        <v>0.36410337580526814</v>
      </c>
    </row>
    <row r="23" spans="1:44">
      <c r="G23" t="s">
        <v>94</v>
      </c>
      <c r="H23" s="56">
        <f>LN(H20)</f>
        <v>0.32176290272067143</v>
      </c>
      <c r="K23" t="s">
        <v>94</v>
      </c>
      <c r="L23" s="56">
        <f>LN(L20)</f>
        <v>0.33933753973005365</v>
      </c>
      <c r="O23" t="s">
        <v>94</v>
      </c>
      <c r="P23" s="56">
        <f>LN(P20)</f>
        <v>0.32678670824044953</v>
      </c>
      <c r="S23" t="s">
        <v>94</v>
      </c>
      <c r="T23" s="56">
        <f>LN(T20)</f>
        <v>0.31580337137414949</v>
      </c>
      <c r="W23" t="s">
        <v>94</v>
      </c>
      <c r="X23" s="56">
        <f>LN(X20)</f>
        <v>0.32902531200803259</v>
      </c>
      <c r="AA23" t="s">
        <v>94</v>
      </c>
      <c r="AB23" s="56">
        <f>LN(AB20)</f>
        <v>0.32531066804915698</v>
      </c>
      <c r="AE23" t="s">
        <v>94</v>
      </c>
      <c r="AF23" s="56">
        <f>LN(AF20)</f>
        <v>0.3181104037129438</v>
      </c>
      <c r="AI23" t="s">
        <v>94</v>
      </c>
      <c r="AJ23" s="56">
        <f>LN(AJ20)</f>
        <v>0.32440555259896431</v>
      </c>
      <c r="AM23" t="s">
        <v>94</v>
      </c>
      <c r="AN23" s="56">
        <f>LN(AN20)</f>
        <v>0.31053292874886257</v>
      </c>
      <c r="AQ23" t="s">
        <v>94</v>
      </c>
      <c r="AR23" s="56">
        <f>LN(AR20)</f>
        <v>0.30963861434507228</v>
      </c>
    </row>
    <row r="24" spans="1:44">
      <c r="G24" t="s">
        <v>95</v>
      </c>
      <c r="H24" s="56">
        <f>H22-H21</f>
        <v>2.7020261148831104E-2</v>
      </c>
      <c r="K24" t="s">
        <v>95</v>
      </c>
      <c r="L24" s="56">
        <f>L22-L21</f>
        <v>4.6164295544988743E-2</v>
      </c>
      <c r="O24" t="s">
        <v>95</v>
      </c>
      <c r="P24" s="56">
        <f>P22-P21</f>
        <v>2.9805163005298729E-2</v>
      </c>
      <c r="S24" t="s">
        <v>95</v>
      </c>
      <c r="T24" s="56">
        <f>T22-T21</f>
        <v>2.8505913085706214E-2</v>
      </c>
      <c r="W24" t="s">
        <v>95</v>
      </c>
      <c r="X24" s="56">
        <f>X22-X21</f>
        <v>2.3147993900973829E-2</v>
      </c>
      <c r="AA24" t="s">
        <v>95</v>
      </c>
      <c r="AB24" s="56">
        <f>AB22-AB21</f>
        <v>2.65748550789216E-2</v>
      </c>
      <c r="AE24" t="s">
        <v>95</v>
      </c>
      <c r="AF24" s="56">
        <f>AF22-AF21</f>
        <v>2.8862032489753275E-2</v>
      </c>
      <c r="AI24" t="s">
        <v>95</v>
      </c>
      <c r="AJ24" s="56">
        <f>AJ22-AJ21</f>
        <v>2.9216242919126278E-2</v>
      </c>
      <c r="AM24" t="s">
        <v>95</v>
      </c>
      <c r="AN24" s="56">
        <f>AN22-AN21</f>
        <v>2.7920129495413837E-2</v>
      </c>
      <c r="AQ24" t="s">
        <v>95</v>
      </c>
      <c r="AR24" s="56">
        <f>AR22-AR21</f>
        <v>2.6861625272118328E-2</v>
      </c>
    </row>
    <row r="25" spans="1:44">
      <c r="G25" t="s">
        <v>96</v>
      </c>
      <c r="H25" s="56">
        <f>H21-H23</f>
        <v>2.7770679072202098E-2</v>
      </c>
      <c r="K25" t="s">
        <v>96</v>
      </c>
      <c r="L25" s="56">
        <f>L21-L23</f>
        <v>4.8399018165089569E-2</v>
      </c>
      <c r="O25" t="s">
        <v>96</v>
      </c>
      <c r="P25" s="56">
        <f>P21-P23</f>
        <v>3.0720873516744185E-2</v>
      </c>
      <c r="S25" t="s">
        <v>96</v>
      </c>
      <c r="T25" s="56">
        <f>T21-T23</f>
        <v>2.9342403389622351E-2</v>
      </c>
      <c r="W25" t="s">
        <v>96</v>
      </c>
      <c r="X25" s="56">
        <f>X21-X23</f>
        <v>2.3696546488559622E-2</v>
      </c>
      <c r="AA25" t="s">
        <v>96</v>
      </c>
      <c r="AB25" s="56">
        <f>AB21-AB23</f>
        <v>2.7300403201699019E-2</v>
      </c>
      <c r="AE25" t="s">
        <v>96</v>
      </c>
      <c r="AF25" s="56">
        <f>AF21-AF23</f>
        <v>2.9719869649881547E-2</v>
      </c>
      <c r="AI25" t="s">
        <v>96</v>
      </c>
      <c r="AJ25" s="56">
        <f>AJ21-AJ23</f>
        <v>3.00955873392873E-2</v>
      </c>
      <c r="AM25" t="s">
        <v>96</v>
      </c>
      <c r="AN25" s="56">
        <f>AN21-AN23</f>
        <v>2.8722108063670426E-2</v>
      </c>
      <c r="AQ25" t="s">
        <v>96</v>
      </c>
      <c r="AR25" s="56">
        <f>AR21-AR23</f>
        <v>2.7603136188077526E-2</v>
      </c>
    </row>
    <row r="26" spans="1:44">
      <c r="G26" t="s">
        <v>97</v>
      </c>
      <c r="H26" s="57">
        <f>AVERAGE(H24:H25)</f>
        <v>2.7395470110516601E-2</v>
      </c>
      <c r="K26" t="s">
        <v>97</v>
      </c>
      <c r="L26" s="57">
        <f>AVERAGE(L24:L25)</f>
        <v>4.7281656855039156E-2</v>
      </c>
      <c r="O26" t="s">
        <v>97</v>
      </c>
      <c r="P26" s="57">
        <f>AVERAGE(P24:P25)</f>
        <v>3.0263018261021457E-2</v>
      </c>
      <c r="S26" t="s">
        <v>97</v>
      </c>
      <c r="T26" s="57">
        <f>AVERAGE(T24:T25)</f>
        <v>2.8924158237664283E-2</v>
      </c>
      <c r="W26" t="s">
        <v>97</v>
      </c>
      <c r="X26" s="57">
        <f>AVERAGE(X24:X25)</f>
        <v>2.3422270194766726E-2</v>
      </c>
      <c r="AA26" t="s">
        <v>97</v>
      </c>
      <c r="AB26" s="57">
        <f>AVERAGE(AB24:AB25)</f>
        <v>2.693762914031031E-2</v>
      </c>
      <c r="AE26" t="s">
        <v>97</v>
      </c>
      <c r="AF26" s="57">
        <f>AVERAGE(AF24:AF25)</f>
        <v>2.9290951069817411E-2</v>
      </c>
      <c r="AI26" t="s">
        <v>97</v>
      </c>
      <c r="AJ26" s="57">
        <f>AVERAGE(AJ24:AJ25)</f>
        <v>2.9655915129206789E-2</v>
      </c>
      <c r="AM26" t="s">
        <v>97</v>
      </c>
      <c r="AN26" s="57">
        <f>AVERAGE(AN24:AN25)</f>
        <v>2.8321118779542132E-2</v>
      </c>
      <c r="AQ26" t="s">
        <v>97</v>
      </c>
      <c r="AR26" s="57">
        <f>AVERAGE(AR24:AR25)</f>
        <v>2.7232380730097927E-2</v>
      </c>
    </row>
  </sheetData>
  <hyperlinks>
    <hyperlink ref="F11" location="_edn48" display="_edn48"/>
    <hyperlink ref="J10" location="_edn48" display="_edn48"/>
    <hyperlink ref="N10" location="_edn48" display="_edn48"/>
    <hyperlink ref="R10" location="_edn48" display="_edn48"/>
    <hyperlink ref="V10" location="_edn48" display="_edn48"/>
    <hyperlink ref="Z10" location="_edn48" display="_edn48"/>
    <hyperlink ref="AD10" location="_edn48" display="_edn48"/>
    <hyperlink ref="AH10" location="_edn48" display="_edn48"/>
    <hyperlink ref="AL10" location="_edn48" display="_edn48"/>
    <hyperlink ref="AP10" location="_edn48" display="_edn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BT26"/>
  <sheetViews>
    <sheetView workbookViewId="0">
      <selection activeCell="F1" sqref="F1"/>
    </sheetView>
  </sheetViews>
  <sheetFormatPr defaultRowHeight="15"/>
  <sheetData>
    <row r="1" spans="2:72" ht="16.5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8" t="s">
        <v>4</v>
      </c>
      <c r="G1" s="51">
        <f>LN(G2)</f>
        <v>0.47292745190779056</v>
      </c>
      <c r="H1" s="52">
        <f>G4</f>
        <v>0.42007379205063772</v>
      </c>
      <c r="I1" s="5" t="s">
        <v>0</v>
      </c>
      <c r="J1" s="41" t="s">
        <v>4</v>
      </c>
      <c r="K1" s="53">
        <f>LN(K2)</f>
        <v>0.44920111841612359</v>
      </c>
      <c r="L1" s="54">
        <f>K4</f>
        <v>0.33065173128239872</v>
      </c>
      <c r="M1" s="5" t="s">
        <v>0</v>
      </c>
      <c r="N1" s="41" t="s">
        <v>4</v>
      </c>
      <c r="O1" s="53">
        <f>LN(O2)</f>
        <v>0.48216904303074598</v>
      </c>
      <c r="P1" s="54">
        <f>O4</f>
        <v>0.37980387189769527</v>
      </c>
      <c r="Q1" s="5" t="s">
        <v>0</v>
      </c>
      <c r="R1" s="41" t="s">
        <v>4</v>
      </c>
      <c r="S1" s="53">
        <f>LN(S2)</f>
        <v>0.55405025452093271</v>
      </c>
      <c r="T1" s="54">
        <f>S4</f>
        <v>0.49868020478614128</v>
      </c>
      <c r="U1" s="5" t="s">
        <v>0</v>
      </c>
      <c r="V1" s="41" t="s">
        <v>4</v>
      </c>
      <c r="W1" s="53">
        <f>LN(W2)</f>
        <v>0.45838023543879269</v>
      </c>
      <c r="X1" s="54">
        <f>W4</f>
        <v>0.3983413332899135</v>
      </c>
      <c r="Y1" s="5" t="s">
        <v>0</v>
      </c>
      <c r="Z1" s="41" t="s">
        <v>4</v>
      </c>
      <c r="AA1" s="53">
        <f>LN(AA2)</f>
        <v>0.44605866550107615</v>
      </c>
      <c r="AB1" s="54">
        <f>AA4</f>
        <v>0.40351280972340386</v>
      </c>
      <c r="AC1" s="5" t="s">
        <v>0</v>
      </c>
      <c r="AD1" s="41" t="s">
        <v>4</v>
      </c>
      <c r="AE1" s="53">
        <f>LN(AE2)</f>
        <v>0.4657923158210695</v>
      </c>
      <c r="AF1" s="54">
        <f>AE4</f>
        <v>0.43533091523126743</v>
      </c>
      <c r="AG1" s="5" t="s">
        <v>0</v>
      </c>
      <c r="AH1" s="41" t="s">
        <v>4</v>
      </c>
      <c r="AI1" s="53">
        <f>LN(AI2)</f>
        <v>0.47160103242306817</v>
      </c>
      <c r="AJ1" s="54">
        <f>AI4</f>
        <v>0.41843006662017934</v>
      </c>
      <c r="AK1" s="5" t="s">
        <v>0</v>
      </c>
      <c r="AL1" s="41" t="s">
        <v>4</v>
      </c>
      <c r="AM1" s="53">
        <f>LN(AM2)</f>
        <v>0.49589565674590574</v>
      </c>
      <c r="AN1" s="54">
        <f>AM4</f>
        <v>0.503837467787565</v>
      </c>
      <c r="AO1" s="5" t="s">
        <v>0</v>
      </c>
      <c r="AP1" s="41" t="s">
        <v>4</v>
      </c>
      <c r="AQ1" s="53">
        <f>LN(AQ2)</f>
        <v>0.45541298102148808</v>
      </c>
      <c r="AR1" s="54">
        <f>AQ4</f>
        <v>0.43349596263837104</v>
      </c>
      <c r="AS1" s="5" t="s">
        <v>0</v>
      </c>
      <c r="AT1" s="41" t="s">
        <v>4</v>
      </c>
      <c r="AU1" s="53">
        <f>LN(AU2)</f>
        <v>0.45336823414986904</v>
      </c>
      <c r="AV1" s="54">
        <f>AU4</f>
        <v>0.44044841367210941</v>
      </c>
      <c r="AW1" s="5" t="s">
        <v>0</v>
      </c>
      <c r="AX1" s="41" t="s">
        <v>4</v>
      </c>
      <c r="AY1" s="53">
        <f>LN(AY2)</f>
        <v>0.45966860670918652</v>
      </c>
      <c r="AZ1" s="54">
        <f>AY4</f>
        <v>0.42304961295008464</v>
      </c>
      <c r="BA1" s="5" t="s">
        <v>0</v>
      </c>
      <c r="BB1" s="41" t="s">
        <v>4</v>
      </c>
      <c r="BC1" s="53">
        <f>LN(BC2)</f>
        <v>0.48291227212801935</v>
      </c>
      <c r="BD1" s="54">
        <f>BC4</f>
        <v>0.42786305234474098</v>
      </c>
      <c r="BE1" s="5" t="s">
        <v>0</v>
      </c>
      <c r="BF1" s="41" t="s">
        <v>4</v>
      </c>
      <c r="BG1" s="53">
        <f>LN(BG2)</f>
        <v>0.51093969964113206</v>
      </c>
      <c r="BH1" s="54">
        <f>BG4</f>
        <v>0.47066294007882875</v>
      </c>
      <c r="BI1" s="5" t="s">
        <v>0</v>
      </c>
      <c r="BJ1" s="41" t="s">
        <v>4</v>
      </c>
      <c r="BK1" s="53">
        <f>LN(BK2)</f>
        <v>0.44659253763040246</v>
      </c>
      <c r="BL1" s="54">
        <f>BK4</f>
        <v>0.39190055220705394</v>
      </c>
      <c r="BM1" s="5" t="s">
        <v>0</v>
      </c>
      <c r="BN1" s="41" t="s">
        <v>4</v>
      </c>
      <c r="BO1" s="53">
        <f>LN(BO2)</f>
        <v>0.50034263507542232</v>
      </c>
      <c r="BP1" s="54">
        <f>BO4</f>
        <v>0.42748646890940845</v>
      </c>
      <c r="BQ1" s="5" t="s">
        <v>0</v>
      </c>
      <c r="BR1" s="41" t="s">
        <v>4</v>
      </c>
      <c r="BS1" s="53">
        <f>LN(BS2)</f>
        <v>0.43703945948965495</v>
      </c>
      <c r="BT1" s="54">
        <f>BS4</f>
        <v>0.34374445000705967</v>
      </c>
    </row>
    <row r="2" spans="2:72" ht="15.75" thickTop="1">
      <c r="B2">
        <v>0.44920111841612359</v>
      </c>
      <c r="C2" s="55">
        <v>0.33065173128239872</v>
      </c>
      <c r="D2">
        <v>6.4218773806744736</v>
      </c>
      <c r="E2" s="5">
        <v>1981</v>
      </c>
      <c r="F2" s="43">
        <v>3.0200000000000002E-4</v>
      </c>
      <c r="G2">
        <f t="array" ref="G2:H6">LOGEST(F2:F17,E2:E17,TRUE, TRUE)</f>
        <v>1.6046849619206627</v>
      </c>
      <c r="H2">
        <v>0</v>
      </c>
      <c r="I2" s="5">
        <v>1983</v>
      </c>
      <c r="J2" s="43">
        <v>3.98E-3</v>
      </c>
      <c r="K2">
        <f t="array" ref="K2:L6">LOGEST(J2:J16,I2:I16,TRUE, TRUE)</f>
        <v>1.5670597900918293</v>
      </c>
      <c r="L2">
        <v>0</v>
      </c>
      <c r="M2" s="5">
        <v>1981</v>
      </c>
      <c r="N2" s="43">
        <v>3.0200000000000002E-4</v>
      </c>
      <c r="O2">
        <f t="array" ref="O2:P6">LOGEST(N2:N16,M2:M16,TRUE, TRUE)</f>
        <v>1.6195835414733859</v>
      </c>
      <c r="P2">
        <v>0</v>
      </c>
      <c r="Q2" s="5">
        <v>1981</v>
      </c>
      <c r="R2" s="43">
        <v>3.0200000000000002E-4</v>
      </c>
      <c r="S2">
        <f t="array" ref="S2:T6">LOGEST(R2:R16,Q2:Q16,TRUE, TRUE)</f>
        <v>1.7402873695800605</v>
      </c>
      <c r="T2">
        <v>0</v>
      </c>
      <c r="U2" s="5">
        <v>1981</v>
      </c>
      <c r="V2" s="43">
        <v>3.0200000000000002E-4</v>
      </c>
      <c r="W2">
        <f t="array" ref="W2:X6">LOGEST(V2:V16,U2:U16,TRUE, TRUE)</f>
        <v>1.581510234987489</v>
      </c>
      <c r="X2">
        <v>0</v>
      </c>
      <c r="Y2" s="5">
        <v>1981</v>
      </c>
      <c r="Z2" s="43">
        <v>3.0200000000000002E-4</v>
      </c>
      <c r="AA2">
        <f t="array" ref="AA2:AB6">LOGEST(Z2:Z16,Y2:Y16,TRUE, TRUE)</f>
        <v>1.5621431077537977</v>
      </c>
      <c r="AB2">
        <v>0</v>
      </c>
      <c r="AC2" s="5">
        <v>1981</v>
      </c>
      <c r="AD2" s="43">
        <v>3.0200000000000002E-4</v>
      </c>
      <c r="AE2">
        <f t="array" ref="AE2:AF6">LOGEST(AD2:AD16,AC2:AC16,TRUE, TRUE)</f>
        <v>1.5932760667532089</v>
      </c>
      <c r="AF2">
        <v>0</v>
      </c>
      <c r="AG2" s="5">
        <v>1981</v>
      </c>
      <c r="AH2" s="43">
        <v>3.0200000000000002E-4</v>
      </c>
      <c r="AI2">
        <f t="array" ref="AI2:AJ6">LOGEST(AH2:AH16,AG2:AG16,TRUE, TRUE)</f>
        <v>1.6025578875286521</v>
      </c>
      <c r="AJ2">
        <v>0</v>
      </c>
      <c r="AK2" s="5">
        <v>1981</v>
      </c>
      <c r="AL2" s="43">
        <v>3.0200000000000002E-4</v>
      </c>
      <c r="AM2">
        <f t="array" ref="AM2:AN6">LOGEST(AL2:AL16,AK2:AK16,TRUE, TRUE)</f>
        <v>1.641968220572664</v>
      </c>
      <c r="AN2">
        <v>0</v>
      </c>
      <c r="AO2" s="5">
        <v>1981</v>
      </c>
      <c r="AP2" s="43">
        <v>3.0200000000000002E-4</v>
      </c>
      <c r="AQ2">
        <f t="array" ref="AQ2:AR6">LOGEST(AP2:AP16,AO2:AO16,TRUE, TRUE)</f>
        <v>1.5768244471570687</v>
      </c>
      <c r="AR2">
        <v>0</v>
      </c>
      <c r="AS2" s="5">
        <v>1981</v>
      </c>
      <c r="AT2" s="43">
        <v>3.0200000000000002E-4</v>
      </c>
      <c r="AU2">
        <f t="array" ref="AU2:AV6">LOGEST(AT2:AT16,AS2:AS16,TRUE, TRUE)</f>
        <v>1.5736035343995112</v>
      </c>
      <c r="AV2">
        <v>0</v>
      </c>
      <c r="AW2" s="5">
        <v>1981</v>
      </c>
      <c r="AX2" s="43">
        <v>3.0200000000000002E-4</v>
      </c>
      <c r="AY2">
        <f t="array" ref="AY2:AZ6">LOGEST(AX2:AX16,AW2:AW16,TRUE, TRUE)</f>
        <v>1.5835491204767957</v>
      </c>
      <c r="AZ2">
        <v>0</v>
      </c>
      <c r="BA2" s="5">
        <v>1981</v>
      </c>
      <c r="BB2" s="43">
        <v>3.0200000000000002E-4</v>
      </c>
      <c r="BC2">
        <f t="array" ref="BC2:BD6">LOGEST(BB2:BB16,BA2:BA16,TRUE, TRUE)</f>
        <v>1.6207877105181792</v>
      </c>
      <c r="BD2">
        <v>0</v>
      </c>
      <c r="BE2" s="5">
        <v>1981</v>
      </c>
      <c r="BF2" s="43">
        <v>3.0200000000000002E-4</v>
      </c>
      <c r="BG2">
        <f t="array" ref="BG2:BH6">LOGEST(BF2:BF16,BE2:BE16,TRUE, TRUE)</f>
        <v>1.6668568039700691</v>
      </c>
      <c r="BH2">
        <v>0</v>
      </c>
      <c r="BI2" s="5">
        <v>1981</v>
      </c>
      <c r="BJ2" s="43">
        <v>3.0200000000000002E-4</v>
      </c>
      <c r="BK2">
        <f t="array" ref="BK2:BL6">LOGEST(BJ2:BJ16,BI2:BI16,TRUE, TRUE)</f>
        <v>1.562977315081254</v>
      </c>
      <c r="BL2">
        <v>0</v>
      </c>
      <c r="BM2" s="5">
        <v>1981</v>
      </c>
      <c r="BN2" s="43">
        <v>3.0200000000000002E-4</v>
      </c>
      <c r="BO2">
        <f t="array" ref="BO2:BP6">LOGEST(BN2:BN16,BM2:BM16,TRUE, TRUE)</f>
        <v>1.6492862772270642</v>
      </c>
      <c r="BP2">
        <v>0</v>
      </c>
      <c r="BQ2" s="5">
        <v>1981</v>
      </c>
      <c r="BR2" s="43">
        <v>3.0200000000000002E-4</v>
      </c>
      <c r="BS2">
        <f t="array" ref="BS2:BT6">LOGEST(BR2:BR16,BQ2:BQ16,TRUE, TRUE)</f>
        <v>1.5481171637643152</v>
      </c>
      <c r="BT2">
        <v>0</v>
      </c>
    </row>
    <row r="3" spans="2:72">
      <c r="B3">
        <v>0.48216904303074598</v>
      </c>
      <c r="C3" s="55">
        <v>0.37980387189769527</v>
      </c>
      <c r="D3">
        <v>7.961111188774753</v>
      </c>
      <c r="E3" s="5">
        <v>1983</v>
      </c>
      <c r="F3" s="43">
        <v>3.98E-3</v>
      </c>
      <c r="G3">
        <v>0.14850944688028242</v>
      </c>
      <c r="H3">
        <v>296.47360720260281</v>
      </c>
      <c r="I3" s="5">
        <v>1985</v>
      </c>
      <c r="J3" s="43">
        <v>2.1</v>
      </c>
      <c r="K3">
        <v>0.17725962428391434</v>
      </c>
      <c r="L3">
        <v>354.04879662688188</v>
      </c>
      <c r="M3" s="5">
        <v>1985</v>
      </c>
      <c r="N3" s="43">
        <v>2.1</v>
      </c>
      <c r="O3">
        <v>0.17088835882170894</v>
      </c>
      <c r="P3">
        <v>341.30056441580871</v>
      </c>
      <c r="Q3" s="5">
        <v>1983</v>
      </c>
      <c r="R3" s="43">
        <v>3.98E-3</v>
      </c>
      <c r="S3">
        <v>0.15407204421409323</v>
      </c>
      <c r="T3">
        <v>307.6943834832561</v>
      </c>
      <c r="U3" s="5">
        <v>1983</v>
      </c>
      <c r="V3" s="43">
        <v>3.98E-3</v>
      </c>
      <c r="W3">
        <v>0.15624337420668274</v>
      </c>
      <c r="X3">
        <v>311.97887023232704</v>
      </c>
      <c r="Y3" s="5">
        <v>1983</v>
      </c>
      <c r="Z3" s="43">
        <v>3.98E-3</v>
      </c>
      <c r="AA3">
        <v>0.15041536512306211</v>
      </c>
      <c r="AB3">
        <v>300.33179987517218</v>
      </c>
      <c r="AC3" s="5">
        <v>1983</v>
      </c>
      <c r="AD3" s="43">
        <v>3.98E-3</v>
      </c>
      <c r="AE3">
        <v>0.1471322560066092</v>
      </c>
      <c r="AF3">
        <v>293.73730626450703</v>
      </c>
      <c r="AG3" s="5">
        <v>1983</v>
      </c>
      <c r="AH3" s="43">
        <v>3.98E-3</v>
      </c>
      <c r="AI3">
        <v>0.15420292160603025</v>
      </c>
      <c r="AJ3">
        <v>307.82245836991513</v>
      </c>
      <c r="AK3" s="5">
        <v>1983</v>
      </c>
      <c r="AL3" s="43">
        <v>3.98E-3</v>
      </c>
      <c r="AM3">
        <v>0.13648514353395944</v>
      </c>
      <c r="AN3">
        <v>272.44482305438294</v>
      </c>
      <c r="AO3" s="5">
        <v>1983</v>
      </c>
      <c r="AP3" s="43">
        <v>3.98E-3</v>
      </c>
      <c r="AQ3">
        <v>0.14439185822893319</v>
      </c>
      <c r="AR3">
        <v>288.22781181225923</v>
      </c>
      <c r="AS3" s="5">
        <v>1983</v>
      </c>
      <c r="AT3" s="43">
        <v>3.98E-3</v>
      </c>
      <c r="AU3">
        <v>0.14172679034032382</v>
      </c>
      <c r="AV3">
        <v>282.90793647242458</v>
      </c>
      <c r="AW3" s="5">
        <v>1983</v>
      </c>
      <c r="AX3" s="43">
        <v>3.98E-3</v>
      </c>
      <c r="AY3">
        <v>0.14888356238492087</v>
      </c>
      <c r="AZ3">
        <v>297.19392718793165</v>
      </c>
      <c r="BA3" s="5">
        <v>1983</v>
      </c>
      <c r="BB3" s="43">
        <v>3.98E-3</v>
      </c>
      <c r="BC3">
        <v>0.15487958305289465</v>
      </c>
      <c r="BD3">
        <v>309.14219287849386</v>
      </c>
      <c r="BE3" s="5">
        <v>1983</v>
      </c>
      <c r="BF3" s="43">
        <v>3.98E-3</v>
      </c>
      <c r="BG3">
        <v>0.15028274563836228</v>
      </c>
      <c r="BH3">
        <v>299.94673141934453</v>
      </c>
      <c r="BI3" s="5">
        <v>1983</v>
      </c>
      <c r="BJ3" s="43">
        <v>3.98E-3</v>
      </c>
      <c r="BK3">
        <v>0.15429048797087389</v>
      </c>
      <c r="BL3">
        <v>307.9457149879608</v>
      </c>
      <c r="BM3" s="5">
        <v>1983</v>
      </c>
      <c r="BN3" s="43">
        <v>3.98E-3</v>
      </c>
      <c r="BO3">
        <v>0.16059333855601596</v>
      </c>
      <c r="BP3">
        <v>320.49320643710416</v>
      </c>
      <c r="BQ3" s="5">
        <v>1983</v>
      </c>
      <c r="BR3" s="43">
        <v>3.98E-3</v>
      </c>
      <c r="BS3">
        <v>0.16748180062823922</v>
      </c>
      <c r="BT3">
        <v>334.20668855394979</v>
      </c>
    </row>
    <row r="4" spans="2:72" ht="15.75" thickBot="1">
      <c r="B4">
        <v>0.55405025452093271</v>
      </c>
      <c r="C4" s="55">
        <v>0.49868020478614128</v>
      </c>
      <c r="D4">
        <v>12.931551325345755</v>
      </c>
      <c r="E4" s="5">
        <v>1985</v>
      </c>
      <c r="F4" s="43">
        <v>2.1</v>
      </c>
      <c r="G4">
        <v>0.42007379205063772</v>
      </c>
      <c r="H4">
        <v>4.7137130046593088</v>
      </c>
      <c r="I4" s="5">
        <v>1990</v>
      </c>
      <c r="J4" s="42">
        <v>7.9600000000000001E-3</v>
      </c>
      <c r="K4">
        <v>0.33065173128239872</v>
      </c>
      <c r="L4">
        <v>4.8781298957590851</v>
      </c>
      <c r="M4" s="5">
        <v>1990</v>
      </c>
      <c r="N4" s="42">
        <v>7.9600000000000001E-3</v>
      </c>
      <c r="O4">
        <v>0.37980387189769527</v>
      </c>
      <c r="P4">
        <v>4.8887214114068724</v>
      </c>
      <c r="Q4" s="5">
        <v>1990</v>
      </c>
      <c r="R4" s="42">
        <v>7.9600000000000001E-3</v>
      </c>
      <c r="S4">
        <v>0.49868020478614128</v>
      </c>
      <c r="T4">
        <v>4.546909404388547</v>
      </c>
      <c r="U4" s="5">
        <v>1985</v>
      </c>
      <c r="V4" s="43">
        <v>2.1</v>
      </c>
      <c r="W4">
        <v>0.3983413332899135</v>
      </c>
      <c r="X4">
        <v>4.8534466926026019</v>
      </c>
      <c r="Y4" s="5">
        <v>1985</v>
      </c>
      <c r="Z4" s="43">
        <v>2.1</v>
      </c>
      <c r="AA4">
        <v>0.40351280972340386</v>
      </c>
      <c r="AB4">
        <v>4.7023349169990434</v>
      </c>
      <c r="AC4" s="5">
        <v>1985</v>
      </c>
      <c r="AD4" s="43">
        <v>2.1</v>
      </c>
      <c r="AE4">
        <v>0.43533091523126743</v>
      </c>
      <c r="AF4">
        <v>4.6657399200809424</v>
      </c>
      <c r="AG4" s="5">
        <v>1985</v>
      </c>
      <c r="AH4" s="43">
        <v>2.1</v>
      </c>
      <c r="AI4">
        <v>0.41843006662017934</v>
      </c>
      <c r="AJ4">
        <v>4.8870406804502426</v>
      </c>
      <c r="AK4" s="5">
        <v>1985</v>
      </c>
      <c r="AL4" s="43">
        <v>2.1</v>
      </c>
      <c r="AM4">
        <v>0.503837467787565</v>
      </c>
      <c r="AN4">
        <v>4.3154636931594483</v>
      </c>
      <c r="AO4" s="5">
        <v>1985</v>
      </c>
      <c r="AP4" s="43">
        <v>2.1</v>
      </c>
      <c r="AQ4">
        <v>0.43349596263837104</v>
      </c>
      <c r="AR4">
        <v>4.5654626257527218</v>
      </c>
      <c r="AS4" s="5">
        <v>1985</v>
      </c>
      <c r="AT4" s="43">
        <v>2.1</v>
      </c>
      <c r="AU4">
        <v>0.44044841367210941</v>
      </c>
      <c r="AV4">
        <v>4.4811970169449964</v>
      </c>
      <c r="AW4" s="5">
        <v>1985</v>
      </c>
      <c r="AX4" s="43">
        <v>2.1</v>
      </c>
      <c r="AY4">
        <v>0.42304961295008464</v>
      </c>
      <c r="AZ4">
        <v>4.7074838428880152</v>
      </c>
      <c r="BA4" s="5">
        <v>1985</v>
      </c>
      <c r="BB4" s="43">
        <v>2.1</v>
      </c>
      <c r="BC4">
        <v>0.42786305234474098</v>
      </c>
      <c r="BD4">
        <v>4.8583826817874574</v>
      </c>
      <c r="BE4" s="5">
        <v>1985</v>
      </c>
      <c r="BF4" s="43">
        <v>2.1</v>
      </c>
      <c r="BG4">
        <v>0.47066294007882875</v>
      </c>
      <c r="BH4">
        <v>4.6556938097528224</v>
      </c>
      <c r="BI4" s="5">
        <v>1985</v>
      </c>
      <c r="BJ4" s="43">
        <v>2.1</v>
      </c>
      <c r="BK4">
        <v>0.39190055220705394</v>
      </c>
      <c r="BL4">
        <v>4.7798519164556295</v>
      </c>
      <c r="BM4" s="5">
        <v>1985</v>
      </c>
      <c r="BN4" s="43">
        <v>2.1</v>
      </c>
      <c r="BO4">
        <v>0.42748646890940845</v>
      </c>
      <c r="BP4">
        <v>4.8373884103470486</v>
      </c>
      <c r="BQ4" s="5">
        <v>1985</v>
      </c>
      <c r="BR4" s="43">
        <v>2.1</v>
      </c>
      <c r="BS4">
        <v>0.34374445000705967</v>
      </c>
      <c r="BT4">
        <v>4.8417402160687786</v>
      </c>
    </row>
    <row r="5" spans="2:72" ht="16.5" thickTop="1" thickBot="1">
      <c r="B5">
        <v>0.45838023543879269</v>
      </c>
      <c r="C5" s="55">
        <v>0.3983413332899135</v>
      </c>
      <c r="D5">
        <v>8.6069354923198382</v>
      </c>
      <c r="E5" s="5">
        <v>1990</v>
      </c>
      <c r="F5" s="42">
        <v>7.9600000000000001E-3</v>
      </c>
      <c r="G5">
        <v>10.141002438059234</v>
      </c>
      <c r="H5">
        <v>14</v>
      </c>
      <c r="I5" s="5">
        <v>1991</v>
      </c>
      <c r="J5" s="44">
        <v>9.9799999999999997E-4</v>
      </c>
      <c r="K5" s="52">
        <v>6.4218773806744736</v>
      </c>
      <c r="L5">
        <v>13</v>
      </c>
      <c r="M5" s="5">
        <v>1991</v>
      </c>
      <c r="N5" s="44">
        <v>9.9799999999999997E-4</v>
      </c>
      <c r="O5" s="52">
        <v>7.961111188774753</v>
      </c>
      <c r="P5">
        <v>13</v>
      </c>
      <c r="Q5" s="5">
        <v>1991</v>
      </c>
      <c r="R5" s="44">
        <v>9.9799999999999997E-4</v>
      </c>
      <c r="S5" s="52">
        <v>12.931551325345755</v>
      </c>
      <c r="T5">
        <v>13</v>
      </c>
      <c r="U5" s="5">
        <v>1991</v>
      </c>
      <c r="V5" s="44">
        <v>9.9799999999999997E-4</v>
      </c>
      <c r="W5" s="52">
        <v>8.6069354923198382</v>
      </c>
      <c r="X5">
        <v>13</v>
      </c>
      <c r="Y5" s="5">
        <v>1990</v>
      </c>
      <c r="Z5" s="42">
        <v>7.9600000000000001E-3</v>
      </c>
      <c r="AA5" s="52">
        <v>8.7942651777178842</v>
      </c>
      <c r="AB5">
        <v>13</v>
      </c>
      <c r="AC5" s="5">
        <v>1990</v>
      </c>
      <c r="AD5" s="42">
        <v>7.9600000000000001E-3</v>
      </c>
      <c r="AE5" s="52">
        <v>10.022333523579242</v>
      </c>
      <c r="AF5">
        <v>13</v>
      </c>
      <c r="AG5" s="5">
        <v>1990</v>
      </c>
      <c r="AH5" s="42">
        <v>7.9600000000000001E-3</v>
      </c>
      <c r="AI5" s="52">
        <v>9.3532876337844648</v>
      </c>
      <c r="AJ5">
        <v>13</v>
      </c>
      <c r="AK5" s="5">
        <v>1990</v>
      </c>
      <c r="AL5" s="42">
        <v>7.9600000000000001E-3</v>
      </c>
      <c r="AM5" s="52">
        <v>13.201091690724382</v>
      </c>
      <c r="AN5">
        <v>13</v>
      </c>
      <c r="AO5" s="5">
        <v>1990</v>
      </c>
      <c r="AP5" s="42">
        <v>7.9600000000000001E-3</v>
      </c>
      <c r="AQ5" s="52">
        <v>9.9477623152426435</v>
      </c>
      <c r="AR5">
        <v>13</v>
      </c>
      <c r="AS5" s="5">
        <v>1990</v>
      </c>
      <c r="AT5" s="42">
        <v>7.9600000000000001E-3</v>
      </c>
      <c r="AU5" s="52">
        <v>10.232889187775719</v>
      </c>
      <c r="AV5">
        <v>13</v>
      </c>
      <c r="AW5" s="5">
        <v>1990</v>
      </c>
      <c r="AX5" s="42">
        <v>7.9600000000000001E-3</v>
      </c>
      <c r="AY5" s="52">
        <v>9.5322667109594867</v>
      </c>
      <c r="AZ5">
        <v>13</v>
      </c>
      <c r="BA5" s="5">
        <v>1990</v>
      </c>
      <c r="BB5" s="42">
        <v>7.9600000000000001E-3</v>
      </c>
      <c r="BC5" s="52">
        <v>9.7218326893181999</v>
      </c>
      <c r="BD5">
        <v>13</v>
      </c>
      <c r="BE5" s="5">
        <v>1990</v>
      </c>
      <c r="BF5" s="42">
        <v>7.9600000000000001E-3</v>
      </c>
      <c r="BG5" s="52">
        <v>11.559021055385688</v>
      </c>
      <c r="BH5">
        <v>13</v>
      </c>
      <c r="BI5" s="5">
        <v>1990</v>
      </c>
      <c r="BJ5" s="42">
        <v>7.9600000000000001E-3</v>
      </c>
      <c r="BK5" s="52">
        <v>8.3780822317510406</v>
      </c>
      <c r="BL5">
        <v>13</v>
      </c>
      <c r="BM5" s="5">
        <v>1990</v>
      </c>
      <c r="BN5" s="42">
        <v>7.9600000000000001E-3</v>
      </c>
      <c r="BO5" s="52">
        <v>9.7068869014083585</v>
      </c>
      <c r="BP5">
        <v>13</v>
      </c>
      <c r="BQ5" s="5">
        <v>1990</v>
      </c>
      <c r="BR5" s="42">
        <v>7.9600000000000001E-3</v>
      </c>
      <c r="BS5" s="52">
        <v>6.8093562791809488</v>
      </c>
      <c r="BT5">
        <v>13</v>
      </c>
    </row>
    <row r="6" spans="2:72" ht="15.75" thickTop="1">
      <c r="B6">
        <v>0.44605866550107615</v>
      </c>
      <c r="C6" s="55">
        <v>0.40351280972340386</v>
      </c>
      <c r="D6">
        <v>8.7942651777178842</v>
      </c>
      <c r="E6" s="5">
        <v>1991</v>
      </c>
      <c r="F6" s="44">
        <v>9.9799999999999997E-4</v>
      </c>
      <c r="G6">
        <v>225.3238488053326</v>
      </c>
      <c r="H6">
        <v>311.06726406412002</v>
      </c>
      <c r="I6" s="5">
        <v>1995</v>
      </c>
      <c r="J6" s="44">
        <v>4.0499999999999998E-3</v>
      </c>
      <c r="K6">
        <v>152.8159656514884</v>
      </c>
      <c r="L6">
        <v>309.34996663868111</v>
      </c>
      <c r="M6" s="5">
        <v>1995</v>
      </c>
      <c r="N6" s="44">
        <v>4.0499999999999998E-3</v>
      </c>
      <c r="O6">
        <v>190.26734938920026</v>
      </c>
      <c r="P6">
        <v>310.69476149852409</v>
      </c>
      <c r="Q6" s="5">
        <v>1995</v>
      </c>
      <c r="R6" s="44">
        <v>4.0499999999999998E-3</v>
      </c>
      <c r="S6">
        <v>267.35187245076372</v>
      </c>
      <c r="T6">
        <v>268.76700671232118</v>
      </c>
      <c r="U6" s="5">
        <v>1995</v>
      </c>
      <c r="V6" s="44">
        <v>4.0499999999999998E-3</v>
      </c>
      <c r="W6">
        <v>202.74449733647475</v>
      </c>
      <c r="X6">
        <v>306.22728237315675</v>
      </c>
      <c r="Y6" s="5">
        <v>1995</v>
      </c>
      <c r="Z6" s="44">
        <v>4.0499999999999998E-3</v>
      </c>
      <c r="AA6">
        <v>194.45838418571276</v>
      </c>
      <c r="AB6">
        <v>287.45539773116923</v>
      </c>
      <c r="AC6" s="5">
        <v>1991</v>
      </c>
      <c r="AD6" s="44">
        <v>9.9799999999999997E-4</v>
      </c>
      <c r="AE6">
        <v>218.17747137423129</v>
      </c>
      <c r="AF6">
        <v>282.99867702387996</v>
      </c>
      <c r="AG6" s="5">
        <v>1991</v>
      </c>
      <c r="AH6" s="44">
        <v>9.9799999999999997E-4</v>
      </c>
      <c r="AI6">
        <v>223.38612693114641</v>
      </c>
      <c r="AJ6">
        <v>310.48116596088238</v>
      </c>
      <c r="AK6" s="5">
        <v>1991</v>
      </c>
      <c r="AL6" s="44">
        <v>9.9799999999999997E-4</v>
      </c>
      <c r="AM6">
        <v>245.84692571215206</v>
      </c>
      <c r="AN6">
        <v>242.10194953070598</v>
      </c>
      <c r="AO6" s="5">
        <v>1991</v>
      </c>
      <c r="AP6" s="44">
        <v>9.9799999999999997E-4</v>
      </c>
      <c r="AQ6">
        <v>207.34567635400282</v>
      </c>
      <c r="AR6">
        <v>270.96483683288415</v>
      </c>
      <c r="AS6" s="5">
        <v>1991</v>
      </c>
      <c r="AT6" s="44">
        <v>9.9799999999999997E-4</v>
      </c>
      <c r="AU6">
        <v>205.48794433464076</v>
      </c>
      <c r="AV6">
        <v>261.05464716079751</v>
      </c>
      <c r="AW6" s="5">
        <v>1991</v>
      </c>
      <c r="AX6" s="44">
        <v>9.9799999999999997E-4</v>
      </c>
      <c r="AY6">
        <v>211.23888259983335</v>
      </c>
      <c r="AZ6">
        <v>288.08525370367227</v>
      </c>
      <c r="BA6" s="5">
        <v>1991</v>
      </c>
      <c r="BB6" s="44">
        <v>9.9799999999999997E-4</v>
      </c>
      <c r="BC6">
        <v>229.47299437069654</v>
      </c>
      <c r="BD6">
        <v>306.85046967499972</v>
      </c>
      <c r="BE6" s="5">
        <v>1991</v>
      </c>
      <c r="BF6" s="44">
        <v>9.9799999999999997E-4</v>
      </c>
      <c r="BG6">
        <v>250.54738576881721</v>
      </c>
      <c r="BH6">
        <v>281.78130305221976</v>
      </c>
      <c r="BI6" s="5">
        <v>1991</v>
      </c>
      <c r="BJ6" s="44">
        <v>9.9799999999999997E-4</v>
      </c>
      <c r="BK6">
        <v>191.41391357523145</v>
      </c>
      <c r="BL6">
        <v>297.01079646217926</v>
      </c>
      <c r="BM6" s="5">
        <v>1991</v>
      </c>
      <c r="BN6" s="44">
        <v>9.9799999999999997E-4</v>
      </c>
      <c r="BO6">
        <v>227.14432407827331</v>
      </c>
      <c r="BP6">
        <v>304.20424622327931</v>
      </c>
      <c r="BQ6" s="5">
        <v>1991</v>
      </c>
      <c r="BR6" s="44">
        <v>9.9799999999999997E-4</v>
      </c>
      <c r="BS6">
        <v>159.62798266647059</v>
      </c>
      <c r="BT6">
        <v>304.75182815867066</v>
      </c>
    </row>
    <row r="7" spans="2:72">
      <c r="B7">
        <v>0.4657923158210695</v>
      </c>
      <c r="C7" s="55">
        <v>0.43533091523126743</v>
      </c>
      <c r="D7">
        <v>10.022333523579242</v>
      </c>
      <c r="E7" s="5">
        <v>1995</v>
      </c>
      <c r="F7" s="44">
        <v>4.0499999999999998E-3</v>
      </c>
      <c r="G7" t="s">
        <v>79</v>
      </c>
      <c r="H7">
        <f>TINV(0.0455,H5)</f>
        <v>2.195291282448629</v>
      </c>
      <c r="I7" s="5">
        <v>1998</v>
      </c>
      <c r="J7" s="42">
        <v>5.9</v>
      </c>
      <c r="K7" t="s">
        <v>79</v>
      </c>
      <c r="L7">
        <f>TINV(0.0455,L5)</f>
        <v>2.2118006944559063</v>
      </c>
      <c r="M7" s="5">
        <v>1998</v>
      </c>
      <c r="N7" s="42">
        <v>5.9</v>
      </c>
      <c r="O7" t="s">
        <v>79</v>
      </c>
      <c r="P7">
        <f>TINV(0.0455,P5)</f>
        <v>2.2118006944559063</v>
      </c>
      <c r="Q7" s="5">
        <v>1998</v>
      </c>
      <c r="R7" s="42">
        <v>5.9</v>
      </c>
      <c r="S7" t="s">
        <v>79</v>
      </c>
      <c r="T7">
        <f>TINV(0.0455,T5)</f>
        <v>2.2118006944559063</v>
      </c>
      <c r="U7" s="5">
        <v>1998</v>
      </c>
      <c r="V7" s="42">
        <v>5.9</v>
      </c>
      <c r="W7" t="s">
        <v>79</v>
      </c>
      <c r="X7">
        <f>TINV(0.0455,X5)</f>
        <v>2.2118006944559063</v>
      </c>
      <c r="Y7" s="5">
        <v>1998</v>
      </c>
      <c r="Z7" s="42">
        <v>5.9</v>
      </c>
      <c r="AA7" t="s">
        <v>79</v>
      </c>
      <c r="AB7">
        <f>TINV(0.0455,AB5)</f>
        <v>2.2118006944559063</v>
      </c>
      <c r="AC7" s="5">
        <v>1998</v>
      </c>
      <c r="AD7" s="42">
        <v>5.9</v>
      </c>
      <c r="AE7" t="s">
        <v>79</v>
      </c>
      <c r="AF7">
        <f>TINV(0.0455,AF5)</f>
        <v>2.2118006944559063</v>
      </c>
      <c r="AG7" s="5">
        <v>1995</v>
      </c>
      <c r="AH7" s="44">
        <v>4.0499999999999998E-3</v>
      </c>
      <c r="AI7" t="s">
        <v>79</v>
      </c>
      <c r="AJ7">
        <f>TINV(0.0455,AJ5)</f>
        <v>2.2118006944559063</v>
      </c>
      <c r="AK7" s="5">
        <v>1995</v>
      </c>
      <c r="AL7" s="44">
        <v>4.0499999999999998E-3</v>
      </c>
      <c r="AM7" t="s">
        <v>79</v>
      </c>
      <c r="AN7">
        <f>TINV(0.0455,AN5)</f>
        <v>2.2118006944559063</v>
      </c>
      <c r="AO7" s="5">
        <v>1995</v>
      </c>
      <c r="AP7" s="44">
        <v>4.0499999999999998E-3</v>
      </c>
      <c r="AQ7" t="s">
        <v>79</v>
      </c>
      <c r="AR7">
        <f>TINV(0.0455,AR5)</f>
        <v>2.2118006944559063</v>
      </c>
      <c r="AS7" s="5">
        <v>1995</v>
      </c>
      <c r="AT7" s="44">
        <v>4.0499999999999998E-3</v>
      </c>
      <c r="AU7" t="s">
        <v>79</v>
      </c>
      <c r="AV7">
        <f>TINV(0.0455,AV5)</f>
        <v>2.2118006944559063</v>
      </c>
      <c r="AW7" s="5">
        <v>1995</v>
      </c>
      <c r="AX7" s="44">
        <v>4.0499999999999998E-3</v>
      </c>
      <c r="AY7" t="s">
        <v>79</v>
      </c>
      <c r="AZ7">
        <f>TINV(0.0455,AZ5)</f>
        <v>2.2118006944559063</v>
      </c>
      <c r="BA7" s="5">
        <v>1995</v>
      </c>
      <c r="BB7" s="44">
        <v>4.0499999999999998E-3</v>
      </c>
      <c r="BC7" t="s">
        <v>79</v>
      </c>
      <c r="BD7">
        <f>TINV(0.0455,BD5)</f>
        <v>2.2118006944559063</v>
      </c>
      <c r="BE7" s="5">
        <v>1995</v>
      </c>
      <c r="BF7" s="44">
        <v>4.0499999999999998E-3</v>
      </c>
      <c r="BG7" t="s">
        <v>79</v>
      </c>
      <c r="BH7">
        <f>TINV(0.0455,BH5)</f>
        <v>2.2118006944559063</v>
      </c>
      <c r="BI7" s="5">
        <v>1995</v>
      </c>
      <c r="BJ7" s="44">
        <v>4.0499999999999998E-3</v>
      </c>
      <c r="BK7" t="s">
        <v>79</v>
      </c>
      <c r="BL7">
        <f>TINV(0.0455,BL5)</f>
        <v>2.2118006944559063</v>
      </c>
      <c r="BM7" s="5">
        <v>1995</v>
      </c>
      <c r="BN7" s="44">
        <v>4.0499999999999998E-3</v>
      </c>
      <c r="BO7" t="s">
        <v>79</v>
      </c>
      <c r="BP7">
        <f>TINV(0.0455,BP5)</f>
        <v>2.2118006944559063</v>
      </c>
      <c r="BQ7" s="5">
        <v>1995</v>
      </c>
      <c r="BR7" s="44">
        <v>4.0499999999999998E-3</v>
      </c>
    </row>
    <row r="8" spans="2:72">
      <c r="B8">
        <v>0.47160103242306817</v>
      </c>
      <c r="C8" s="55">
        <v>0.41843006662017934</v>
      </c>
      <c r="D8">
        <v>9.3532876337844648</v>
      </c>
      <c r="E8" s="5">
        <v>1998</v>
      </c>
      <c r="F8" s="42">
        <v>5.9</v>
      </c>
      <c r="G8" t="s">
        <v>80</v>
      </c>
      <c r="H8">
        <f>H7*G3</f>
        <v>0.32602149409755177</v>
      </c>
      <c r="I8" s="5">
        <v>1999</v>
      </c>
      <c r="J8" s="42">
        <v>1.5E-3</v>
      </c>
      <c r="K8" t="s">
        <v>80</v>
      </c>
      <c r="L8">
        <f>L7*K3</f>
        <v>0.39206296009015479</v>
      </c>
      <c r="M8" s="5">
        <v>1999</v>
      </c>
      <c r="N8" s="42">
        <v>1.5E-3</v>
      </c>
      <c r="O8" t="s">
        <v>80</v>
      </c>
      <c r="P8">
        <f>P7*O3</f>
        <v>0.37797099071628593</v>
      </c>
      <c r="Q8" s="5">
        <v>1999</v>
      </c>
      <c r="R8" s="42">
        <v>1.5E-3</v>
      </c>
      <c r="S8" t="s">
        <v>80</v>
      </c>
      <c r="T8">
        <f>T7*S3</f>
        <v>0.34077665438897253</v>
      </c>
      <c r="U8" s="5">
        <v>1999</v>
      </c>
      <c r="V8" s="42">
        <v>1.5E-3</v>
      </c>
      <c r="W8" t="s">
        <v>80</v>
      </c>
      <c r="X8">
        <f>X7*W3</f>
        <v>0.34557920357447491</v>
      </c>
      <c r="Y8" s="5">
        <v>1999</v>
      </c>
      <c r="Z8" s="42">
        <v>1.5E-3</v>
      </c>
      <c r="AA8" t="s">
        <v>80</v>
      </c>
      <c r="AB8">
        <f>AB7*AA3</f>
        <v>0.33268880903602749</v>
      </c>
      <c r="AC8" s="5">
        <v>1999</v>
      </c>
      <c r="AD8" s="42">
        <v>1.5E-3</v>
      </c>
      <c r="AE8" t="s">
        <v>80</v>
      </c>
      <c r="AF8">
        <f>AF7*AE3</f>
        <v>0.32542722601228241</v>
      </c>
      <c r="AG8" s="5">
        <v>1999</v>
      </c>
      <c r="AH8" s="42">
        <v>1.5E-3</v>
      </c>
      <c r="AI8" t="s">
        <v>80</v>
      </c>
      <c r="AJ8">
        <f>AJ7*AI3</f>
        <v>0.34106612909534739</v>
      </c>
      <c r="AK8" s="5">
        <v>1998</v>
      </c>
      <c r="AL8" s="42">
        <v>5.9</v>
      </c>
      <c r="AM8" t="s">
        <v>80</v>
      </c>
      <c r="AN8">
        <f>AN7*AM3</f>
        <v>0.30187793525132556</v>
      </c>
      <c r="AO8" s="5">
        <v>1998</v>
      </c>
      <c r="AP8" s="42">
        <v>5.9</v>
      </c>
      <c r="AQ8" t="s">
        <v>80</v>
      </c>
      <c r="AR8">
        <f>AR7*AQ3</f>
        <v>0.31936601230453321</v>
      </c>
      <c r="AS8" s="5">
        <v>1998</v>
      </c>
      <c r="AT8" s="42">
        <v>5.9</v>
      </c>
      <c r="AU8" t="s">
        <v>80</v>
      </c>
      <c r="AV8">
        <f>AV7*AU3</f>
        <v>0.31347141329773487</v>
      </c>
      <c r="AW8" s="5">
        <v>1998</v>
      </c>
      <c r="AX8" s="42">
        <v>5.9</v>
      </c>
      <c r="AY8" t="s">
        <v>80</v>
      </c>
      <c r="AZ8">
        <f>AZ7*AY3</f>
        <v>0.32930076667603725</v>
      </c>
      <c r="BA8" s="5">
        <v>1998</v>
      </c>
      <c r="BB8" s="42">
        <v>5.9</v>
      </c>
      <c r="BC8" t="s">
        <v>80</v>
      </c>
      <c r="BD8">
        <f>BD7*BC3</f>
        <v>0.3425627693534336</v>
      </c>
      <c r="BE8" s="5">
        <v>1998</v>
      </c>
      <c r="BF8" s="42">
        <v>5.9</v>
      </c>
      <c r="BG8" t="s">
        <v>80</v>
      </c>
      <c r="BH8">
        <f>BH7*BG3</f>
        <v>0.33239548116766998</v>
      </c>
      <c r="BI8" s="5">
        <v>1998</v>
      </c>
      <c r="BJ8" s="42">
        <v>5.9</v>
      </c>
      <c r="BK8" t="s">
        <v>80</v>
      </c>
      <c r="BL8">
        <f>BL7*BK3</f>
        <v>0.3412598084419195</v>
      </c>
      <c r="BM8" s="5">
        <v>1998</v>
      </c>
      <c r="BN8" s="42">
        <v>5.9</v>
      </c>
      <c r="BO8" t="s">
        <v>80</v>
      </c>
      <c r="BP8">
        <f>BP7*BO3</f>
        <v>0.35520045774318859</v>
      </c>
      <c r="BQ8" s="5">
        <v>1998</v>
      </c>
      <c r="BR8" s="42">
        <v>5.9</v>
      </c>
    </row>
    <row r="9" spans="2:72">
      <c r="B9">
        <v>0.49589565674590574</v>
      </c>
      <c r="C9" s="55">
        <v>0.503837467787565</v>
      </c>
      <c r="D9">
        <v>13.201091690724382</v>
      </c>
      <c r="E9" s="5">
        <v>1999</v>
      </c>
      <c r="F9" s="42">
        <v>1.5E-3</v>
      </c>
      <c r="G9" t="s">
        <v>81</v>
      </c>
      <c r="H9">
        <f>G2+H8</f>
        <v>1.9307064560182146</v>
      </c>
      <c r="I9" s="5">
        <v>1999</v>
      </c>
      <c r="J9" s="42">
        <v>2030.0336</v>
      </c>
      <c r="K9" t="s">
        <v>81</v>
      </c>
      <c r="L9">
        <f>K2+L8</f>
        <v>1.9591227501819841</v>
      </c>
      <c r="M9" s="5">
        <v>1999</v>
      </c>
      <c r="N9" s="42">
        <v>2030.0336</v>
      </c>
      <c r="O9" t="s">
        <v>81</v>
      </c>
      <c r="P9">
        <f>O2+P8</f>
        <v>1.9975545321896719</v>
      </c>
      <c r="Q9" s="5">
        <v>1999</v>
      </c>
      <c r="R9" s="42">
        <v>2030.0336</v>
      </c>
      <c r="S9" t="s">
        <v>81</v>
      </c>
      <c r="T9">
        <f>S2+T8</f>
        <v>2.081064023969033</v>
      </c>
      <c r="U9" s="5">
        <v>1999</v>
      </c>
      <c r="V9" s="42">
        <v>2030.0336</v>
      </c>
      <c r="W9" t="s">
        <v>81</v>
      </c>
      <c r="X9">
        <f>W2+X8</f>
        <v>1.9270894385619639</v>
      </c>
      <c r="Y9" s="5">
        <v>1999</v>
      </c>
      <c r="Z9" s="42">
        <v>2030.0336</v>
      </c>
      <c r="AA9" t="s">
        <v>81</v>
      </c>
      <c r="AB9">
        <f>AA2+AB8</f>
        <v>1.8948319167898253</v>
      </c>
      <c r="AC9" s="5">
        <v>1999</v>
      </c>
      <c r="AD9" s="42">
        <v>2030.0336</v>
      </c>
      <c r="AE9" t="s">
        <v>81</v>
      </c>
      <c r="AF9">
        <f>AE2+AF8</f>
        <v>1.9187032927654912</v>
      </c>
      <c r="AG9" s="5">
        <v>1999</v>
      </c>
      <c r="AH9" s="42">
        <v>2030.0336</v>
      </c>
      <c r="AI9" t="s">
        <v>81</v>
      </c>
      <c r="AJ9">
        <f>AI2+AJ8</f>
        <v>1.9436240166239995</v>
      </c>
      <c r="AK9" s="5">
        <v>1999</v>
      </c>
      <c r="AL9" s="42">
        <v>2030.0336</v>
      </c>
      <c r="AM9" t="s">
        <v>81</v>
      </c>
      <c r="AN9">
        <f>AM2+AN8</f>
        <v>1.9438461558239895</v>
      </c>
      <c r="AO9" s="5">
        <v>1999</v>
      </c>
      <c r="AP9" s="42">
        <v>1.5E-3</v>
      </c>
      <c r="AQ9" t="s">
        <v>81</v>
      </c>
      <c r="AR9">
        <f>AQ2+AR8</f>
        <v>1.8961904594616019</v>
      </c>
      <c r="AS9" s="5">
        <v>1999</v>
      </c>
      <c r="AT9" s="42">
        <v>1.5E-3</v>
      </c>
      <c r="AU9" t="s">
        <v>81</v>
      </c>
      <c r="AV9">
        <f>AU2+AV8</f>
        <v>1.8870749476972462</v>
      </c>
      <c r="AW9" s="5">
        <v>1999</v>
      </c>
      <c r="AX9" s="42">
        <v>1.5E-3</v>
      </c>
      <c r="AY9" t="s">
        <v>81</v>
      </c>
      <c r="AZ9">
        <f>AY2+AZ8</f>
        <v>1.912849887152833</v>
      </c>
      <c r="BA9" s="5">
        <v>1999</v>
      </c>
      <c r="BB9" s="42">
        <v>1.5E-3</v>
      </c>
      <c r="BC9" t="s">
        <v>81</v>
      </c>
      <c r="BD9">
        <f>BC2+BD8</f>
        <v>1.9633504798716128</v>
      </c>
      <c r="BE9" s="5">
        <v>1999</v>
      </c>
      <c r="BF9" s="42">
        <v>1.5E-3</v>
      </c>
      <c r="BG9" t="s">
        <v>81</v>
      </c>
      <c r="BH9">
        <f>BG2+BH8</f>
        <v>1.999252285137739</v>
      </c>
      <c r="BI9" s="5">
        <v>1999</v>
      </c>
      <c r="BJ9" s="42">
        <v>1.5E-3</v>
      </c>
      <c r="BK9" t="s">
        <v>81</v>
      </c>
      <c r="BL9">
        <f>BK2+BL8</f>
        <v>1.9042371235231736</v>
      </c>
      <c r="BM9" s="5">
        <v>1999</v>
      </c>
      <c r="BN9" s="42">
        <v>1.5E-3</v>
      </c>
      <c r="BO9" t="s">
        <v>81</v>
      </c>
      <c r="BP9">
        <f>BO2+BP8</f>
        <v>2.0044867349702526</v>
      </c>
      <c r="BQ9" s="5">
        <v>1999</v>
      </c>
      <c r="BR9" s="42">
        <v>1.5E-3</v>
      </c>
    </row>
    <row r="10" spans="2:72">
      <c r="B10">
        <v>0.45541298102148808</v>
      </c>
      <c r="C10" s="55">
        <v>0.43349596263837104</v>
      </c>
      <c r="D10">
        <v>9.9477623152426435</v>
      </c>
      <c r="E10" s="5">
        <v>1999</v>
      </c>
      <c r="F10" s="42">
        <v>2030.0336</v>
      </c>
      <c r="G10" t="s">
        <v>82</v>
      </c>
      <c r="H10">
        <f>G2-H8</f>
        <v>1.2786634678231108</v>
      </c>
      <c r="I10" s="5">
        <v>1999</v>
      </c>
      <c r="J10" s="42">
        <v>4141.8639999999996</v>
      </c>
      <c r="K10" t="s">
        <v>82</v>
      </c>
      <c r="L10">
        <f>K2-L8</f>
        <v>1.1749968300016744</v>
      </c>
      <c r="M10" s="5">
        <v>1999</v>
      </c>
      <c r="N10" s="42">
        <v>4141.8639999999996</v>
      </c>
      <c r="O10" t="s">
        <v>82</v>
      </c>
      <c r="P10">
        <f>O2-P8</f>
        <v>1.2416125507570999</v>
      </c>
      <c r="Q10" s="5">
        <v>1999</v>
      </c>
      <c r="R10" s="42">
        <v>4141.8639999999996</v>
      </c>
      <c r="S10" t="s">
        <v>82</v>
      </c>
      <c r="T10">
        <f>S2-T8</f>
        <v>1.3995107151910879</v>
      </c>
      <c r="U10" s="5">
        <v>1999</v>
      </c>
      <c r="V10" s="42">
        <v>4141.8639999999996</v>
      </c>
      <c r="W10" t="s">
        <v>82</v>
      </c>
      <c r="X10">
        <f>W2-X8</f>
        <v>1.2359310314130141</v>
      </c>
      <c r="Y10" s="5">
        <v>1999</v>
      </c>
      <c r="Z10" s="42">
        <v>4141.8639999999996</v>
      </c>
      <c r="AA10" t="s">
        <v>82</v>
      </c>
      <c r="AB10">
        <f>AA2-AB8</f>
        <v>1.2294542987177701</v>
      </c>
      <c r="AC10" s="5">
        <v>1999</v>
      </c>
      <c r="AD10" s="42">
        <v>4141.8639999999996</v>
      </c>
      <c r="AE10" t="s">
        <v>82</v>
      </c>
      <c r="AF10">
        <f>AE2-AF8</f>
        <v>1.2678488407409265</v>
      </c>
      <c r="AG10" s="5">
        <v>1999</v>
      </c>
      <c r="AH10" s="42">
        <v>4141.8639999999996</v>
      </c>
      <c r="AI10" t="s">
        <v>82</v>
      </c>
      <c r="AJ10">
        <f>AI2-AJ8</f>
        <v>1.2614917584333047</v>
      </c>
      <c r="AK10" s="5">
        <v>1999</v>
      </c>
      <c r="AL10" s="42">
        <v>4141.8639999999996</v>
      </c>
      <c r="AM10" t="s">
        <v>82</v>
      </c>
      <c r="AN10">
        <f>AM2-AN8</f>
        <v>1.3400902853213386</v>
      </c>
      <c r="AO10" s="5">
        <v>1999</v>
      </c>
      <c r="AP10" s="42">
        <v>4141.8639999999996</v>
      </c>
      <c r="AQ10" t="s">
        <v>82</v>
      </c>
      <c r="AR10">
        <f>AQ2-AR8</f>
        <v>1.2574584348525355</v>
      </c>
      <c r="AS10" s="5">
        <v>1999</v>
      </c>
      <c r="AT10" s="42">
        <v>2030.0336</v>
      </c>
      <c r="AU10" t="s">
        <v>82</v>
      </c>
      <c r="AV10">
        <f>AU2-AV8</f>
        <v>1.2601321211017762</v>
      </c>
      <c r="AW10" s="5">
        <v>1999</v>
      </c>
      <c r="AX10" s="42">
        <v>2030.0336</v>
      </c>
      <c r="AY10" t="s">
        <v>82</v>
      </c>
      <c r="AZ10">
        <f>AY2-AZ8</f>
        <v>1.2542483538007585</v>
      </c>
      <c r="BA10" s="5">
        <v>1999</v>
      </c>
      <c r="BB10" s="42">
        <v>2030.0336</v>
      </c>
      <c r="BC10" t="s">
        <v>82</v>
      </c>
      <c r="BD10">
        <f>BC2-BD8</f>
        <v>1.2782249411647455</v>
      </c>
      <c r="BE10" s="5">
        <v>1999</v>
      </c>
      <c r="BF10" s="42">
        <v>2030.0336</v>
      </c>
      <c r="BG10" t="s">
        <v>82</v>
      </c>
      <c r="BH10">
        <f>BG2-BH8</f>
        <v>1.3344613228023992</v>
      </c>
      <c r="BI10" s="5">
        <v>1999</v>
      </c>
      <c r="BJ10" s="42">
        <v>2030.0336</v>
      </c>
      <c r="BK10" t="s">
        <v>82</v>
      </c>
      <c r="BL10">
        <f>BK2-BL8</f>
        <v>1.2217175066393344</v>
      </c>
      <c r="BM10" s="5">
        <v>1999</v>
      </c>
      <c r="BN10" s="42">
        <v>2030.0336</v>
      </c>
      <c r="BO10" t="s">
        <v>82</v>
      </c>
      <c r="BP10">
        <f>BO2-BP8</f>
        <v>1.2940858194838756</v>
      </c>
      <c r="BQ10" s="5">
        <v>1999</v>
      </c>
      <c r="BR10" s="42">
        <v>2030.0336</v>
      </c>
    </row>
    <row r="11" spans="2:72">
      <c r="B11">
        <v>0.45336823414986904</v>
      </c>
      <c r="C11" s="55">
        <v>0.44044841367210941</v>
      </c>
      <c r="D11">
        <v>10.232889187775719</v>
      </c>
      <c r="E11" s="5">
        <v>1999</v>
      </c>
      <c r="F11" s="42">
        <v>4141.8639999999996</v>
      </c>
      <c r="G11" t="s">
        <v>83</v>
      </c>
      <c r="H11" s="56">
        <f>LN(G2)</f>
        <v>0.47292745190779056</v>
      </c>
      <c r="I11" s="5">
        <v>1999</v>
      </c>
      <c r="J11" s="42">
        <v>460.21</v>
      </c>
      <c r="K11" t="s">
        <v>83</v>
      </c>
      <c r="L11" s="56">
        <f>LN(K2)</f>
        <v>0.44920111841612359</v>
      </c>
      <c r="M11" s="5">
        <v>1999</v>
      </c>
      <c r="N11" s="42">
        <v>460.21</v>
      </c>
      <c r="O11" t="s">
        <v>83</v>
      </c>
      <c r="P11" s="56">
        <f>LN(O2)</f>
        <v>0.48216904303074598</v>
      </c>
      <c r="Q11" s="5">
        <v>1999</v>
      </c>
      <c r="R11" s="42">
        <v>460.21</v>
      </c>
      <c r="S11" t="s">
        <v>83</v>
      </c>
      <c r="T11" s="56">
        <f>LN(S2)</f>
        <v>0.55405025452093271</v>
      </c>
      <c r="U11" s="5">
        <v>1999</v>
      </c>
      <c r="V11" s="42">
        <v>460.21</v>
      </c>
      <c r="W11" t="s">
        <v>83</v>
      </c>
      <c r="X11" s="56">
        <f>LN(W2)</f>
        <v>0.45838023543879269</v>
      </c>
      <c r="Y11" s="5">
        <v>1999</v>
      </c>
      <c r="Z11" s="42">
        <v>460.21</v>
      </c>
      <c r="AA11" t="s">
        <v>83</v>
      </c>
      <c r="AB11" s="56">
        <f>LN(AA2)</f>
        <v>0.44605866550107615</v>
      </c>
      <c r="AC11" s="5">
        <v>1999</v>
      </c>
      <c r="AD11" s="42">
        <v>460.21</v>
      </c>
      <c r="AE11" t="s">
        <v>83</v>
      </c>
      <c r="AF11" s="56">
        <f>LN(AE2)</f>
        <v>0.4657923158210695</v>
      </c>
      <c r="AG11" s="5">
        <v>1999</v>
      </c>
      <c r="AH11" s="42">
        <v>460.21</v>
      </c>
      <c r="AI11" t="s">
        <v>83</v>
      </c>
      <c r="AJ11" s="56">
        <f>LN(AI2)</f>
        <v>0.47160103242306817</v>
      </c>
      <c r="AK11" s="5">
        <v>1999</v>
      </c>
      <c r="AL11" s="42">
        <v>460.21</v>
      </c>
      <c r="AM11" t="s">
        <v>83</v>
      </c>
      <c r="AN11" s="56">
        <f>LN(AM2)</f>
        <v>0.49589565674590574</v>
      </c>
      <c r="AO11" s="5">
        <v>1999</v>
      </c>
      <c r="AP11" s="42">
        <v>460.21</v>
      </c>
      <c r="AQ11" t="s">
        <v>83</v>
      </c>
      <c r="AR11" s="56">
        <f>LN(AQ2)</f>
        <v>0.45541298102148808</v>
      </c>
      <c r="AS11" s="5">
        <v>1999</v>
      </c>
      <c r="AT11" s="42">
        <v>460.21</v>
      </c>
      <c r="AU11" t="s">
        <v>83</v>
      </c>
      <c r="AV11" s="56">
        <f>LN(AU2)</f>
        <v>0.45336823414986904</v>
      </c>
      <c r="AW11" s="5">
        <v>1999</v>
      </c>
      <c r="AX11" s="42">
        <v>4141.8639999999996</v>
      </c>
      <c r="AY11" t="s">
        <v>83</v>
      </c>
      <c r="AZ11" s="56">
        <f>LN(AY2)</f>
        <v>0.45966860670918652</v>
      </c>
      <c r="BA11" s="5">
        <v>1999</v>
      </c>
      <c r="BB11" s="42">
        <v>4141.8639999999996</v>
      </c>
      <c r="BC11" t="s">
        <v>83</v>
      </c>
      <c r="BD11" s="56">
        <f>LN(BC2)</f>
        <v>0.48291227212801935</v>
      </c>
      <c r="BE11" s="5">
        <v>1999</v>
      </c>
      <c r="BF11" s="42">
        <v>4141.8639999999996</v>
      </c>
      <c r="BG11" t="s">
        <v>83</v>
      </c>
      <c r="BH11" s="56">
        <f>LN(BG2)</f>
        <v>0.51093969964113206</v>
      </c>
      <c r="BI11" s="5">
        <v>1999</v>
      </c>
      <c r="BJ11" s="42">
        <v>4141.8639999999996</v>
      </c>
      <c r="BK11" t="s">
        <v>83</v>
      </c>
      <c r="BL11" s="56">
        <f>LN(BK2)</f>
        <v>0.44659253763040246</v>
      </c>
      <c r="BM11" s="5">
        <v>1999</v>
      </c>
      <c r="BN11" s="42">
        <v>4141.8639999999996</v>
      </c>
      <c r="BO11" t="s">
        <v>83</v>
      </c>
      <c r="BP11" s="56">
        <f>LN(BO2)</f>
        <v>0.50034263507542232</v>
      </c>
      <c r="BQ11" s="5">
        <v>1999</v>
      </c>
      <c r="BR11" s="42">
        <v>4141.8639999999996</v>
      </c>
    </row>
    <row r="12" spans="2:72">
      <c r="B12">
        <v>0.45966860670918652</v>
      </c>
      <c r="C12" s="55">
        <v>0.42304961295008464</v>
      </c>
      <c r="D12">
        <v>9.5322667109594867</v>
      </c>
      <c r="E12" s="5">
        <v>1999</v>
      </c>
      <c r="F12" s="42">
        <v>460.21</v>
      </c>
      <c r="G12" t="s">
        <v>84</v>
      </c>
      <c r="H12" s="56">
        <f>LN(H9)</f>
        <v>0.65788597532839688</v>
      </c>
      <c r="I12" s="5">
        <v>2001</v>
      </c>
      <c r="J12" s="42">
        <v>1.63</v>
      </c>
      <c r="K12" t="s">
        <v>84</v>
      </c>
      <c r="L12" s="56">
        <f>LN(L9)</f>
        <v>0.67249679661243189</v>
      </c>
      <c r="M12" s="5">
        <v>2001</v>
      </c>
      <c r="N12" s="42">
        <v>1.63</v>
      </c>
      <c r="O12" t="s">
        <v>84</v>
      </c>
      <c r="P12" s="56">
        <f>LN(P9)</f>
        <v>0.69192369850575952</v>
      </c>
      <c r="Q12" s="5">
        <v>2001</v>
      </c>
      <c r="R12" s="42">
        <v>1.63</v>
      </c>
      <c r="S12" t="s">
        <v>84</v>
      </c>
      <c r="T12" s="56">
        <f>LN(T9)</f>
        <v>0.7328793129012493</v>
      </c>
      <c r="U12" s="5">
        <v>2001</v>
      </c>
      <c r="V12" s="42">
        <v>1.63</v>
      </c>
      <c r="W12" t="s">
        <v>84</v>
      </c>
      <c r="X12" s="56">
        <f>LN(X9)</f>
        <v>0.65601080172411086</v>
      </c>
      <c r="Y12" s="5">
        <v>2001</v>
      </c>
      <c r="Z12" s="42">
        <v>1.63</v>
      </c>
      <c r="AA12" t="s">
        <v>84</v>
      </c>
      <c r="AB12" s="56">
        <f>LN(AB9)</f>
        <v>0.6391301363365216</v>
      </c>
      <c r="AC12" s="5">
        <v>2001</v>
      </c>
      <c r="AD12" s="42">
        <v>1.63</v>
      </c>
      <c r="AE12" t="s">
        <v>84</v>
      </c>
      <c r="AF12" s="56">
        <f>LN(AF9)</f>
        <v>0.65164958952444296</v>
      </c>
      <c r="AG12" s="5">
        <v>2001</v>
      </c>
      <c r="AH12" s="42">
        <v>1.63</v>
      </c>
      <c r="AI12" t="s">
        <v>84</v>
      </c>
      <c r="AJ12" s="56">
        <f>LN(AJ9)</f>
        <v>0.66455428024626495</v>
      </c>
      <c r="AK12" s="5">
        <v>2001</v>
      </c>
      <c r="AL12" s="42">
        <v>1.63</v>
      </c>
      <c r="AM12" t="s">
        <v>84</v>
      </c>
      <c r="AN12" s="56">
        <f>LN(AN9)</f>
        <v>0.66466856495605176</v>
      </c>
      <c r="AO12" s="5">
        <v>2001</v>
      </c>
      <c r="AP12" s="42">
        <v>1.63</v>
      </c>
      <c r="AQ12" t="s">
        <v>84</v>
      </c>
      <c r="AR12" s="56">
        <f>LN(AR9)</f>
        <v>0.63984685209026759</v>
      </c>
      <c r="AS12" s="5">
        <v>2001</v>
      </c>
      <c r="AT12" s="42">
        <v>1.63</v>
      </c>
      <c r="AU12" t="s">
        <v>84</v>
      </c>
      <c r="AV12" s="56">
        <f>LN(AV9)</f>
        <v>0.63502798350824818</v>
      </c>
      <c r="AW12" s="5">
        <v>2001</v>
      </c>
      <c r="AX12" s="42">
        <v>1.63</v>
      </c>
      <c r="AY12" t="s">
        <v>84</v>
      </c>
      <c r="AZ12" s="56">
        <f>LN(AZ9)</f>
        <v>0.64859421751658819</v>
      </c>
      <c r="BA12" s="5">
        <v>1999</v>
      </c>
      <c r="BB12" s="42">
        <v>460.21</v>
      </c>
      <c r="BC12" t="s">
        <v>84</v>
      </c>
      <c r="BD12" s="56">
        <f>LN(BD9)</f>
        <v>0.67465244233837696</v>
      </c>
      <c r="BE12" s="5">
        <v>1999</v>
      </c>
      <c r="BF12" s="42">
        <v>460.21</v>
      </c>
      <c r="BG12" t="s">
        <v>84</v>
      </c>
      <c r="BH12" s="56">
        <f>LN(BH9)</f>
        <v>0.69277325322670258</v>
      </c>
      <c r="BI12" s="5">
        <v>1999</v>
      </c>
      <c r="BJ12" s="42">
        <v>460.21</v>
      </c>
      <c r="BK12" t="s">
        <v>84</v>
      </c>
      <c r="BL12" s="56">
        <f>LN(BL9)</f>
        <v>0.64408146828028567</v>
      </c>
      <c r="BM12" s="5">
        <v>1999</v>
      </c>
      <c r="BN12" s="42">
        <v>460.21</v>
      </c>
      <c r="BO12" t="s">
        <v>84</v>
      </c>
      <c r="BP12" s="56">
        <f>LN(BP9)</f>
        <v>0.69538803545331107</v>
      </c>
      <c r="BQ12" s="5">
        <v>1999</v>
      </c>
      <c r="BR12" s="42">
        <v>460.21</v>
      </c>
    </row>
    <row r="13" spans="2:72">
      <c r="B13">
        <v>0.48291227212801935</v>
      </c>
      <c r="C13" s="55">
        <v>0.42786305234474098</v>
      </c>
      <c r="D13">
        <v>9.7218326893181999</v>
      </c>
      <c r="E13" s="5">
        <v>2001</v>
      </c>
      <c r="F13" s="42">
        <v>1.63</v>
      </c>
      <c r="G13" t="s">
        <v>85</v>
      </c>
      <c r="H13" s="56">
        <f>LN(H10)</f>
        <v>0.24581536664748474</v>
      </c>
      <c r="I13" s="5">
        <v>2003</v>
      </c>
      <c r="J13" s="42">
        <v>0.18</v>
      </c>
      <c r="K13" t="s">
        <v>85</v>
      </c>
      <c r="L13" s="56">
        <f>LN(L10)</f>
        <v>0.16126544972156764</v>
      </c>
      <c r="M13" s="5">
        <v>2003</v>
      </c>
      <c r="N13" s="42">
        <v>0.18</v>
      </c>
      <c r="O13" t="s">
        <v>85</v>
      </c>
      <c r="P13" s="56">
        <f>LN(P10)</f>
        <v>0.21641097893076169</v>
      </c>
      <c r="Q13" s="5">
        <v>2003</v>
      </c>
      <c r="R13" s="42">
        <v>0.18</v>
      </c>
      <c r="S13" t="s">
        <v>85</v>
      </c>
      <c r="T13" s="56">
        <f>LN(T10)</f>
        <v>0.3361226863864244</v>
      </c>
      <c r="U13" s="5">
        <v>2003</v>
      </c>
      <c r="V13" s="42">
        <v>0.18</v>
      </c>
      <c r="W13" t="s">
        <v>85</v>
      </c>
      <c r="X13" s="56">
        <f>LN(X10)</f>
        <v>0.21182455765097222</v>
      </c>
      <c r="Y13" s="5">
        <v>2003</v>
      </c>
      <c r="Z13" s="42">
        <v>0.18</v>
      </c>
      <c r="AA13" t="s">
        <v>85</v>
      </c>
      <c r="AB13" s="56">
        <f>LN(AB10)</f>
        <v>0.20657041135924764</v>
      </c>
      <c r="AC13" s="5">
        <v>2003</v>
      </c>
      <c r="AD13" s="42">
        <v>0.18</v>
      </c>
      <c r="AE13" t="s">
        <v>85</v>
      </c>
      <c r="AF13" s="56">
        <f>LN(AF10)</f>
        <v>0.23732163813672535</v>
      </c>
      <c r="AG13" s="5">
        <v>2003</v>
      </c>
      <c r="AH13" s="42">
        <v>0.18</v>
      </c>
      <c r="AI13" t="s">
        <v>85</v>
      </c>
      <c r="AJ13" s="56">
        <f>LN(AJ10)</f>
        <v>0.23229495592924326</v>
      </c>
      <c r="AK13" s="5">
        <v>2003</v>
      </c>
      <c r="AL13" s="42">
        <v>0.18</v>
      </c>
      <c r="AM13" t="s">
        <v>85</v>
      </c>
      <c r="AN13" s="56">
        <f>LN(AN10)</f>
        <v>0.2927369887985613</v>
      </c>
      <c r="AO13" s="5">
        <v>2003</v>
      </c>
      <c r="AP13" s="42">
        <v>0.18</v>
      </c>
      <c r="AQ13" t="s">
        <v>85</v>
      </c>
      <c r="AR13" s="56">
        <f>LN(AR10)</f>
        <v>0.22909256865026809</v>
      </c>
      <c r="AS13" s="5">
        <v>2003</v>
      </c>
      <c r="AT13" s="42">
        <v>0.18</v>
      </c>
      <c r="AU13" t="s">
        <v>85</v>
      </c>
      <c r="AV13" s="56">
        <f>LN(AV10)</f>
        <v>0.2312165734834517</v>
      </c>
      <c r="AW13" s="5">
        <v>2003</v>
      </c>
      <c r="AX13" s="42">
        <v>0.18</v>
      </c>
      <c r="AY13" t="s">
        <v>85</v>
      </c>
      <c r="AZ13" s="56">
        <f>LN(AZ10)</f>
        <v>0.22653647188446024</v>
      </c>
      <c r="BA13" s="5">
        <v>2003</v>
      </c>
      <c r="BB13" s="42">
        <v>0.18</v>
      </c>
      <c r="BC13" t="s">
        <v>85</v>
      </c>
      <c r="BD13" s="56">
        <f>LN(BD10)</f>
        <v>0.24547235076840018</v>
      </c>
      <c r="BE13" s="5">
        <v>2001</v>
      </c>
      <c r="BF13" s="42">
        <v>1.63</v>
      </c>
      <c r="BG13" t="s">
        <v>85</v>
      </c>
      <c r="BH13" s="56">
        <f>LN(BH10)</f>
        <v>0.2885277069039604</v>
      </c>
      <c r="BI13" s="5">
        <v>2001</v>
      </c>
      <c r="BJ13" s="42">
        <v>1.63</v>
      </c>
      <c r="BK13" t="s">
        <v>85</v>
      </c>
      <c r="BL13" s="56">
        <f>LN(BL10)</f>
        <v>0.20025766106191401</v>
      </c>
      <c r="BM13" s="5">
        <v>2001</v>
      </c>
      <c r="BN13" s="42">
        <v>1.63</v>
      </c>
      <c r="BO13" t="s">
        <v>85</v>
      </c>
      <c r="BP13" s="56">
        <f>LN(BP10)</f>
        <v>0.25780451496447448</v>
      </c>
      <c r="BQ13" s="5">
        <v>2001</v>
      </c>
      <c r="BR13" s="42">
        <v>1.63</v>
      </c>
    </row>
    <row r="14" spans="2:72">
      <c r="B14">
        <v>0.51093969964113206</v>
      </c>
      <c r="C14" s="55">
        <v>0.47066294007882875</v>
      </c>
      <c r="D14">
        <v>11.559021055385688</v>
      </c>
      <c r="E14" s="5">
        <v>2003</v>
      </c>
      <c r="F14" s="42">
        <v>0.18</v>
      </c>
      <c r="G14" t="s">
        <v>86</v>
      </c>
      <c r="H14" s="56">
        <f>H12-H11</f>
        <v>0.18495852342060631</v>
      </c>
      <c r="I14" s="5">
        <v>2003</v>
      </c>
      <c r="J14" s="42">
        <v>1035.46</v>
      </c>
      <c r="K14" t="s">
        <v>86</v>
      </c>
      <c r="L14" s="56">
        <f>L12-L11</f>
        <v>0.2232956781963083</v>
      </c>
      <c r="M14" s="5">
        <v>2003</v>
      </c>
      <c r="N14" s="42">
        <v>1035.46</v>
      </c>
      <c r="O14" t="s">
        <v>86</v>
      </c>
      <c r="P14" s="56">
        <f>P12-P11</f>
        <v>0.20975465547501354</v>
      </c>
      <c r="Q14" s="5">
        <v>2003</v>
      </c>
      <c r="R14" s="42">
        <v>1035.46</v>
      </c>
      <c r="S14" t="s">
        <v>86</v>
      </c>
      <c r="T14" s="56">
        <f>T12-T11</f>
        <v>0.1788290583803166</v>
      </c>
      <c r="U14" s="5">
        <v>2003</v>
      </c>
      <c r="V14" s="42">
        <v>1035.46</v>
      </c>
      <c r="W14" t="s">
        <v>86</v>
      </c>
      <c r="X14" s="56">
        <f>X12-X11</f>
        <v>0.19763056628531817</v>
      </c>
      <c r="Y14" s="5">
        <v>2003</v>
      </c>
      <c r="Z14" s="42">
        <v>1035.46</v>
      </c>
      <c r="AA14" t="s">
        <v>86</v>
      </c>
      <c r="AB14" s="56">
        <f>AB12-AB11</f>
        <v>0.19307147083544546</v>
      </c>
      <c r="AC14" s="5">
        <v>2003</v>
      </c>
      <c r="AD14" s="42">
        <v>1035.46</v>
      </c>
      <c r="AE14" t="s">
        <v>86</v>
      </c>
      <c r="AF14" s="56">
        <f>AF12-AF11</f>
        <v>0.18585727370337346</v>
      </c>
      <c r="AG14" s="5">
        <v>2003</v>
      </c>
      <c r="AH14" s="42">
        <v>1035.46</v>
      </c>
      <c r="AI14" t="s">
        <v>86</v>
      </c>
      <c r="AJ14" s="56">
        <f>AJ12-AJ11</f>
        <v>0.19295324782319678</v>
      </c>
      <c r="AK14" s="5">
        <v>2003</v>
      </c>
      <c r="AL14" s="42">
        <v>1035.46</v>
      </c>
      <c r="AM14" t="s">
        <v>86</v>
      </c>
      <c r="AN14" s="56">
        <f>AN12-AN11</f>
        <v>0.16877290821014601</v>
      </c>
      <c r="AO14" s="5">
        <v>2003</v>
      </c>
      <c r="AP14" s="42">
        <v>1035.46</v>
      </c>
      <c r="AQ14" t="s">
        <v>86</v>
      </c>
      <c r="AR14" s="56">
        <f>AR12-AR11</f>
        <v>0.18443387106877951</v>
      </c>
      <c r="AS14" s="5">
        <v>2003</v>
      </c>
      <c r="AT14" s="42">
        <v>1035.46</v>
      </c>
      <c r="AU14" t="s">
        <v>86</v>
      </c>
      <c r="AV14" s="56">
        <f>AV12-AV11</f>
        <v>0.18165974935837914</v>
      </c>
      <c r="AW14" s="5">
        <v>2003</v>
      </c>
      <c r="AX14" s="42">
        <v>1035.46</v>
      </c>
      <c r="AY14" t="s">
        <v>86</v>
      </c>
      <c r="AZ14" s="56">
        <f>AZ12-AZ11</f>
        <v>0.18892561080740167</v>
      </c>
      <c r="BA14" s="5">
        <v>2003</v>
      </c>
      <c r="BB14" s="42">
        <v>1035.46</v>
      </c>
      <c r="BC14" t="s">
        <v>86</v>
      </c>
      <c r="BD14" s="56">
        <f>BD12-BD11</f>
        <v>0.19174017021035761</v>
      </c>
      <c r="BE14" s="5">
        <v>2003</v>
      </c>
      <c r="BF14" s="42">
        <v>1035.46</v>
      </c>
      <c r="BG14" t="s">
        <v>86</v>
      </c>
      <c r="BH14" s="56">
        <f>BH12-BH11</f>
        <v>0.18183355358557052</v>
      </c>
      <c r="BI14" s="5">
        <v>2003</v>
      </c>
      <c r="BJ14" s="42">
        <v>0.18</v>
      </c>
      <c r="BK14" t="s">
        <v>86</v>
      </c>
      <c r="BL14" s="56">
        <f>BL12-BL11</f>
        <v>0.19748893064988321</v>
      </c>
      <c r="BM14" s="5">
        <v>2003</v>
      </c>
      <c r="BN14" s="42">
        <v>0.18</v>
      </c>
      <c r="BO14" t="s">
        <v>86</v>
      </c>
      <c r="BP14" s="56">
        <f>BP12-BP11</f>
        <v>0.19504540037788876</v>
      </c>
      <c r="BQ14" s="5">
        <v>2003</v>
      </c>
      <c r="BR14" s="42">
        <v>0.18</v>
      </c>
    </row>
    <row r="15" spans="2:72">
      <c r="B15">
        <v>0.44659253763040246</v>
      </c>
      <c r="C15" s="55">
        <v>0.39190055220705394</v>
      </c>
      <c r="D15">
        <v>8.3780822317510406</v>
      </c>
      <c r="E15" s="5">
        <v>2003</v>
      </c>
      <c r="F15" s="42">
        <v>1035.46</v>
      </c>
      <c r="G15" t="s">
        <v>87</v>
      </c>
      <c r="H15" s="56">
        <f>H11-H13</f>
        <v>0.22711208526030582</v>
      </c>
      <c r="I15" s="5">
        <v>2006</v>
      </c>
      <c r="J15" s="42">
        <v>11.145099999999999</v>
      </c>
      <c r="K15" t="s">
        <v>87</v>
      </c>
      <c r="L15" s="56">
        <f>L11-L13</f>
        <v>0.28793566869455595</v>
      </c>
      <c r="M15" s="5">
        <v>2006</v>
      </c>
      <c r="N15" s="42">
        <v>11.145099999999999</v>
      </c>
      <c r="O15" t="s">
        <v>87</v>
      </c>
      <c r="P15" s="56">
        <f>P11-P13</f>
        <v>0.26575806409998426</v>
      </c>
      <c r="Q15" s="5">
        <v>2006</v>
      </c>
      <c r="R15" s="42">
        <v>11.145099999999999</v>
      </c>
      <c r="S15" t="s">
        <v>87</v>
      </c>
      <c r="T15" s="56">
        <f>T11-T13</f>
        <v>0.21792756813450831</v>
      </c>
      <c r="U15" s="5">
        <v>2006</v>
      </c>
      <c r="V15" s="42">
        <v>11.145099999999999</v>
      </c>
      <c r="W15" t="s">
        <v>87</v>
      </c>
      <c r="X15" s="56">
        <f>X11-X13</f>
        <v>0.24655567778782048</v>
      </c>
      <c r="Y15" s="5">
        <v>2006</v>
      </c>
      <c r="Z15" s="42">
        <v>11.145099999999999</v>
      </c>
      <c r="AA15" t="s">
        <v>87</v>
      </c>
      <c r="AB15" s="56">
        <f>AB11-AB13</f>
        <v>0.2394882541418285</v>
      </c>
      <c r="AC15" s="5">
        <v>2006</v>
      </c>
      <c r="AD15" s="42">
        <v>11.145099999999999</v>
      </c>
      <c r="AE15" t="s">
        <v>87</v>
      </c>
      <c r="AF15" s="56">
        <f>AF11-AF13</f>
        <v>0.22847067768434415</v>
      </c>
      <c r="AG15" s="5">
        <v>2006</v>
      </c>
      <c r="AH15" s="42">
        <v>11.145099999999999</v>
      </c>
      <c r="AI15" t="s">
        <v>87</v>
      </c>
      <c r="AJ15" s="56">
        <f>AJ11-AJ13</f>
        <v>0.2393060764938249</v>
      </c>
      <c r="AK15" s="5">
        <v>2006</v>
      </c>
      <c r="AL15" s="42">
        <v>11.145099999999999</v>
      </c>
      <c r="AM15" t="s">
        <v>87</v>
      </c>
      <c r="AN15" s="56">
        <f>AN11-AN13</f>
        <v>0.20315866794734444</v>
      </c>
      <c r="AO15" s="5">
        <v>2006</v>
      </c>
      <c r="AP15" s="42">
        <v>11.145099999999999</v>
      </c>
      <c r="AQ15" t="s">
        <v>87</v>
      </c>
      <c r="AR15" s="56">
        <f>AR11-AR13</f>
        <v>0.22632041237122</v>
      </c>
      <c r="AS15" s="5">
        <v>2006</v>
      </c>
      <c r="AT15" s="42">
        <v>11.145099999999999</v>
      </c>
      <c r="AU15" t="s">
        <v>87</v>
      </c>
      <c r="AV15" s="56">
        <f>AV11-AV13</f>
        <v>0.22215166066641734</v>
      </c>
      <c r="AW15" s="5">
        <v>2006</v>
      </c>
      <c r="AX15" s="42">
        <v>11.145099999999999</v>
      </c>
      <c r="AY15" t="s">
        <v>87</v>
      </c>
      <c r="AZ15" s="56">
        <f>AZ11-AZ13</f>
        <v>0.23313213482472628</v>
      </c>
      <c r="BA15" s="5">
        <v>2006</v>
      </c>
      <c r="BB15" s="42">
        <v>11.145099999999999</v>
      </c>
      <c r="BC15" t="s">
        <v>87</v>
      </c>
      <c r="BD15" s="56">
        <f>BD11-BD13</f>
        <v>0.23743992135961917</v>
      </c>
      <c r="BE15" s="5">
        <v>2006</v>
      </c>
      <c r="BF15" s="42">
        <v>11.145099999999999</v>
      </c>
      <c r="BG15" t="s">
        <v>87</v>
      </c>
      <c r="BH15" s="56">
        <f>BH11-BH13</f>
        <v>0.22241199273717166</v>
      </c>
      <c r="BI15" s="5">
        <v>2006</v>
      </c>
      <c r="BJ15" s="42">
        <v>11.145099999999999</v>
      </c>
      <c r="BK15" t="s">
        <v>87</v>
      </c>
      <c r="BL15" s="56">
        <f>BL11-BL13</f>
        <v>0.24633487656848846</v>
      </c>
      <c r="BM15" s="5">
        <v>2003</v>
      </c>
      <c r="BN15" s="42">
        <v>1035.46</v>
      </c>
      <c r="BO15" t="s">
        <v>87</v>
      </c>
      <c r="BP15" s="56">
        <f>BP11-BP13</f>
        <v>0.24253812011094783</v>
      </c>
      <c r="BQ15" s="5">
        <v>2003</v>
      </c>
      <c r="BR15" s="42">
        <v>1035.46</v>
      </c>
    </row>
    <row r="16" spans="2:72">
      <c r="B16">
        <v>0.50034263507542232</v>
      </c>
      <c r="C16" s="55">
        <v>0.42748646890940845</v>
      </c>
      <c r="D16">
        <v>9.7068869014083585</v>
      </c>
      <c r="E16" s="5">
        <v>2006</v>
      </c>
      <c r="F16" s="42">
        <v>11.145099999999999</v>
      </c>
      <c r="G16" t="s">
        <v>88</v>
      </c>
      <c r="H16" s="57">
        <f>AVERAGE(H14:H15)</f>
        <v>0.20603530434045608</v>
      </c>
      <c r="I16" s="5">
        <v>2009</v>
      </c>
      <c r="J16" s="44">
        <v>4690.1899999999996</v>
      </c>
      <c r="K16" t="s">
        <v>88</v>
      </c>
      <c r="L16" s="57">
        <f>AVERAGE(L14:L15)</f>
        <v>0.25561567344543212</v>
      </c>
      <c r="M16" s="5">
        <v>2009</v>
      </c>
      <c r="N16" s="44">
        <v>4690.1899999999996</v>
      </c>
      <c r="O16" t="s">
        <v>88</v>
      </c>
      <c r="P16" s="57">
        <f>AVERAGE(P14:P15)</f>
        <v>0.2377563597874989</v>
      </c>
      <c r="Q16" s="5">
        <v>2009</v>
      </c>
      <c r="R16" s="44">
        <v>4690.1899999999996</v>
      </c>
      <c r="S16" t="s">
        <v>88</v>
      </c>
      <c r="T16" s="57">
        <f>AVERAGE(T14:T15)</f>
        <v>0.19837831325741245</v>
      </c>
      <c r="U16" s="5">
        <v>2009</v>
      </c>
      <c r="V16" s="44">
        <v>4690.1899999999996</v>
      </c>
      <c r="W16" t="s">
        <v>88</v>
      </c>
      <c r="X16" s="57">
        <f>AVERAGE(X14:X15)</f>
        <v>0.22209312203656933</v>
      </c>
      <c r="Y16" s="5">
        <v>2009</v>
      </c>
      <c r="Z16" s="44">
        <v>4690.1899999999996</v>
      </c>
      <c r="AA16" t="s">
        <v>88</v>
      </c>
      <c r="AB16" s="57">
        <f>AVERAGE(AB14:AB15)</f>
        <v>0.21627986248863698</v>
      </c>
      <c r="AC16" s="5">
        <v>2009</v>
      </c>
      <c r="AD16" s="44">
        <v>4690.1899999999996</v>
      </c>
      <c r="AE16" t="s">
        <v>88</v>
      </c>
      <c r="AF16" s="57">
        <f>AVERAGE(AF14:AF15)</f>
        <v>0.2071639756938588</v>
      </c>
      <c r="AG16" s="5">
        <v>2009</v>
      </c>
      <c r="AH16" s="44">
        <v>4690.1899999999996</v>
      </c>
      <c r="AI16" t="s">
        <v>88</v>
      </c>
      <c r="AJ16" s="57">
        <f>AVERAGE(AJ14:AJ15)</f>
        <v>0.21612966215851084</v>
      </c>
      <c r="AK16" s="5">
        <v>2009</v>
      </c>
      <c r="AL16" s="44">
        <v>4690.1899999999996</v>
      </c>
      <c r="AM16" t="s">
        <v>88</v>
      </c>
      <c r="AN16" s="57">
        <f>AVERAGE(AN14:AN15)</f>
        <v>0.18596578807874523</v>
      </c>
      <c r="AO16" s="5">
        <v>2009</v>
      </c>
      <c r="AP16" s="44">
        <v>4690.1899999999996</v>
      </c>
      <c r="AQ16" t="s">
        <v>88</v>
      </c>
      <c r="AR16" s="57">
        <f>AVERAGE(AR14:AR15)</f>
        <v>0.20537714171999977</v>
      </c>
      <c r="AS16" s="5">
        <v>2009</v>
      </c>
      <c r="AT16" s="44">
        <v>4690.1899999999996</v>
      </c>
      <c r="AU16" t="s">
        <v>88</v>
      </c>
      <c r="AV16" s="57">
        <f>AVERAGE(AV14:AV15)</f>
        <v>0.20190570501239824</v>
      </c>
      <c r="AW16" s="5">
        <v>2009</v>
      </c>
      <c r="AX16" s="44">
        <v>4690.1899999999996</v>
      </c>
      <c r="AY16" t="s">
        <v>88</v>
      </c>
      <c r="AZ16" s="57">
        <f>AVERAGE(AZ14:AZ15)</f>
        <v>0.21102887281606397</v>
      </c>
      <c r="BA16" s="5">
        <v>2009</v>
      </c>
      <c r="BB16" s="44">
        <v>4690.1899999999996</v>
      </c>
      <c r="BC16" t="s">
        <v>88</v>
      </c>
      <c r="BD16" s="57">
        <f>AVERAGE(BD14:BD15)</f>
        <v>0.21459004578498839</v>
      </c>
      <c r="BE16" s="5">
        <v>2009</v>
      </c>
      <c r="BF16" s="44">
        <v>4690.1899999999996</v>
      </c>
      <c r="BG16" t="s">
        <v>88</v>
      </c>
      <c r="BH16" s="57">
        <f>AVERAGE(BH14:BH15)</f>
        <v>0.20212277316137109</v>
      </c>
      <c r="BI16" s="5">
        <v>2009</v>
      </c>
      <c r="BJ16" s="44">
        <v>4690.1899999999996</v>
      </c>
      <c r="BK16" t="s">
        <v>88</v>
      </c>
      <c r="BL16" s="57">
        <f>AVERAGE(BL14:BL15)</f>
        <v>0.22191190360918583</v>
      </c>
      <c r="BM16" s="5">
        <v>2009</v>
      </c>
      <c r="BN16" s="44">
        <v>4690.1899999999996</v>
      </c>
      <c r="BO16" t="s">
        <v>88</v>
      </c>
      <c r="BP16" s="57">
        <f>AVERAGE(BP14:BP15)</f>
        <v>0.21879176024441829</v>
      </c>
      <c r="BQ16" s="5">
        <v>2006</v>
      </c>
      <c r="BR16" s="42">
        <v>11.145099999999999</v>
      </c>
    </row>
    <row r="17" spans="1:68">
      <c r="B17">
        <v>0.43703945948965495</v>
      </c>
      <c r="C17" s="55">
        <v>0.34374445000705967</v>
      </c>
      <c r="D17">
        <v>6.8093562791809488</v>
      </c>
      <c r="E17" s="5">
        <v>2009</v>
      </c>
      <c r="F17" s="44">
        <v>4690.1899999999996</v>
      </c>
      <c r="G17" t="s">
        <v>89</v>
      </c>
      <c r="H17">
        <f>TINV(0.3173,H5)</f>
        <v>1.0370358686033696</v>
      </c>
      <c r="K17" t="s">
        <v>89</v>
      </c>
      <c r="L17">
        <f>TINV(0.3173,L5)</f>
        <v>1.0399926952230829</v>
      </c>
      <c r="O17" t="s">
        <v>89</v>
      </c>
      <c r="P17">
        <f>TINV(0.3173,P5)</f>
        <v>1.0399926952230829</v>
      </c>
      <c r="S17" t="s">
        <v>89</v>
      </c>
      <c r="T17">
        <f>TINV(0.3173,T5)</f>
        <v>1.0399926952230829</v>
      </c>
      <c r="W17" t="s">
        <v>89</v>
      </c>
      <c r="X17">
        <f>TINV(0.3173,X5)</f>
        <v>1.0399926952230829</v>
      </c>
      <c r="AA17" t="s">
        <v>89</v>
      </c>
      <c r="AB17">
        <f>TINV(0.3173,AB5)</f>
        <v>1.0399926952230829</v>
      </c>
      <c r="AE17" t="s">
        <v>89</v>
      </c>
      <c r="AF17">
        <f>TINV(0.3173,AF5)</f>
        <v>1.0399926952230829</v>
      </c>
      <c r="AI17" t="s">
        <v>89</v>
      </c>
      <c r="AJ17">
        <f>TINV(0.3173,AJ5)</f>
        <v>1.0399926952230829</v>
      </c>
      <c r="AM17" t="s">
        <v>89</v>
      </c>
      <c r="AN17">
        <f>TINV(0.3173,AN5)</f>
        <v>1.0399926952230829</v>
      </c>
      <c r="AQ17" t="s">
        <v>89</v>
      </c>
      <c r="AR17">
        <f>TINV(0.3173,AR5)</f>
        <v>1.0399926952230829</v>
      </c>
      <c r="AU17" t="s">
        <v>89</v>
      </c>
      <c r="AV17">
        <f>TINV(0.3173,AV5)</f>
        <v>1.0399926952230829</v>
      </c>
      <c r="AY17" t="s">
        <v>89</v>
      </c>
      <c r="AZ17">
        <f>TINV(0.3173,AZ5)</f>
        <v>1.0399926952230829</v>
      </c>
      <c r="BC17" t="s">
        <v>89</v>
      </c>
      <c r="BD17">
        <f>TINV(0.3173,BD5)</f>
        <v>1.0399926952230829</v>
      </c>
      <c r="BG17" t="s">
        <v>89</v>
      </c>
      <c r="BH17">
        <f>TINV(0.3173,BH5)</f>
        <v>1.0399926952230829</v>
      </c>
      <c r="BK17" t="s">
        <v>89</v>
      </c>
      <c r="BL17">
        <f>TINV(0.3173,BL5)</f>
        <v>1.0399926952230829</v>
      </c>
      <c r="BO17" t="s">
        <v>89</v>
      </c>
      <c r="BP17">
        <f>TINV(0.3173,BP5)</f>
        <v>1.0399926952230829</v>
      </c>
    </row>
    <row r="18" spans="1:68">
      <c r="A18" t="s">
        <v>98</v>
      </c>
      <c r="B18" s="4">
        <f>AVERAGE(B2:B17)</f>
        <v>0.47308904673393054</v>
      </c>
      <c r="C18" s="4">
        <f>AVERAGE(C2:C17)</f>
        <v>0.42045249083913883</v>
      </c>
      <c r="D18" s="4">
        <f>AVERAGE(D2:D17)</f>
        <v>9.5737844239964307</v>
      </c>
      <c r="E18" s="4">
        <f>AVERAGE(E2:E17)</f>
        <v>1996.3125</v>
      </c>
      <c r="F18" s="4">
        <f>AVERAGE(F2:F17)</f>
        <v>773.67071812499989</v>
      </c>
      <c r="G18" t="s">
        <v>90</v>
      </c>
      <c r="H18">
        <f>H17*G3</f>
        <v>0.15400962324129966</v>
      </c>
      <c r="K18" t="s">
        <v>90</v>
      </c>
      <c r="L18">
        <f>L17*K3</f>
        <v>0.18434871441325912</v>
      </c>
      <c r="O18" t="s">
        <v>90</v>
      </c>
      <c r="P18">
        <f>P17*O3</f>
        <v>0.17772264487323838</v>
      </c>
      <c r="S18" t="s">
        <v>90</v>
      </c>
      <c r="T18">
        <f>T17*S3</f>
        <v>0.16023380052074482</v>
      </c>
      <c r="W18" t="s">
        <v>90</v>
      </c>
      <c r="X18">
        <f>X17*W3</f>
        <v>0.16249196785195671</v>
      </c>
      <c r="AA18" t="s">
        <v>90</v>
      </c>
      <c r="AB18">
        <f>AB17*AA3</f>
        <v>0.15643088097729746</v>
      </c>
      <c r="AE18" t="s">
        <v>90</v>
      </c>
      <c r="AF18">
        <f>AF17*AE3</f>
        <v>0.15301647147856615</v>
      </c>
      <c r="AI18" t="s">
        <v>90</v>
      </c>
      <c r="AJ18">
        <f>AJ17*AI3</f>
        <v>0.16036991205232917</v>
      </c>
      <c r="AM18" t="s">
        <v>90</v>
      </c>
      <c r="AN18">
        <f>AN17*AM3</f>
        <v>0.14194355228179181</v>
      </c>
      <c r="AQ18" t="s">
        <v>90</v>
      </c>
      <c r="AR18">
        <f>AR17*AQ3</f>
        <v>0.1501664778077775</v>
      </c>
      <c r="AU18" t="s">
        <v>90</v>
      </c>
      <c r="AV18">
        <f>AV17*AU3</f>
        <v>0.14739482667135015</v>
      </c>
      <c r="AY18" t="s">
        <v>90</v>
      </c>
      <c r="AZ18">
        <f>AZ17*AY3</f>
        <v>0.15483781731910787</v>
      </c>
      <c r="BC18" t="s">
        <v>90</v>
      </c>
      <c r="BD18">
        <f>BD17*BC3</f>
        <v>0.16107363501420721</v>
      </c>
      <c r="BG18" t="s">
        <v>90</v>
      </c>
      <c r="BH18">
        <f>BH17*BG3</f>
        <v>0.15629295768196538</v>
      </c>
      <c r="BK18" t="s">
        <v>90</v>
      </c>
      <c r="BL18">
        <f>BL17*BK3</f>
        <v>0.16046098043211379</v>
      </c>
      <c r="BO18" t="s">
        <v>90</v>
      </c>
      <c r="BP18">
        <f>BP17*BO3</f>
        <v>0.16701589899974406</v>
      </c>
    </row>
    <row r="19" spans="1:68">
      <c r="A19" t="s">
        <v>99</v>
      </c>
      <c r="B19" s="4">
        <f>STDEV(B2:B17)</f>
        <v>3.0425220503546544E-2</v>
      </c>
      <c r="C19" s="4">
        <f>STDEV(C2:C17)</f>
        <v>4.7393363378823619E-2</v>
      </c>
      <c r="D19" s="4">
        <f>STDEV(D2:D17)</f>
        <v>1.8688324305166193</v>
      </c>
      <c r="E19" s="4">
        <f>STDEV(E2:E17)</f>
        <v>8.195273027788641</v>
      </c>
      <c r="F19" s="4">
        <f>STDEV(F2:F17)</f>
        <v>1527.1112324632863</v>
      </c>
      <c r="G19" t="s">
        <v>91</v>
      </c>
      <c r="H19">
        <f>G2+H18</f>
        <v>1.7586945851619624</v>
      </c>
      <c r="K19" t="s">
        <v>91</v>
      </c>
      <c r="L19">
        <f>K2+L18</f>
        <v>1.7514085045050884</v>
      </c>
      <c r="O19" t="s">
        <v>91</v>
      </c>
      <c r="P19">
        <f>O2+P18</f>
        <v>1.7973061863466242</v>
      </c>
      <c r="S19" t="s">
        <v>91</v>
      </c>
      <c r="T19">
        <f>S2+T18</f>
        <v>1.9005211701008053</v>
      </c>
      <c r="W19" t="s">
        <v>91</v>
      </c>
      <c r="X19">
        <f>W2+X18</f>
        <v>1.7440022028394457</v>
      </c>
      <c r="AA19" t="s">
        <v>91</v>
      </c>
      <c r="AB19">
        <f>AA2+AB18</f>
        <v>1.7185739887310951</v>
      </c>
      <c r="AE19" t="s">
        <v>91</v>
      </c>
      <c r="AF19">
        <f>AE2+AF18</f>
        <v>1.7462925382317751</v>
      </c>
      <c r="AI19" t="s">
        <v>91</v>
      </c>
      <c r="AJ19">
        <f>AI2+AJ18</f>
        <v>1.7629277995809813</v>
      </c>
      <c r="AM19" t="s">
        <v>91</v>
      </c>
      <c r="AN19">
        <f>AM2+AN18</f>
        <v>1.7839117728544558</v>
      </c>
      <c r="AQ19" t="s">
        <v>91</v>
      </c>
      <c r="AR19">
        <f>AQ2+AR18</f>
        <v>1.7269909249648463</v>
      </c>
      <c r="AU19" t="s">
        <v>91</v>
      </c>
      <c r="AV19">
        <f>AU2+AV18</f>
        <v>1.7209983610708612</v>
      </c>
      <c r="AY19" t="s">
        <v>91</v>
      </c>
      <c r="AZ19">
        <f>AY2+AZ18</f>
        <v>1.7383869377959036</v>
      </c>
      <c r="BC19" t="s">
        <v>91</v>
      </c>
      <c r="BD19">
        <f>BC2+BD18</f>
        <v>1.7818613455323864</v>
      </c>
      <c r="BG19" t="s">
        <v>91</v>
      </c>
      <c r="BH19">
        <f>BG2+BH18</f>
        <v>1.8231497616520345</v>
      </c>
      <c r="BK19" t="s">
        <v>91</v>
      </c>
      <c r="BL19">
        <f>BK2+BL18</f>
        <v>1.7234382955133678</v>
      </c>
      <c r="BO19" t="s">
        <v>91</v>
      </c>
      <c r="BP19">
        <f>BO2+BP18</f>
        <v>1.8163021762268083</v>
      </c>
    </row>
    <row r="20" spans="1:68">
      <c r="A20" t="s">
        <v>100</v>
      </c>
      <c r="B20" s="4">
        <f>MIN(B2:B17)</f>
        <v>0.43703945948965495</v>
      </c>
      <c r="C20" s="4">
        <f>MIN(C2:C17)</f>
        <v>0.33065173128239872</v>
      </c>
      <c r="D20" s="4">
        <f>MIN(D2:D17)</f>
        <v>6.4218773806744736</v>
      </c>
      <c r="E20" s="4">
        <f>MIN(E2:E17)</f>
        <v>1981</v>
      </c>
      <c r="F20" s="4">
        <f>MIN(F2:F17)</f>
        <v>3.0200000000000002E-4</v>
      </c>
      <c r="G20" t="s">
        <v>92</v>
      </c>
      <c r="H20">
        <f>G2-H18</f>
        <v>1.4506753386793629</v>
      </c>
      <c r="K20" t="s">
        <v>92</v>
      </c>
      <c r="L20">
        <f>K2-L18</f>
        <v>1.3827110756785701</v>
      </c>
      <c r="O20" t="s">
        <v>92</v>
      </c>
      <c r="P20">
        <f>O2-P18</f>
        <v>1.4418608966001476</v>
      </c>
      <c r="S20" t="s">
        <v>92</v>
      </c>
      <c r="T20">
        <f>S2-T18</f>
        <v>1.5800535690593156</v>
      </c>
      <c r="W20" t="s">
        <v>92</v>
      </c>
      <c r="X20">
        <f>W2-X18</f>
        <v>1.4190182671355323</v>
      </c>
      <c r="AA20" t="s">
        <v>92</v>
      </c>
      <c r="AB20">
        <f>AA2-AB18</f>
        <v>1.4057122267765003</v>
      </c>
      <c r="AE20" t="s">
        <v>92</v>
      </c>
      <c r="AF20">
        <f>AE2-AF18</f>
        <v>1.4402595952746426</v>
      </c>
      <c r="AI20" t="s">
        <v>92</v>
      </c>
      <c r="AJ20">
        <f>AI2-AJ18</f>
        <v>1.4421879754763229</v>
      </c>
      <c r="AM20" t="s">
        <v>92</v>
      </c>
      <c r="AN20">
        <f>AM2-AN18</f>
        <v>1.5000246682908722</v>
      </c>
      <c r="AQ20" t="s">
        <v>92</v>
      </c>
      <c r="AR20">
        <f>AQ2-AR18</f>
        <v>1.4266579693492911</v>
      </c>
      <c r="AU20" t="s">
        <v>92</v>
      </c>
      <c r="AV20">
        <f>AU2-AV18</f>
        <v>1.4262087077281611</v>
      </c>
      <c r="AY20" t="s">
        <v>92</v>
      </c>
      <c r="AZ20">
        <f>AY2-AZ18</f>
        <v>1.4287113031576879</v>
      </c>
      <c r="BC20" t="s">
        <v>92</v>
      </c>
      <c r="BD20">
        <f>BC2-BD18</f>
        <v>1.4597140755039719</v>
      </c>
      <c r="BG20" t="s">
        <v>92</v>
      </c>
      <c r="BH20">
        <f>BG2-BH18</f>
        <v>1.5105638462881037</v>
      </c>
      <c r="BK20" t="s">
        <v>92</v>
      </c>
      <c r="BL20">
        <f>BK2-BL18</f>
        <v>1.4025163346491403</v>
      </c>
      <c r="BO20" t="s">
        <v>92</v>
      </c>
      <c r="BP20">
        <f>BO2-BP18</f>
        <v>1.4822703782273201</v>
      </c>
    </row>
    <row r="21" spans="1:68">
      <c r="A21" t="s">
        <v>101</v>
      </c>
      <c r="B21" s="4">
        <f>MAX(B2:B17)</f>
        <v>0.55405025452093271</v>
      </c>
      <c r="C21" s="4">
        <f>MAX(C2:C17)</f>
        <v>0.503837467787565</v>
      </c>
      <c r="D21" s="4">
        <f>MAX(D2:D17)</f>
        <v>13.201091690724382</v>
      </c>
      <c r="E21" s="4">
        <f>MAX(E2:E17)</f>
        <v>2009</v>
      </c>
      <c r="F21" s="4">
        <f>MAX(F2:F17)</f>
        <v>4690.1899999999996</v>
      </c>
      <c r="G21" t="s">
        <v>83</v>
      </c>
      <c r="H21" s="56">
        <f>LN(G2)</f>
        <v>0.47292745190779056</v>
      </c>
      <c r="K21" t="s">
        <v>83</v>
      </c>
      <c r="L21" s="56">
        <f>LN(K2)</f>
        <v>0.44920111841612359</v>
      </c>
      <c r="O21" t="s">
        <v>83</v>
      </c>
      <c r="P21" s="56">
        <f>LN(O2)</f>
        <v>0.48216904303074598</v>
      </c>
      <c r="S21" t="s">
        <v>83</v>
      </c>
      <c r="T21" s="56">
        <f>LN(S2)</f>
        <v>0.55405025452093271</v>
      </c>
      <c r="W21" t="s">
        <v>83</v>
      </c>
      <c r="X21" s="56">
        <f>LN(W2)</f>
        <v>0.45838023543879269</v>
      </c>
      <c r="AA21" t="s">
        <v>83</v>
      </c>
      <c r="AB21" s="56">
        <f>LN(AA2)</f>
        <v>0.44605866550107615</v>
      </c>
      <c r="AE21" t="s">
        <v>83</v>
      </c>
      <c r="AF21" s="56">
        <f>LN(AE2)</f>
        <v>0.4657923158210695</v>
      </c>
      <c r="AI21" t="s">
        <v>83</v>
      </c>
      <c r="AJ21" s="56">
        <f>LN(AI2)</f>
        <v>0.47160103242306817</v>
      </c>
      <c r="AM21" t="s">
        <v>83</v>
      </c>
      <c r="AN21" s="56">
        <f>LN(AM2)</f>
        <v>0.49589565674590574</v>
      </c>
      <c r="AQ21" t="s">
        <v>83</v>
      </c>
      <c r="AR21" s="56">
        <f>LN(AQ2)</f>
        <v>0.45541298102148808</v>
      </c>
      <c r="AU21" t="s">
        <v>83</v>
      </c>
      <c r="AV21" s="56">
        <f>LN(AU2)</f>
        <v>0.45336823414986904</v>
      </c>
      <c r="AY21" t="s">
        <v>83</v>
      </c>
      <c r="AZ21" s="56">
        <f>LN(AY2)</f>
        <v>0.45966860670918652</v>
      </c>
      <c r="BC21" t="s">
        <v>83</v>
      </c>
      <c r="BD21" s="56">
        <f>LN(BC2)</f>
        <v>0.48291227212801935</v>
      </c>
      <c r="BG21" t="s">
        <v>83</v>
      </c>
      <c r="BH21" s="56">
        <f>LN(BG2)</f>
        <v>0.51093969964113206</v>
      </c>
      <c r="BK21" t="s">
        <v>83</v>
      </c>
      <c r="BL21" s="56">
        <f>LN(BK2)</f>
        <v>0.44659253763040246</v>
      </c>
      <c r="BO21" t="s">
        <v>83</v>
      </c>
      <c r="BP21" s="56">
        <f>LN(BO2)</f>
        <v>0.50034263507542232</v>
      </c>
    </row>
    <row r="22" spans="1:68">
      <c r="A22" t="s">
        <v>102</v>
      </c>
      <c r="B22" s="4">
        <f>ABS(B21-B20)</f>
        <v>0.11701079503127776</v>
      </c>
      <c r="C22" s="4">
        <f>ABS(C21-C20)</f>
        <v>0.17318573650516628</v>
      </c>
      <c r="D22" s="4">
        <f>ABS(D21-D20)</f>
        <v>6.7792143100499089</v>
      </c>
      <c r="E22" s="4">
        <f>ABS(E21-E20)</f>
        <v>28</v>
      </c>
      <c r="F22" s="4">
        <f>ABS(F21-F20)</f>
        <v>4690.1896979999992</v>
      </c>
      <c r="G22" t="s">
        <v>93</v>
      </c>
      <c r="H22" s="56">
        <f>LN(H19)</f>
        <v>0.56457182086874258</v>
      </c>
      <c r="K22" t="s">
        <v>93</v>
      </c>
      <c r="L22" s="56">
        <f>LN(L19)</f>
        <v>0.56042032392672492</v>
      </c>
      <c r="O22" t="s">
        <v>93</v>
      </c>
      <c r="P22" s="56">
        <f>LN(P19)</f>
        <v>0.58628898079219716</v>
      </c>
      <c r="S22" t="s">
        <v>93</v>
      </c>
      <c r="T22" s="56">
        <f>LN(T19)</f>
        <v>0.64212814861206879</v>
      </c>
      <c r="W22" t="s">
        <v>93</v>
      </c>
      <c r="X22" s="56">
        <f>LN(X19)</f>
        <v>0.55618258858200265</v>
      </c>
      <c r="AA22" t="s">
        <v>93</v>
      </c>
      <c r="AB22" s="56">
        <f>LN(AB19)</f>
        <v>0.54149487063238122</v>
      </c>
      <c r="AE22" t="s">
        <v>93</v>
      </c>
      <c r="AF22" s="56">
        <f>LN(AF19)</f>
        <v>0.5574949910528415</v>
      </c>
      <c r="AI22" t="s">
        <v>93</v>
      </c>
      <c r="AJ22" s="56">
        <f>LN(AJ19)</f>
        <v>0.56697594941829887</v>
      </c>
      <c r="AM22" t="s">
        <v>93</v>
      </c>
      <c r="AN22" s="56">
        <f>LN(AN19)</f>
        <v>0.57880857825689913</v>
      </c>
      <c r="AQ22" t="s">
        <v>93</v>
      </c>
      <c r="AR22" s="56">
        <f>LN(AR19)</f>
        <v>0.54638054435330963</v>
      </c>
      <c r="AU22" t="s">
        <v>93</v>
      </c>
      <c r="AV22" s="56">
        <f>LN(AV19)</f>
        <v>0.54290456491684036</v>
      </c>
      <c r="AY22" t="s">
        <v>93</v>
      </c>
      <c r="AZ22" s="56">
        <f>LN(AZ19)</f>
        <v>0.55295763600865</v>
      </c>
      <c r="BC22" t="s">
        <v>93</v>
      </c>
      <c r="BD22" s="56">
        <f>LN(BD19)</f>
        <v>0.57765851767817389</v>
      </c>
      <c r="BG22" t="s">
        <v>93</v>
      </c>
      <c r="BH22" s="56">
        <f>LN(BH19)</f>
        <v>0.60056564353021824</v>
      </c>
      <c r="BK22" t="s">
        <v>93</v>
      </c>
      <c r="BL22" s="56">
        <f>LN(BL19)</f>
        <v>0.54432130448495075</v>
      </c>
      <c r="BO22" t="s">
        <v>93</v>
      </c>
      <c r="BP22" s="56">
        <f>LN(BP19)</f>
        <v>0.59680266293738815</v>
      </c>
    </row>
    <row r="23" spans="1:68">
      <c r="A23" t="s">
        <v>103</v>
      </c>
      <c r="B23" s="4">
        <f>COUNT(B2:B17)</f>
        <v>16</v>
      </c>
      <c r="G23" t="s">
        <v>94</v>
      </c>
      <c r="H23" s="56">
        <f>LN(H20)</f>
        <v>0.37202919881759244</v>
      </c>
      <c r="K23" t="s">
        <v>94</v>
      </c>
      <c r="L23" s="56">
        <f>LN(L20)</f>
        <v>0.32404611956229512</v>
      </c>
      <c r="O23" t="s">
        <v>94</v>
      </c>
      <c r="P23" s="56">
        <f>LN(P20)</f>
        <v>0.36593456860642543</v>
      </c>
      <c r="S23" t="s">
        <v>94</v>
      </c>
      <c r="T23" s="56">
        <f>LN(T20)</f>
        <v>0.45745875093205324</v>
      </c>
      <c r="W23" t="s">
        <v>94</v>
      </c>
      <c r="X23" s="56">
        <f>LN(X20)</f>
        <v>0.3499652713406643</v>
      </c>
      <c r="AA23" t="s">
        <v>94</v>
      </c>
      <c r="AB23" s="56">
        <f>LN(AB20)</f>
        <v>0.34054409731626206</v>
      </c>
      <c r="AE23" t="s">
        <v>94</v>
      </c>
      <c r="AF23" s="56">
        <f>LN(AF20)</f>
        <v>0.3648233718366945</v>
      </c>
      <c r="AI23" t="s">
        <v>94</v>
      </c>
      <c r="AJ23" s="56">
        <f>LN(AJ20)</f>
        <v>0.36616138784013841</v>
      </c>
      <c r="AM23" t="s">
        <v>94</v>
      </c>
      <c r="AN23" s="56">
        <f>LN(AN20)</f>
        <v>0.40548155350018633</v>
      </c>
      <c r="AQ23" t="s">
        <v>94</v>
      </c>
      <c r="AR23" s="56">
        <f>LN(AR20)</f>
        <v>0.35533462465651666</v>
      </c>
      <c r="AU23" t="s">
        <v>94</v>
      </c>
      <c r="AV23" s="56">
        <f>LN(AV20)</f>
        <v>0.35501967013834479</v>
      </c>
      <c r="AY23" t="s">
        <v>94</v>
      </c>
      <c r="AZ23" s="56">
        <f>LN(AZ20)</f>
        <v>0.35677285135602632</v>
      </c>
      <c r="BC23" t="s">
        <v>94</v>
      </c>
      <c r="BD23" s="56">
        <f>LN(BD20)</f>
        <v>0.37824057784543402</v>
      </c>
      <c r="BG23" t="s">
        <v>94</v>
      </c>
      <c r="BH23" s="56">
        <f>LN(BH20)</f>
        <v>0.41248298926518162</v>
      </c>
      <c r="BK23" t="s">
        <v>94</v>
      </c>
      <c r="BL23" s="56">
        <f>LN(BL20)</f>
        <v>0.33826800515554695</v>
      </c>
      <c r="BO23" t="s">
        <v>94</v>
      </c>
      <c r="BP23" s="56">
        <f>LN(BP20)</f>
        <v>0.39357495168241186</v>
      </c>
    </row>
    <row r="24" spans="1:68">
      <c r="G24" t="s">
        <v>95</v>
      </c>
      <c r="H24" s="56">
        <f>H22-H21</f>
        <v>9.1644368960952016E-2</v>
      </c>
      <c r="K24" t="s">
        <v>95</v>
      </c>
      <c r="L24" s="56">
        <f>L22-L21</f>
        <v>0.11121920551060133</v>
      </c>
      <c r="O24" t="s">
        <v>95</v>
      </c>
      <c r="P24" s="56">
        <f>P22-P21</f>
        <v>0.10411993776145118</v>
      </c>
      <c r="S24" t="s">
        <v>95</v>
      </c>
      <c r="T24" s="56">
        <f>T22-T21</f>
        <v>8.8077894091136089E-2</v>
      </c>
      <c r="W24" t="s">
        <v>95</v>
      </c>
      <c r="X24" s="56">
        <f>X22-X21</f>
        <v>9.7802353143209952E-2</v>
      </c>
      <c r="AA24" t="s">
        <v>95</v>
      </c>
      <c r="AB24" s="56">
        <f>AB22-AB21</f>
        <v>9.5436205131305074E-2</v>
      </c>
      <c r="AE24" t="s">
        <v>95</v>
      </c>
      <c r="AF24" s="56">
        <f>AF22-AF21</f>
        <v>9.1702675231772002E-2</v>
      </c>
      <c r="AI24" t="s">
        <v>95</v>
      </c>
      <c r="AJ24" s="56">
        <f>AJ22-AJ21</f>
        <v>9.5374916995230707E-2</v>
      </c>
      <c r="AM24" t="s">
        <v>95</v>
      </c>
      <c r="AN24" s="56">
        <f>AN22-AN21</f>
        <v>8.2912921510993387E-2</v>
      </c>
      <c r="AQ24" t="s">
        <v>95</v>
      </c>
      <c r="AR24" s="56">
        <f>AR22-AR21</f>
        <v>9.0967563331821544E-2</v>
      </c>
      <c r="AU24" t="s">
        <v>95</v>
      </c>
      <c r="AV24" s="56">
        <f>AV22-AV21</f>
        <v>8.9536330766971317E-2</v>
      </c>
      <c r="AY24" t="s">
        <v>95</v>
      </c>
      <c r="AZ24" s="56">
        <f>AZ22-AZ21</f>
        <v>9.3289029299463477E-2</v>
      </c>
      <c r="BC24" t="s">
        <v>95</v>
      </c>
      <c r="BD24" s="56">
        <f>BD22-BD21</f>
        <v>9.474624555015454E-2</v>
      </c>
      <c r="BG24" t="s">
        <v>95</v>
      </c>
      <c r="BH24" s="56">
        <f>BH22-BH21</f>
        <v>8.9625943889086179E-2</v>
      </c>
      <c r="BK24" t="s">
        <v>95</v>
      </c>
      <c r="BL24" s="56">
        <f>BL22-BL21</f>
        <v>9.7728766854548288E-2</v>
      </c>
      <c r="BO24" t="s">
        <v>95</v>
      </c>
      <c r="BP24" s="56">
        <f>BP22-BP21</f>
        <v>9.6460027861965836E-2</v>
      </c>
    </row>
    <row r="25" spans="1:68">
      <c r="G25" t="s">
        <v>96</v>
      </c>
      <c r="H25" s="56">
        <f>H21-H23</f>
        <v>0.10089825309019812</v>
      </c>
      <c r="K25" t="s">
        <v>96</v>
      </c>
      <c r="L25" s="56">
        <f>L21-L23</f>
        <v>0.12515499885382847</v>
      </c>
      <c r="O25" t="s">
        <v>96</v>
      </c>
      <c r="P25" s="56">
        <f>P21-P23</f>
        <v>0.11623447442432056</v>
      </c>
      <c r="S25" t="s">
        <v>96</v>
      </c>
      <c r="T25" s="56">
        <f>T21-T23</f>
        <v>9.6591503588879468E-2</v>
      </c>
      <c r="W25" t="s">
        <v>96</v>
      </c>
      <c r="X25" s="56">
        <f>X21-X23</f>
        <v>0.1084149640981284</v>
      </c>
      <c r="AA25" t="s">
        <v>96</v>
      </c>
      <c r="AB25" s="56">
        <f>AB21-AB23</f>
        <v>0.10551456818481408</v>
      </c>
      <c r="AE25" t="s">
        <v>96</v>
      </c>
      <c r="AF25" s="56">
        <f>AF21-AF23</f>
        <v>0.100968943984375</v>
      </c>
      <c r="AI25" t="s">
        <v>96</v>
      </c>
      <c r="AJ25" s="56">
        <f>AJ21-AJ23</f>
        <v>0.10543964458292976</v>
      </c>
      <c r="AM25" t="s">
        <v>96</v>
      </c>
      <c r="AN25" s="56">
        <f>AN21-AN23</f>
        <v>9.0414103245719413E-2</v>
      </c>
      <c r="AQ25" t="s">
        <v>96</v>
      </c>
      <c r="AR25" s="56">
        <f>AR21-AR23</f>
        <v>0.10007835636497142</v>
      </c>
      <c r="AU25" t="s">
        <v>96</v>
      </c>
      <c r="AV25" s="56">
        <f>AV21-AV23</f>
        <v>9.8348564011524253E-2</v>
      </c>
      <c r="AY25" t="s">
        <v>96</v>
      </c>
      <c r="AZ25" s="56">
        <f>AZ21-AZ23</f>
        <v>0.1028957553531602</v>
      </c>
      <c r="BC25" t="s">
        <v>96</v>
      </c>
      <c r="BD25" s="56">
        <f>BD21-BD23</f>
        <v>0.10467169428258533</v>
      </c>
      <c r="BG25" t="s">
        <v>96</v>
      </c>
      <c r="BH25" s="56">
        <f>BH21-BH23</f>
        <v>9.845671037595044E-2</v>
      </c>
      <c r="BK25" t="s">
        <v>96</v>
      </c>
      <c r="BL25" s="56">
        <f>BL21-BL23</f>
        <v>0.10832453247485552</v>
      </c>
      <c r="BO25" t="s">
        <v>96</v>
      </c>
      <c r="BP25" s="56">
        <f>BP21-BP23</f>
        <v>0.10676768339301046</v>
      </c>
    </row>
    <row r="26" spans="1:68">
      <c r="G26" t="s">
        <v>97</v>
      </c>
      <c r="H26" s="57">
        <f>AVERAGE(H24:H25)</f>
        <v>9.6271311025575068E-2</v>
      </c>
      <c r="K26" t="s">
        <v>97</v>
      </c>
      <c r="L26" s="57">
        <f>AVERAGE(L24:L25)</f>
        <v>0.1181871021822149</v>
      </c>
      <c r="O26" t="s">
        <v>97</v>
      </c>
      <c r="P26" s="57">
        <f>AVERAGE(P24:P25)</f>
        <v>0.11017720609288587</v>
      </c>
      <c r="S26" t="s">
        <v>97</v>
      </c>
      <c r="T26" s="57">
        <f>AVERAGE(T24:T25)</f>
        <v>9.2334698840007778E-2</v>
      </c>
      <c r="W26" t="s">
        <v>97</v>
      </c>
      <c r="X26" s="57">
        <f>AVERAGE(X24:X25)</f>
        <v>0.10310865862066917</v>
      </c>
      <c r="AA26" t="s">
        <v>97</v>
      </c>
      <c r="AB26" s="57">
        <f>AVERAGE(AB24:AB25)</f>
        <v>0.10047538665805958</v>
      </c>
      <c r="AE26" t="s">
        <v>97</v>
      </c>
      <c r="AF26" s="57">
        <f>AVERAGE(AF24:AF25)</f>
        <v>9.6335809608073503E-2</v>
      </c>
      <c r="AI26" t="s">
        <v>97</v>
      </c>
      <c r="AJ26" s="57">
        <f>AVERAGE(AJ24:AJ25)</f>
        <v>0.10040728078908023</v>
      </c>
      <c r="AM26" t="s">
        <v>97</v>
      </c>
      <c r="AN26" s="57">
        <f>AVERAGE(AN24:AN25)</f>
        <v>8.66635123783564E-2</v>
      </c>
      <c r="AQ26" t="s">
        <v>97</v>
      </c>
      <c r="AR26" s="57">
        <f>AVERAGE(AR24:AR25)</f>
        <v>9.5522959848396483E-2</v>
      </c>
      <c r="AU26" t="s">
        <v>97</v>
      </c>
      <c r="AV26" s="57">
        <f>AVERAGE(AV24:AV25)</f>
        <v>9.3942447389247785E-2</v>
      </c>
      <c r="AY26" t="s">
        <v>97</v>
      </c>
      <c r="AZ26" s="57">
        <f>AVERAGE(AZ24:AZ25)</f>
        <v>9.8092392326311839E-2</v>
      </c>
      <c r="BC26" t="s">
        <v>97</v>
      </c>
      <c r="BD26" s="57">
        <f>AVERAGE(BD24:BD25)</f>
        <v>9.9708969916369933E-2</v>
      </c>
      <c r="BG26" t="s">
        <v>97</v>
      </c>
      <c r="BH26" s="57">
        <f>AVERAGE(BH24:BH25)</f>
        <v>9.404132713251831E-2</v>
      </c>
      <c r="BK26" t="s">
        <v>97</v>
      </c>
      <c r="BL26" s="57">
        <f>AVERAGE(BL24:BL25)</f>
        <v>0.1030266496647019</v>
      </c>
      <c r="BO26" t="s">
        <v>97</v>
      </c>
      <c r="BP26" s="57">
        <f>AVERAGE(BP24:BP25)</f>
        <v>0.10161385562748815</v>
      </c>
    </row>
  </sheetData>
  <hyperlinks>
    <hyperlink ref="F6" location="_edn15" display="_edn15"/>
    <hyperlink ref="F7" location="_edn18" display="_edn18"/>
    <hyperlink ref="F17" location="_edn48" display="_edn48"/>
    <hyperlink ref="J5" location="_edn15" display="_edn15"/>
    <hyperlink ref="J6" location="_edn18" display="_edn18"/>
    <hyperlink ref="J16" location="_edn48" display="_edn48"/>
    <hyperlink ref="N5" location="_edn15" display="_edn15"/>
    <hyperlink ref="N6" location="_edn18" display="_edn18"/>
    <hyperlink ref="N16" location="_edn48" display="_edn48"/>
    <hyperlink ref="R5" location="_edn15" display="_edn15"/>
    <hyperlink ref="R6" location="_edn18" display="_edn18"/>
    <hyperlink ref="R16" location="_edn48" display="_edn48"/>
    <hyperlink ref="V5" location="_edn15" display="_edn15"/>
    <hyperlink ref="V6" location="_edn18" display="_edn18"/>
    <hyperlink ref="V16" location="_edn48" display="_edn48"/>
    <hyperlink ref="Z6" location="_edn18" display="_edn18"/>
    <hyperlink ref="Z16" location="_edn48" display="_edn48"/>
    <hyperlink ref="AD6" location="_edn15" display="_edn15"/>
    <hyperlink ref="AD16" location="_edn48" display="_edn48"/>
    <hyperlink ref="AH6" location="_edn15" display="_edn15"/>
    <hyperlink ref="AH7" location="_edn18" display="_edn18"/>
    <hyperlink ref="AH16" location="_edn48" display="_edn48"/>
    <hyperlink ref="AL6" location="_edn15" display="_edn15"/>
    <hyperlink ref="AL7" location="_edn18" display="_edn18"/>
    <hyperlink ref="AL16" location="_edn48" display="_edn48"/>
    <hyperlink ref="AP6" location="_edn15" display="_edn15"/>
    <hyperlink ref="AP7" location="_edn18" display="_edn18"/>
    <hyperlink ref="AP16" location="_edn48" display="_edn48"/>
    <hyperlink ref="AT6" location="_edn15" display="_edn15"/>
    <hyperlink ref="AT7" location="_edn18" display="_edn18"/>
    <hyperlink ref="AT16" location="_edn48" display="_edn48"/>
    <hyperlink ref="AX6" location="_edn15" display="_edn15"/>
    <hyperlink ref="AX7" location="_edn18" display="_edn18"/>
    <hyperlink ref="AX16" location="_edn48" display="_edn48"/>
    <hyperlink ref="BB6" location="_edn15" display="_edn15"/>
    <hyperlink ref="BB7" location="_edn18" display="_edn18"/>
    <hyperlink ref="BB16" location="_edn48" display="_edn48"/>
    <hyperlink ref="BF6" location="_edn15" display="_edn15"/>
    <hyperlink ref="BF7" location="_edn18" display="_edn18"/>
    <hyperlink ref="BF16" location="_edn48" display="_edn48"/>
    <hyperlink ref="BJ6" location="_edn15" display="_edn15"/>
    <hyperlink ref="BJ7" location="_edn18" display="_edn18"/>
    <hyperlink ref="BJ16" location="_edn48" display="_edn48"/>
    <hyperlink ref="BN6" location="_edn15" display="_edn15"/>
    <hyperlink ref="BN7" location="_edn18" display="_edn18"/>
    <hyperlink ref="BN16" location="_edn48" display="_edn48"/>
    <hyperlink ref="BR6" location="_edn15" display="_edn15"/>
    <hyperlink ref="BR7" location="_edn18" display="_edn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CF26"/>
  <sheetViews>
    <sheetView workbookViewId="0">
      <selection activeCell="F1" sqref="F1"/>
    </sheetView>
  </sheetViews>
  <sheetFormatPr defaultRowHeight="15"/>
  <sheetData>
    <row r="1" spans="2:84" ht="16.5" thickTop="1" thickBot="1">
      <c r="B1" s="4" t="s">
        <v>76</v>
      </c>
      <c r="C1" s="4" t="s">
        <v>77</v>
      </c>
      <c r="D1" s="4" t="s">
        <v>78</v>
      </c>
      <c r="E1" s="1" t="s">
        <v>0</v>
      </c>
      <c r="F1" s="58" t="s">
        <v>4</v>
      </c>
      <c r="G1" s="53">
        <f>LN(G2)</f>
        <v>0.31283530584512403</v>
      </c>
      <c r="H1" s="54">
        <f>G4</f>
        <v>0.77337196724083013</v>
      </c>
      <c r="I1" s="5" t="s">
        <v>0</v>
      </c>
      <c r="J1" s="41" t="s">
        <v>4</v>
      </c>
      <c r="K1" s="53">
        <f>LN(K2)</f>
        <v>0.32590352383061316</v>
      </c>
      <c r="L1" s="54">
        <f>K4</f>
        <v>0.57017102296992839</v>
      </c>
      <c r="M1" s="5" t="s">
        <v>0</v>
      </c>
      <c r="N1" s="41" t="s">
        <v>4</v>
      </c>
      <c r="O1" s="53">
        <f>LN(O2)</f>
        <v>0.32459872867881762</v>
      </c>
      <c r="P1" s="54">
        <f>O4</f>
        <v>0.76363305370013135</v>
      </c>
      <c r="Q1" s="5" t="s">
        <v>0</v>
      </c>
      <c r="R1" s="41" t="s">
        <v>4</v>
      </c>
      <c r="S1" s="53">
        <f>LN(S2)</f>
        <v>0.31016633131290761</v>
      </c>
      <c r="T1" s="54">
        <f>S4</f>
        <v>0.76121126474790335</v>
      </c>
      <c r="U1" s="5" t="s">
        <v>0</v>
      </c>
      <c r="V1" s="41" t="s">
        <v>4</v>
      </c>
      <c r="W1" s="53">
        <f>LN(W2)</f>
        <v>0.31094656320441616</v>
      </c>
      <c r="X1" s="54">
        <f>W4</f>
        <v>0.7781451876813934</v>
      </c>
      <c r="Y1" s="5" t="s">
        <v>0</v>
      </c>
      <c r="Z1" s="41" t="s">
        <v>4</v>
      </c>
      <c r="AA1" s="53">
        <f>LN(AA2)</f>
        <v>0.31225086080548309</v>
      </c>
      <c r="AB1" s="54">
        <f>AA4</f>
        <v>0.77411572368181392</v>
      </c>
      <c r="AC1" s="5" t="s">
        <v>0</v>
      </c>
      <c r="AD1" s="41" t="s">
        <v>4</v>
      </c>
      <c r="AE1" s="53">
        <f>LN(AE2)</f>
        <v>0.31346267601423555</v>
      </c>
      <c r="AF1" s="54">
        <f>AE4</f>
        <v>0.78221205927309734</v>
      </c>
      <c r="AG1" s="5" t="s">
        <v>0</v>
      </c>
      <c r="AH1" s="41" t="s">
        <v>4</v>
      </c>
      <c r="AI1" s="53">
        <f>LN(AI2)</f>
        <v>0.31372826234368473</v>
      </c>
      <c r="AJ1" s="54">
        <f>AI4</f>
        <v>0.77983829873033594</v>
      </c>
      <c r="AK1" s="5" t="s">
        <v>0</v>
      </c>
      <c r="AL1" s="41" t="s">
        <v>4</v>
      </c>
      <c r="AM1" s="53">
        <f>LN(AM2)</f>
        <v>0.31487997230551623</v>
      </c>
      <c r="AN1" s="54">
        <f>AM4</f>
        <v>0.79256123056950756</v>
      </c>
      <c r="AO1" s="5" t="s">
        <v>0</v>
      </c>
      <c r="AP1" s="41" t="s">
        <v>4</v>
      </c>
      <c r="AQ1" s="53">
        <f>LN(AQ2)</f>
        <v>0.31675738111395185</v>
      </c>
      <c r="AR1" s="54">
        <f>AQ4</f>
        <v>0.79296059620308079</v>
      </c>
      <c r="AS1" s="5" t="s">
        <v>0</v>
      </c>
      <c r="AT1" s="41" t="s">
        <v>4</v>
      </c>
      <c r="AU1" s="53">
        <f>LN(AU2)</f>
        <v>0.31198097995183927</v>
      </c>
      <c r="AV1" s="54">
        <f>AU4</f>
        <v>0.77089598488429056</v>
      </c>
      <c r="AW1" s="5" t="s">
        <v>0</v>
      </c>
      <c r="AX1" s="41" t="s">
        <v>4</v>
      </c>
      <c r="AY1" s="53">
        <f>LN(AY2)</f>
        <v>0.3211348825713411</v>
      </c>
      <c r="AZ1" s="54">
        <f>AY4</f>
        <v>0.81304980121569836</v>
      </c>
      <c r="BA1" s="5" t="s">
        <v>0</v>
      </c>
      <c r="BB1" s="41" t="s">
        <v>4</v>
      </c>
      <c r="BC1" s="53">
        <f>LN(BC2)</f>
        <v>0.30596112476979365</v>
      </c>
      <c r="BD1" s="54">
        <f>BC4</f>
        <v>0.78664467474129751</v>
      </c>
      <c r="BE1" s="5" t="s">
        <v>0</v>
      </c>
      <c r="BF1" s="41" t="s">
        <v>4</v>
      </c>
      <c r="BG1" s="53">
        <f>LN(BG2)</f>
        <v>0.30519471066202497</v>
      </c>
      <c r="BH1" s="54">
        <f>BG4</f>
        <v>0.79156101300946535</v>
      </c>
      <c r="BI1" s="5" t="s">
        <v>0</v>
      </c>
      <c r="BJ1" s="41" t="s">
        <v>4</v>
      </c>
      <c r="BK1" s="53">
        <f>LN(BK2)</f>
        <v>0.30755622273018424</v>
      </c>
      <c r="BL1" s="54">
        <f>BK4</f>
        <v>0.77863132141884461</v>
      </c>
      <c r="BM1" s="5" t="s">
        <v>0</v>
      </c>
      <c r="BN1" s="41" t="s">
        <v>4</v>
      </c>
      <c r="BO1" s="53">
        <f>LN(BO2)</f>
        <v>0.31454158805474608</v>
      </c>
      <c r="BP1" s="54">
        <f>BO4</f>
        <v>0.77318819139902395</v>
      </c>
      <c r="BQ1" s="5" t="s">
        <v>0</v>
      </c>
      <c r="BR1" s="41" t="s">
        <v>4</v>
      </c>
      <c r="BS1" s="53">
        <f>LN(BS2)</f>
        <v>0.31887499025092148</v>
      </c>
      <c r="BT1" s="54">
        <f>BS4</f>
        <v>0.78562519491280247</v>
      </c>
      <c r="BU1" s="5" t="s">
        <v>0</v>
      </c>
      <c r="BV1" s="41" t="s">
        <v>4</v>
      </c>
      <c r="BW1" s="53">
        <f>LN(BW2)</f>
        <v>0.30638387683073809</v>
      </c>
      <c r="BX1" s="54">
        <f>BW4</f>
        <v>0.77329361298310406</v>
      </c>
      <c r="BY1" s="5" t="s">
        <v>0</v>
      </c>
      <c r="BZ1" s="41" t="s">
        <v>4</v>
      </c>
      <c r="CA1" s="53">
        <f>LN(CA2)</f>
        <v>0.31456014598134552</v>
      </c>
      <c r="CB1" s="54">
        <f>CA4</f>
        <v>0.7701283652228772</v>
      </c>
      <c r="CC1" s="5" t="s">
        <v>0</v>
      </c>
      <c r="CD1" s="41" t="s">
        <v>4</v>
      </c>
      <c r="CE1" s="53">
        <f>LN(CE2)</f>
        <v>0.30454292925534099</v>
      </c>
      <c r="CF1" s="54">
        <f>CE4</f>
        <v>0.76584369742636627</v>
      </c>
    </row>
    <row r="2" spans="2:84" ht="15.75" thickTop="1">
      <c r="B2">
        <v>0.32590352383061316</v>
      </c>
      <c r="C2" s="55">
        <v>0.57017102296992839</v>
      </c>
      <c r="D2">
        <v>21.224107389299192</v>
      </c>
      <c r="E2" s="5">
        <v>1901</v>
      </c>
      <c r="F2" s="43">
        <v>3.0600000000000001E-13</v>
      </c>
      <c r="G2">
        <f t="array" ref="G2:H6">LOGEST(F2:F20,E2:E20,TRUE, TRUE)</f>
        <v>1.3672963267701994</v>
      </c>
      <c r="H2">
        <v>8.7167115933242761E-272</v>
      </c>
      <c r="I2" s="5">
        <v>1946</v>
      </c>
      <c r="J2" s="43">
        <v>3.58E-6</v>
      </c>
      <c r="K2">
        <f t="array" ref="K2:L6">LOGEST(J2:J19,I2:I19,TRUE, TRUE)</f>
        <v>1.3852817157522603</v>
      </c>
      <c r="L2">
        <v>4.1881963868762434E-283</v>
      </c>
      <c r="M2" s="5">
        <v>1901</v>
      </c>
      <c r="N2" s="43">
        <v>3.0600000000000001E-13</v>
      </c>
      <c r="O2">
        <f t="array" ref="O2:P6">LOGEST(N2:N19,M2:M19,TRUE, TRUE)</f>
        <v>1.3834753855873683</v>
      </c>
      <c r="P2">
        <v>5.1328309552955576E-282</v>
      </c>
      <c r="Q2" s="5">
        <v>1901</v>
      </c>
      <c r="R2" s="43">
        <v>3.0600000000000001E-13</v>
      </c>
      <c r="S2">
        <f t="array" ref="S2:T6">LOGEST(R2:R19,Q2:Q19,TRUE, TRUE)</f>
        <v>1.36365191328284</v>
      </c>
      <c r="T2">
        <v>1.8752066347381408E-269</v>
      </c>
      <c r="U2" s="5">
        <v>1901</v>
      </c>
      <c r="V2" s="43">
        <v>3.0600000000000001E-13</v>
      </c>
      <c r="W2">
        <f t="array" ref="W2:X6">LOGEST(V2:V19,U2:U19,TRUE, TRUE)</f>
        <v>1.3647162931720709</v>
      </c>
      <c r="X2">
        <v>4.5655369524452921E-270</v>
      </c>
      <c r="Y2" s="5">
        <v>1901</v>
      </c>
      <c r="Z2" s="43">
        <v>3.0600000000000001E-13</v>
      </c>
      <c r="AA2">
        <f t="array" ref="AA2:AB6">LOGEST(Z2:Z19,Y2:Y19,TRUE, TRUE)</f>
        <v>1.3664974506866212</v>
      </c>
      <c r="AB2">
        <v>3.0670093450946988E-271</v>
      </c>
      <c r="AC2" s="5">
        <v>1901</v>
      </c>
      <c r="AD2" s="43">
        <v>3.0600000000000001E-13</v>
      </c>
      <c r="AE2">
        <f t="array" ref="AE2:AF6">LOGEST(AD2:AD19,AC2:AC19,TRUE, TRUE)</f>
        <v>1.368154396833587</v>
      </c>
      <c r="AF2">
        <v>2.0176390158207245E-272</v>
      </c>
      <c r="AG2" s="5">
        <v>1901</v>
      </c>
      <c r="AH2" s="43">
        <v>3.0600000000000001E-13</v>
      </c>
      <c r="AI2">
        <f t="array" ref="AI2:AJ6">LOGEST(AH2:AH19,AG2:AG19,TRUE, TRUE)</f>
        <v>1.3685178081943703</v>
      </c>
      <c r="AJ2">
        <v>1.7702244553746994E-272</v>
      </c>
      <c r="AK2" s="5">
        <v>1901</v>
      </c>
      <c r="AL2" s="43">
        <v>3.0600000000000001E-13</v>
      </c>
      <c r="AM2">
        <f t="array" ref="AM2:AN6">LOGEST(AL2:AL19,AK2:AK19,TRUE, TRUE)</f>
        <v>1.370094851761084</v>
      </c>
      <c r="AN2">
        <v>2.0513092777526762E-273</v>
      </c>
      <c r="AO2" s="5">
        <v>1901</v>
      </c>
      <c r="AP2" s="43">
        <v>3.0600000000000001E-13</v>
      </c>
      <c r="AQ2">
        <f t="array" ref="AQ2:AR6">LOGEST(AP2:AP19,AO2:AO19,TRUE, TRUE)</f>
        <v>1.3726694959778085</v>
      </c>
      <c r="AR2">
        <v>4.8868115779920107E-275</v>
      </c>
      <c r="AS2" s="5">
        <v>1901</v>
      </c>
      <c r="AT2" s="43">
        <v>3.0600000000000001E-13</v>
      </c>
      <c r="AU2">
        <f t="array" ref="AU2:AV6">LOGEST(AT2:AT19,AS2:AS19,TRUE, TRUE)</f>
        <v>1.3661287089485334</v>
      </c>
      <c r="AV2">
        <v>4.5327125825829551E-271</v>
      </c>
      <c r="AW2" s="5">
        <v>1901</v>
      </c>
      <c r="AX2" s="43">
        <v>3.0600000000000001E-13</v>
      </c>
      <c r="AY2">
        <f t="array" ref="AY2:AZ6">LOGEST(AX2:AX19,AW2:AW19,TRUE, TRUE)</f>
        <v>1.378691529811465</v>
      </c>
      <c r="AZ2">
        <v>9.2813233499862742E-279</v>
      </c>
      <c r="BA2" s="5">
        <v>1901</v>
      </c>
      <c r="BB2" s="43">
        <v>3.0600000000000001E-13</v>
      </c>
      <c r="BC2">
        <f t="array" ref="BC2:BD6">LOGEST(BB2:BB19,BA2:BA19,TRUE, TRUE)</f>
        <v>1.3579295156992441</v>
      </c>
      <c r="BD2">
        <v>5.1948674911244366E-266</v>
      </c>
      <c r="BE2" s="5">
        <v>1901</v>
      </c>
      <c r="BF2" s="43">
        <v>3.0600000000000001E-13</v>
      </c>
      <c r="BG2">
        <f t="array" ref="BG2:BH6">LOGEST(BF2:BF19,BE2:BE19,TRUE, TRUE)</f>
        <v>1.3568891780766958</v>
      </c>
      <c r="BH2">
        <v>2.2880407135736432E-265</v>
      </c>
      <c r="BI2" s="5">
        <v>1901</v>
      </c>
      <c r="BJ2" s="43">
        <v>3.0600000000000001E-13</v>
      </c>
      <c r="BK2">
        <f t="array" ref="BK2:BL6">LOGEST(BJ2:BJ19,BI2:BI19,TRUE, TRUE)</f>
        <v>1.3600972747344722</v>
      </c>
      <c r="BL2">
        <v>2.3740021085341667E-267</v>
      </c>
      <c r="BM2" s="5">
        <v>1901</v>
      </c>
      <c r="BN2" s="43">
        <v>3.0600000000000001E-13</v>
      </c>
      <c r="BO2">
        <f t="array" ref="BO2:BP6">LOGEST(BN2:BN19,BM2:BM19,TRUE, TRUE)</f>
        <v>1.3696313116729426</v>
      </c>
      <c r="BP2">
        <v>3.1722552230347284E-273</v>
      </c>
      <c r="BQ2" s="5">
        <v>1901</v>
      </c>
      <c r="BR2" s="43">
        <v>3.0600000000000001E-13</v>
      </c>
      <c r="BS2">
        <f t="array" ref="BS2:BT6">LOGEST(BR2:BR19,BQ2:BQ19,TRUE, TRUE)</f>
        <v>1.3755793533274043</v>
      </c>
      <c r="BT2">
        <v>6.7954012425947703E-277</v>
      </c>
      <c r="BU2" s="5">
        <v>1901</v>
      </c>
      <c r="BV2" s="43">
        <v>3.0600000000000001E-13</v>
      </c>
      <c r="BW2">
        <f t="array" ref="BW2:BX6">LOGEST(BV2:BV19,BU2:BU19,TRUE, TRUE)</f>
        <v>1.3585037045618342</v>
      </c>
      <c r="BX2">
        <v>2.4930347328558314E-266</v>
      </c>
      <c r="BY2" s="5">
        <v>1901</v>
      </c>
      <c r="BZ2" s="43">
        <v>3.0600000000000001E-13</v>
      </c>
      <c r="CA2">
        <f t="array" ref="CA2:CB6">LOGEST(BZ2:BZ19,BY2:BY19,TRUE, TRUE)</f>
        <v>1.3696567294261426</v>
      </c>
      <c r="CB2">
        <v>2.9986506374083057E-273</v>
      </c>
      <c r="CC2" s="5">
        <v>1901</v>
      </c>
      <c r="CD2" s="43">
        <v>3.0600000000000001E-13</v>
      </c>
      <c r="CE2">
        <f t="array" ref="CE2:CF6">LOGEST(CD2:CD19,CC2:CC19,TRUE, TRUE)</f>
        <v>1.3560050710930402</v>
      </c>
      <c r="CF2">
        <v>9.8210282157747135E-265</v>
      </c>
    </row>
    <row r="3" spans="2:84">
      <c r="B3">
        <v>0.32459872867881762</v>
      </c>
      <c r="C3" s="55">
        <v>0.76363305370013135</v>
      </c>
      <c r="D3">
        <v>51.691359771181695</v>
      </c>
      <c r="E3" s="5">
        <v>1946</v>
      </c>
      <c r="F3" s="43">
        <v>3.58E-6</v>
      </c>
      <c r="G3">
        <v>4.1072761314965893E-2</v>
      </c>
      <c r="H3">
        <v>81.611671926981245</v>
      </c>
      <c r="I3" s="5">
        <v>1962</v>
      </c>
      <c r="J3" s="42">
        <v>9.9299999999999998E-6</v>
      </c>
      <c r="K3">
        <v>7.0741512176124316E-2</v>
      </c>
      <c r="L3">
        <v>140.89384227210286</v>
      </c>
      <c r="M3" s="5">
        <v>1962</v>
      </c>
      <c r="N3" s="42">
        <v>9.9299999999999998E-6</v>
      </c>
      <c r="O3">
        <v>4.5147929290826935E-2</v>
      </c>
      <c r="P3">
        <v>89.810764135485954</v>
      </c>
      <c r="Q3" s="5">
        <v>1946</v>
      </c>
      <c r="R3" s="43">
        <v>3.58E-6</v>
      </c>
      <c r="S3">
        <v>4.3429914686098095E-2</v>
      </c>
      <c r="T3">
        <v>86.355265718204606</v>
      </c>
      <c r="U3" s="5">
        <v>1946</v>
      </c>
      <c r="V3" s="43">
        <v>3.58E-6</v>
      </c>
      <c r="W3">
        <v>4.1507815583498274E-2</v>
      </c>
      <c r="X3">
        <v>82.489944986445494</v>
      </c>
      <c r="Y3" s="5">
        <v>1946</v>
      </c>
      <c r="Z3" s="43">
        <v>3.58E-6</v>
      </c>
      <c r="AA3">
        <v>4.216806853252849E-2</v>
      </c>
      <c r="AB3">
        <v>83.797416051955054</v>
      </c>
      <c r="AC3" s="5">
        <v>1946</v>
      </c>
      <c r="AD3" s="43">
        <v>3.58E-6</v>
      </c>
      <c r="AE3">
        <v>4.1350475327538855E-2</v>
      </c>
      <c r="AF3">
        <v>82.168087688942293</v>
      </c>
      <c r="AG3" s="5">
        <v>1946</v>
      </c>
      <c r="AH3" s="43">
        <v>3.58E-6</v>
      </c>
      <c r="AI3">
        <v>4.1673718995028163E-2</v>
      </c>
      <c r="AJ3">
        <v>82.798830449713492</v>
      </c>
      <c r="AK3" s="5">
        <v>1946</v>
      </c>
      <c r="AL3" s="43">
        <v>3.58E-6</v>
      </c>
      <c r="AM3">
        <v>4.0272964455955372E-2</v>
      </c>
      <c r="AN3">
        <v>80.01351985378038</v>
      </c>
      <c r="AO3" s="5">
        <v>1946</v>
      </c>
      <c r="AP3" s="43">
        <v>3.58E-6</v>
      </c>
      <c r="AQ3">
        <v>4.0463873385261091E-2</v>
      </c>
      <c r="AR3">
        <v>80.383793265011846</v>
      </c>
      <c r="AS3" s="5">
        <v>1946</v>
      </c>
      <c r="AT3" s="43">
        <v>3.58E-6</v>
      </c>
      <c r="AU3">
        <v>4.2519346879434053E-2</v>
      </c>
      <c r="AV3">
        <v>84.45998631515225</v>
      </c>
      <c r="AW3" s="5">
        <v>1946</v>
      </c>
      <c r="AX3" s="43">
        <v>3.58E-6</v>
      </c>
      <c r="AY3">
        <v>3.8497442832459282E-2</v>
      </c>
      <c r="AZ3">
        <v>76.468766328614649</v>
      </c>
      <c r="BA3" s="5">
        <v>1946</v>
      </c>
      <c r="BB3" s="43">
        <v>3.58E-6</v>
      </c>
      <c r="BC3">
        <v>3.983535552470422E-2</v>
      </c>
      <c r="BD3">
        <v>79.126307336639812</v>
      </c>
      <c r="BE3" s="5">
        <v>1946</v>
      </c>
      <c r="BF3" s="43">
        <v>3.58E-6</v>
      </c>
      <c r="BG3">
        <v>3.9152932021596441E-2</v>
      </c>
      <c r="BH3">
        <v>77.770786565470473</v>
      </c>
      <c r="BI3" s="5">
        <v>1946</v>
      </c>
      <c r="BJ3" s="43">
        <v>3.58E-6</v>
      </c>
      <c r="BK3">
        <v>4.0997434298646163E-2</v>
      </c>
      <c r="BL3">
        <v>81.434583515053546</v>
      </c>
      <c r="BM3" s="5">
        <v>1946</v>
      </c>
      <c r="BN3" s="43">
        <v>3.58E-6</v>
      </c>
      <c r="BO3">
        <v>4.2590065533730598E-2</v>
      </c>
      <c r="BP3">
        <v>84.593315614953895</v>
      </c>
      <c r="BQ3" s="5">
        <v>1946</v>
      </c>
      <c r="BR3" s="43">
        <v>3.58E-6</v>
      </c>
      <c r="BS3">
        <v>4.1642772552329635E-2</v>
      </c>
      <c r="BT3">
        <v>82.707117804652299</v>
      </c>
      <c r="BU3" s="5">
        <v>1946</v>
      </c>
      <c r="BV3" s="43">
        <v>3.58E-6</v>
      </c>
      <c r="BW3">
        <v>4.1473012457573434E-2</v>
      </c>
      <c r="BX3">
        <v>82.369955620316787</v>
      </c>
      <c r="BY3" s="5">
        <v>1946</v>
      </c>
      <c r="BZ3" s="43">
        <v>3.58E-6</v>
      </c>
      <c r="CA3">
        <v>4.2964012949144759E-2</v>
      </c>
      <c r="CB3">
        <v>85.324018999100176</v>
      </c>
      <c r="CC3" s="5">
        <v>1946</v>
      </c>
      <c r="CD3" s="43">
        <v>3.58E-6</v>
      </c>
      <c r="CE3">
        <v>4.2098961613938321E-2</v>
      </c>
      <c r="CF3">
        <v>83.598984636788714</v>
      </c>
    </row>
    <row r="4" spans="2:84" ht="15.75" thickBot="1">
      <c r="B4">
        <v>0.31016633131290761</v>
      </c>
      <c r="C4" s="55">
        <v>0.76121126474790335</v>
      </c>
      <c r="D4">
        <v>51.004835814839851</v>
      </c>
      <c r="E4" s="5">
        <v>1962</v>
      </c>
      <c r="F4" s="42">
        <v>9.9299999999999998E-6</v>
      </c>
      <c r="G4">
        <v>0.77337196724083013</v>
      </c>
      <c r="H4">
        <v>4.5173551808113412</v>
      </c>
      <c r="I4" s="5">
        <v>1981</v>
      </c>
      <c r="J4" s="43">
        <v>3.0200000000000002E-4</v>
      </c>
      <c r="K4">
        <v>0.57017102296992839</v>
      </c>
      <c r="L4">
        <v>4.6486797320945783</v>
      </c>
      <c r="M4" s="5">
        <v>1981</v>
      </c>
      <c r="N4" s="43">
        <v>3.0200000000000002E-4</v>
      </c>
      <c r="O4">
        <v>0.76363305370013135</v>
      </c>
      <c r="P4">
        <v>4.5899654643051724</v>
      </c>
      <c r="Q4" s="5">
        <v>1981</v>
      </c>
      <c r="R4" s="43">
        <v>3.0200000000000002E-4</v>
      </c>
      <c r="S4">
        <v>0.76121126474790335</v>
      </c>
      <c r="T4">
        <v>4.6462115795564385</v>
      </c>
      <c r="U4" s="5">
        <v>1962</v>
      </c>
      <c r="V4" s="42">
        <v>9.9299999999999998E-6</v>
      </c>
      <c r="W4">
        <v>0.7781451876813934</v>
      </c>
      <c r="X4">
        <v>4.5584010824863261</v>
      </c>
      <c r="Y4" s="5">
        <v>1962</v>
      </c>
      <c r="Z4" s="42">
        <v>9.9299999999999998E-6</v>
      </c>
      <c r="AA4">
        <v>0.77411572368181392</v>
      </c>
      <c r="AB4">
        <v>4.634833663205618</v>
      </c>
      <c r="AC4" s="5">
        <v>1962</v>
      </c>
      <c r="AD4" s="42">
        <v>9.9299999999999998E-6</v>
      </c>
      <c r="AE4">
        <v>0.78221205927309734</v>
      </c>
      <c r="AF4">
        <v>4.5472259536722666</v>
      </c>
      <c r="AG4" s="5">
        <v>1962</v>
      </c>
      <c r="AH4" s="42">
        <v>9.9299999999999998E-6</v>
      </c>
      <c r="AI4">
        <v>0.77983829873033594</v>
      </c>
      <c r="AJ4">
        <v>4.5814563579759477</v>
      </c>
      <c r="AK4" s="5">
        <v>1962</v>
      </c>
      <c r="AL4" s="42">
        <v>9.9299999999999998E-6</v>
      </c>
      <c r="AM4">
        <v>0.79256123056950756</v>
      </c>
      <c r="AN4">
        <v>4.4260478571542361</v>
      </c>
      <c r="AO4" s="5">
        <v>1962</v>
      </c>
      <c r="AP4" s="42">
        <v>9.9299999999999998E-6</v>
      </c>
      <c r="AQ4">
        <v>0.79296059620308079</v>
      </c>
      <c r="AR4">
        <v>4.4374458707524296</v>
      </c>
      <c r="AS4" s="5">
        <v>1962</v>
      </c>
      <c r="AT4" s="42">
        <v>9.9299999999999998E-6</v>
      </c>
      <c r="AU4">
        <v>0.77089598488429056</v>
      </c>
      <c r="AV4">
        <v>4.6509851500282533</v>
      </c>
      <c r="AW4" s="5">
        <v>1962</v>
      </c>
      <c r="AX4" s="42">
        <v>9.9299999999999998E-6</v>
      </c>
      <c r="AY4">
        <v>0.81304980121569836</v>
      </c>
      <c r="AZ4">
        <v>4.2067154759902232</v>
      </c>
      <c r="BA4" s="5">
        <v>1962</v>
      </c>
      <c r="BB4" s="42">
        <v>9.9299999999999998E-6</v>
      </c>
      <c r="BC4">
        <v>0.78664467474129751</v>
      </c>
      <c r="BD4">
        <v>4.3529126676448611</v>
      </c>
      <c r="BE4" s="5">
        <v>1962</v>
      </c>
      <c r="BF4" s="42">
        <v>9.9299999999999998E-6</v>
      </c>
      <c r="BG4">
        <v>0.79156101300946535</v>
      </c>
      <c r="BH4">
        <v>4.2783424806275967</v>
      </c>
      <c r="BI4" s="5">
        <v>1962</v>
      </c>
      <c r="BJ4" s="42">
        <v>9.9299999999999998E-6</v>
      </c>
      <c r="BK4">
        <v>0.77863132141884461</v>
      </c>
      <c r="BL4">
        <v>4.4798960307720233</v>
      </c>
      <c r="BM4" s="5">
        <v>1962</v>
      </c>
      <c r="BN4" s="42">
        <v>9.9299999999999998E-6</v>
      </c>
      <c r="BO4">
        <v>0.77318819139902395</v>
      </c>
      <c r="BP4">
        <v>4.6430876945819133</v>
      </c>
      <c r="BQ4" s="5">
        <v>1962</v>
      </c>
      <c r="BR4" s="42">
        <v>9.9299999999999998E-6</v>
      </c>
      <c r="BS4">
        <v>0.78562519491280247</v>
      </c>
      <c r="BT4">
        <v>4.5275757486282124</v>
      </c>
      <c r="BU4" s="5">
        <v>1962</v>
      </c>
      <c r="BV4" s="42">
        <v>9.9299999999999998E-6</v>
      </c>
      <c r="BW4">
        <v>0.77329361298310406</v>
      </c>
      <c r="BX4">
        <v>4.5091187237714463</v>
      </c>
      <c r="BY4" s="5">
        <v>1962</v>
      </c>
      <c r="BZ4" s="42">
        <v>9.9299999999999998E-6</v>
      </c>
      <c r="CA4">
        <v>0.7701283652228772</v>
      </c>
      <c r="CB4">
        <v>4.6490776762830475</v>
      </c>
      <c r="CC4" s="5">
        <v>1962</v>
      </c>
      <c r="CD4" s="42">
        <v>9.9299999999999998E-6</v>
      </c>
      <c r="CE4">
        <v>0.76584369742636627</v>
      </c>
      <c r="CF4">
        <v>4.5299495599157424</v>
      </c>
    </row>
    <row r="5" spans="2:84" ht="16.5" thickTop="1" thickBot="1">
      <c r="B5">
        <v>0.31094656320441616</v>
      </c>
      <c r="C5" s="55">
        <v>0.7781451876813934</v>
      </c>
      <c r="D5">
        <v>56.119237950188534</v>
      </c>
      <c r="E5" s="5">
        <v>1981</v>
      </c>
      <c r="F5" s="43">
        <v>3.0200000000000002E-4</v>
      </c>
      <c r="G5">
        <v>58.012785457416626</v>
      </c>
      <c r="H5">
        <v>17</v>
      </c>
      <c r="I5" s="5">
        <v>1983</v>
      </c>
      <c r="J5" s="43">
        <v>3.98E-3</v>
      </c>
      <c r="K5" s="52">
        <v>21.224107389299192</v>
      </c>
      <c r="L5">
        <v>16</v>
      </c>
      <c r="M5" s="5">
        <v>1983</v>
      </c>
      <c r="N5" s="43">
        <v>3.98E-3</v>
      </c>
      <c r="O5" s="52">
        <v>51.691359771181695</v>
      </c>
      <c r="P5">
        <v>16</v>
      </c>
      <c r="Q5" s="5">
        <v>1983</v>
      </c>
      <c r="R5" s="43">
        <v>3.98E-3</v>
      </c>
      <c r="S5" s="52">
        <v>51.004835814839851</v>
      </c>
      <c r="T5">
        <v>16</v>
      </c>
      <c r="U5" s="5">
        <v>1983</v>
      </c>
      <c r="V5" s="43">
        <v>3.98E-3</v>
      </c>
      <c r="W5" s="52">
        <v>56.119237950188534</v>
      </c>
      <c r="X5">
        <v>16</v>
      </c>
      <c r="Y5" s="5">
        <v>1981</v>
      </c>
      <c r="Z5" s="43">
        <v>3.0200000000000002E-4</v>
      </c>
      <c r="AA5" s="52">
        <v>54.8327301961559</v>
      </c>
      <c r="AB5">
        <v>16</v>
      </c>
      <c r="AC5" s="5">
        <v>1981</v>
      </c>
      <c r="AD5" s="43">
        <v>3.0200000000000002E-4</v>
      </c>
      <c r="AE5" s="52">
        <v>57.465959348333982</v>
      </c>
      <c r="AF5">
        <v>16</v>
      </c>
      <c r="AG5" s="5">
        <v>1981</v>
      </c>
      <c r="AH5" s="43">
        <v>3.0200000000000002E-4</v>
      </c>
      <c r="AI5" s="52">
        <v>56.673857022945491</v>
      </c>
      <c r="AJ5">
        <v>16</v>
      </c>
      <c r="AK5" s="5">
        <v>1981</v>
      </c>
      <c r="AL5" s="43">
        <v>3.0200000000000002E-4</v>
      </c>
      <c r="AM5" s="52">
        <v>61.131194153951029</v>
      </c>
      <c r="AN5">
        <v>16</v>
      </c>
      <c r="AO5" s="5">
        <v>1981</v>
      </c>
      <c r="AP5" s="43">
        <v>3.0200000000000002E-4</v>
      </c>
      <c r="AQ5" s="52">
        <v>61.279975244200742</v>
      </c>
      <c r="AR5">
        <v>16</v>
      </c>
      <c r="AS5" s="5">
        <v>1981</v>
      </c>
      <c r="AT5" s="43">
        <v>3.0200000000000002E-4</v>
      </c>
      <c r="AU5" s="52">
        <v>53.837274531915845</v>
      </c>
      <c r="AV5">
        <v>16</v>
      </c>
      <c r="AW5" s="5">
        <v>1981</v>
      </c>
      <c r="AX5" s="43">
        <v>3.0200000000000002E-4</v>
      </c>
      <c r="AY5" s="52">
        <v>69.584289848551549</v>
      </c>
      <c r="AZ5">
        <v>16</v>
      </c>
      <c r="BA5" s="5">
        <v>1981</v>
      </c>
      <c r="BB5" s="43">
        <v>3.0200000000000002E-4</v>
      </c>
      <c r="BC5" s="52">
        <v>58.992269260677269</v>
      </c>
      <c r="BD5">
        <v>16</v>
      </c>
      <c r="BE5" s="5">
        <v>1981</v>
      </c>
      <c r="BF5" s="43">
        <v>3.0200000000000002E-4</v>
      </c>
      <c r="BG5" s="52">
        <v>60.761071577874084</v>
      </c>
      <c r="BH5">
        <v>16</v>
      </c>
      <c r="BI5" s="5">
        <v>1981</v>
      </c>
      <c r="BJ5" s="43">
        <v>3.0200000000000002E-4</v>
      </c>
      <c r="BK5" s="52">
        <v>56.277614441892602</v>
      </c>
      <c r="BL5">
        <v>16</v>
      </c>
      <c r="BM5" s="5">
        <v>1981</v>
      </c>
      <c r="BN5" s="43">
        <v>3.0200000000000002E-4</v>
      </c>
      <c r="BO5" s="52">
        <v>54.543064308209686</v>
      </c>
      <c r="BP5">
        <v>16</v>
      </c>
      <c r="BQ5" s="5">
        <v>1981</v>
      </c>
      <c r="BR5" s="43">
        <v>3.0200000000000002E-4</v>
      </c>
      <c r="BS5" s="52">
        <v>58.63563637290288</v>
      </c>
      <c r="BT5">
        <v>16</v>
      </c>
      <c r="BU5" s="5">
        <v>1981</v>
      </c>
      <c r="BV5" s="43">
        <v>3.0200000000000002E-4</v>
      </c>
      <c r="BW5" s="52">
        <v>54.575867802116896</v>
      </c>
      <c r="BX5">
        <v>16</v>
      </c>
      <c r="BY5" s="5">
        <v>1981</v>
      </c>
      <c r="BZ5" s="43">
        <v>3.0200000000000002E-4</v>
      </c>
      <c r="CA5" s="52">
        <v>53.604064092175442</v>
      </c>
      <c r="CB5">
        <v>16</v>
      </c>
      <c r="CC5" s="5">
        <v>1981</v>
      </c>
      <c r="CD5" s="43">
        <v>3.0200000000000002E-4</v>
      </c>
      <c r="CE5" s="52">
        <v>52.330426403827289</v>
      </c>
      <c r="CF5">
        <v>16</v>
      </c>
    </row>
    <row r="6" spans="2:84" ht="15.75" thickTop="1">
      <c r="B6">
        <v>0.31225086080548309</v>
      </c>
      <c r="C6" s="55">
        <v>0.77411572368181392</v>
      </c>
      <c r="D6">
        <v>54.8327301961559</v>
      </c>
      <c r="E6" s="5">
        <v>1983</v>
      </c>
      <c r="F6" s="43">
        <v>3.98E-3</v>
      </c>
      <c r="G6">
        <v>1183.8377805260009</v>
      </c>
      <c r="H6">
        <v>346.9104631032522</v>
      </c>
      <c r="I6" s="5">
        <v>1985</v>
      </c>
      <c r="J6" s="43">
        <v>2.1</v>
      </c>
      <c r="K6">
        <v>458.65769899841115</v>
      </c>
      <c r="L6">
        <v>345.76357202539072</v>
      </c>
      <c r="M6" s="5">
        <v>1985</v>
      </c>
      <c r="N6" s="43">
        <v>2.1</v>
      </c>
      <c r="O6">
        <v>1089.0223487481849</v>
      </c>
      <c r="P6">
        <v>337.08452741622716</v>
      </c>
      <c r="Q6" s="5">
        <v>1985</v>
      </c>
      <c r="R6" s="43">
        <v>2.1</v>
      </c>
      <c r="S6">
        <v>1101.0557762410717</v>
      </c>
      <c r="T6">
        <v>345.39651267206932</v>
      </c>
      <c r="U6" s="5">
        <v>1985</v>
      </c>
      <c r="V6" s="43">
        <v>2.1</v>
      </c>
      <c r="W6">
        <v>1166.1027918163577</v>
      </c>
      <c r="X6">
        <v>332.46432686100013</v>
      </c>
      <c r="Y6" s="5">
        <v>1985</v>
      </c>
      <c r="Z6" s="43">
        <v>2.1</v>
      </c>
      <c r="AA6">
        <v>1177.8993327911537</v>
      </c>
      <c r="AB6">
        <v>343.70692936934415</v>
      </c>
      <c r="AC6" s="5">
        <v>1983</v>
      </c>
      <c r="AD6" s="43">
        <v>3.98E-3</v>
      </c>
      <c r="AE6">
        <v>1188.23880520373</v>
      </c>
      <c r="AF6">
        <v>330.83622198001046</v>
      </c>
      <c r="AG6" s="5">
        <v>1983</v>
      </c>
      <c r="AH6" s="43">
        <v>3.98E-3</v>
      </c>
      <c r="AI6">
        <v>1189.5696574612693</v>
      </c>
      <c r="AJ6">
        <v>335.83587776061177</v>
      </c>
      <c r="AK6" s="5">
        <v>1983</v>
      </c>
      <c r="AL6" s="43">
        <v>3.98E-3</v>
      </c>
      <c r="AM6">
        <v>1197.5539579714402</v>
      </c>
      <c r="AN6">
        <v>313.43839414111363</v>
      </c>
      <c r="AO6" s="5">
        <v>1983</v>
      </c>
      <c r="AP6" s="43">
        <v>3.98E-3</v>
      </c>
      <c r="AQ6">
        <v>1206.6594489823578</v>
      </c>
      <c r="AR6">
        <v>315.05481369372467</v>
      </c>
      <c r="AS6" s="5">
        <v>1983</v>
      </c>
      <c r="AT6" s="43">
        <v>3.98E-3</v>
      </c>
      <c r="AU6">
        <v>1164.5897722870268</v>
      </c>
      <c r="AV6">
        <v>346.10660585253333</v>
      </c>
      <c r="AW6" s="5">
        <v>1983</v>
      </c>
      <c r="AX6" s="43">
        <v>3.98E-3</v>
      </c>
      <c r="AY6">
        <v>1231.3952606874634</v>
      </c>
      <c r="AZ6">
        <v>283.14328153497041</v>
      </c>
      <c r="BA6" s="5">
        <v>1983</v>
      </c>
      <c r="BB6" s="43">
        <v>3.98E-3</v>
      </c>
      <c r="BC6">
        <v>1117.7765919574774</v>
      </c>
      <c r="BD6">
        <v>303.16557907428961</v>
      </c>
      <c r="BE6" s="5">
        <v>1983</v>
      </c>
      <c r="BF6" s="43">
        <v>3.98E-3</v>
      </c>
      <c r="BG6">
        <v>1112.1836802136679</v>
      </c>
      <c r="BH6">
        <v>292.86743010468314</v>
      </c>
      <c r="BI6" s="5">
        <v>1983</v>
      </c>
      <c r="BJ6" s="43">
        <v>3.98E-3</v>
      </c>
      <c r="BK6">
        <v>1129.4618072873716</v>
      </c>
      <c r="BL6">
        <v>321.11149514443082</v>
      </c>
      <c r="BM6" s="5">
        <v>1983</v>
      </c>
      <c r="BN6" s="43">
        <v>3.98E-3</v>
      </c>
      <c r="BO6">
        <v>1175.8537437039215</v>
      </c>
      <c r="BP6">
        <v>344.9322134332478</v>
      </c>
      <c r="BQ6" s="5">
        <v>1983</v>
      </c>
      <c r="BR6" s="43">
        <v>3.98E-3</v>
      </c>
      <c r="BS6">
        <v>1201.9685184974992</v>
      </c>
      <c r="BT6">
        <v>327.9830745530611</v>
      </c>
      <c r="BU6" s="5">
        <v>1983</v>
      </c>
      <c r="BV6" s="43">
        <v>3.98E-3</v>
      </c>
      <c r="BW6">
        <v>1109.6448214052457</v>
      </c>
      <c r="BX6">
        <v>325.31442664105975</v>
      </c>
      <c r="BY6" s="5">
        <v>1983</v>
      </c>
      <c r="BZ6" s="43">
        <v>3.98E-3</v>
      </c>
      <c r="CA6">
        <v>1158.5941266463979</v>
      </c>
      <c r="CB6">
        <v>345.82277184181407</v>
      </c>
      <c r="CC6" s="5">
        <v>1983</v>
      </c>
      <c r="CD6" s="43">
        <v>3.98E-3</v>
      </c>
      <c r="CE6">
        <v>1073.8435329903182</v>
      </c>
      <c r="CF6">
        <v>328.32708824609324</v>
      </c>
    </row>
    <row r="7" spans="2:84">
      <c r="B7">
        <v>0.31346267601423555</v>
      </c>
      <c r="C7" s="55">
        <v>0.78221205927309734</v>
      </c>
      <c r="D7">
        <v>57.465959348333982</v>
      </c>
      <c r="E7" s="5">
        <v>1985</v>
      </c>
      <c r="F7" s="43">
        <v>2.1</v>
      </c>
      <c r="G7" t="s">
        <v>79</v>
      </c>
      <c r="H7">
        <f>TINV(0.0455,H5)</f>
        <v>2.1582633871543129</v>
      </c>
      <c r="I7" s="5">
        <v>1990</v>
      </c>
      <c r="J7" s="42">
        <v>7.9600000000000001E-3</v>
      </c>
      <c r="K7" t="s">
        <v>79</v>
      </c>
      <c r="L7">
        <f>TINV(0.0455,L5)</f>
        <v>2.1689429859244536</v>
      </c>
      <c r="M7" s="5">
        <v>1990</v>
      </c>
      <c r="N7" s="42">
        <v>7.9600000000000001E-3</v>
      </c>
      <c r="O7" t="s">
        <v>79</v>
      </c>
      <c r="P7">
        <f>TINV(0.0455,P5)</f>
        <v>2.1689429859244536</v>
      </c>
      <c r="Q7" s="5">
        <v>1990</v>
      </c>
      <c r="R7" s="42">
        <v>7.9600000000000001E-3</v>
      </c>
      <c r="S7" t="s">
        <v>79</v>
      </c>
      <c r="T7">
        <f>TINV(0.0455,T5)</f>
        <v>2.1689429859244536</v>
      </c>
      <c r="U7" s="5">
        <v>1990</v>
      </c>
      <c r="V7" s="42">
        <v>7.9600000000000001E-3</v>
      </c>
      <c r="W7" t="s">
        <v>79</v>
      </c>
      <c r="X7">
        <f>TINV(0.0455,X5)</f>
        <v>2.1689429859244536</v>
      </c>
      <c r="Y7" s="5">
        <v>1990</v>
      </c>
      <c r="Z7" s="42">
        <v>7.9600000000000001E-3</v>
      </c>
      <c r="AA7" t="s">
        <v>79</v>
      </c>
      <c r="AB7">
        <f>TINV(0.0455,AB5)</f>
        <v>2.1689429859244536</v>
      </c>
      <c r="AC7" s="5">
        <v>1990</v>
      </c>
      <c r="AD7" s="42">
        <v>7.9600000000000001E-3</v>
      </c>
      <c r="AE7" t="s">
        <v>79</v>
      </c>
      <c r="AF7">
        <f>TINV(0.0455,AF5)</f>
        <v>2.1689429859244536</v>
      </c>
      <c r="AG7" s="5">
        <v>1985</v>
      </c>
      <c r="AH7" s="43">
        <v>2.1</v>
      </c>
      <c r="AI7" t="s">
        <v>79</v>
      </c>
      <c r="AJ7">
        <f>TINV(0.0455,AJ5)</f>
        <v>2.1689429859244536</v>
      </c>
      <c r="AK7" s="5">
        <v>1985</v>
      </c>
      <c r="AL7" s="43">
        <v>2.1</v>
      </c>
      <c r="AM7" t="s">
        <v>79</v>
      </c>
      <c r="AN7">
        <f>TINV(0.0455,AN5)</f>
        <v>2.1689429859244536</v>
      </c>
      <c r="AO7" s="5">
        <v>1985</v>
      </c>
      <c r="AP7" s="43">
        <v>2.1</v>
      </c>
      <c r="AQ7" t="s">
        <v>79</v>
      </c>
      <c r="AR7">
        <f>TINV(0.0455,AR5)</f>
        <v>2.1689429859244536</v>
      </c>
      <c r="AS7" s="5">
        <v>1985</v>
      </c>
      <c r="AT7" s="43">
        <v>2.1</v>
      </c>
      <c r="AU7" t="s">
        <v>79</v>
      </c>
      <c r="AV7">
        <f>TINV(0.0455,AV5)</f>
        <v>2.1689429859244536</v>
      </c>
      <c r="AW7" s="5">
        <v>1985</v>
      </c>
      <c r="AX7" s="43">
        <v>2.1</v>
      </c>
      <c r="AY7" t="s">
        <v>79</v>
      </c>
      <c r="AZ7">
        <f>TINV(0.0455,AZ5)</f>
        <v>2.1689429859244536</v>
      </c>
      <c r="BA7" s="5">
        <v>1985</v>
      </c>
      <c r="BB7" s="43">
        <v>2.1</v>
      </c>
      <c r="BC7" t="s">
        <v>79</v>
      </c>
      <c r="BD7">
        <f>TINV(0.0455,BD5)</f>
        <v>2.1689429859244536</v>
      </c>
      <c r="BE7" s="5">
        <v>1985</v>
      </c>
      <c r="BF7" s="43">
        <v>2.1</v>
      </c>
      <c r="BG7" t="s">
        <v>79</v>
      </c>
      <c r="BH7">
        <f>TINV(0.0455,BH5)</f>
        <v>2.1689429859244536</v>
      </c>
      <c r="BI7" s="5">
        <v>1985</v>
      </c>
      <c r="BJ7" s="43">
        <v>2.1</v>
      </c>
      <c r="BK7" t="s">
        <v>79</v>
      </c>
      <c r="BL7">
        <f>TINV(0.0455,BL5)</f>
        <v>2.1689429859244536</v>
      </c>
      <c r="BM7" s="5">
        <v>1985</v>
      </c>
      <c r="BN7" s="43">
        <v>2.1</v>
      </c>
      <c r="BO7" t="s">
        <v>79</v>
      </c>
      <c r="BP7">
        <f>TINV(0.0455,BP5)</f>
        <v>2.1689429859244536</v>
      </c>
      <c r="BQ7" s="5">
        <v>1985</v>
      </c>
      <c r="BR7" s="43">
        <v>2.1</v>
      </c>
      <c r="BS7" t="s">
        <v>79</v>
      </c>
      <c r="BT7">
        <f>TINV(0.0455,BT5)</f>
        <v>2.1689429859244536</v>
      </c>
      <c r="BU7" s="5">
        <v>1985</v>
      </c>
      <c r="BV7" s="43">
        <v>2.1</v>
      </c>
      <c r="BW7" t="s">
        <v>79</v>
      </c>
      <c r="BX7">
        <f>TINV(0.0455,BX5)</f>
        <v>2.1689429859244536</v>
      </c>
      <c r="BY7" s="5">
        <v>1985</v>
      </c>
      <c r="BZ7" s="43">
        <v>2.1</v>
      </c>
      <c r="CA7" t="s">
        <v>79</v>
      </c>
      <c r="CB7">
        <f>TINV(0.0455,CB5)</f>
        <v>2.1689429859244536</v>
      </c>
      <c r="CC7" s="5">
        <v>1985</v>
      </c>
      <c r="CD7" s="43">
        <v>2.1</v>
      </c>
    </row>
    <row r="8" spans="2:84">
      <c r="B8">
        <v>0.31372826234368473</v>
      </c>
      <c r="C8" s="55">
        <v>0.77983829873033594</v>
      </c>
      <c r="D8">
        <v>56.673857022945491</v>
      </c>
      <c r="E8" s="5">
        <v>1990</v>
      </c>
      <c r="F8" s="42">
        <v>7.9600000000000001E-3</v>
      </c>
      <c r="G8" t="s">
        <v>80</v>
      </c>
      <c r="H8">
        <f>H7*G3</f>
        <v>8.8645836955418916E-2</v>
      </c>
      <c r="I8" s="5">
        <v>1991</v>
      </c>
      <c r="J8" s="44">
        <v>9.9799999999999997E-4</v>
      </c>
      <c r="K8" t="s">
        <v>80</v>
      </c>
      <c r="L8">
        <f>L7*K3</f>
        <v>0.15343430664809415</v>
      </c>
      <c r="M8" s="5">
        <v>1991</v>
      </c>
      <c r="N8" s="44">
        <v>9.9799999999999997E-4</v>
      </c>
      <c r="O8" t="s">
        <v>80</v>
      </c>
      <c r="P8">
        <f>P7*O3</f>
        <v>9.7923284564352273E-2</v>
      </c>
      <c r="Q8" s="5">
        <v>1991</v>
      </c>
      <c r="R8" s="44">
        <v>9.9799999999999997E-4</v>
      </c>
      <c r="S8" t="s">
        <v>80</v>
      </c>
      <c r="T8">
        <f>T7*S3</f>
        <v>9.4197008837709886E-2</v>
      </c>
      <c r="U8" s="5">
        <v>1991</v>
      </c>
      <c r="V8" s="44">
        <v>9.9799999999999997E-4</v>
      </c>
      <c r="W8" t="s">
        <v>80</v>
      </c>
      <c r="X8">
        <f>X7*W3</f>
        <v>9.0028085470874306E-2</v>
      </c>
      <c r="Y8" s="5">
        <v>1991</v>
      </c>
      <c r="Z8" s="44">
        <v>9.9799999999999997E-4</v>
      </c>
      <c r="AA8" t="s">
        <v>80</v>
      </c>
      <c r="AB8">
        <f>AB7*AA3</f>
        <v>9.146013647360933E-2</v>
      </c>
      <c r="AC8" s="5">
        <v>1991</v>
      </c>
      <c r="AD8" s="44">
        <v>9.9799999999999997E-4</v>
      </c>
      <c r="AE8" t="s">
        <v>80</v>
      </c>
      <c r="AF8">
        <f>AF7*AE3</f>
        <v>8.9686823426307571E-2</v>
      </c>
      <c r="AG8" s="5">
        <v>1991</v>
      </c>
      <c r="AH8" s="44">
        <v>9.9799999999999997E-4</v>
      </c>
      <c r="AI8" t="s">
        <v>80</v>
      </c>
      <c r="AJ8">
        <f>AJ7*AI3</f>
        <v>9.0387920511652994E-2</v>
      </c>
      <c r="AK8" s="5">
        <v>1990</v>
      </c>
      <c r="AL8" s="42">
        <v>7.9600000000000001E-3</v>
      </c>
      <c r="AM8" t="s">
        <v>80</v>
      </c>
      <c r="AN8">
        <f>AN7*AM3</f>
        <v>8.734976377912923E-2</v>
      </c>
      <c r="AO8" s="5">
        <v>1990</v>
      </c>
      <c r="AP8" s="42">
        <v>7.9600000000000001E-3</v>
      </c>
      <c r="AQ8" t="s">
        <v>80</v>
      </c>
      <c r="AR8">
        <f>AR7*AQ3</f>
        <v>8.7763834362297219E-2</v>
      </c>
      <c r="AS8" s="5">
        <v>1990</v>
      </c>
      <c r="AT8" s="42">
        <v>7.9600000000000001E-3</v>
      </c>
      <c r="AU8" t="s">
        <v>80</v>
      </c>
      <c r="AV8">
        <f>AV7*AU3</f>
        <v>9.2222039180237289E-2</v>
      </c>
      <c r="AW8" s="5">
        <v>1990</v>
      </c>
      <c r="AX8" s="42">
        <v>7.9600000000000001E-3</v>
      </c>
      <c r="AY8" t="s">
        <v>80</v>
      </c>
      <c r="AZ8">
        <f>AZ7*AY3</f>
        <v>8.3498758607490189E-2</v>
      </c>
      <c r="BA8" s="5">
        <v>1990</v>
      </c>
      <c r="BB8" s="42">
        <v>7.9600000000000001E-3</v>
      </c>
      <c r="BC8" t="s">
        <v>80</v>
      </c>
      <c r="BD8">
        <f>BD7*BC3</f>
        <v>8.6400614957114152E-2</v>
      </c>
      <c r="BE8" s="5">
        <v>1990</v>
      </c>
      <c r="BF8" s="42">
        <v>7.9600000000000001E-3</v>
      </c>
      <c r="BG8" t="s">
        <v>80</v>
      </c>
      <c r="BH8">
        <f>BH7*BG3</f>
        <v>8.4920477286618543E-2</v>
      </c>
      <c r="BI8" s="5">
        <v>1990</v>
      </c>
      <c r="BJ8" s="42">
        <v>7.9600000000000001E-3</v>
      </c>
      <c r="BK8" t="s">
        <v>80</v>
      </c>
      <c r="BL8">
        <f>BL7*BK3</f>
        <v>8.8921097562947207E-2</v>
      </c>
      <c r="BM8" s="5">
        <v>1990</v>
      </c>
      <c r="BN8" s="42">
        <v>7.9600000000000001E-3</v>
      </c>
      <c r="BO8" t="s">
        <v>80</v>
      </c>
      <c r="BP8">
        <f>BP7*BO3</f>
        <v>9.2375423909447793E-2</v>
      </c>
      <c r="BQ8" s="5">
        <v>1990</v>
      </c>
      <c r="BR8" s="42">
        <v>7.9600000000000001E-3</v>
      </c>
      <c r="BS8" t="s">
        <v>80</v>
      </c>
      <c r="BT8">
        <f>BT7*BS3</f>
        <v>9.0320799441822711E-2</v>
      </c>
      <c r="BU8" s="5">
        <v>1990</v>
      </c>
      <c r="BV8" s="42">
        <v>7.9600000000000001E-3</v>
      </c>
      <c r="BW8" t="s">
        <v>80</v>
      </c>
      <c r="BX8">
        <f>BX7*BW3</f>
        <v>8.9952599475011386E-2</v>
      </c>
      <c r="BY8" s="5">
        <v>1990</v>
      </c>
      <c r="BZ8" s="42">
        <v>7.9600000000000001E-3</v>
      </c>
      <c r="CA8" t="s">
        <v>80</v>
      </c>
      <c r="CB8">
        <f>CB7*CA3</f>
        <v>9.3186494533214925E-2</v>
      </c>
      <c r="CC8" s="5">
        <v>1990</v>
      </c>
      <c r="CD8" s="42">
        <v>7.9600000000000001E-3</v>
      </c>
    </row>
    <row r="9" spans="2:84">
      <c r="B9">
        <v>0.31487997230551623</v>
      </c>
      <c r="C9" s="55">
        <v>0.79256123056950756</v>
      </c>
      <c r="D9">
        <v>61.131194153951029</v>
      </c>
      <c r="E9" s="5">
        <v>1991</v>
      </c>
      <c r="F9" s="44">
        <v>9.9799999999999997E-4</v>
      </c>
      <c r="G9" t="s">
        <v>81</v>
      </c>
      <c r="H9">
        <f>G2+H8</f>
        <v>1.4559421637256182</v>
      </c>
      <c r="I9" s="5">
        <v>1995</v>
      </c>
      <c r="J9" s="44">
        <v>4.0499999999999998E-3</v>
      </c>
      <c r="K9" t="s">
        <v>81</v>
      </c>
      <c r="L9">
        <f>K2+L8</f>
        <v>1.5387160224003544</v>
      </c>
      <c r="M9" s="5">
        <v>1995</v>
      </c>
      <c r="N9" s="44">
        <v>4.0499999999999998E-3</v>
      </c>
      <c r="O9" t="s">
        <v>81</v>
      </c>
      <c r="P9">
        <f>O2+P8</f>
        <v>1.4813986701517206</v>
      </c>
      <c r="Q9" s="5">
        <v>1995</v>
      </c>
      <c r="R9" s="44">
        <v>4.0499999999999998E-3</v>
      </c>
      <c r="S9" t="s">
        <v>81</v>
      </c>
      <c r="T9">
        <f>S2+T8</f>
        <v>1.45784892212055</v>
      </c>
      <c r="U9" s="5">
        <v>1995</v>
      </c>
      <c r="V9" s="44">
        <v>4.0499999999999998E-3</v>
      </c>
      <c r="W9" t="s">
        <v>81</v>
      </c>
      <c r="X9">
        <f>W2+X8</f>
        <v>1.4547443786429453</v>
      </c>
      <c r="Y9" s="5">
        <v>1995</v>
      </c>
      <c r="Z9" s="44">
        <v>4.0499999999999998E-3</v>
      </c>
      <c r="AA9" t="s">
        <v>81</v>
      </c>
      <c r="AB9">
        <f>AA2+AB8</f>
        <v>1.4579575871602306</v>
      </c>
      <c r="AC9" s="5">
        <v>1995</v>
      </c>
      <c r="AD9" s="44">
        <v>4.0499999999999998E-3</v>
      </c>
      <c r="AE9" t="s">
        <v>81</v>
      </c>
      <c r="AF9">
        <f>AE2+AF8</f>
        <v>1.4578412202598945</v>
      </c>
      <c r="AG9" s="5">
        <v>1995</v>
      </c>
      <c r="AH9" s="44">
        <v>4.0499999999999998E-3</v>
      </c>
      <c r="AI9" t="s">
        <v>81</v>
      </c>
      <c r="AJ9">
        <f>AI2+AJ8</f>
        <v>1.4589057287060232</v>
      </c>
      <c r="AK9" s="5">
        <v>1995</v>
      </c>
      <c r="AL9" s="44">
        <v>4.0499999999999998E-3</v>
      </c>
      <c r="AM9" t="s">
        <v>81</v>
      </c>
      <c r="AN9">
        <f>AM2+AN8</f>
        <v>1.4574446155402132</v>
      </c>
      <c r="AO9" s="5">
        <v>1991</v>
      </c>
      <c r="AP9" s="44">
        <v>9.9799999999999997E-4</v>
      </c>
      <c r="AQ9" t="s">
        <v>81</v>
      </c>
      <c r="AR9">
        <f>AQ2+AR8</f>
        <v>1.4604333303401058</v>
      </c>
      <c r="AS9" s="5">
        <v>1991</v>
      </c>
      <c r="AT9" s="44">
        <v>9.9799999999999997E-4</v>
      </c>
      <c r="AU9" t="s">
        <v>81</v>
      </c>
      <c r="AV9">
        <f>AU2+AV8</f>
        <v>1.4583507481287707</v>
      </c>
      <c r="AW9" s="5">
        <v>1991</v>
      </c>
      <c r="AX9" s="44">
        <v>9.9799999999999997E-4</v>
      </c>
      <c r="AY9" t="s">
        <v>81</v>
      </c>
      <c r="AZ9">
        <f>AY2+AZ8</f>
        <v>1.4621902884189553</v>
      </c>
      <c r="BA9" s="5">
        <v>1991</v>
      </c>
      <c r="BB9" s="44">
        <v>9.9799999999999997E-4</v>
      </c>
      <c r="BC9" t="s">
        <v>81</v>
      </c>
      <c r="BD9">
        <f>BC2+BD8</f>
        <v>1.4443301306563583</v>
      </c>
      <c r="BE9" s="5">
        <v>1991</v>
      </c>
      <c r="BF9" s="44">
        <v>9.9799999999999997E-4</v>
      </c>
      <c r="BG9" t="s">
        <v>81</v>
      </c>
      <c r="BH9">
        <f>BG2+BH8</f>
        <v>1.4418096553633144</v>
      </c>
      <c r="BI9" s="5">
        <v>1991</v>
      </c>
      <c r="BJ9" s="44">
        <v>9.9799999999999997E-4</v>
      </c>
      <c r="BK9" t="s">
        <v>81</v>
      </c>
      <c r="BL9">
        <f>BK2+BL8</f>
        <v>1.4490183722974195</v>
      </c>
      <c r="BM9" s="5">
        <v>1991</v>
      </c>
      <c r="BN9" s="44">
        <v>9.9799999999999997E-4</v>
      </c>
      <c r="BO9" t="s">
        <v>81</v>
      </c>
      <c r="BP9">
        <f>BO2+BP8</f>
        <v>1.4620067355823905</v>
      </c>
      <c r="BQ9" s="5">
        <v>1991</v>
      </c>
      <c r="BR9" s="44">
        <v>9.9799999999999997E-4</v>
      </c>
      <c r="BS9" t="s">
        <v>81</v>
      </c>
      <c r="BT9">
        <f>BS2+BT8</f>
        <v>1.465900152769227</v>
      </c>
      <c r="BU9" s="5">
        <v>1991</v>
      </c>
      <c r="BV9" s="44">
        <v>9.9799999999999997E-4</v>
      </c>
      <c r="BW9" t="s">
        <v>81</v>
      </c>
      <c r="BX9">
        <f>BW2+BX8</f>
        <v>1.4484563040368457</v>
      </c>
      <c r="BY9" s="5">
        <v>1991</v>
      </c>
      <c r="BZ9" s="44">
        <v>9.9799999999999997E-4</v>
      </c>
      <c r="CA9" t="s">
        <v>81</v>
      </c>
      <c r="CB9">
        <f>CA2+CB8</f>
        <v>1.4628432239593576</v>
      </c>
      <c r="CC9" s="5">
        <v>1991</v>
      </c>
      <c r="CD9" s="44">
        <v>9.9799999999999997E-4</v>
      </c>
    </row>
    <row r="10" spans="2:84">
      <c r="B10">
        <v>0.31675738111395185</v>
      </c>
      <c r="C10" s="55">
        <v>0.79296059620308079</v>
      </c>
      <c r="D10">
        <v>61.279975244200742</v>
      </c>
      <c r="E10" s="5">
        <v>1995</v>
      </c>
      <c r="F10" s="44">
        <v>4.0499999999999998E-3</v>
      </c>
      <c r="G10" t="s">
        <v>82</v>
      </c>
      <c r="H10">
        <f>G2-H8</f>
        <v>1.2786504898147806</v>
      </c>
      <c r="I10" s="5">
        <v>1998</v>
      </c>
      <c r="J10" s="42">
        <v>5.9</v>
      </c>
      <c r="K10" t="s">
        <v>82</v>
      </c>
      <c r="L10">
        <f>K2-L8</f>
        <v>1.2318474091041662</v>
      </c>
      <c r="M10" s="5">
        <v>1998</v>
      </c>
      <c r="N10" s="42">
        <v>5.9</v>
      </c>
      <c r="O10" t="s">
        <v>82</v>
      </c>
      <c r="P10">
        <f>O2-P8</f>
        <v>1.285552101023016</v>
      </c>
      <c r="Q10" s="5">
        <v>1998</v>
      </c>
      <c r="R10" s="42">
        <v>5.9</v>
      </c>
      <c r="S10" t="s">
        <v>82</v>
      </c>
      <c r="T10">
        <f>S2-T8</f>
        <v>1.26945490444513</v>
      </c>
      <c r="U10" s="5">
        <v>1998</v>
      </c>
      <c r="V10" s="42">
        <v>5.9</v>
      </c>
      <c r="W10" t="s">
        <v>82</v>
      </c>
      <c r="X10">
        <f>W2-X8</f>
        <v>1.2746882077011965</v>
      </c>
      <c r="Y10" s="5">
        <v>1998</v>
      </c>
      <c r="Z10" s="42">
        <v>5.9</v>
      </c>
      <c r="AA10" t="s">
        <v>82</v>
      </c>
      <c r="AB10">
        <f>AA2-AB8</f>
        <v>1.2750373142130118</v>
      </c>
      <c r="AC10" s="5">
        <v>1998</v>
      </c>
      <c r="AD10" s="42">
        <v>5.9</v>
      </c>
      <c r="AE10" t="s">
        <v>82</v>
      </c>
      <c r="AF10">
        <f>AE2-AF8</f>
        <v>1.2784675734072795</v>
      </c>
      <c r="AG10" s="5">
        <v>1998</v>
      </c>
      <c r="AH10" s="42">
        <v>5.9</v>
      </c>
      <c r="AI10" t="s">
        <v>82</v>
      </c>
      <c r="AJ10">
        <f>AI2-AJ8</f>
        <v>1.2781298876827174</v>
      </c>
      <c r="AK10" s="5">
        <v>1998</v>
      </c>
      <c r="AL10" s="42">
        <v>5.9</v>
      </c>
      <c r="AM10" t="s">
        <v>82</v>
      </c>
      <c r="AN10">
        <f>AM2-AN8</f>
        <v>1.2827450879819549</v>
      </c>
      <c r="AO10" s="5">
        <v>1998</v>
      </c>
      <c r="AP10" s="42">
        <v>5.9</v>
      </c>
      <c r="AQ10" t="s">
        <v>82</v>
      </c>
      <c r="AR10">
        <f>AQ2-AR8</f>
        <v>1.2849056616155112</v>
      </c>
      <c r="AS10" s="5">
        <v>1995</v>
      </c>
      <c r="AT10" s="44">
        <v>4.0499999999999998E-3</v>
      </c>
      <c r="AU10" t="s">
        <v>82</v>
      </c>
      <c r="AV10">
        <f>AU2-AV8</f>
        <v>1.2739066697682961</v>
      </c>
      <c r="AW10" s="5">
        <v>1995</v>
      </c>
      <c r="AX10" s="44">
        <v>4.0499999999999998E-3</v>
      </c>
      <c r="AY10" t="s">
        <v>82</v>
      </c>
      <c r="AZ10">
        <f>AY2-AZ8</f>
        <v>1.2951927712039748</v>
      </c>
      <c r="BA10" s="5">
        <v>1995</v>
      </c>
      <c r="BB10" s="44">
        <v>4.0499999999999998E-3</v>
      </c>
      <c r="BC10" t="s">
        <v>82</v>
      </c>
      <c r="BD10">
        <f>BC2-BD8</f>
        <v>1.27152890074213</v>
      </c>
      <c r="BE10" s="5">
        <v>1995</v>
      </c>
      <c r="BF10" s="44">
        <v>4.0499999999999998E-3</v>
      </c>
      <c r="BG10" t="s">
        <v>82</v>
      </c>
      <c r="BH10">
        <f>BG2-BH8</f>
        <v>1.2719687007900773</v>
      </c>
      <c r="BI10" s="5">
        <v>1995</v>
      </c>
      <c r="BJ10" s="44">
        <v>4.0499999999999998E-3</v>
      </c>
      <c r="BK10" t="s">
        <v>82</v>
      </c>
      <c r="BL10">
        <f>BK2-BL8</f>
        <v>1.2711761771715249</v>
      </c>
      <c r="BM10" s="5">
        <v>1995</v>
      </c>
      <c r="BN10" s="44">
        <v>4.0499999999999998E-3</v>
      </c>
      <c r="BO10" t="s">
        <v>82</v>
      </c>
      <c r="BP10">
        <f>BO2-BP8</f>
        <v>1.2772558877634947</v>
      </c>
      <c r="BQ10" s="5">
        <v>1995</v>
      </c>
      <c r="BR10" s="44">
        <v>4.0499999999999998E-3</v>
      </c>
      <c r="BS10" t="s">
        <v>82</v>
      </c>
      <c r="BT10">
        <f>BS2-BT8</f>
        <v>1.2852585538855816</v>
      </c>
      <c r="BU10" s="5">
        <v>1995</v>
      </c>
      <c r="BV10" s="44">
        <v>4.0499999999999998E-3</v>
      </c>
      <c r="BW10" t="s">
        <v>82</v>
      </c>
      <c r="BX10">
        <f>BW2-BX8</f>
        <v>1.2685511050868228</v>
      </c>
      <c r="BY10" s="5">
        <v>1995</v>
      </c>
      <c r="BZ10" s="44">
        <v>4.0499999999999998E-3</v>
      </c>
      <c r="CA10" t="s">
        <v>82</v>
      </c>
      <c r="CB10">
        <f>CA2-CB8</f>
        <v>1.2764702348929275</v>
      </c>
      <c r="CC10" s="5">
        <v>1995</v>
      </c>
      <c r="CD10" s="44">
        <v>4.0499999999999998E-3</v>
      </c>
    </row>
    <row r="11" spans="2:84">
      <c r="B11">
        <v>0.31198097995183927</v>
      </c>
      <c r="C11" s="55">
        <v>0.77089598488429056</v>
      </c>
      <c r="D11">
        <v>53.837274531915845</v>
      </c>
      <c r="E11" s="5">
        <v>1998</v>
      </c>
      <c r="F11" s="42">
        <v>5.9</v>
      </c>
      <c r="G11" t="s">
        <v>83</v>
      </c>
      <c r="H11" s="56">
        <f>LN(G2)</f>
        <v>0.31283530584512403</v>
      </c>
      <c r="I11" s="5">
        <v>1999</v>
      </c>
      <c r="J11" s="42">
        <v>1.5E-3</v>
      </c>
      <c r="K11" t="s">
        <v>83</v>
      </c>
      <c r="L11" s="56">
        <f>LN(K2)</f>
        <v>0.32590352383061316</v>
      </c>
      <c r="M11" s="5">
        <v>1999</v>
      </c>
      <c r="N11" s="42">
        <v>1.5E-3</v>
      </c>
      <c r="O11" t="s">
        <v>83</v>
      </c>
      <c r="P11" s="56">
        <f>LN(O2)</f>
        <v>0.32459872867881762</v>
      </c>
      <c r="Q11" s="5">
        <v>1999</v>
      </c>
      <c r="R11" s="42">
        <v>1.5E-3</v>
      </c>
      <c r="S11" t="s">
        <v>83</v>
      </c>
      <c r="T11" s="56">
        <f>LN(S2)</f>
        <v>0.31016633131290761</v>
      </c>
      <c r="U11" s="5">
        <v>1999</v>
      </c>
      <c r="V11" s="42">
        <v>1.5E-3</v>
      </c>
      <c r="W11" t="s">
        <v>83</v>
      </c>
      <c r="X11" s="56">
        <f>LN(W2)</f>
        <v>0.31094656320441616</v>
      </c>
      <c r="Y11" s="5">
        <v>1999</v>
      </c>
      <c r="Z11" s="42">
        <v>1.5E-3</v>
      </c>
      <c r="AA11" t="s">
        <v>83</v>
      </c>
      <c r="AB11" s="56">
        <f>LN(AA2)</f>
        <v>0.31225086080548309</v>
      </c>
      <c r="AC11" s="5">
        <v>1999</v>
      </c>
      <c r="AD11" s="42">
        <v>1.5E-3</v>
      </c>
      <c r="AE11" t="s">
        <v>83</v>
      </c>
      <c r="AF11" s="56">
        <f>LN(AE2)</f>
        <v>0.31346267601423555</v>
      </c>
      <c r="AG11" s="5">
        <v>1999</v>
      </c>
      <c r="AH11" s="42">
        <v>1.5E-3</v>
      </c>
      <c r="AI11" t="s">
        <v>83</v>
      </c>
      <c r="AJ11" s="56">
        <f>LN(AI2)</f>
        <v>0.31372826234368473</v>
      </c>
      <c r="AK11" s="5">
        <v>1999</v>
      </c>
      <c r="AL11" s="42">
        <v>1.5E-3</v>
      </c>
      <c r="AM11" t="s">
        <v>83</v>
      </c>
      <c r="AN11" s="56">
        <f>LN(AM2)</f>
        <v>0.31487997230551623</v>
      </c>
      <c r="AO11" s="5">
        <v>1999</v>
      </c>
      <c r="AP11" s="42">
        <v>1.5E-3</v>
      </c>
      <c r="AQ11" t="s">
        <v>83</v>
      </c>
      <c r="AR11" s="56">
        <f>LN(AQ2)</f>
        <v>0.31675738111395185</v>
      </c>
      <c r="AS11" s="5">
        <v>1999</v>
      </c>
      <c r="AT11" s="42">
        <v>1.5E-3</v>
      </c>
      <c r="AU11" t="s">
        <v>83</v>
      </c>
      <c r="AV11" s="56">
        <f>LN(AU2)</f>
        <v>0.31198097995183927</v>
      </c>
      <c r="AW11" s="5">
        <v>1998</v>
      </c>
      <c r="AX11" s="42">
        <v>5.9</v>
      </c>
      <c r="AY11" t="s">
        <v>83</v>
      </c>
      <c r="AZ11" s="56">
        <f>LN(AY2)</f>
        <v>0.3211348825713411</v>
      </c>
      <c r="BA11" s="5">
        <v>1998</v>
      </c>
      <c r="BB11" s="42">
        <v>5.9</v>
      </c>
      <c r="BC11" t="s">
        <v>83</v>
      </c>
      <c r="BD11" s="56">
        <f>LN(BC2)</f>
        <v>0.30596112476979365</v>
      </c>
      <c r="BE11" s="5">
        <v>1998</v>
      </c>
      <c r="BF11" s="42">
        <v>5.9</v>
      </c>
      <c r="BG11" t="s">
        <v>83</v>
      </c>
      <c r="BH11" s="56">
        <f>LN(BG2)</f>
        <v>0.30519471066202497</v>
      </c>
      <c r="BI11" s="5">
        <v>1998</v>
      </c>
      <c r="BJ11" s="42">
        <v>5.9</v>
      </c>
      <c r="BK11" t="s">
        <v>83</v>
      </c>
      <c r="BL11" s="56">
        <f>LN(BK2)</f>
        <v>0.30755622273018424</v>
      </c>
      <c r="BM11" s="5">
        <v>1998</v>
      </c>
      <c r="BN11" s="42">
        <v>5.9</v>
      </c>
      <c r="BO11" t="s">
        <v>83</v>
      </c>
      <c r="BP11" s="56">
        <f>LN(BO2)</f>
        <v>0.31454158805474608</v>
      </c>
      <c r="BQ11" s="5">
        <v>1998</v>
      </c>
      <c r="BR11" s="42">
        <v>5.9</v>
      </c>
      <c r="BS11" t="s">
        <v>83</v>
      </c>
      <c r="BT11" s="56">
        <f>LN(BS2)</f>
        <v>0.31887499025092148</v>
      </c>
      <c r="BU11" s="5">
        <v>1998</v>
      </c>
      <c r="BV11" s="42">
        <v>5.9</v>
      </c>
      <c r="BW11" t="s">
        <v>83</v>
      </c>
      <c r="BX11" s="56">
        <f>LN(BW2)</f>
        <v>0.30638387683073809</v>
      </c>
      <c r="BY11" s="5">
        <v>1998</v>
      </c>
      <c r="BZ11" s="42">
        <v>5.9</v>
      </c>
      <c r="CA11" t="s">
        <v>83</v>
      </c>
      <c r="CB11" s="56">
        <f>LN(CA2)</f>
        <v>0.31456014598134552</v>
      </c>
      <c r="CC11" s="5">
        <v>1998</v>
      </c>
      <c r="CD11" s="42">
        <v>5.9</v>
      </c>
    </row>
    <row r="12" spans="2:84">
      <c r="B12">
        <v>0.3211348825713411</v>
      </c>
      <c r="C12" s="55">
        <v>0.81304980121569836</v>
      </c>
      <c r="D12">
        <v>69.584289848551549</v>
      </c>
      <c r="E12" s="5">
        <v>1999</v>
      </c>
      <c r="F12" s="42">
        <v>1.5E-3</v>
      </c>
      <c r="G12" t="s">
        <v>84</v>
      </c>
      <c r="H12" s="56">
        <f>LN(H9)</f>
        <v>0.37565322626960473</v>
      </c>
      <c r="I12" s="5">
        <v>1999</v>
      </c>
      <c r="J12" s="42">
        <v>2030.0336</v>
      </c>
      <c r="K12" t="s">
        <v>84</v>
      </c>
      <c r="L12" s="56">
        <f>LN(L9)</f>
        <v>0.43094831697320479</v>
      </c>
      <c r="M12" s="5">
        <v>1999</v>
      </c>
      <c r="N12" s="42">
        <v>2030.0336</v>
      </c>
      <c r="O12" t="s">
        <v>84</v>
      </c>
      <c r="P12" s="56">
        <f>LN(P9)</f>
        <v>0.39298668889968685</v>
      </c>
      <c r="Q12" s="5">
        <v>1999</v>
      </c>
      <c r="R12" s="42">
        <v>2030.0336</v>
      </c>
      <c r="S12" t="s">
        <v>84</v>
      </c>
      <c r="T12" s="56">
        <f>LN(T9)</f>
        <v>0.37696200827279591</v>
      </c>
      <c r="U12" s="5">
        <v>1999</v>
      </c>
      <c r="V12" s="42">
        <v>2030.0336</v>
      </c>
      <c r="W12" t="s">
        <v>84</v>
      </c>
      <c r="X12" s="56">
        <f>LN(X9)</f>
        <v>0.37483020040759596</v>
      </c>
      <c r="Y12" s="5">
        <v>1999</v>
      </c>
      <c r="Z12" s="42">
        <v>2030.0336</v>
      </c>
      <c r="AA12" t="s">
        <v>84</v>
      </c>
      <c r="AB12" s="56">
        <f>LN(AB9)</f>
        <v>0.37703654342414089</v>
      </c>
      <c r="AC12" s="5">
        <v>1999</v>
      </c>
      <c r="AD12" s="42">
        <v>2030.0336</v>
      </c>
      <c r="AE12" t="s">
        <v>84</v>
      </c>
      <c r="AF12" s="56">
        <f>LN(AF9)</f>
        <v>0.37695672522811052</v>
      </c>
      <c r="AG12" s="5">
        <v>1999</v>
      </c>
      <c r="AH12" s="42">
        <v>2030.0336</v>
      </c>
      <c r="AI12" t="s">
        <v>84</v>
      </c>
      <c r="AJ12" s="56">
        <f>LN(AJ9)</f>
        <v>0.37768665381774696</v>
      </c>
      <c r="AK12" s="5">
        <v>1999</v>
      </c>
      <c r="AL12" s="42">
        <v>2030.0336</v>
      </c>
      <c r="AM12" t="s">
        <v>84</v>
      </c>
      <c r="AN12" s="56">
        <f>LN(AN9)</f>
        <v>0.37668463889114989</v>
      </c>
      <c r="AO12" s="5">
        <v>1999</v>
      </c>
      <c r="AP12" s="42">
        <v>2030.0336</v>
      </c>
      <c r="AQ12" t="s">
        <v>84</v>
      </c>
      <c r="AR12" s="56">
        <f>LN(AR9)</f>
        <v>0.37873319328617483</v>
      </c>
      <c r="AS12" s="5">
        <v>1999</v>
      </c>
      <c r="AT12" s="42">
        <v>2030.0336</v>
      </c>
      <c r="AU12" t="s">
        <v>84</v>
      </c>
      <c r="AV12" s="56">
        <f>LN(AV9)</f>
        <v>0.37730617264418226</v>
      </c>
      <c r="AW12" s="5">
        <v>1999</v>
      </c>
      <c r="AX12" s="42">
        <v>2030.0336</v>
      </c>
      <c r="AY12" t="s">
        <v>84</v>
      </c>
      <c r="AZ12" s="56">
        <f>LN(AZ9)</f>
        <v>0.37993550909531409</v>
      </c>
      <c r="BA12" s="5">
        <v>1999</v>
      </c>
      <c r="BB12" s="42">
        <v>1.5E-3</v>
      </c>
      <c r="BC12" t="s">
        <v>84</v>
      </c>
      <c r="BD12" s="56">
        <f>LN(BD9)</f>
        <v>0.36764563667872852</v>
      </c>
      <c r="BE12" s="5">
        <v>1999</v>
      </c>
      <c r="BF12" s="42">
        <v>1.5E-3</v>
      </c>
      <c r="BG12" t="s">
        <v>84</v>
      </c>
      <c r="BH12" s="56">
        <f>LN(BH9)</f>
        <v>0.36589902970840277</v>
      </c>
      <c r="BI12" s="5">
        <v>1999</v>
      </c>
      <c r="BJ12" s="42">
        <v>1.5E-3</v>
      </c>
      <c r="BK12" t="s">
        <v>84</v>
      </c>
      <c r="BL12" s="56">
        <f>LN(BL9)</f>
        <v>0.37088634255244912</v>
      </c>
      <c r="BM12" s="5">
        <v>1999</v>
      </c>
      <c r="BN12" s="42">
        <v>1.5E-3</v>
      </c>
      <c r="BO12" t="s">
        <v>84</v>
      </c>
      <c r="BP12" s="56">
        <f>LN(BP9)</f>
        <v>0.37980996841847237</v>
      </c>
      <c r="BQ12" s="5">
        <v>1999</v>
      </c>
      <c r="BR12" s="42">
        <v>1.5E-3</v>
      </c>
      <c r="BS12" t="s">
        <v>84</v>
      </c>
      <c r="BT12" s="56">
        <f>LN(BT9)</f>
        <v>0.38246949252915574</v>
      </c>
      <c r="BU12" s="5">
        <v>1999</v>
      </c>
      <c r="BV12" s="42">
        <v>1.5E-3</v>
      </c>
      <c r="BW12" t="s">
        <v>84</v>
      </c>
      <c r="BX12" s="56">
        <f>LN(BX9)</f>
        <v>0.37049837141867881</v>
      </c>
      <c r="BY12" s="5">
        <v>1999</v>
      </c>
      <c r="BZ12" s="42">
        <v>1.5E-3</v>
      </c>
      <c r="CA12" t="s">
        <v>84</v>
      </c>
      <c r="CB12" s="56">
        <f>LN(CB9)</f>
        <v>0.38038195563924887</v>
      </c>
      <c r="CC12" s="5">
        <v>1999</v>
      </c>
      <c r="CD12" s="42">
        <v>1.5E-3</v>
      </c>
    </row>
    <row r="13" spans="2:84">
      <c r="B13">
        <v>0.30596112476979365</v>
      </c>
      <c r="C13" s="55">
        <v>0.78664467474129751</v>
      </c>
      <c r="D13">
        <v>58.992269260677269</v>
      </c>
      <c r="E13" s="5">
        <v>1999</v>
      </c>
      <c r="F13" s="42">
        <v>2030.0336</v>
      </c>
      <c r="G13" t="s">
        <v>85</v>
      </c>
      <c r="H13" s="56">
        <f>LN(H10)</f>
        <v>0.24580521692903382</v>
      </c>
      <c r="I13" s="5">
        <v>1999</v>
      </c>
      <c r="J13" s="42">
        <v>4141.8639999999996</v>
      </c>
      <c r="K13" t="s">
        <v>85</v>
      </c>
      <c r="L13" s="56">
        <f>LN(L10)</f>
        <v>0.20851500119389141</v>
      </c>
      <c r="M13" s="5">
        <v>1999</v>
      </c>
      <c r="N13" s="42">
        <v>4141.8639999999996</v>
      </c>
      <c r="O13" t="s">
        <v>85</v>
      </c>
      <c r="P13" s="56">
        <f>LN(P10)</f>
        <v>0.25118827667536153</v>
      </c>
      <c r="Q13" s="5">
        <v>1999</v>
      </c>
      <c r="R13" s="42">
        <v>4141.8639999999996</v>
      </c>
      <c r="S13" t="s">
        <v>85</v>
      </c>
      <c r="T13" s="56">
        <f>LN(T10)</f>
        <v>0.23858759923558717</v>
      </c>
      <c r="U13" s="5">
        <v>1999</v>
      </c>
      <c r="V13" s="42">
        <v>4141.8639999999996</v>
      </c>
      <c r="W13" t="s">
        <v>85</v>
      </c>
      <c r="X13" s="56">
        <f>LN(X10)</f>
        <v>0.24270160572542579</v>
      </c>
      <c r="Y13" s="5">
        <v>1999</v>
      </c>
      <c r="Z13" s="42">
        <v>4141.8639999999996</v>
      </c>
      <c r="AA13" t="s">
        <v>85</v>
      </c>
      <c r="AB13" s="56">
        <f>LN(AB10)</f>
        <v>0.24297544423156803</v>
      </c>
      <c r="AC13" s="5">
        <v>1999</v>
      </c>
      <c r="AD13" s="42">
        <v>4141.8639999999996</v>
      </c>
      <c r="AE13" t="s">
        <v>85</v>
      </c>
      <c r="AF13" s="56">
        <f>LN(AF10)</f>
        <v>0.24566215242963199</v>
      </c>
      <c r="AG13" s="5">
        <v>1999</v>
      </c>
      <c r="AH13" s="42">
        <v>4141.8639999999996</v>
      </c>
      <c r="AI13" t="s">
        <v>85</v>
      </c>
      <c r="AJ13" s="56">
        <f>LN(AJ10)</f>
        <v>0.24539798434555524</v>
      </c>
      <c r="AK13" s="5">
        <v>1999</v>
      </c>
      <c r="AL13" s="42">
        <v>4141.8639999999996</v>
      </c>
      <c r="AM13" t="s">
        <v>85</v>
      </c>
      <c r="AN13" s="56">
        <f>LN(AN10)</f>
        <v>0.24900238154549165</v>
      </c>
      <c r="AO13" s="5">
        <v>1999</v>
      </c>
      <c r="AP13" s="42">
        <v>4141.8639999999996</v>
      </c>
      <c r="AQ13" t="s">
        <v>85</v>
      </c>
      <c r="AR13" s="56">
        <f>LN(AR10)</f>
        <v>0.25068530056695859</v>
      </c>
      <c r="AS13" s="5">
        <v>1999</v>
      </c>
      <c r="AT13" s="42">
        <v>4141.8639999999996</v>
      </c>
      <c r="AU13" t="s">
        <v>85</v>
      </c>
      <c r="AV13" s="56">
        <f>LN(AV10)</f>
        <v>0.2420882968277997</v>
      </c>
      <c r="AW13" s="5">
        <v>1999</v>
      </c>
      <c r="AX13" s="42">
        <v>4141.8639999999996</v>
      </c>
      <c r="AY13" t="s">
        <v>85</v>
      </c>
      <c r="AZ13" s="56">
        <f>LN(AZ10)</f>
        <v>0.258659542145805</v>
      </c>
      <c r="BA13" s="5">
        <v>1999</v>
      </c>
      <c r="BB13" s="42">
        <v>4141.8639999999996</v>
      </c>
      <c r="BC13" t="s">
        <v>85</v>
      </c>
      <c r="BD13" s="56">
        <f>LN(BD10)</f>
        <v>0.24022003526555294</v>
      </c>
      <c r="BE13" s="5">
        <v>1999</v>
      </c>
      <c r="BF13" s="42">
        <v>2030.0336</v>
      </c>
      <c r="BG13" t="s">
        <v>85</v>
      </c>
      <c r="BH13" s="56">
        <f>LN(BH10)</f>
        <v>0.24056585831808144</v>
      </c>
      <c r="BI13" s="5">
        <v>1999</v>
      </c>
      <c r="BJ13" s="42">
        <v>2030.0336</v>
      </c>
      <c r="BK13" t="s">
        <v>85</v>
      </c>
      <c r="BL13" s="56">
        <f>LN(BL10)</f>
        <v>0.23994259563959597</v>
      </c>
      <c r="BM13" s="5">
        <v>1999</v>
      </c>
      <c r="BN13" s="42">
        <v>2030.0336</v>
      </c>
      <c r="BO13" t="s">
        <v>85</v>
      </c>
      <c r="BP13" s="56">
        <f>LN(BP10)</f>
        <v>0.24471393893706886</v>
      </c>
      <c r="BQ13" s="5">
        <v>1999</v>
      </c>
      <c r="BR13" s="42">
        <v>2030.0336</v>
      </c>
      <c r="BS13" t="s">
        <v>85</v>
      </c>
      <c r="BT13" s="56">
        <f>LN(BT10)</f>
        <v>0.25095990735679685</v>
      </c>
      <c r="BU13" s="5">
        <v>1999</v>
      </c>
      <c r="BV13" s="42">
        <v>2030.0336</v>
      </c>
      <c r="BW13" t="s">
        <v>85</v>
      </c>
      <c r="BX13" s="56">
        <f>LN(BX10)</f>
        <v>0.23787538705553962</v>
      </c>
      <c r="BY13" s="5">
        <v>1999</v>
      </c>
      <c r="BZ13" s="42">
        <v>2030.0336</v>
      </c>
      <c r="CA13" t="s">
        <v>85</v>
      </c>
      <c r="CB13" s="56">
        <f>LN(CB10)</f>
        <v>0.24409863967816722</v>
      </c>
      <c r="CC13" s="5">
        <v>1999</v>
      </c>
      <c r="CD13" s="42">
        <v>2030.0336</v>
      </c>
    </row>
    <row r="14" spans="2:84">
      <c r="B14">
        <v>0.30519471066202497</v>
      </c>
      <c r="C14" s="55">
        <v>0.79156101300946535</v>
      </c>
      <c r="D14">
        <v>60.761071577874084</v>
      </c>
      <c r="E14" s="5">
        <v>1999</v>
      </c>
      <c r="F14" s="42">
        <v>4141.8639999999996</v>
      </c>
      <c r="G14" t="s">
        <v>86</v>
      </c>
      <c r="H14" s="56">
        <f>H12-H11</f>
        <v>6.28179204244807E-2</v>
      </c>
      <c r="I14" s="5">
        <v>1999</v>
      </c>
      <c r="J14" s="42">
        <v>460.21</v>
      </c>
      <c r="K14" t="s">
        <v>86</v>
      </c>
      <c r="L14" s="56">
        <f>L12-L11</f>
        <v>0.10504479314259163</v>
      </c>
      <c r="M14" s="5">
        <v>1999</v>
      </c>
      <c r="N14" s="42">
        <v>460.21</v>
      </c>
      <c r="O14" t="s">
        <v>86</v>
      </c>
      <c r="P14" s="56">
        <f>P12-P11</f>
        <v>6.8387960220869237E-2</v>
      </c>
      <c r="Q14" s="5">
        <v>1999</v>
      </c>
      <c r="R14" s="42">
        <v>460.21</v>
      </c>
      <c r="S14" t="s">
        <v>86</v>
      </c>
      <c r="T14" s="56">
        <f>T12-T11</f>
        <v>6.6795676959888306E-2</v>
      </c>
      <c r="U14" s="5">
        <v>1999</v>
      </c>
      <c r="V14" s="42">
        <v>460.21</v>
      </c>
      <c r="W14" t="s">
        <v>86</v>
      </c>
      <c r="X14" s="56">
        <f>X12-X11</f>
        <v>6.3883637203179799E-2</v>
      </c>
      <c r="Y14" s="5">
        <v>1999</v>
      </c>
      <c r="Z14" s="42">
        <v>460.21</v>
      </c>
      <c r="AA14" t="s">
        <v>86</v>
      </c>
      <c r="AB14" s="56">
        <f>AB12-AB11</f>
        <v>6.4785682618657803E-2</v>
      </c>
      <c r="AC14" s="5">
        <v>1999</v>
      </c>
      <c r="AD14" s="42">
        <v>460.21</v>
      </c>
      <c r="AE14" t="s">
        <v>86</v>
      </c>
      <c r="AF14" s="56">
        <f>AF12-AF11</f>
        <v>6.349404921387497E-2</v>
      </c>
      <c r="AG14" s="5">
        <v>1999</v>
      </c>
      <c r="AH14" s="42">
        <v>460.21</v>
      </c>
      <c r="AI14" t="s">
        <v>86</v>
      </c>
      <c r="AJ14" s="56">
        <f>AJ12-AJ11</f>
        <v>6.3958391474062237E-2</v>
      </c>
      <c r="AK14" s="5">
        <v>1999</v>
      </c>
      <c r="AL14" s="42">
        <v>460.21</v>
      </c>
      <c r="AM14" t="s">
        <v>86</v>
      </c>
      <c r="AN14" s="56">
        <f>AN12-AN11</f>
        <v>6.1804666585633661E-2</v>
      </c>
      <c r="AO14" s="5">
        <v>1999</v>
      </c>
      <c r="AP14" s="42">
        <v>460.21</v>
      </c>
      <c r="AQ14" t="s">
        <v>86</v>
      </c>
      <c r="AR14" s="56">
        <f>AR12-AR11</f>
        <v>6.1975812172222977E-2</v>
      </c>
      <c r="AS14" s="5">
        <v>1999</v>
      </c>
      <c r="AT14" s="42">
        <v>460.21</v>
      </c>
      <c r="AU14" t="s">
        <v>86</v>
      </c>
      <c r="AV14" s="56">
        <f>AV12-AV11</f>
        <v>6.5325192692342993E-2</v>
      </c>
      <c r="AW14" s="5">
        <v>1999</v>
      </c>
      <c r="AX14" s="42">
        <v>460.21</v>
      </c>
      <c r="AY14" t="s">
        <v>86</v>
      </c>
      <c r="AZ14" s="56">
        <f>AZ12-AZ11</f>
        <v>5.8800626523972999E-2</v>
      </c>
      <c r="BA14" s="5">
        <v>1999</v>
      </c>
      <c r="BB14" s="42">
        <v>460.21</v>
      </c>
      <c r="BC14" t="s">
        <v>86</v>
      </c>
      <c r="BD14" s="56">
        <f>BD12-BD11</f>
        <v>6.1684511908934869E-2</v>
      </c>
      <c r="BE14" s="5">
        <v>1999</v>
      </c>
      <c r="BF14" s="42">
        <v>460.21</v>
      </c>
      <c r="BG14" t="s">
        <v>86</v>
      </c>
      <c r="BH14" s="56">
        <f>BH12-BH11</f>
        <v>6.0704319046377797E-2</v>
      </c>
      <c r="BI14" s="5">
        <v>1999</v>
      </c>
      <c r="BJ14" s="42">
        <v>4141.8639999999996</v>
      </c>
      <c r="BK14" t="s">
        <v>86</v>
      </c>
      <c r="BL14" s="56">
        <f>BL12-BL11</f>
        <v>6.3330119822264885E-2</v>
      </c>
      <c r="BM14" s="5">
        <v>1999</v>
      </c>
      <c r="BN14" s="42">
        <v>4141.8639999999996</v>
      </c>
      <c r="BO14" t="s">
        <v>86</v>
      </c>
      <c r="BP14" s="56">
        <f>BP12-BP11</f>
        <v>6.5268380363726286E-2</v>
      </c>
      <c r="BQ14" s="5">
        <v>1999</v>
      </c>
      <c r="BR14" s="42">
        <v>4141.8639999999996</v>
      </c>
      <c r="BS14" t="s">
        <v>86</v>
      </c>
      <c r="BT14" s="56">
        <f>BT12-BT11</f>
        <v>6.3594502278234266E-2</v>
      </c>
      <c r="BU14" s="5">
        <v>1999</v>
      </c>
      <c r="BV14" s="42">
        <v>4141.8639999999996</v>
      </c>
      <c r="BW14" t="s">
        <v>86</v>
      </c>
      <c r="BX14" s="56">
        <f>BX12-BX11</f>
        <v>6.4114494587940718E-2</v>
      </c>
      <c r="BY14" s="5">
        <v>1999</v>
      </c>
      <c r="BZ14" s="42">
        <v>4141.8639999999996</v>
      </c>
      <c r="CA14" t="s">
        <v>86</v>
      </c>
      <c r="CB14" s="56">
        <f>CB12-CB11</f>
        <v>6.5821809657903352E-2</v>
      </c>
      <c r="CC14" s="5">
        <v>1999</v>
      </c>
      <c r="CD14" s="42">
        <v>4141.8639999999996</v>
      </c>
    </row>
    <row r="15" spans="2:84">
      <c r="B15">
        <v>0.30755622273018424</v>
      </c>
      <c r="C15" s="55">
        <v>0.77863132141884461</v>
      </c>
      <c r="D15">
        <v>56.277614441892602</v>
      </c>
      <c r="E15" s="5">
        <v>1999</v>
      </c>
      <c r="F15" s="42">
        <v>460.21</v>
      </c>
      <c r="G15" t="s">
        <v>87</v>
      </c>
      <c r="H15" s="56">
        <f>H11-H13</f>
        <v>6.7030088916090219E-2</v>
      </c>
      <c r="I15" s="5">
        <v>2001</v>
      </c>
      <c r="J15" s="42">
        <v>1.63</v>
      </c>
      <c r="K15" t="s">
        <v>87</v>
      </c>
      <c r="L15" s="56">
        <f>L11-L13</f>
        <v>0.11738852263672175</v>
      </c>
      <c r="M15" s="5">
        <v>2001</v>
      </c>
      <c r="N15" s="42">
        <v>1.63</v>
      </c>
      <c r="O15" t="s">
        <v>87</v>
      </c>
      <c r="P15" s="56">
        <f>P11-P13</f>
        <v>7.3410452003456084E-2</v>
      </c>
      <c r="Q15" s="5">
        <v>2001</v>
      </c>
      <c r="R15" s="42">
        <v>1.63</v>
      </c>
      <c r="S15" t="s">
        <v>87</v>
      </c>
      <c r="T15" s="56">
        <f>T11-T13</f>
        <v>7.1578732077320434E-2</v>
      </c>
      <c r="U15" s="5">
        <v>2001</v>
      </c>
      <c r="V15" s="42">
        <v>1.63</v>
      </c>
      <c r="W15" t="s">
        <v>87</v>
      </c>
      <c r="X15" s="56">
        <f>X11-X13</f>
        <v>6.824495747899037E-2</v>
      </c>
      <c r="Y15" s="5">
        <v>2001</v>
      </c>
      <c r="Z15" s="42">
        <v>1.63</v>
      </c>
      <c r="AA15" t="s">
        <v>87</v>
      </c>
      <c r="AB15" s="56">
        <f>AB11-AB13</f>
        <v>6.9275416573915061E-2</v>
      </c>
      <c r="AC15" s="5">
        <v>2001</v>
      </c>
      <c r="AD15" s="42">
        <v>1.63</v>
      </c>
      <c r="AE15" t="s">
        <v>87</v>
      </c>
      <c r="AF15" s="56">
        <f>AF11-AF13</f>
        <v>6.7800523584603561E-2</v>
      </c>
      <c r="AG15" s="5">
        <v>2001</v>
      </c>
      <c r="AH15" s="42">
        <v>1.63</v>
      </c>
      <c r="AI15" t="s">
        <v>87</v>
      </c>
      <c r="AJ15" s="56">
        <f>AJ11-AJ13</f>
        <v>6.8330277998129491E-2</v>
      </c>
      <c r="AK15" s="5">
        <v>2001</v>
      </c>
      <c r="AL15" s="42">
        <v>1.63</v>
      </c>
      <c r="AM15" t="s">
        <v>87</v>
      </c>
      <c r="AN15" s="56">
        <f>AN11-AN13</f>
        <v>6.5877590760024585E-2</v>
      </c>
      <c r="AO15" s="5">
        <v>2001</v>
      </c>
      <c r="AP15" s="42">
        <v>1.63</v>
      </c>
      <c r="AQ15" t="s">
        <v>87</v>
      </c>
      <c r="AR15" s="56">
        <f>AR11-AR13</f>
        <v>6.6072080546993261E-2</v>
      </c>
      <c r="AS15" s="5">
        <v>2001</v>
      </c>
      <c r="AT15" s="42">
        <v>1.63</v>
      </c>
      <c r="AU15" t="s">
        <v>87</v>
      </c>
      <c r="AV15" s="56">
        <f>AV11-AV13</f>
        <v>6.9892683124039567E-2</v>
      </c>
      <c r="AW15" s="5">
        <v>2001</v>
      </c>
      <c r="AX15" s="42">
        <v>1.63</v>
      </c>
      <c r="AY15" t="s">
        <v>87</v>
      </c>
      <c r="AZ15" s="56">
        <f>AZ11-AZ13</f>
        <v>6.2475340425536097E-2</v>
      </c>
      <c r="BA15" s="5">
        <v>2001</v>
      </c>
      <c r="BB15" s="42">
        <v>1.63</v>
      </c>
      <c r="BC15" t="s">
        <v>87</v>
      </c>
      <c r="BD15" s="56">
        <f>BD11-BD13</f>
        <v>6.5741089504240707E-2</v>
      </c>
      <c r="BE15" s="5">
        <v>2001</v>
      </c>
      <c r="BF15" s="42">
        <v>1.63</v>
      </c>
      <c r="BG15" t="s">
        <v>87</v>
      </c>
      <c r="BH15" s="56">
        <f>BH11-BH13</f>
        <v>6.4628852343943527E-2</v>
      </c>
      <c r="BI15" s="5">
        <v>2001</v>
      </c>
      <c r="BJ15" s="42">
        <v>1.63</v>
      </c>
      <c r="BK15" t="s">
        <v>87</v>
      </c>
      <c r="BL15" s="56">
        <f>BL11-BL13</f>
        <v>6.7613627090588269E-2</v>
      </c>
      <c r="BM15" s="5">
        <v>1999</v>
      </c>
      <c r="BN15" s="42">
        <v>460.21</v>
      </c>
      <c r="BO15" t="s">
        <v>87</v>
      </c>
      <c r="BP15" s="56">
        <f>BP11-BP13</f>
        <v>6.9827649117677221E-2</v>
      </c>
      <c r="BQ15" s="5">
        <v>1999</v>
      </c>
      <c r="BR15" s="42">
        <v>460.21</v>
      </c>
      <c r="BS15" t="s">
        <v>87</v>
      </c>
      <c r="BT15" s="56">
        <f>BT11-BT13</f>
        <v>6.7915082894124623E-2</v>
      </c>
      <c r="BU15" s="5">
        <v>1999</v>
      </c>
      <c r="BV15" s="42">
        <v>460.21</v>
      </c>
      <c r="BW15" t="s">
        <v>87</v>
      </c>
      <c r="BX15" s="56">
        <f>BX11-BX13</f>
        <v>6.8508489775198467E-2</v>
      </c>
      <c r="BY15" s="5">
        <v>1999</v>
      </c>
      <c r="BZ15" s="42">
        <v>460.21</v>
      </c>
      <c r="CA15" t="s">
        <v>87</v>
      </c>
      <c r="CB15" s="56">
        <f>CB11-CB13</f>
        <v>7.0461506303178295E-2</v>
      </c>
      <c r="CC15" s="5">
        <v>1999</v>
      </c>
      <c r="CD15" s="42">
        <v>460.21</v>
      </c>
    </row>
    <row r="16" spans="2:84">
      <c r="B16">
        <v>0.31454158805474608</v>
      </c>
      <c r="C16" s="55">
        <v>0.77318819139902395</v>
      </c>
      <c r="D16">
        <v>54.543064308209686</v>
      </c>
      <c r="E16" s="5">
        <v>2001</v>
      </c>
      <c r="F16" s="42">
        <v>1.63</v>
      </c>
      <c r="G16" t="s">
        <v>88</v>
      </c>
      <c r="H16" s="57">
        <f>AVERAGE(H14:H15)</f>
        <v>6.492400467028546E-2</v>
      </c>
      <c r="I16" s="5">
        <v>2003</v>
      </c>
      <c r="J16" s="42">
        <v>0.18</v>
      </c>
      <c r="K16" t="s">
        <v>88</v>
      </c>
      <c r="L16" s="57">
        <f>AVERAGE(L14:L15)</f>
        <v>0.11121665788965669</v>
      </c>
      <c r="M16" s="5">
        <v>2003</v>
      </c>
      <c r="N16" s="42">
        <v>0.18</v>
      </c>
      <c r="O16" t="s">
        <v>88</v>
      </c>
      <c r="P16" s="57">
        <f>AVERAGE(P14:P15)</f>
        <v>7.089920611216266E-2</v>
      </c>
      <c r="Q16" s="5">
        <v>2003</v>
      </c>
      <c r="R16" s="42">
        <v>0.18</v>
      </c>
      <c r="S16" t="s">
        <v>88</v>
      </c>
      <c r="T16" s="57">
        <f>AVERAGE(T14:T15)</f>
        <v>6.918720451860437E-2</v>
      </c>
      <c r="U16" s="5">
        <v>2003</v>
      </c>
      <c r="V16" s="42">
        <v>0.18</v>
      </c>
      <c r="W16" t="s">
        <v>88</v>
      </c>
      <c r="X16" s="57">
        <f>AVERAGE(X14:X15)</f>
        <v>6.6064297341085085E-2</v>
      </c>
      <c r="Y16" s="5">
        <v>2003</v>
      </c>
      <c r="Z16" s="42">
        <v>0.18</v>
      </c>
      <c r="AA16" t="s">
        <v>88</v>
      </c>
      <c r="AB16" s="57">
        <f>AVERAGE(AB14:AB15)</f>
        <v>6.7030549596286432E-2</v>
      </c>
      <c r="AC16" s="5">
        <v>2003</v>
      </c>
      <c r="AD16" s="42">
        <v>0.18</v>
      </c>
      <c r="AE16" t="s">
        <v>88</v>
      </c>
      <c r="AF16" s="57">
        <f>AVERAGE(AF14:AF15)</f>
        <v>6.5647286399239266E-2</v>
      </c>
      <c r="AG16" s="5">
        <v>2003</v>
      </c>
      <c r="AH16" s="42">
        <v>0.18</v>
      </c>
      <c r="AI16" t="s">
        <v>88</v>
      </c>
      <c r="AJ16" s="57">
        <f>AVERAGE(AJ14:AJ15)</f>
        <v>6.6144334736095864E-2</v>
      </c>
      <c r="AK16" s="5">
        <v>2003</v>
      </c>
      <c r="AL16" s="42">
        <v>0.18</v>
      </c>
      <c r="AM16" t="s">
        <v>88</v>
      </c>
      <c r="AN16" s="57">
        <f>AVERAGE(AN14:AN15)</f>
        <v>6.3841128672829123E-2</v>
      </c>
      <c r="AO16" s="5">
        <v>2003</v>
      </c>
      <c r="AP16" s="42">
        <v>0.18</v>
      </c>
      <c r="AQ16" t="s">
        <v>88</v>
      </c>
      <c r="AR16" s="57">
        <f>AVERAGE(AR14:AR15)</f>
        <v>6.4023946359608119E-2</v>
      </c>
      <c r="AS16" s="5">
        <v>2003</v>
      </c>
      <c r="AT16" s="42">
        <v>0.18</v>
      </c>
      <c r="AU16" t="s">
        <v>88</v>
      </c>
      <c r="AV16" s="57">
        <f>AVERAGE(AV14:AV15)</f>
        <v>6.760893790819128E-2</v>
      </c>
      <c r="AW16" s="5">
        <v>2003</v>
      </c>
      <c r="AX16" s="42">
        <v>0.18</v>
      </c>
      <c r="AY16" t="s">
        <v>88</v>
      </c>
      <c r="AZ16" s="57">
        <f>AVERAGE(AZ14:AZ15)</f>
        <v>6.0637983474754548E-2</v>
      </c>
      <c r="BA16" s="5">
        <v>2003</v>
      </c>
      <c r="BB16" s="42">
        <v>0.18</v>
      </c>
      <c r="BC16" t="s">
        <v>88</v>
      </c>
      <c r="BD16" s="57">
        <f>AVERAGE(BD14:BD15)</f>
        <v>6.3712800706587788E-2</v>
      </c>
      <c r="BE16" s="5">
        <v>2003</v>
      </c>
      <c r="BF16" s="42">
        <v>0.18</v>
      </c>
      <c r="BG16" t="s">
        <v>88</v>
      </c>
      <c r="BH16" s="57">
        <f>AVERAGE(BH14:BH15)</f>
        <v>6.2666585695160662E-2</v>
      </c>
      <c r="BI16" s="5">
        <v>2003</v>
      </c>
      <c r="BJ16" s="42">
        <v>0.18</v>
      </c>
      <c r="BK16" t="s">
        <v>88</v>
      </c>
      <c r="BL16" s="57">
        <f>AVERAGE(BL14:BL15)</f>
        <v>6.5471873456426577E-2</v>
      </c>
      <c r="BM16" s="5">
        <v>2003</v>
      </c>
      <c r="BN16" s="42">
        <v>0.18</v>
      </c>
      <c r="BO16" t="s">
        <v>88</v>
      </c>
      <c r="BP16" s="57">
        <f>AVERAGE(BP14:BP15)</f>
        <v>6.7548014740701753E-2</v>
      </c>
      <c r="BQ16" s="5">
        <v>2001</v>
      </c>
      <c r="BR16" s="42">
        <v>1.63</v>
      </c>
      <c r="BS16" t="s">
        <v>88</v>
      </c>
      <c r="BT16" s="57">
        <f>AVERAGE(BT14:BT15)</f>
        <v>6.5754792586179445E-2</v>
      </c>
      <c r="BU16" s="5">
        <v>2001</v>
      </c>
      <c r="BV16" s="42">
        <v>1.63</v>
      </c>
      <c r="BW16" t="s">
        <v>88</v>
      </c>
      <c r="BX16" s="57">
        <f>AVERAGE(BX14:BX15)</f>
        <v>6.6311492181569592E-2</v>
      </c>
      <c r="BY16" s="5">
        <v>2001</v>
      </c>
      <c r="BZ16" s="42">
        <v>1.63</v>
      </c>
      <c r="CA16" t="s">
        <v>88</v>
      </c>
      <c r="CB16" s="57">
        <f>AVERAGE(CB14:CB15)</f>
        <v>6.8141657980540823E-2</v>
      </c>
      <c r="CC16" s="5">
        <v>2001</v>
      </c>
      <c r="CD16" s="42">
        <v>1.63</v>
      </c>
    </row>
    <row r="17" spans="1:82">
      <c r="B17">
        <v>0.31887499025092148</v>
      </c>
      <c r="C17" s="55">
        <v>0.78562519491280247</v>
      </c>
      <c r="D17">
        <v>58.63563637290288</v>
      </c>
      <c r="E17" s="5">
        <v>2003</v>
      </c>
      <c r="F17" s="42">
        <v>0.18</v>
      </c>
      <c r="G17" t="s">
        <v>89</v>
      </c>
      <c r="H17">
        <f>TINV(0.3173,H5)</f>
        <v>1.0303125549783143</v>
      </c>
      <c r="I17" s="5">
        <v>2003</v>
      </c>
      <c r="J17" s="42">
        <v>1035.46</v>
      </c>
      <c r="K17" t="s">
        <v>89</v>
      </c>
      <c r="L17">
        <f>TINV(0.3173,L5)</f>
        <v>1.0322649193640379</v>
      </c>
      <c r="M17" s="5">
        <v>2003</v>
      </c>
      <c r="N17" s="42">
        <v>1035.46</v>
      </c>
      <c r="O17" t="s">
        <v>89</v>
      </c>
      <c r="P17">
        <f>TINV(0.3173,P5)</f>
        <v>1.0322649193640379</v>
      </c>
      <c r="Q17" s="5">
        <v>2003</v>
      </c>
      <c r="R17" s="42">
        <v>1035.46</v>
      </c>
      <c r="S17" t="s">
        <v>89</v>
      </c>
      <c r="T17">
        <f>TINV(0.3173,T5)</f>
        <v>1.0322649193640379</v>
      </c>
      <c r="U17" s="5">
        <v>2003</v>
      </c>
      <c r="V17" s="42">
        <v>1035.46</v>
      </c>
      <c r="W17" t="s">
        <v>89</v>
      </c>
      <c r="X17">
        <f>TINV(0.3173,X5)</f>
        <v>1.0322649193640379</v>
      </c>
      <c r="Y17" s="5">
        <v>2003</v>
      </c>
      <c r="Z17" s="42">
        <v>1035.46</v>
      </c>
      <c r="AA17" t="s">
        <v>89</v>
      </c>
      <c r="AB17">
        <f>TINV(0.3173,AB5)</f>
        <v>1.0322649193640379</v>
      </c>
      <c r="AC17" s="5">
        <v>2003</v>
      </c>
      <c r="AD17" s="42">
        <v>1035.46</v>
      </c>
      <c r="AE17" t="s">
        <v>89</v>
      </c>
      <c r="AF17">
        <f>TINV(0.3173,AF5)</f>
        <v>1.0322649193640379</v>
      </c>
      <c r="AG17" s="5">
        <v>2003</v>
      </c>
      <c r="AH17" s="42">
        <v>1035.46</v>
      </c>
      <c r="AI17" t="s">
        <v>89</v>
      </c>
      <c r="AJ17">
        <f>TINV(0.3173,AJ5)</f>
        <v>1.0322649193640379</v>
      </c>
      <c r="AK17" s="5">
        <v>2003</v>
      </c>
      <c r="AL17" s="42">
        <v>1035.46</v>
      </c>
      <c r="AM17" t="s">
        <v>89</v>
      </c>
      <c r="AN17">
        <f>TINV(0.3173,AN5)</f>
        <v>1.0322649193640379</v>
      </c>
      <c r="AO17" s="5">
        <v>2003</v>
      </c>
      <c r="AP17" s="42">
        <v>1035.46</v>
      </c>
      <c r="AQ17" t="s">
        <v>89</v>
      </c>
      <c r="AR17">
        <f>TINV(0.3173,AR5)</f>
        <v>1.0322649193640379</v>
      </c>
      <c r="AS17" s="5">
        <v>2003</v>
      </c>
      <c r="AT17" s="42">
        <v>1035.46</v>
      </c>
      <c r="AU17" t="s">
        <v>89</v>
      </c>
      <c r="AV17">
        <f>TINV(0.3173,AV5)</f>
        <v>1.0322649193640379</v>
      </c>
      <c r="AW17" s="5">
        <v>2003</v>
      </c>
      <c r="AX17" s="42">
        <v>1035.46</v>
      </c>
      <c r="AY17" t="s">
        <v>89</v>
      </c>
      <c r="AZ17">
        <f>TINV(0.3173,AZ5)</f>
        <v>1.0322649193640379</v>
      </c>
      <c r="BA17" s="5">
        <v>2003</v>
      </c>
      <c r="BB17" s="42">
        <v>1035.46</v>
      </c>
      <c r="BC17" t="s">
        <v>89</v>
      </c>
      <c r="BD17">
        <f>TINV(0.3173,BD5)</f>
        <v>1.0322649193640379</v>
      </c>
      <c r="BE17" s="5">
        <v>2003</v>
      </c>
      <c r="BF17" s="42">
        <v>1035.46</v>
      </c>
      <c r="BG17" t="s">
        <v>89</v>
      </c>
      <c r="BH17">
        <f>TINV(0.3173,BH5)</f>
        <v>1.0322649193640379</v>
      </c>
      <c r="BI17" s="5">
        <v>2003</v>
      </c>
      <c r="BJ17" s="42">
        <v>1035.46</v>
      </c>
      <c r="BK17" t="s">
        <v>89</v>
      </c>
      <c r="BL17">
        <f>TINV(0.3173,BL5)</f>
        <v>1.0322649193640379</v>
      </c>
      <c r="BM17" s="5">
        <v>2003</v>
      </c>
      <c r="BN17" s="42">
        <v>1035.46</v>
      </c>
      <c r="BO17" t="s">
        <v>89</v>
      </c>
      <c r="BP17">
        <f>TINV(0.3173,BP5)</f>
        <v>1.0322649193640379</v>
      </c>
      <c r="BQ17" s="5">
        <v>2003</v>
      </c>
      <c r="BR17" s="42">
        <v>1035.46</v>
      </c>
      <c r="BS17" t="s">
        <v>89</v>
      </c>
      <c r="BT17">
        <f>TINV(0.3173,BT5)</f>
        <v>1.0322649193640379</v>
      </c>
      <c r="BU17" s="5">
        <v>2003</v>
      </c>
      <c r="BV17" s="42">
        <v>0.18</v>
      </c>
      <c r="BW17" t="s">
        <v>89</v>
      </c>
      <c r="BX17">
        <f>TINV(0.3173,BX5)</f>
        <v>1.0322649193640379</v>
      </c>
      <c r="BY17" s="5">
        <v>2003</v>
      </c>
      <c r="BZ17" s="42">
        <v>0.18</v>
      </c>
      <c r="CA17" t="s">
        <v>89</v>
      </c>
      <c r="CB17">
        <f>TINV(0.3173,CB5)</f>
        <v>1.0322649193640379</v>
      </c>
      <c r="CC17" s="5">
        <v>2003</v>
      </c>
      <c r="CD17" s="42">
        <v>0.18</v>
      </c>
    </row>
    <row r="18" spans="1:82">
      <c r="B18">
        <v>0.30638387683073809</v>
      </c>
      <c r="C18" s="55">
        <v>0.77329361298310406</v>
      </c>
      <c r="D18">
        <v>54.575867802116896</v>
      </c>
      <c r="E18" s="5">
        <v>2003</v>
      </c>
      <c r="F18" s="42">
        <v>1035.46</v>
      </c>
      <c r="G18" t="s">
        <v>90</v>
      </c>
      <c r="H18">
        <f>H17*G3</f>
        <v>4.2317781650436981E-2</v>
      </c>
      <c r="I18" s="5">
        <v>2006</v>
      </c>
      <c r="J18" s="42">
        <v>11.145099999999999</v>
      </c>
      <c r="K18" t="s">
        <v>90</v>
      </c>
      <c r="L18">
        <f>L17*K3</f>
        <v>7.3023981362177068E-2</v>
      </c>
      <c r="M18" s="5">
        <v>2006</v>
      </c>
      <c r="N18" s="42">
        <v>11.145099999999999</v>
      </c>
      <c r="O18" t="s">
        <v>90</v>
      </c>
      <c r="P18">
        <f>P17*O3</f>
        <v>4.6604623588848752E-2</v>
      </c>
      <c r="Q18" s="5">
        <v>2006</v>
      </c>
      <c r="R18" s="42">
        <v>11.145099999999999</v>
      </c>
      <c r="S18" t="s">
        <v>90</v>
      </c>
      <c r="T18">
        <f>T17*S3</f>
        <v>4.4831177381432094E-2</v>
      </c>
      <c r="U18" s="5">
        <v>2006</v>
      </c>
      <c r="V18" s="42">
        <v>11.145099999999999</v>
      </c>
      <c r="W18" t="s">
        <v>90</v>
      </c>
      <c r="X18">
        <f>X17*W3</f>
        <v>4.2847061906277198E-2</v>
      </c>
      <c r="Y18" s="5">
        <v>2006</v>
      </c>
      <c r="Z18" s="42">
        <v>11.145099999999999</v>
      </c>
      <c r="AA18" t="s">
        <v>90</v>
      </c>
      <c r="AB18">
        <f>AB17*AA3</f>
        <v>4.352861786346774E-2</v>
      </c>
      <c r="AC18" s="5">
        <v>2006</v>
      </c>
      <c r="AD18" s="42">
        <v>11.145099999999999</v>
      </c>
      <c r="AE18" t="s">
        <v>90</v>
      </c>
      <c r="AF18">
        <f>AF17*AE3</f>
        <v>4.2684645079646533E-2</v>
      </c>
      <c r="AG18" s="5">
        <v>2006</v>
      </c>
      <c r="AH18" s="42">
        <v>11.145099999999999</v>
      </c>
      <c r="AI18" t="s">
        <v>90</v>
      </c>
      <c r="AJ18">
        <f>AJ17*AI3</f>
        <v>4.3018318178002321E-2</v>
      </c>
      <c r="AK18" s="5">
        <v>2006</v>
      </c>
      <c r="AL18" s="42">
        <v>11.145099999999999</v>
      </c>
      <c r="AM18" t="s">
        <v>90</v>
      </c>
      <c r="AN18">
        <f>AN17*AM3</f>
        <v>4.1572368406677537E-2</v>
      </c>
      <c r="AO18" s="5">
        <v>2006</v>
      </c>
      <c r="AP18" s="42">
        <v>11.145099999999999</v>
      </c>
      <c r="AQ18" t="s">
        <v>90</v>
      </c>
      <c r="AR18">
        <f>AR17*AQ3</f>
        <v>4.1769436997193175E-2</v>
      </c>
      <c r="AS18" s="5">
        <v>2006</v>
      </c>
      <c r="AT18" s="42">
        <v>11.145099999999999</v>
      </c>
      <c r="AU18" t="s">
        <v>90</v>
      </c>
      <c r="AV18">
        <f>AV17*AU3</f>
        <v>4.3891230177910551E-2</v>
      </c>
      <c r="AW18" s="5">
        <v>2006</v>
      </c>
      <c r="AX18" s="42">
        <v>11.145099999999999</v>
      </c>
      <c r="AY18" t="s">
        <v>90</v>
      </c>
      <c r="AZ18">
        <f>AZ17*AY3</f>
        <v>3.9739559721170235E-2</v>
      </c>
      <c r="BA18" s="5">
        <v>2006</v>
      </c>
      <c r="BB18" s="42">
        <v>11.145099999999999</v>
      </c>
      <c r="BC18" t="s">
        <v>90</v>
      </c>
      <c r="BD18">
        <f>BD17*BC3</f>
        <v>4.1120640058546584E-2</v>
      </c>
      <c r="BE18" s="5">
        <v>2006</v>
      </c>
      <c r="BF18" s="42">
        <v>11.145099999999999</v>
      </c>
      <c r="BG18" t="s">
        <v>90</v>
      </c>
      <c r="BH18">
        <f>BH17*BG3</f>
        <v>4.0416198216138906E-2</v>
      </c>
      <c r="BI18" s="5">
        <v>2006</v>
      </c>
      <c r="BJ18" s="42">
        <v>11.145099999999999</v>
      </c>
      <c r="BK18" t="s">
        <v>90</v>
      </c>
      <c r="BL18">
        <f>BL17*BK3</f>
        <v>4.2320213210424423E-2</v>
      </c>
      <c r="BM18" s="5">
        <v>2006</v>
      </c>
      <c r="BN18" s="42">
        <v>11.145099999999999</v>
      </c>
      <c r="BO18" t="s">
        <v>90</v>
      </c>
      <c r="BP18">
        <f>BP17*BO3</f>
        <v>4.3964230563885501E-2</v>
      </c>
      <c r="BQ18" s="5">
        <v>2006</v>
      </c>
      <c r="BR18" s="42">
        <v>11.145099999999999</v>
      </c>
      <c r="BS18" t="s">
        <v>90</v>
      </c>
      <c r="BT18">
        <f>BT17*BS3</f>
        <v>4.2986373250825521E-2</v>
      </c>
      <c r="BU18" s="5">
        <v>2006</v>
      </c>
      <c r="BV18" s="42">
        <v>11.145099999999999</v>
      </c>
      <c r="BW18" t="s">
        <v>90</v>
      </c>
      <c r="BX18">
        <f>BX17*BW3</f>
        <v>4.2811135860300775E-2</v>
      </c>
      <c r="BY18" s="5">
        <v>2003</v>
      </c>
      <c r="BZ18" s="42">
        <v>1035.46</v>
      </c>
      <c r="CA18" t="s">
        <v>90</v>
      </c>
      <c r="CB18">
        <f>CB17*CA3</f>
        <v>4.4350243362504392E-2</v>
      </c>
      <c r="CC18" s="5">
        <v>2003</v>
      </c>
      <c r="CD18" s="42">
        <v>1035.46</v>
      </c>
    </row>
    <row r="19" spans="1:82">
      <c r="B19">
        <v>0.31456014598134552</v>
      </c>
      <c r="C19" s="55">
        <v>0.7701283652228772</v>
      </c>
      <c r="D19">
        <v>53.604064092175442</v>
      </c>
      <c r="E19" s="5">
        <v>2006</v>
      </c>
      <c r="F19" s="42">
        <v>11.145099999999999</v>
      </c>
      <c r="G19" t="s">
        <v>91</v>
      </c>
      <c r="H19">
        <f>G2+H18</f>
        <v>1.4096141084206364</v>
      </c>
      <c r="I19" s="5">
        <v>2009</v>
      </c>
      <c r="J19" s="44">
        <v>4690.1899999999996</v>
      </c>
      <c r="K19" t="s">
        <v>91</v>
      </c>
      <c r="L19">
        <f>K2+L18</f>
        <v>1.4583056971144375</v>
      </c>
      <c r="M19" s="5">
        <v>2009</v>
      </c>
      <c r="N19" s="44">
        <v>4690.1899999999996</v>
      </c>
      <c r="O19" t="s">
        <v>91</v>
      </c>
      <c r="P19">
        <f>O2+P18</f>
        <v>1.4300800091762169</v>
      </c>
      <c r="Q19" s="5">
        <v>2009</v>
      </c>
      <c r="R19" s="44">
        <v>4690.1899999999996</v>
      </c>
      <c r="S19" t="s">
        <v>91</v>
      </c>
      <c r="T19">
        <f>S2+T18</f>
        <v>1.408483090664272</v>
      </c>
      <c r="U19" s="5">
        <v>2009</v>
      </c>
      <c r="V19" s="44">
        <v>4690.1899999999996</v>
      </c>
      <c r="W19" t="s">
        <v>91</v>
      </c>
      <c r="X19">
        <f>W2+X18</f>
        <v>1.4075633550783482</v>
      </c>
      <c r="Y19" s="5">
        <v>2009</v>
      </c>
      <c r="Z19" s="44">
        <v>4690.1899999999996</v>
      </c>
      <c r="AA19" t="s">
        <v>91</v>
      </c>
      <c r="AB19">
        <f>AA2+AB18</f>
        <v>1.4100260685500889</v>
      </c>
      <c r="AC19" s="5">
        <v>2009</v>
      </c>
      <c r="AD19" s="44">
        <v>4690.1899999999996</v>
      </c>
      <c r="AE19" t="s">
        <v>91</v>
      </c>
      <c r="AF19">
        <f>AE2+AF18</f>
        <v>1.4108390419132335</v>
      </c>
      <c r="AG19" s="5">
        <v>2009</v>
      </c>
      <c r="AH19" s="44">
        <v>4690.1899999999996</v>
      </c>
      <c r="AI19" t="s">
        <v>91</v>
      </c>
      <c r="AJ19">
        <f>AI2+AJ18</f>
        <v>1.4115361263723727</v>
      </c>
      <c r="AK19" s="5">
        <v>2009</v>
      </c>
      <c r="AL19" s="44">
        <v>4690.1899999999996</v>
      </c>
      <c r="AM19" t="s">
        <v>91</v>
      </c>
      <c r="AN19">
        <f>AM2+AN18</f>
        <v>1.4116672201677616</v>
      </c>
      <c r="AO19" s="5">
        <v>2009</v>
      </c>
      <c r="AP19" s="44">
        <v>4690.1899999999996</v>
      </c>
      <c r="AQ19" t="s">
        <v>91</v>
      </c>
      <c r="AR19">
        <f>AQ2+AR18</f>
        <v>1.4144389329750018</v>
      </c>
      <c r="AS19" s="5">
        <v>2009</v>
      </c>
      <c r="AT19" s="44">
        <v>4690.1899999999996</v>
      </c>
      <c r="AU19" t="s">
        <v>91</v>
      </c>
      <c r="AV19">
        <f>AU2+AV18</f>
        <v>1.4100199391264441</v>
      </c>
      <c r="AW19" s="5">
        <v>2009</v>
      </c>
      <c r="AX19" s="44">
        <v>4690.1899999999996</v>
      </c>
      <c r="AY19" t="s">
        <v>91</v>
      </c>
      <c r="AZ19">
        <f>AY2+AZ18</f>
        <v>1.4184310895326353</v>
      </c>
      <c r="BA19" s="5">
        <v>2009</v>
      </c>
      <c r="BB19" s="44">
        <v>4690.1899999999996</v>
      </c>
      <c r="BC19" t="s">
        <v>91</v>
      </c>
      <c r="BD19">
        <f>BC2+BD18</f>
        <v>1.3990501557577908</v>
      </c>
      <c r="BE19" s="5">
        <v>2009</v>
      </c>
      <c r="BF19" s="44">
        <v>4690.1899999999996</v>
      </c>
      <c r="BG19" t="s">
        <v>91</v>
      </c>
      <c r="BH19">
        <f>BG2+BH18</f>
        <v>1.3973053762928347</v>
      </c>
      <c r="BI19" s="5">
        <v>2009</v>
      </c>
      <c r="BJ19" s="44">
        <v>4690.1899999999996</v>
      </c>
      <c r="BK19" t="s">
        <v>91</v>
      </c>
      <c r="BL19">
        <f>BK2+BL18</f>
        <v>1.4024174879448965</v>
      </c>
      <c r="BM19" s="5">
        <v>2009</v>
      </c>
      <c r="BN19" s="44">
        <v>4690.1899999999996</v>
      </c>
      <c r="BO19" t="s">
        <v>91</v>
      </c>
      <c r="BP19">
        <f>BO2+BP18</f>
        <v>1.413595542236828</v>
      </c>
      <c r="BQ19" s="5">
        <v>2009</v>
      </c>
      <c r="BR19" s="44">
        <v>4690.1899999999996</v>
      </c>
      <c r="BS19" t="s">
        <v>91</v>
      </c>
      <c r="BT19">
        <f>BS2+BT18</f>
        <v>1.4185657265782299</v>
      </c>
      <c r="BU19" s="5">
        <v>2009</v>
      </c>
      <c r="BV19" s="44">
        <v>4690.1899999999996</v>
      </c>
      <c r="BW19" t="s">
        <v>91</v>
      </c>
      <c r="BX19">
        <f>BW2+BX18</f>
        <v>1.4013148404221349</v>
      </c>
      <c r="BY19" s="5">
        <v>2009</v>
      </c>
      <c r="BZ19" s="44">
        <v>4690.1899999999996</v>
      </c>
      <c r="CA19" t="s">
        <v>91</v>
      </c>
      <c r="CB19">
        <f>CA2+CB18</f>
        <v>1.4140069727886471</v>
      </c>
      <c r="CC19" s="5">
        <v>2006</v>
      </c>
      <c r="CD19" s="42">
        <v>11.145099999999999</v>
      </c>
    </row>
    <row r="20" spans="1:82">
      <c r="B20">
        <v>0.30454292925534099</v>
      </c>
      <c r="C20" s="55">
        <v>0.76584369742636627</v>
      </c>
      <c r="D20">
        <v>52.330426403827289</v>
      </c>
      <c r="E20" s="5">
        <v>2009</v>
      </c>
      <c r="F20" s="44">
        <v>4690.1899999999996</v>
      </c>
      <c r="G20" t="s">
        <v>92</v>
      </c>
      <c r="H20">
        <f>G2-H18</f>
        <v>1.3249785451197624</v>
      </c>
      <c r="K20" t="s">
        <v>92</v>
      </c>
      <c r="L20">
        <f>K2-L18</f>
        <v>1.3122577343900832</v>
      </c>
      <c r="O20" t="s">
        <v>92</v>
      </c>
      <c r="P20">
        <f>O2-P18</f>
        <v>1.3368707619985196</v>
      </c>
      <c r="S20" t="s">
        <v>92</v>
      </c>
      <c r="T20">
        <f>S2-T18</f>
        <v>1.3188207359014079</v>
      </c>
      <c r="W20" t="s">
        <v>92</v>
      </c>
      <c r="X20">
        <f>W2-X18</f>
        <v>1.3218692312657936</v>
      </c>
      <c r="AA20" t="s">
        <v>92</v>
      </c>
      <c r="AB20">
        <f>AA2-AB18</f>
        <v>1.3229688328231535</v>
      </c>
      <c r="AE20" t="s">
        <v>92</v>
      </c>
      <c r="AF20">
        <f>AE2-AF18</f>
        <v>1.3254697517539404</v>
      </c>
      <c r="AI20" t="s">
        <v>92</v>
      </c>
      <c r="AJ20">
        <f>AI2-AJ18</f>
        <v>1.3254994900163679</v>
      </c>
      <c r="AM20" t="s">
        <v>92</v>
      </c>
      <c r="AN20">
        <f>AM2-AN18</f>
        <v>1.3285224833544065</v>
      </c>
      <c r="AQ20" t="s">
        <v>92</v>
      </c>
      <c r="AR20">
        <f>AQ2-AR18</f>
        <v>1.3309000589806153</v>
      </c>
      <c r="AU20" t="s">
        <v>92</v>
      </c>
      <c r="AV20">
        <f>AU2-AV18</f>
        <v>1.3222374787706228</v>
      </c>
      <c r="AY20" t="s">
        <v>92</v>
      </c>
      <c r="AZ20">
        <f>AY2-AZ18</f>
        <v>1.3389519700902948</v>
      </c>
      <c r="BC20" t="s">
        <v>92</v>
      </c>
      <c r="BD20">
        <f>BC2-BD18</f>
        <v>1.3168088756406975</v>
      </c>
      <c r="BG20" t="s">
        <v>92</v>
      </c>
      <c r="BH20">
        <f>BG2-BH18</f>
        <v>1.316472979860557</v>
      </c>
      <c r="BK20" t="s">
        <v>92</v>
      </c>
      <c r="BL20">
        <f>BK2-BL18</f>
        <v>1.3177770615240478</v>
      </c>
      <c r="BO20" t="s">
        <v>92</v>
      </c>
      <c r="BP20">
        <f>BO2-BP18</f>
        <v>1.3256670811090572</v>
      </c>
      <c r="BS20" t="s">
        <v>92</v>
      </c>
      <c r="BT20">
        <f>BS2-BT18</f>
        <v>1.3325929800765788</v>
      </c>
      <c r="BW20" t="s">
        <v>92</v>
      </c>
      <c r="BX20">
        <f>BW2-BX18</f>
        <v>1.3156925687015335</v>
      </c>
      <c r="CA20" t="s">
        <v>92</v>
      </c>
      <c r="CB20">
        <f>CA2-CB18</f>
        <v>1.3253064860636381</v>
      </c>
    </row>
    <row r="21" spans="1:82">
      <c r="A21" t="s">
        <v>98</v>
      </c>
      <c r="B21" s="4">
        <f>AVERAGE(B2:B20)</f>
        <v>0.31333819740357377</v>
      </c>
      <c r="C21" s="4">
        <f>AVERAGE(C2:C20)</f>
        <v>0.76861633130373486</v>
      </c>
      <c r="D21" s="4">
        <f>AVERAGE(D2:D20)</f>
        <v>54.977096606907359</v>
      </c>
      <c r="E21" s="4">
        <f>AVERAGE(E2:E20)</f>
        <v>1986.8421052631579</v>
      </c>
      <c r="F21" s="4">
        <f>AVERAGE(F2:F20)</f>
        <v>651.51218439526315</v>
      </c>
      <c r="G21" t="s">
        <v>83</v>
      </c>
      <c r="H21" s="56">
        <f>LN(G2)</f>
        <v>0.31283530584512403</v>
      </c>
      <c r="K21" t="s">
        <v>83</v>
      </c>
      <c r="L21" s="56">
        <f>LN(K2)</f>
        <v>0.32590352383061316</v>
      </c>
      <c r="O21" t="s">
        <v>83</v>
      </c>
      <c r="P21" s="56">
        <f>LN(O2)</f>
        <v>0.32459872867881762</v>
      </c>
      <c r="S21" t="s">
        <v>83</v>
      </c>
      <c r="T21" s="56">
        <f>LN(S2)</f>
        <v>0.31016633131290761</v>
      </c>
      <c r="W21" t="s">
        <v>83</v>
      </c>
      <c r="X21" s="56">
        <f>LN(W2)</f>
        <v>0.31094656320441616</v>
      </c>
      <c r="AA21" t="s">
        <v>83</v>
      </c>
      <c r="AB21" s="56">
        <f>LN(AA2)</f>
        <v>0.31225086080548309</v>
      </c>
      <c r="AE21" t="s">
        <v>83</v>
      </c>
      <c r="AF21" s="56">
        <f>LN(AE2)</f>
        <v>0.31346267601423555</v>
      </c>
      <c r="AI21" t="s">
        <v>83</v>
      </c>
      <c r="AJ21" s="56">
        <f>LN(AI2)</f>
        <v>0.31372826234368473</v>
      </c>
      <c r="AM21" t="s">
        <v>83</v>
      </c>
      <c r="AN21" s="56">
        <f>LN(AM2)</f>
        <v>0.31487997230551623</v>
      </c>
      <c r="AQ21" t="s">
        <v>83</v>
      </c>
      <c r="AR21" s="56">
        <f>LN(AQ2)</f>
        <v>0.31675738111395185</v>
      </c>
      <c r="AU21" t="s">
        <v>83</v>
      </c>
      <c r="AV21" s="56">
        <f>LN(AU2)</f>
        <v>0.31198097995183927</v>
      </c>
      <c r="AY21" t="s">
        <v>83</v>
      </c>
      <c r="AZ21" s="56">
        <f>LN(AY2)</f>
        <v>0.3211348825713411</v>
      </c>
      <c r="BC21" t="s">
        <v>83</v>
      </c>
      <c r="BD21" s="56">
        <f>LN(BC2)</f>
        <v>0.30596112476979365</v>
      </c>
      <c r="BG21" t="s">
        <v>83</v>
      </c>
      <c r="BH21" s="56">
        <f>LN(BG2)</f>
        <v>0.30519471066202497</v>
      </c>
      <c r="BK21" t="s">
        <v>83</v>
      </c>
      <c r="BL21" s="56">
        <f>LN(BK2)</f>
        <v>0.30755622273018424</v>
      </c>
      <c r="BO21" t="s">
        <v>83</v>
      </c>
      <c r="BP21" s="56">
        <f>LN(BO2)</f>
        <v>0.31454158805474608</v>
      </c>
      <c r="BS21" t="s">
        <v>83</v>
      </c>
      <c r="BT21" s="56">
        <f>LN(BS2)</f>
        <v>0.31887499025092148</v>
      </c>
      <c r="BW21" t="s">
        <v>83</v>
      </c>
      <c r="BX21" s="56">
        <f>LN(BW2)</f>
        <v>0.30638387683073809</v>
      </c>
      <c r="CA21" t="s">
        <v>83</v>
      </c>
      <c r="CB21" s="56">
        <f>LN(CA2)</f>
        <v>0.31456014598134552</v>
      </c>
    </row>
    <row r="22" spans="1:82">
      <c r="A22" t="s">
        <v>99</v>
      </c>
      <c r="B22" s="4">
        <f>STDEV(B2:B20)</f>
        <v>6.2003643295972253E-3</v>
      </c>
      <c r="C22" s="4">
        <f>STDEV(C2:C20)</f>
        <v>4.9627161262419693E-2</v>
      </c>
      <c r="D22" s="4">
        <f>STDEV(D2:D20)</f>
        <v>9.2568237231340298</v>
      </c>
      <c r="E22" s="4">
        <f>STDEV(E2:E20)</f>
        <v>25.923526761733246</v>
      </c>
      <c r="F22" s="4">
        <f>STDEV(F2:F20)</f>
        <v>1423.8679406653719</v>
      </c>
      <c r="G22" t="s">
        <v>93</v>
      </c>
      <c r="H22" s="56">
        <f>LN(H19)</f>
        <v>0.3433159849611519</v>
      </c>
      <c r="K22" t="s">
        <v>93</v>
      </c>
      <c r="L22" s="56">
        <f>LN(L19)</f>
        <v>0.37727528041180408</v>
      </c>
      <c r="O22" t="s">
        <v>93</v>
      </c>
      <c r="P22" s="56">
        <f>LN(P19)</f>
        <v>0.35773039317952554</v>
      </c>
      <c r="S22" t="s">
        <v>93</v>
      </c>
      <c r="T22" s="56">
        <f>LN(T19)</f>
        <v>0.34251330305404259</v>
      </c>
      <c r="W22" t="s">
        <v>93</v>
      </c>
      <c r="X22" s="56">
        <f>LN(X19)</f>
        <v>0.34186009250773403</v>
      </c>
      <c r="AA22" t="s">
        <v>93</v>
      </c>
      <c r="AB22" s="56">
        <f>LN(AB19)</f>
        <v>0.34360819255256619</v>
      </c>
      <c r="AE22" t="s">
        <v>93</v>
      </c>
      <c r="AF22" s="56">
        <f>LN(AF19)</f>
        <v>0.34418459259568585</v>
      </c>
      <c r="AI22" t="s">
        <v>93</v>
      </c>
      <c r="AJ22" s="56">
        <f>LN(AJ19)</f>
        <v>0.34467856269657576</v>
      </c>
      <c r="AM22" t="s">
        <v>93</v>
      </c>
      <c r="AN22" s="56">
        <f>LN(AN19)</f>
        <v>0.34477143152633521</v>
      </c>
      <c r="AQ22" t="s">
        <v>93</v>
      </c>
      <c r="AR22" s="56">
        <f>LN(AR19)</f>
        <v>0.34673293866423283</v>
      </c>
      <c r="AU22" t="s">
        <v>93</v>
      </c>
      <c r="AV22" s="56">
        <f>LN(AV19)</f>
        <v>0.34360384551451917</v>
      </c>
      <c r="AY22" t="s">
        <v>93</v>
      </c>
      <c r="AZ22" s="56">
        <f>LN(AZ19)</f>
        <v>0.34955139427188159</v>
      </c>
      <c r="BC22" t="s">
        <v>93</v>
      </c>
      <c r="BD22" s="56">
        <f>LN(BD19)</f>
        <v>0.33579354618994989</v>
      </c>
      <c r="BG22" t="s">
        <v>93</v>
      </c>
      <c r="BH22" s="56">
        <f>LN(BH19)</f>
        <v>0.3345456507264592</v>
      </c>
      <c r="BK22" t="s">
        <v>93</v>
      </c>
      <c r="BL22" s="56">
        <f>LN(BL19)</f>
        <v>0.338197524559186</v>
      </c>
      <c r="BO22" t="s">
        <v>93</v>
      </c>
      <c r="BP22" s="56">
        <f>LN(BP19)</f>
        <v>0.34613648853565809</v>
      </c>
      <c r="BS22" t="s">
        <v>93</v>
      </c>
      <c r="BT22" s="56">
        <f>LN(BT19)</f>
        <v>0.34964630946172676</v>
      </c>
      <c r="BW22" t="s">
        <v>93</v>
      </c>
      <c r="BX22" s="56">
        <f>LN(BX19)</f>
        <v>0.33741096760547579</v>
      </c>
      <c r="CA22" t="s">
        <v>93</v>
      </c>
      <c r="CB22" s="56">
        <f>LN(CB19)</f>
        <v>0.34642749871303363</v>
      </c>
    </row>
    <row r="23" spans="1:82">
      <c r="A23" t="s">
        <v>100</v>
      </c>
      <c r="B23" s="4">
        <f>MIN(B2:B20)</f>
        <v>0.30454292925534099</v>
      </c>
      <c r="C23" s="4">
        <f>MIN(C2:C20)</f>
        <v>0.57017102296992839</v>
      </c>
      <c r="D23" s="4">
        <f>MIN(D2:D20)</f>
        <v>21.224107389299192</v>
      </c>
      <c r="E23" s="4">
        <f>MIN(E2:E20)</f>
        <v>1901</v>
      </c>
      <c r="F23" s="4">
        <f>MIN(F2:F20)</f>
        <v>3.0600000000000001E-13</v>
      </c>
      <c r="G23" t="s">
        <v>94</v>
      </c>
      <c r="H23" s="56">
        <f>LN(H20)</f>
        <v>0.28139626694464437</v>
      </c>
      <c r="K23" t="s">
        <v>94</v>
      </c>
      <c r="L23" s="56">
        <f>LN(L20)</f>
        <v>0.27174911512420241</v>
      </c>
      <c r="O23" t="s">
        <v>94</v>
      </c>
      <c r="P23" s="56">
        <f>LN(P20)</f>
        <v>0.2903316307689246</v>
      </c>
      <c r="S23" t="s">
        <v>94</v>
      </c>
      <c r="T23" s="56">
        <f>LN(T20)</f>
        <v>0.27673795540196544</v>
      </c>
      <c r="W23" t="s">
        <v>94</v>
      </c>
      <c r="X23" s="56">
        <f>LN(X20)</f>
        <v>0.27904681918873725</v>
      </c>
      <c r="AA23" t="s">
        <v>94</v>
      </c>
      <c r="AB23" s="56">
        <f>LN(AB20)</f>
        <v>0.27987832689852549</v>
      </c>
      <c r="AE23" t="s">
        <v>94</v>
      </c>
      <c r="AF23" s="56">
        <f>LN(AF20)</f>
        <v>0.28176692623302307</v>
      </c>
      <c r="AI23" t="s">
        <v>94</v>
      </c>
      <c r="AJ23" s="56">
        <f>LN(AJ20)</f>
        <v>0.28178936199874988</v>
      </c>
      <c r="AM23" t="s">
        <v>94</v>
      </c>
      <c r="AN23" s="56">
        <f>LN(AN20)</f>
        <v>0.28406740993933899</v>
      </c>
      <c r="AQ23" t="s">
        <v>94</v>
      </c>
      <c r="AR23" s="56">
        <f>LN(AR20)</f>
        <v>0.28585544942671115</v>
      </c>
      <c r="AU23" t="s">
        <v>94</v>
      </c>
      <c r="AV23" s="56">
        <f>LN(AV20)</f>
        <v>0.27932536128071284</v>
      </c>
      <c r="AY23" t="s">
        <v>94</v>
      </c>
      <c r="AZ23" s="56">
        <f>LN(AZ20)</f>
        <v>0.29188719608084884</v>
      </c>
      <c r="BC23" t="s">
        <v>94</v>
      </c>
      <c r="BD23" s="56">
        <f>LN(BD20)</f>
        <v>0.27521129122832427</v>
      </c>
      <c r="BG23" t="s">
        <v>94</v>
      </c>
      <c r="BH23" s="56">
        <f>LN(BH20)</f>
        <v>0.274956175520706</v>
      </c>
      <c r="BK23" t="s">
        <v>94</v>
      </c>
      <c r="BL23" s="56">
        <f>LN(BL20)</f>
        <v>0.27594627270171401</v>
      </c>
      <c r="BO23" t="s">
        <v>94</v>
      </c>
      <c r="BP23" s="56">
        <f>LN(BP20)</f>
        <v>0.28191579018680701</v>
      </c>
      <c r="BS23" t="s">
        <v>94</v>
      </c>
      <c r="BT23" s="56">
        <f>LN(BT20)</f>
        <v>0.28712665329254672</v>
      </c>
      <c r="BW23" t="s">
        <v>94</v>
      </c>
      <c r="BX23" s="56">
        <f>LN(BX20)</f>
        <v>0.27436319520279434</v>
      </c>
      <c r="CA23" t="s">
        <v>94</v>
      </c>
      <c r="CB23" s="56">
        <f>LN(CB20)</f>
        <v>0.28164374292680538</v>
      </c>
    </row>
    <row r="24" spans="1:82">
      <c r="A24" t="s">
        <v>101</v>
      </c>
      <c r="B24" s="4">
        <f>MAX(B2:B20)</f>
        <v>0.32590352383061316</v>
      </c>
      <c r="C24" s="4">
        <f>MAX(C2:C20)</f>
        <v>0.81304980121569836</v>
      </c>
      <c r="D24" s="4">
        <f>MAX(D2:D20)</f>
        <v>69.584289848551549</v>
      </c>
      <c r="E24" s="4">
        <f>MAX(E2:E20)</f>
        <v>2009</v>
      </c>
      <c r="F24" s="4">
        <f>MAX(F2:F20)</f>
        <v>4690.1899999999996</v>
      </c>
      <c r="G24" t="s">
        <v>95</v>
      </c>
      <c r="H24" s="56">
        <f>H22-H21</f>
        <v>3.0480679116027865E-2</v>
      </c>
      <c r="K24" t="s">
        <v>95</v>
      </c>
      <c r="L24" s="56">
        <f>L22-L21</f>
        <v>5.1371756581190919E-2</v>
      </c>
      <c r="O24" t="s">
        <v>95</v>
      </c>
      <c r="P24" s="56">
        <f>P22-P21</f>
        <v>3.3131664500707925E-2</v>
      </c>
      <c r="S24" t="s">
        <v>95</v>
      </c>
      <c r="T24" s="56">
        <f>T22-T21</f>
        <v>3.2346971741134989E-2</v>
      </c>
      <c r="W24" t="s">
        <v>95</v>
      </c>
      <c r="X24" s="56">
        <f>X22-X21</f>
        <v>3.0913529303317866E-2</v>
      </c>
      <c r="AA24" t="s">
        <v>95</v>
      </c>
      <c r="AB24" s="56">
        <f>AB22-AB21</f>
        <v>3.1357331747083106E-2</v>
      </c>
      <c r="AE24" t="s">
        <v>95</v>
      </c>
      <c r="AF24" s="56">
        <f>AF22-AF21</f>
        <v>3.0721916581450293E-2</v>
      </c>
      <c r="AI24" t="s">
        <v>95</v>
      </c>
      <c r="AJ24" s="56">
        <f>AJ22-AJ21</f>
        <v>3.0950300352891036E-2</v>
      </c>
      <c r="AM24" t="s">
        <v>95</v>
      </c>
      <c r="AN24" s="56">
        <f>AN22-AN21</f>
        <v>2.9891459220818983E-2</v>
      </c>
      <c r="AQ24" t="s">
        <v>95</v>
      </c>
      <c r="AR24" s="56">
        <f>AR22-AR21</f>
        <v>2.9975557550280973E-2</v>
      </c>
      <c r="AU24" t="s">
        <v>95</v>
      </c>
      <c r="AV24" s="56">
        <f>AV22-AV21</f>
        <v>3.1622865562679903E-2</v>
      </c>
      <c r="AY24" t="s">
        <v>95</v>
      </c>
      <c r="AZ24" s="56">
        <f>AZ22-AZ21</f>
        <v>2.8416511700540492E-2</v>
      </c>
      <c r="BC24" t="s">
        <v>95</v>
      </c>
      <c r="BD24" s="56">
        <f>BD22-BD21</f>
        <v>2.9832421420156241E-2</v>
      </c>
      <c r="BG24" t="s">
        <v>95</v>
      </c>
      <c r="BH24" s="56">
        <f>BH22-BH21</f>
        <v>2.9350940064434228E-2</v>
      </c>
      <c r="BK24" t="s">
        <v>95</v>
      </c>
      <c r="BL24" s="56">
        <f>BL22-BL21</f>
        <v>3.0641301829001766E-2</v>
      </c>
      <c r="BO24" t="s">
        <v>95</v>
      </c>
      <c r="BP24" s="56">
        <f>BP22-BP21</f>
        <v>3.1594900480912014E-2</v>
      </c>
      <c r="BS24" t="s">
        <v>95</v>
      </c>
      <c r="BT24" s="56">
        <f>BT22-BT21</f>
        <v>3.0771319210805281E-2</v>
      </c>
      <c r="BW24" t="s">
        <v>95</v>
      </c>
      <c r="BX24" s="56">
        <f>BX22-BX21</f>
        <v>3.1027090774737698E-2</v>
      </c>
      <c r="CA24" t="s">
        <v>95</v>
      </c>
      <c r="CB24" s="56">
        <f>CB22-CB21</f>
        <v>3.1867352731688114E-2</v>
      </c>
    </row>
    <row r="25" spans="1:82">
      <c r="A25" t="s">
        <v>102</v>
      </c>
      <c r="B25" s="4">
        <f>ABS(B24-B23)</f>
        <v>2.1360594575272174E-2</v>
      </c>
      <c r="C25" s="4">
        <f>ABS(C24-C23)</f>
        <v>0.24287877824576998</v>
      </c>
      <c r="D25" s="4">
        <f>ABS(D24-D23)</f>
        <v>48.360182459252357</v>
      </c>
      <c r="E25" s="4">
        <f>ABS(E24-E23)</f>
        <v>108</v>
      </c>
      <c r="F25" s="4">
        <f>ABS(F24-F23)</f>
        <v>4690.1899999999996</v>
      </c>
      <c r="G25" t="s">
        <v>96</v>
      </c>
      <c r="H25" s="56">
        <f>H21-H23</f>
        <v>3.1439038900479666E-2</v>
      </c>
      <c r="K25" t="s">
        <v>96</v>
      </c>
      <c r="L25" s="56">
        <f>L21-L23</f>
        <v>5.415440870641075E-2</v>
      </c>
      <c r="O25" t="s">
        <v>96</v>
      </c>
      <c r="P25" s="56">
        <f>P21-P23</f>
        <v>3.4267097909893018E-2</v>
      </c>
      <c r="S25" t="s">
        <v>96</v>
      </c>
      <c r="T25" s="56">
        <f>T21-T23</f>
        <v>3.3428375910942165E-2</v>
      </c>
      <c r="W25" t="s">
        <v>96</v>
      </c>
      <c r="X25" s="56">
        <f>X21-X23</f>
        <v>3.189974401567891E-2</v>
      </c>
      <c r="AA25" t="s">
        <v>96</v>
      </c>
      <c r="AB25" s="56">
        <f>AB21-AB23</f>
        <v>3.2372533906957601E-2</v>
      </c>
      <c r="AE25" t="s">
        <v>96</v>
      </c>
      <c r="AF25" s="56">
        <f>AF21-AF23</f>
        <v>3.1695749781212479E-2</v>
      </c>
      <c r="AI25" t="s">
        <v>96</v>
      </c>
      <c r="AJ25" s="56">
        <f>AJ21-AJ23</f>
        <v>3.1938900344934851E-2</v>
      </c>
      <c r="AM25" t="s">
        <v>96</v>
      </c>
      <c r="AN25" s="56">
        <f>AN21-AN23</f>
        <v>3.0812562366177243E-2</v>
      </c>
      <c r="AQ25" t="s">
        <v>96</v>
      </c>
      <c r="AR25" s="56">
        <f>AR21-AR23</f>
        <v>3.0901931687240702E-2</v>
      </c>
      <c r="AU25" t="s">
        <v>96</v>
      </c>
      <c r="AV25" s="56">
        <f>AV21-AV23</f>
        <v>3.265561867112643E-2</v>
      </c>
      <c r="AY25" t="s">
        <v>96</v>
      </c>
      <c r="AZ25" s="56">
        <f>AZ21-AZ23</f>
        <v>2.9247686490492253E-2</v>
      </c>
      <c r="BC25" t="s">
        <v>96</v>
      </c>
      <c r="BD25" s="56">
        <f>BD21-BD23</f>
        <v>3.0749833541469374E-2</v>
      </c>
      <c r="BG25" t="s">
        <v>96</v>
      </c>
      <c r="BH25" s="56">
        <f>BH21-BH23</f>
        <v>3.0238535141318967E-2</v>
      </c>
      <c r="BK25" t="s">
        <v>96</v>
      </c>
      <c r="BL25" s="56">
        <f>BL21-BL23</f>
        <v>3.1609950028470224E-2</v>
      </c>
      <c r="BO25" t="s">
        <v>96</v>
      </c>
      <c r="BP25" s="56">
        <f>BP21-BP23</f>
        <v>3.2625797867939066E-2</v>
      </c>
      <c r="BS25" t="s">
        <v>96</v>
      </c>
      <c r="BT25" s="56">
        <f>BT21-BT23</f>
        <v>3.1748336958374757E-2</v>
      </c>
      <c r="BW25" t="s">
        <v>96</v>
      </c>
      <c r="BX25" s="56">
        <f>BX21-BX23</f>
        <v>3.2020681627943748E-2</v>
      </c>
      <c r="CA25" t="s">
        <v>96</v>
      </c>
      <c r="CB25" s="56">
        <f>CB21-CB23</f>
        <v>3.2916403054540133E-2</v>
      </c>
    </row>
    <row r="26" spans="1:82">
      <c r="A26" t="s">
        <v>103</v>
      </c>
      <c r="B26" s="4">
        <f>COUNT(B2:B20)</f>
        <v>19</v>
      </c>
      <c r="G26" t="s">
        <v>97</v>
      </c>
      <c r="H26" s="57">
        <f>AVERAGE(H24:H25)</f>
        <v>3.0959859008253765E-2</v>
      </c>
      <c r="K26" t="s">
        <v>97</v>
      </c>
      <c r="L26" s="57">
        <f>AVERAGE(L24:L25)</f>
        <v>5.2763082643800835E-2</v>
      </c>
      <c r="O26" t="s">
        <v>97</v>
      </c>
      <c r="P26" s="57">
        <f>AVERAGE(P24:P25)</f>
        <v>3.3699381205300472E-2</v>
      </c>
      <c r="S26" t="s">
        <v>97</v>
      </c>
      <c r="T26" s="57">
        <f>AVERAGE(T24:T25)</f>
        <v>3.2887673826038577E-2</v>
      </c>
      <c r="W26" t="s">
        <v>97</v>
      </c>
      <c r="X26" s="57">
        <f>AVERAGE(X24:X25)</f>
        <v>3.1406636659498388E-2</v>
      </c>
      <c r="AA26" t="s">
        <v>97</v>
      </c>
      <c r="AB26" s="57">
        <f>AVERAGE(AB24:AB25)</f>
        <v>3.1864932827020354E-2</v>
      </c>
      <c r="AE26" t="s">
        <v>97</v>
      </c>
      <c r="AF26" s="57">
        <f>AVERAGE(AF24:AF25)</f>
        <v>3.1208833181331386E-2</v>
      </c>
      <c r="AI26" t="s">
        <v>97</v>
      </c>
      <c r="AJ26" s="57">
        <f>AVERAGE(AJ24:AJ25)</f>
        <v>3.1444600348912943E-2</v>
      </c>
      <c r="AM26" t="s">
        <v>97</v>
      </c>
      <c r="AN26" s="57">
        <f>AVERAGE(AN24:AN25)</f>
        <v>3.0352010793498113E-2</v>
      </c>
      <c r="AQ26" t="s">
        <v>97</v>
      </c>
      <c r="AR26" s="57">
        <f>AVERAGE(AR24:AR25)</f>
        <v>3.0438744618760838E-2</v>
      </c>
      <c r="AU26" t="s">
        <v>97</v>
      </c>
      <c r="AV26" s="57">
        <f>AVERAGE(AV24:AV25)</f>
        <v>3.2139242116903166E-2</v>
      </c>
      <c r="AY26" t="s">
        <v>97</v>
      </c>
      <c r="AZ26" s="57">
        <f>AVERAGE(AZ24:AZ25)</f>
        <v>2.8832099095516373E-2</v>
      </c>
      <c r="BC26" t="s">
        <v>97</v>
      </c>
      <c r="BD26" s="57">
        <f>AVERAGE(BD24:BD25)</f>
        <v>3.0291127480812807E-2</v>
      </c>
      <c r="BG26" t="s">
        <v>97</v>
      </c>
      <c r="BH26" s="57">
        <f>AVERAGE(BH24:BH25)</f>
        <v>2.9794737602876598E-2</v>
      </c>
      <c r="BK26" t="s">
        <v>97</v>
      </c>
      <c r="BL26" s="57">
        <f>AVERAGE(BL24:BL25)</f>
        <v>3.1125625928735995E-2</v>
      </c>
      <c r="BO26" t="s">
        <v>97</v>
      </c>
      <c r="BP26" s="57">
        <f>AVERAGE(BP24:BP25)</f>
        <v>3.211034917442554E-2</v>
      </c>
      <c r="BS26" t="s">
        <v>97</v>
      </c>
      <c r="BT26" s="57">
        <f>AVERAGE(BT24:BT25)</f>
        <v>3.1259828084590019E-2</v>
      </c>
      <c r="BW26" t="s">
        <v>97</v>
      </c>
      <c r="BX26" s="57">
        <f>AVERAGE(BX24:BX25)</f>
        <v>3.1523886201340723E-2</v>
      </c>
      <c r="CA26" t="s">
        <v>97</v>
      </c>
      <c r="CB26" s="57">
        <f>AVERAGE(CB24:CB25)</f>
        <v>3.2391877893114124E-2</v>
      </c>
    </row>
  </sheetData>
  <hyperlinks>
    <hyperlink ref="F9" location="_edn15" display="_edn15"/>
    <hyperlink ref="F10" location="_edn18" display="_edn18"/>
    <hyperlink ref="F20" location="_edn48" display="_edn48"/>
    <hyperlink ref="J8" location="_edn15" display="_edn15"/>
    <hyperlink ref="J9" location="_edn18" display="_edn18"/>
    <hyperlink ref="J19" location="_edn48" display="_edn48"/>
    <hyperlink ref="N8" location="_edn15" display="_edn15"/>
    <hyperlink ref="N9" location="_edn18" display="_edn18"/>
    <hyperlink ref="N19" location="_edn48" display="_edn48"/>
    <hyperlink ref="R8" location="_edn15" display="_edn15"/>
    <hyperlink ref="R9" location="_edn18" display="_edn18"/>
    <hyperlink ref="R19" location="_edn48" display="_edn48"/>
    <hyperlink ref="V8" location="_edn15" display="_edn15"/>
    <hyperlink ref="V9" location="_edn18" display="_edn18"/>
    <hyperlink ref="V19" location="_edn48" display="_edn48"/>
    <hyperlink ref="Z8" location="_edn15" display="_edn15"/>
    <hyperlink ref="Z9" location="_edn18" display="_edn18"/>
    <hyperlink ref="Z19" location="_edn48" display="_edn48"/>
    <hyperlink ref="AD8" location="_edn15" display="_edn15"/>
    <hyperlink ref="AD9" location="_edn18" display="_edn18"/>
    <hyperlink ref="AD19" location="_edn48" display="_edn48"/>
    <hyperlink ref="AH8" location="_edn15" display="_edn15"/>
    <hyperlink ref="AH9" location="_edn18" display="_edn18"/>
    <hyperlink ref="AH19" location="_edn48" display="_edn48"/>
    <hyperlink ref="AL9" location="_edn18" display="_edn18"/>
    <hyperlink ref="AL19" location="_edn48" display="_edn48"/>
    <hyperlink ref="AP9" location="_edn15" display="_edn15"/>
    <hyperlink ref="AP19" location="_edn48" display="_edn48"/>
    <hyperlink ref="AT9" location="_edn15" display="_edn15"/>
    <hyperlink ref="AT10" location="_edn18" display="_edn18"/>
    <hyperlink ref="AT19" location="_edn48" display="_edn48"/>
    <hyperlink ref="AX9" location="_edn15" display="_edn15"/>
    <hyperlink ref="AX10" location="_edn18" display="_edn18"/>
    <hyperlink ref="AX19" location="_edn48" display="_edn48"/>
    <hyperlink ref="BB9" location="_edn15" display="_edn15"/>
    <hyperlink ref="BB10" location="_edn18" display="_edn18"/>
    <hyperlink ref="BB19" location="_edn48" display="_edn48"/>
    <hyperlink ref="BF9" location="_edn15" display="_edn15"/>
    <hyperlink ref="BF10" location="_edn18" display="_edn18"/>
    <hyperlink ref="BF19" location="_edn48" display="_edn48"/>
    <hyperlink ref="BJ9" location="_edn15" display="_edn15"/>
    <hyperlink ref="BJ10" location="_edn18" display="_edn18"/>
    <hyperlink ref="BJ19" location="_edn48" display="_edn48"/>
    <hyperlink ref="BN9" location="_edn15" display="_edn15"/>
    <hyperlink ref="BN10" location="_edn18" display="_edn18"/>
    <hyperlink ref="BN19" location="_edn48" display="_edn48"/>
    <hyperlink ref="BR9" location="_edn15" display="_edn15"/>
    <hyperlink ref="BR10" location="_edn18" display="_edn18"/>
    <hyperlink ref="BR19" location="_edn48" display="_edn48"/>
    <hyperlink ref="BV9" location="_edn15" display="_edn15"/>
    <hyperlink ref="BV10" location="_edn18" display="_edn18"/>
    <hyperlink ref="BV19" location="_edn48" display="_edn48"/>
    <hyperlink ref="BZ9" location="_edn15" display="_edn15"/>
    <hyperlink ref="BZ10" location="_edn18" display="_edn18"/>
    <hyperlink ref="BZ19" location="_edn48" display="_edn48"/>
    <hyperlink ref="CD9" location="_edn15" display="_edn15"/>
    <hyperlink ref="CD10" location="_edn18" display="_edn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workbookViewId="0">
      <selection sqref="A1:B20"/>
    </sheetView>
  </sheetViews>
  <sheetFormatPr defaultRowHeight="15"/>
  <cols>
    <col min="2" max="2" width="20.7109375" style="45" customWidth="1"/>
  </cols>
  <sheetData>
    <row r="1" spans="1:10" ht="18" customHeight="1">
      <c r="A1" s="5" t="s">
        <v>0</v>
      </c>
      <c r="B1" s="41" t="s">
        <v>4</v>
      </c>
      <c r="C1" s="3"/>
      <c r="E1" s="4"/>
      <c r="F1" s="4"/>
      <c r="G1" s="4"/>
      <c r="H1" s="4"/>
      <c r="I1" s="4"/>
      <c r="J1" s="4"/>
    </row>
    <row r="2" spans="1:10">
      <c r="A2" s="5">
        <v>1901</v>
      </c>
      <c r="B2" s="43">
        <v>3.0600000000000001E-13</v>
      </c>
    </row>
    <row r="3" spans="1:10">
      <c r="A3" s="5">
        <v>1946</v>
      </c>
      <c r="B3" s="43">
        <v>3.58E-6</v>
      </c>
    </row>
    <row r="4" spans="1:10">
      <c r="A4" s="5">
        <v>1962</v>
      </c>
      <c r="B4" s="42">
        <v>9.9299999999999998E-6</v>
      </c>
    </row>
    <row r="5" spans="1:10">
      <c r="A5" s="5">
        <v>1981</v>
      </c>
      <c r="B5" s="43">
        <v>3.0200000000000002E-4</v>
      </c>
    </row>
    <row r="6" spans="1:10">
      <c r="A6" s="5">
        <v>1983</v>
      </c>
      <c r="B6" s="43">
        <v>3.98E-3</v>
      </c>
    </row>
    <row r="7" spans="1:10">
      <c r="A7" s="5">
        <v>1985</v>
      </c>
      <c r="B7" s="43">
        <v>2.1</v>
      </c>
    </row>
    <row r="8" spans="1:10">
      <c r="A8" s="5">
        <v>1990</v>
      </c>
      <c r="B8" s="42">
        <v>7.9600000000000001E-3</v>
      </c>
    </row>
    <row r="9" spans="1:10">
      <c r="A9" s="5">
        <v>1991</v>
      </c>
      <c r="B9" s="44">
        <v>9.9799999999999997E-4</v>
      </c>
    </row>
    <row r="10" spans="1:10">
      <c r="A10" s="5">
        <v>1995</v>
      </c>
      <c r="B10" s="44">
        <v>4.0499999999999998E-3</v>
      </c>
    </row>
    <row r="11" spans="1:10">
      <c r="A11" s="5">
        <v>1998</v>
      </c>
      <c r="B11" s="42">
        <v>5.9</v>
      </c>
    </row>
    <row r="12" spans="1:10">
      <c r="A12" s="5">
        <v>1999</v>
      </c>
      <c r="B12" s="42">
        <v>1.5E-3</v>
      </c>
    </row>
    <row r="13" spans="1:10">
      <c r="A13" s="5">
        <v>1999</v>
      </c>
      <c r="B13" s="42">
        <v>2030.0336</v>
      </c>
    </row>
    <row r="14" spans="1:10">
      <c r="A14" s="5">
        <v>1999</v>
      </c>
      <c r="B14" s="42">
        <v>4141.8639999999996</v>
      </c>
    </row>
    <row r="15" spans="1:10">
      <c r="A15" s="5">
        <v>1999</v>
      </c>
      <c r="B15" s="42">
        <v>460.21</v>
      </c>
    </row>
    <row r="16" spans="1:10">
      <c r="A16" s="5">
        <v>2001</v>
      </c>
      <c r="B16" s="42">
        <v>1.63</v>
      </c>
    </row>
    <row r="17" spans="1:2">
      <c r="A17" s="5">
        <v>2003</v>
      </c>
      <c r="B17" s="42">
        <v>0.18</v>
      </c>
    </row>
    <row r="18" spans="1:2">
      <c r="A18" s="5">
        <v>2003</v>
      </c>
      <c r="B18" s="42">
        <v>1035.46</v>
      </c>
    </row>
    <row r="19" spans="1:2">
      <c r="A19" s="5">
        <v>2006</v>
      </c>
      <c r="B19" s="42">
        <v>11.145099999999999</v>
      </c>
    </row>
    <row r="20" spans="1:2">
      <c r="A20" s="5">
        <v>2009</v>
      </c>
      <c r="B20" s="44">
        <v>4690.1899999999996</v>
      </c>
    </row>
  </sheetData>
  <hyperlinks>
    <hyperlink ref="B9" location="_edn15" display="_edn15"/>
    <hyperlink ref="B10" location="_edn18" display="_edn18"/>
    <hyperlink ref="B20" location="_edn48" display="_edn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M56"/>
  <sheetViews>
    <sheetView workbookViewId="0">
      <selection activeCell="H18" sqref="H18"/>
    </sheetView>
  </sheetViews>
  <sheetFormatPr defaultRowHeight="15"/>
  <cols>
    <col min="2" max="2" width="39.28515625" customWidth="1"/>
    <col min="3" max="3" width="20.7109375" customWidth="1"/>
    <col min="4" max="4" width="11.85546875" customWidth="1"/>
    <col min="5" max="5" width="20.7109375" customWidth="1"/>
  </cols>
  <sheetData>
    <row r="7" spans="1:13" ht="18" customHeight="1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</row>
    <row r="8" spans="1:13">
      <c r="A8" s="5">
        <v>1895</v>
      </c>
      <c r="B8" s="6" t="s">
        <v>12</v>
      </c>
      <c r="C8" s="7">
        <v>3.2499999999999999E-3</v>
      </c>
      <c r="D8" s="8"/>
      <c r="E8" s="9"/>
      <c r="H8">
        <v>1</v>
      </c>
      <c r="I8" s="10" t="s">
        <v>13</v>
      </c>
      <c r="J8" t="s">
        <v>14</v>
      </c>
      <c r="K8" t="s">
        <v>15</v>
      </c>
      <c r="L8" t="s">
        <v>16</v>
      </c>
    </row>
    <row r="9" spans="1:13">
      <c r="A9" s="5">
        <v>1901</v>
      </c>
      <c r="B9" s="6" t="s">
        <v>17</v>
      </c>
      <c r="C9" s="7">
        <v>1E-3</v>
      </c>
      <c r="D9" s="7">
        <v>1.1799999999999999E-6</v>
      </c>
      <c r="E9" s="11">
        <v>3.0600000000000001E-13</v>
      </c>
    </row>
    <row r="10" spans="1:13">
      <c r="A10" s="5">
        <v>1946</v>
      </c>
      <c r="B10" s="6" t="s">
        <v>18</v>
      </c>
      <c r="C10" s="7">
        <v>3.5099999999999999E-2</v>
      </c>
      <c r="D10" s="7">
        <v>7.0200000000000004E-4</v>
      </c>
      <c r="E10" s="11">
        <v>3.58E-6</v>
      </c>
    </row>
    <row r="11" spans="1:13">
      <c r="A11" s="5">
        <v>1962</v>
      </c>
      <c r="B11" s="6" t="s">
        <v>19</v>
      </c>
      <c r="C11" s="8">
        <v>7.0199999999999999E-2</v>
      </c>
      <c r="D11" s="8">
        <v>2.3400000000000001E-3</v>
      </c>
      <c r="E11" s="9">
        <v>9.9299999999999998E-6</v>
      </c>
    </row>
    <row r="12" spans="1:13">
      <c r="A12" s="5">
        <v>1979</v>
      </c>
      <c r="B12" s="6" t="s">
        <v>20</v>
      </c>
      <c r="C12" s="12">
        <v>0.3</v>
      </c>
      <c r="D12" s="8">
        <v>1.2E-2</v>
      </c>
      <c r="E12" s="9"/>
    </row>
    <row r="13" spans="1:13">
      <c r="A13" s="5">
        <v>1981</v>
      </c>
      <c r="B13" s="6" t="s">
        <v>21</v>
      </c>
      <c r="C13" s="8">
        <v>1.2015</v>
      </c>
      <c r="D13" s="8">
        <v>4.8000000000000001E-2</v>
      </c>
      <c r="E13" s="13">
        <v>3.0200000000000002E-4</v>
      </c>
    </row>
    <row r="14" spans="1:13">
      <c r="A14" s="5">
        <v>1983</v>
      </c>
      <c r="B14" s="6" t="s">
        <v>22</v>
      </c>
      <c r="C14" s="13">
        <v>9.6</v>
      </c>
      <c r="D14" s="12">
        <v>0.32</v>
      </c>
      <c r="E14" s="13">
        <v>3.98E-3</v>
      </c>
    </row>
    <row r="15" spans="1:13">
      <c r="A15" s="5">
        <v>1985</v>
      </c>
      <c r="B15" s="6" t="s">
        <v>23</v>
      </c>
      <c r="C15" s="8">
        <v>5.28</v>
      </c>
      <c r="D15" s="8">
        <v>0.26</v>
      </c>
      <c r="E15" s="11">
        <v>2.1</v>
      </c>
    </row>
    <row r="16" spans="1:13">
      <c r="A16" s="5">
        <v>1985</v>
      </c>
      <c r="B16" s="6" t="s">
        <v>24</v>
      </c>
      <c r="C16" s="8">
        <v>8</v>
      </c>
      <c r="D16" s="8">
        <v>0.32</v>
      </c>
      <c r="E16" s="9"/>
    </row>
    <row r="17" spans="1:5">
      <c r="A17" s="5">
        <v>1986</v>
      </c>
      <c r="B17" s="6" t="s">
        <v>25</v>
      </c>
      <c r="C17" s="8">
        <v>1.2</v>
      </c>
      <c r="D17" s="8">
        <v>0.1</v>
      </c>
      <c r="E17" s="9"/>
    </row>
    <row r="18" spans="1:5">
      <c r="A18" s="5">
        <v>1986</v>
      </c>
      <c r="B18" s="6" t="s">
        <v>26</v>
      </c>
      <c r="C18" s="12">
        <v>8</v>
      </c>
      <c r="D18" s="8">
        <v>0.64</v>
      </c>
      <c r="E18" s="9"/>
    </row>
    <row r="19" spans="1:5">
      <c r="A19" s="5">
        <v>1990</v>
      </c>
      <c r="B19" s="6" t="s">
        <v>27</v>
      </c>
      <c r="C19" s="12">
        <v>19.2</v>
      </c>
      <c r="D19" s="8">
        <v>0.64</v>
      </c>
      <c r="E19" s="9">
        <v>7.9600000000000001E-3</v>
      </c>
    </row>
    <row r="20" spans="1:5">
      <c r="A20" s="5">
        <v>1990</v>
      </c>
      <c r="B20" s="6" t="s">
        <v>28</v>
      </c>
      <c r="C20" s="8">
        <v>13</v>
      </c>
      <c r="D20" s="12">
        <v>1.3</v>
      </c>
      <c r="E20" s="9"/>
    </row>
    <row r="21" spans="1:5">
      <c r="A21" s="5">
        <v>1991</v>
      </c>
      <c r="B21" s="6" t="s">
        <v>29</v>
      </c>
      <c r="C21" s="8">
        <v>9.6</v>
      </c>
      <c r="D21" s="12">
        <v>0.38</v>
      </c>
      <c r="E21" s="14">
        <v>9.9799999999999997E-4</v>
      </c>
    </row>
    <row r="22" spans="1:5">
      <c r="A22" s="5">
        <v>1993</v>
      </c>
      <c r="B22" s="6" t="s">
        <v>30</v>
      </c>
      <c r="C22" s="8">
        <v>48.6</v>
      </c>
      <c r="D22" s="8">
        <v>1.62</v>
      </c>
      <c r="E22" s="9"/>
    </row>
    <row r="23" spans="1:5">
      <c r="A23" s="5">
        <v>1993</v>
      </c>
      <c r="B23" s="6" t="s">
        <v>31</v>
      </c>
      <c r="C23" s="8">
        <v>11.2</v>
      </c>
      <c r="D23" s="8">
        <v>0.44800000000000001</v>
      </c>
      <c r="E23" s="9"/>
    </row>
    <row r="24" spans="1:5">
      <c r="A24" s="5">
        <v>1995</v>
      </c>
      <c r="B24" s="6" t="s">
        <v>32</v>
      </c>
      <c r="C24" s="8">
        <v>9.6</v>
      </c>
      <c r="D24" s="12">
        <v>0.19</v>
      </c>
      <c r="E24" s="9"/>
    </row>
    <row r="25" spans="1:5">
      <c r="A25" s="5">
        <v>1995</v>
      </c>
      <c r="B25" s="6" t="s">
        <v>33</v>
      </c>
      <c r="C25" s="12">
        <v>28.8</v>
      </c>
      <c r="D25" s="8">
        <v>1.1499999999999999</v>
      </c>
      <c r="E25" s="14">
        <v>4.0499999999999998E-3</v>
      </c>
    </row>
    <row r="26" spans="1:5">
      <c r="A26" s="5">
        <v>1996</v>
      </c>
      <c r="B26" s="6" t="s">
        <v>34</v>
      </c>
      <c r="C26" s="12">
        <v>64</v>
      </c>
      <c r="D26" s="12">
        <v>2.56</v>
      </c>
      <c r="E26" s="9"/>
    </row>
    <row r="27" spans="1:5">
      <c r="A27" s="5">
        <v>1998</v>
      </c>
      <c r="B27" s="6" t="s">
        <v>35</v>
      </c>
      <c r="C27" s="12">
        <v>115.2</v>
      </c>
      <c r="D27" s="12">
        <v>2.16</v>
      </c>
      <c r="E27" s="9"/>
    </row>
    <row r="28" spans="1:5">
      <c r="A28" s="5">
        <v>1998</v>
      </c>
      <c r="B28" s="6" t="s">
        <v>36</v>
      </c>
      <c r="C28" s="12">
        <v>2000</v>
      </c>
      <c r="D28" s="8">
        <v>1.04</v>
      </c>
      <c r="E28" s="9">
        <v>5.9</v>
      </c>
    </row>
    <row r="29" spans="1:5">
      <c r="A29" s="5">
        <v>1998</v>
      </c>
      <c r="B29" s="6" t="s">
        <v>37</v>
      </c>
      <c r="C29" s="12">
        <v>23500</v>
      </c>
      <c r="D29" s="15" t="s">
        <v>38</v>
      </c>
      <c r="E29" s="9"/>
    </row>
    <row r="30" spans="1:5">
      <c r="A30" s="5">
        <v>1999</v>
      </c>
      <c r="B30" s="6" t="s">
        <v>39</v>
      </c>
      <c r="C30" s="12">
        <v>57.6</v>
      </c>
      <c r="D30" s="8">
        <v>0.57999999999999996</v>
      </c>
      <c r="E30" s="9">
        <v>1.5E-3</v>
      </c>
    </row>
    <row r="31" spans="1:5">
      <c r="A31" s="5">
        <v>1999</v>
      </c>
      <c r="B31" s="6" t="s">
        <v>40</v>
      </c>
      <c r="C31" s="12">
        <v>11000</v>
      </c>
      <c r="D31" s="12">
        <v>0.5</v>
      </c>
      <c r="E31" s="9">
        <v>2030.0336</v>
      </c>
    </row>
    <row r="32" spans="1:5">
      <c r="A32" s="5">
        <v>1999</v>
      </c>
      <c r="B32" s="6" t="s">
        <v>41</v>
      </c>
      <c r="C32" s="12">
        <v>54000</v>
      </c>
      <c r="D32" s="8">
        <v>3.25</v>
      </c>
      <c r="E32" s="9">
        <v>4141.8639999999996</v>
      </c>
    </row>
    <row r="33" spans="1:5">
      <c r="A33" s="5">
        <v>1999</v>
      </c>
      <c r="B33" s="6" t="s">
        <v>42</v>
      </c>
      <c r="C33" s="12">
        <v>54000</v>
      </c>
      <c r="D33" s="8">
        <v>3.25</v>
      </c>
      <c r="E33" s="9">
        <v>460.21</v>
      </c>
    </row>
    <row r="34" spans="1:5">
      <c r="A34" s="5">
        <v>2000</v>
      </c>
      <c r="B34" s="6" t="s">
        <v>43</v>
      </c>
      <c r="C34" s="12">
        <v>10000</v>
      </c>
      <c r="D34" s="8"/>
      <c r="E34" s="9"/>
    </row>
    <row r="35" spans="1:5">
      <c r="A35" s="5">
        <v>2001</v>
      </c>
      <c r="B35" s="6" t="s">
        <v>44</v>
      </c>
      <c r="C35" s="12">
        <v>171.2</v>
      </c>
      <c r="D35" s="8">
        <v>0.86</v>
      </c>
      <c r="E35" s="9">
        <v>1.63</v>
      </c>
    </row>
    <row r="36" spans="1:5">
      <c r="A36" s="5">
        <v>2001</v>
      </c>
      <c r="B36" s="6" t="s">
        <v>45</v>
      </c>
      <c r="C36" s="12">
        <v>1920</v>
      </c>
      <c r="D36" s="12">
        <v>0.5</v>
      </c>
      <c r="E36" s="9"/>
    </row>
    <row r="37" spans="1:5">
      <c r="A37" s="5">
        <v>2002</v>
      </c>
      <c r="B37" s="6" t="s">
        <v>46</v>
      </c>
      <c r="C37" s="8">
        <v>2000</v>
      </c>
      <c r="D37" s="8">
        <v>1.6</v>
      </c>
      <c r="E37" s="9"/>
    </row>
    <row r="38" spans="1:5">
      <c r="A38" s="5">
        <v>2003</v>
      </c>
      <c r="B38" s="6" t="s">
        <v>47</v>
      </c>
      <c r="C38" s="12">
        <v>473.6</v>
      </c>
      <c r="D38" s="8">
        <v>2.37</v>
      </c>
      <c r="E38" s="9">
        <v>0.18</v>
      </c>
    </row>
    <row r="39" spans="1:5">
      <c r="A39" s="5">
        <v>2003</v>
      </c>
      <c r="B39" s="6" t="s">
        <v>48</v>
      </c>
      <c r="C39" s="8">
        <v>1920</v>
      </c>
      <c r="D39" s="8">
        <v>0.5</v>
      </c>
      <c r="E39" s="9"/>
    </row>
    <row r="40" spans="1:5">
      <c r="A40" s="5">
        <v>2003</v>
      </c>
      <c r="B40" s="6" t="s">
        <v>49</v>
      </c>
      <c r="C40" s="12">
        <v>54000</v>
      </c>
      <c r="D40" s="8">
        <v>3.25</v>
      </c>
      <c r="E40" s="9">
        <v>1035.46</v>
      </c>
    </row>
    <row r="41" spans="1:5">
      <c r="A41" s="5">
        <v>2004</v>
      </c>
      <c r="B41" s="6" t="s">
        <v>50</v>
      </c>
      <c r="C41" s="12">
        <v>155000</v>
      </c>
      <c r="D41" s="8"/>
      <c r="E41" s="9"/>
    </row>
    <row r="42" spans="1:5">
      <c r="A42" s="5">
        <v>2004</v>
      </c>
      <c r="B42" s="6" t="s">
        <v>51</v>
      </c>
      <c r="C42" s="12">
        <v>2400</v>
      </c>
      <c r="D42" s="8">
        <v>1.92</v>
      </c>
      <c r="E42" s="9"/>
    </row>
    <row r="43" spans="1:5">
      <c r="A43" s="5">
        <v>2004</v>
      </c>
      <c r="B43" s="6" t="s">
        <v>52</v>
      </c>
      <c r="C43" s="12">
        <v>250000</v>
      </c>
      <c r="D43" s="8"/>
      <c r="E43" s="9"/>
    </row>
    <row r="44" spans="1:5">
      <c r="A44" s="5">
        <v>2005</v>
      </c>
      <c r="B44" s="6" t="s">
        <v>53</v>
      </c>
      <c r="C44" s="12">
        <v>256</v>
      </c>
      <c r="D44" s="8"/>
      <c r="E44" s="9"/>
    </row>
    <row r="45" spans="1:5">
      <c r="A45" s="5">
        <v>2005</v>
      </c>
      <c r="B45" s="6" t="s">
        <v>54</v>
      </c>
      <c r="C45" s="8">
        <v>60</v>
      </c>
      <c r="D45" s="8"/>
      <c r="E45" s="9"/>
    </row>
    <row r="46" spans="1:5">
      <c r="A46" s="5">
        <v>2005</v>
      </c>
      <c r="B46" s="6" t="s">
        <v>55</v>
      </c>
      <c r="C46" s="12">
        <v>538</v>
      </c>
      <c r="D46" s="8">
        <v>3.59</v>
      </c>
      <c r="E46" s="9"/>
    </row>
    <row r="47" spans="1:5">
      <c r="A47" s="5">
        <v>2006</v>
      </c>
      <c r="B47" s="6" t="s">
        <v>56</v>
      </c>
      <c r="C47" s="8">
        <v>3100</v>
      </c>
      <c r="D47" s="8">
        <v>2.48</v>
      </c>
      <c r="E47" s="9"/>
    </row>
    <row r="48" spans="1:5">
      <c r="A48" s="5">
        <v>2006</v>
      </c>
      <c r="B48" s="6" t="s">
        <v>57</v>
      </c>
      <c r="C48" s="8">
        <v>73500</v>
      </c>
      <c r="D48" s="8">
        <v>3.68</v>
      </c>
      <c r="E48" s="9"/>
    </row>
    <row r="49" spans="1:5">
      <c r="A49" s="5">
        <v>2006</v>
      </c>
      <c r="B49" s="6" t="s">
        <v>58</v>
      </c>
      <c r="C49" s="12">
        <v>70000</v>
      </c>
      <c r="D49" s="12">
        <v>3.5</v>
      </c>
      <c r="E49" s="9">
        <v>11.145099999999999</v>
      </c>
    </row>
    <row r="50" spans="1:5">
      <c r="A50" s="5">
        <v>2006</v>
      </c>
      <c r="B50" s="6" t="s">
        <v>59</v>
      </c>
      <c r="C50" s="12">
        <v>5760</v>
      </c>
      <c r="D50" s="12">
        <v>1.5</v>
      </c>
      <c r="E50" s="9"/>
    </row>
    <row r="51" spans="1:5">
      <c r="A51" s="5">
        <v>2007</v>
      </c>
      <c r="B51" s="6" t="s">
        <v>60</v>
      </c>
      <c r="C51" s="12">
        <v>2000</v>
      </c>
      <c r="D51" s="8">
        <v>1.25</v>
      </c>
      <c r="E51" s="9"/>
    </row>
    <row r="52" spans="1:5">
      <c r="A52" s="5">
        <v>2007</v>
      </c>
      <c r="B52" s="6" t="s">
        <v>61</v>
      </c>
      <c r="C52" s="12">
        <v>14400</v>
      </c>
      <c r="D52" s="8">
        <v>3.5</v>
      </c>
      <c r="E52" s="9"/>
    </row>
    <row r="53" spans="1:5">
      <c r="A53" s="5">
        <v>2007</v>
      </c>
      <c r="B53" s="6" t="s">
        <v>62</v>
      </c>
      <c r="C53" s="8">
        <v>42000</v>
      </c>
      <c r="D53" s="12">
        <v>10.94</v>
      </c>
      <c r="E53" s="9"/>
    </row>
    <row r="54" spans="1:5">
      <c r="A54" s="5">
        <v>2009</v>
      </c>
      <c r="B54" s="6" t="s">
        <v>63</v>
      </c>
      <c r="C54" s="12">
        <v>600000</v>
      </c>
      <c r="D54" s="8">
        <v>15</v>
      </c>
      <c r="E54" s="14">
        <v>4690.1899999999996</v>
      </c>
    </row>
    <row r="55" spans="1:5">
      <c r="A55" s="5">
        <v>2008</v>
      </c>
      <c r="B55" s="6" t="s">
        <v>64</v>
      </c>
      <c r="C55" s="12">
        <v>100000</v>
      </c>
      <c r="D55" s="8">
        <v>5</v>
      </c>
      <c r="E55" s="8"/>
    </row>
    <row r="56" spans="1:5">
      <c r="A56" s="5">
        <v>2009</v>
      </c>
      <c r="B56" s="6" t="s">
        <v>65</v>
      </c>
      <c r="C56" s="12">
        <v>288000</v>
      </c>
      <c r="D56" s="8">
        <v>14.4</v>
      </c>
      <c r="E56" s="8"/>
    </row>
  </sheetData>
  <hyperlinks>
    <hyperlink ref="C12" location="_edn5" display="_edn5"/>
    <hyperlink ref="D14" location="_edn8" display="_edn8"/>
    <hyperlink ref="C18" location="_edn11" display="_edn11"/>
    <hyperlink ref="C19" location="_edn12" display="_edn12"/>
    <hyperlink ref="D20" location="_edn13" display="_edn13"/>
    <hyperlink ref="D21" location="_edn14" display="_edn14"/>
    <hyperlink ref="E21" location="_edn15" display="_edn15"/>
    <hyperlink ref="D24" location="_edn16" display="_edn16"/>
    <hyperlink ref="C25" location="_edn17" display="_edn17"/>
    <hyperlink ref="E25" location="_edn18" display="_edn18"/>
    <hyperlink ref="C26" location="_edn19" display="_edn19"/>
    <hyperlink ref="D26" location="_edn20" display="_edn20"/>
    <hyperlink ref="C27" location="_edn21" display="_edn21"/>
    <hyperlink ref="D27" location="_edn22" display="_edn22"/>
    <hyperlink ref="C28" location="_edn23" display="_edn23"/>
    <hyperlink ref="C29" location="_edn24" display="_edn24"/>
    <hyperlink ref="C30" location="_edn25" display="_edn25"/>
    <hyperlink ref="C31" location="_edn26" display="_edn26"/>
    <hyperlink ref="D31" location="_edn27" display="_edn27"/>
    <hyperlink ref="C32" location="_edn28" display="_edn28"/>
    <hyperlink ref="C33" location="_edn29" display="_edn29"/>
    <hyperlink ref="C34" location="_edn30" display="_edn30"/>
    <hyperlink ref="C35" location="_edn31" display="_edn31"/>
    <hyperlink ref="C36" location="_edn32" display="_edn32"/>
    <hyperlink ref="D36" location="_edn33" display="_edn33"/>
    <hyperlink ref="C38" location="_edn34" display="_edn34"/>
    <hyperlink ref="C40" location="_edn35" display="_edn35"/>
    <hyperlink ref="C41" location="_edn36" display="_edn36"/>
    <hyperlink ref="C42" location="_edn37" display="_edn37"/>
    <hyperlink ref="C43" location="_edn38" display="_edn38"/>
    <hyperlink ref="C44" location="_edn39" display="_edn39"/>
    <hyperlink ref="C46" location="_edn40" display="_edn40"/>
    <hyperlink ref="C49" location="_edn41" display="_edn41"/>
    <hyperlink ref="D49" location="_edn42" display="_edn42"/>
    <hyperlink ref="C50" location="_edn43" display="_edn43"/>
    <hyperlink ref="D50" location="_ftn7" display="_ftn7"/>
    <hyperlink ref="C51" location="_edn44" display="_edn44"/>
    <hyperlink ref="C52" location="_edn45" display="_edn45"/>
    <hyperlink ref="D53" location="_edn46" display="_edn46"/>
    <hyperlink ref="C54" location="_edn47" display="_edn47"/>
    <hyperlink ref="E54" location="_edn48" display="_edn48"/>
    <hyperlink ref="C55" location="_edn49" display="_edn49"/>
    <hyperlink ref="C56" location="_edn50" display="_edn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4:J65"/>
  <sheetViews>
    <sheetView workbookViewId="0">
      <selection activeCell="H18" sqref="H18"/>
    </sheetView>
  </sheetViews>
  <sheetFormatPr defaultRowHeight="15"/>
  <cols>
    <col min="2" max="2" width="39.28515625" customWidth="1"/>
    <col min="3" max="3" width="20.7109375" customWidth="1"/>
    <col min="4" max="4" width="11.85546875" customWidth="1"/>
    <col min="5" max="5" width="20.7109375" customWidth="1"/>
  </cols>
  <sheetData>
    <row r="4" spans="1:10">
      <c r="G4" s="46" t="s">
        <v>66</v>
      </c>
      <c r="H4" s="47"/>
      <c r="I4" s="48"/>
      <c r="J4" s="49"/>
    </row>
    <row r="5" spans="1:10">
      <c r="G5" s="16"/>
      <c r="H5" s="17"/>
      <c r="I5" s="18"/>
      <c r="J5" s="18"/>
    </row>
    <row r="6" spans="1:10">
      <c r="G6" s="50" t="s">
        <v>67</v>
      </c>
      <c r="H6" s="50"/>
      <c r="I6" s="19" t="s">
        <v>68</v>
      </c>
      <c r="J6" s="19" t="s">
        <v>69</v>
      </c>
    </row>
    <row r="7" spans="1:10" ht="31.5" customHeight="1">
      <c r="A7" s="20" t="s">
        <v>0</v>
      </c>
      <c r="B7" s="21" t="s">
        <v>1</v>
      </c>
      <c r="C7" s="22" t="s">
        <v>70</v>
      </c>
      <c r="D7" s="22" t="s">
        <v>71</v>
      </c>
      <c r="E7" s="22" t="s">
        <v>72</v>
      </c>
      <c r="G7" s="23" t="s">
        <v>0</v>
      </c>
      <c r="H7" s="24" t="s">
        <v>73</v>
      </c>
      <c r="I7" s="25" t="s">
        <v>74</v>
      </c>
      <c r="J7" s="24" t="s">
        <v>75</v>
      </c>
    </row>
    <row r="8" spans="1:10">
      <c r="A8" s="5">
        <v>1895</v>
      </c>
      <c r="B8" s="6" t="s">
        <v>12</v>
      </c>
      <c r="C8" s="7">
        <v>3.2499999999999999E-3</v>
      </c>
      <c r="D8" s="8"/>
      <c r="E8" s="8"/>
      <c r="G8" s="26">
        <f>A8</f>
        <v>1895</v>
      </c>
      <c r="H8" s="27"/>
      <c r="I8" s="28"/>
      <c r="J8" s="28"/>
    </row>
    <row r="9" spans="1:10">
      <c r="A9" s="5">
        <v>1901</v>
      </c>
      <c r="B9" s="6" t="s">
        <v>17</v>
      </c>
      <c r="C9" s="7">
        <v>1E-3</v>
      </c>
      <c r="D9" s="7">
        <v>1.1799999999999999E-6</v>
      </c>
      <c r="E9" s="7">
        <v>3.0600000000000001E-13</v>
      </c>
      <c r="G9" s="26">
        <f t="shared" ref="G9:G56" si="0">A9</f>
        <v>1901</v>
      </c>
      <c r="H9" s="27"/>
      <c r="I9" s="28">
        <f t="shared" ref="I9:J54" si="1">D9</f>
        <v>1.1799999999999999E-6</v>
      </c>
      <c r="J9" s="28">
        <f t="shared" si="1"/>
        <v>3.0600000000000001E-13</v>
      </c>
    </row>
    <row r="10" spans="1:10">
      <c r="A10" s="5">
        <v>1946</v>
      </c>
      <c r="B10" s="6" t="s">
        <v>18</v>
      </c>
      <c r="C10" s="7">
        <v>3.5099999999999999E-2</v>
      </c>
      <c r="D10" s="7">
        <v>7.0200000000000004E-4</v>
      </c>
      <c r="E10" s="7">
        <v>3.58E-6</v>
      </c>
      <c r="G10" s="26">
        <f t="shared" si="0"/>
        <v>1946</v>
      </c>
      <c r="H10" s="27">
        <f t="shared" ref="H10:H54" si="2">C10</f>
        <v>3.5099999999999999E-2</v>
      </c>
      <c r="I10" s="28">
        <f t="shared" si="1"/>
        <v>7.0200000000000004E-4</v>
      </c>
      <c r="J10" s="28">
        <f t="shared" si="1"/>
        <v>3.58E-6</v>
      </c>
    </row>
    <row r="11" spans="1:10">
      <c r="A11" s="5">
        <v>1962</v>
      </c>
      <c r="B11" s="6" t="s">
        <v>19</v>
      </c>
      <c r="C11" s="8">
        <v>7.0199999999999999E-2</v>
      </c>
      <c r="D11" s="8">
        <v>2.3400000000000001E-3</v>
      </c>
      <c r="E11" s="8">
        <v>9.9299999999999998E-6</v>
      </c>
      <c r="G11" s="26">
        <f t="shared" si="0"/>
        <v>1962</v>
      </c>
      <c r="H11" s="27">
        <f t="shared" si="2"/>
        <v>7.0199999999999999E-2</v>
      </c>
      <c r="I11" s="28">
        <f t="shared" si="1"/>
        <v>2.3400000000000001E-3</v>
      </c>
      <c r="J11" s="28">
        <f t="shared" si="1"/>
        <v>9.9299999999999998E-6</v>
      </c>
    </row>
    <row r="12" spans="1:10">
      <c r="A12" s="5">
        <v>1979</v>
      </c>
      <c r="B12" s="6" t="s">
        <v>20</v>
      </c>
      <c r="C12" s="29">
        <v>0.3</v>
      </c>
      <c r="D12" s="8">
        <v>1.2E-2</v>
      </c>
      <c r="E12" s="5"/>
      <c r="G12" s="26">
        <f t="shared" si="0"/>
        <v>1979</v>
      </c>
      <c r="H12" s="27">
        <f t="shared" si="2"/>
        <v>0.3</v>
      </c>
      <c r="I12" s="28">
        <f t="shared" si="1"/>
        <v>1.2E-2</v>
      </c>
      <c r="J12" s="28"/>
    </row>
    <row r="13" spans="1:10">
      <c r="A13" s="5">
        <v>1981</v>
      </c>
      <c r="B13" s="6" t="s">
        <v>21</v>
      </c>
      <c r="C13" s="5">
        <v>1.2015</v>
      </c>
      <c r="D13" s="8">
        <v>4.8000000000000001E-2</v>
      </c>
      <c r="E13">
        <v>3.0200000000000002E-4</v>
      </c>
      <c r="G13" s="26">
        <f t="shared" si="0"/>
        <v>1981</v>
      </c>
      <c r="H13" s="27">
        <f t="shared" si="2"/>
        <v>1.2015</v>
      </c>
      <c r="I13" s="28">
        <f t="shared" si="1"/>
        <v>4.8000000000000001E-2</v>
      </c>
      <c r="J13" s="28">
        <f t="shared" si="1"/>
        <v>3.0200000000000002E-4</v>
      </c>
    </row>
    <row r="14" spans="1:10">
      <c r="A14" s="5">
        <v>1983</v>
      </c>
      <c r="B14" s="6" t="s">
        <v>22</v>
      </c>
      <c r="C14">
        <v>9.6</v>
      </c>
      <c r="D14" s="29">
        <v>0.32</v>
      </c>
      <c r="E14">
        <v>3.98E-3</v>
      </c>
      <c r="G14" s="26">
        <f t="shared" si="0"/>
        <v>1983</v>
      </c>
      <c r="H14" s="27">
        <f t="shared" si="2"/>
        <v>9.6</v>
      </c>
      <c r="I14" s="28">
        <f t="shared" si="1"/>
        <v>0.32</v>
      </c>
      <c r="J14" s="28">
        <f t="shared" si="1"/>
        <v>3.98E-3</v>
      </c>
    </row>
    <row r="15" spans="1:10">
      <c r="A15" s="5">
        <v>1985</v>
      </c>
      <c r="B15" s="6" t="s">
        <v>23</v>
      </c>
      <c r="C15" s="5">
        <v>5.28</v>
      </c>
      <c r="D15" s="5">
        <v>0.26</v>
      </c>
      <c r="E15" s="30">
        <v>2.1</v>
      </c>
      <c r="G15" s="26">
        <f t="shared" si="0"/>
        <v>1985</v>
      </c>
      <c r="H15" s="27"/>
      <c r="I15" s="28"/>
      <c r="J15" s="28">
        <f t="shared" si="1"/>
        <v>2.1</v>
      </c>
    </row>
    <row r="16" spans="1:10">
      <c r="A16" s="5">
        <v>1985</v>
      </c>
      <c r="B16" s="6" t="s">
        <v>24</v>
      </c>
      <c r="C16" s="5">
        <v>8</v>
      </c>
      <c r="D16" s="5">
        <v>0.32</v>
      </c>
      <c r="E16" s="5"/>
      <c r="G16" s="26">
        <f t="shared" si="0"/>
        <v>1985</v>
      </c>
      <c r="H16" s="27"/>
      <c r="I16" s="28">
        <f t="shared" si="1"/>
        <v>0.32</v>
      </c>
      <c r="J16" s="28"/>
    </row>
    <row r="17" spans="1:10">
      <c r="A17" s="5">
        <v>1986</v>
      </c>
      <c r="B17" s="6" t="s">
        <v>25</v>
      </c>
      <c r="C17" s="5">
        <v>1.2</v>
      </c>
      <c r="D17" s="5">
        <v>0.1</v>
      </c>
      <c r="E17" s="5"/>
      <c r="G17" s="26">
        <f t="shared" si="0"/>
        <v>1986</v>
      </c>
      <c r="H17" s="27"/>
      <c r="I17" s="28"/>
      <c r="J17" s="28"/>
    </row>
    <row r="18" spans="1:10">
      <c r="A18" s="5">
        <v>1986</v>
      </c>
      <c r="B18" s="6" t="s">
        <v>26</v>
      </c>
      <c r="C18" s="29">
        <v>8</v>
      </c>
      <c r="D18" s="5">
        <v>0.64</v>
      </c>
      <c r="E18" s="5"/>
      <c r="G18" s="26">
        <f t="shared" si="0"/>
        <v>1986</v>
      </c>
      <c r="H18" s="27"/>
      <c r="I18" s="28">
        <f t="shared" si="1"/>
        <v>0.64</v>
      </c>
      <c r="J18" s="28"/>
    </row>
    <row r="19" spans="1:10">
      <c r="A19" s="5">
        <v>1990</v>
      </c>
      <c r="B19" s="6" t="s">
        <v>27</v>
      </c>
      <c r="C19" s="29">
        <v>19.2</v>
      </c>
      <c r="D19" s="5">
        <v>0.64</v>
      </c>
      <c r="E19" s="8">
        <v>7.9600000000000001E-3</v>
      </c>
      <c r="G19" s="26">
        <f t="shared" si="0"/>
        <v>1990</v>
      </c>
      <c r="H19" s="27">
        <f t="shared" si="2"/>
        <v>19.2</v>
      </c>
      <c r="I19" s="28"/>
      <c r="J19" s="28"/>
    </row>
    <row r="20" spans="1:10">
      <c r="A20" s="5">
        <v>1990</v>
      </c>
      <c r="B20" s="6" t="s">
        <v>28</v>
      </c>
      <c r="C20" s="5">
        <v>13</v>
      </c>
      <c r="D20" s="29">
        <v>1.3</v>
      </c>
      <c r="E20" s="5"/>
      <c r="G20" s="26">
        <f t="shared" si="0"/>
        <v>1990</v>
      </c>
      <c r="H20" s="27"/>
      <c r="I20" s="28">
        <f t="shared" si="1"/>
        <v>1.3</v>
      </c>
      <c r="J20" s="28"/>
    </row>
    <row r="21" spans="1:10">
      <c r="A21" s="5">
        <v>1991</v>
      </c>
      <c r="B21" s="6" t="s">
        <v>29</v>
      </c>
      <c r="C21" s="5">
        <v>9.6</v>
      </c>
      <c r="D21" s="29">
        <v>0.38</v>
      </c>
      <c r="E21" s="12">
        <v>9.9799999999999997E-4</v>
      </c>
      <c r="G21" s="26">
        <f t="shared" si="0"/>
        <v>1991</v>
      </c>
      <c r="H21" s="27"/>
      <c r="I21" s="28"/>
      <c r="J21" s="28"/>
    </row>
    <row r="22" spans="1:10">
      <c r="A22" s="5">
        <v>1993</v>
      </c>
      <c r="B22" s="6" t="s">
        <v>30</v>
      </c>
      <c r="C22" s="5">
        <v>48.6</v>
      </c>
      <c r="D22" s="5">
        <v>1.62</v>
      </c>
      <c r="E22" s="5"/>
      <c r="G22" s="26">
        <f t="shared" si="0"/>
        <v>1993</v>
      </c>
      <c r="H22" s="27">
        <f t="shared" si="2"/>
        <v>48.6</v>
      </c>
      <c r="I22" s="28">
        <f t="shared" si="1"/>
        <v>1.62</v>
      </c>
      <c r="J22" s="28"/>
    </row>
    <row r="23" spans="1:10">
      <c r="A23" s="5">
        <v>1993</v>
      </c>
      <c r="B23" s="6" t="s">
        <v>31</v>
      </c>
      <c r="C23" s="5">
        <v>11.2</v>
      </c>
      <c r="D23" s="5">
        <v>0.44800000000000001</v>
      </c>
      <c r="E23" s="5"/>
      <c r="G23" s="26">
        <f t="shared" si="0"/>
        <v>1993</v>
      </c>
      <c r="H23" s="27"/>
      <c r="I23" s="28"/>
      <c r="J23" s="28"/>
    </row>
    <row r="24" spans="1:10">
      <c r="A24" s="5">
        <v>1995</v>
      </c>
      <c r="B24" s="6" t="s">
        <v>32</v>
      </c>
      <c r="C24" s="5">
        <v>9.6</v>
      </c>
      <c r="D24" s="29">
        <v>0.19</v>
      </c>
      <c r="E24" s="5"/>
      <c r="G24" s="26">
        <f t="shared" si="0"/>
        <v>1995</v>
      </c>
      <c r="H24" s="27"/>
      <c r="I24" s="28"/>
      <c r="J24" s="28"/>
    </row>
    <row r="25" spans="1:10">
      <c r="A25" s="5">
        <v>1995</v>
      </c>
      <c r="B25" s="6" t="s">
        <v>33</v>
      </c>
      <c r="C25" s="29">
        <v>28.8</v>
      </c>
      <c r="D25" s="5">
        <v>1.1499999999999999</v>
      </c>
      <c r="E25" s="12">
        <v>4.0499999999999998E-3</v>
      </c>
      <c r="G25" s="26">
        <f t="shared" si="0"/>
        <v>1995</v>
      </c>
      <c r="H25" s="27"/>
      <c r="I25" s="28"/>
      <c r="J25" s="28"/>
    </row>
    <row r="26" spans="1:10">
      <c r="A26" s="5">
        <v>1996</v>
      </c>
      <c r="B26" s="6" t="s">
        <v>34</v>
      </c>
      <c r="C26" s="29">
        <v>64</v>
      </c>
      <c r="D26" s="29">
        <v>2.56</v>
      </c>
      <c r="E26" s="5"/>
      <c r="G26" s="26">
        <f t="shared" si="0"/>
        <v>1996</v>
      </c>
      <c r="H26" s="27">
        <f t="shared" si="2"/>
        <v>64</v>
      </c>
      <c r="I26" s="28">
        <f t="shared" si="1"/>
        <v>2.56</v>
      </c>
      <c r="J26" s="28"/>
    </row>
    <row r="27" spans="1:10">
      <c r="A27" s="5">
        <v>1998</v>
      </c>
      <c r="B27" s="6" t="s">
        <v>35</v>
      </c>
      <c r="C27" s="29">
        <v>115.2</v>
      </c>
      <c r="D27" s="29">
        <v>2.16</v>
      </c>
      <c r="E27" s="5"/>
      <c r="G27" s="26">
        <f t="shared" si="0"/>
        <v>1998</v>
      </c>
      <c r="H27" s="27">
        <f t="shared" si="2"/>
        <v>115.2</v>
      </c>
      <c r="I27" s="28"/>
      <c r="J27" s="28"/>
    </row>
    <row r="28" spans="1:10">
      <c r="A28" s="5">
        <v>1998</v>
      </c>
      <c r="B28" s="6" t="s">
        <v>36</v>
      </c>
      <c r="C28" s="29">
        <v>2000</v>
      </c>
      <c r="D28" s="5">
        <v>1.04</v>
      </c>
      <c r="E28" s="5">
        <v>5.9</v>
      </c>
      <c r="G28" s="26">
        <f t="shared" si="0"/>
        <v>1998</v>
      </c>
      <c r="H28" s="27">
        <f t="shared" si="2"/>
        <v>2000</v>
      </c>
      <c r="I28" s="28"/>
      <c r="J28" s="28">
        <f t="shared" si="1"/>
        <v>5.9</v>
      </c>
    </row>
    <row r="29" spans="1:10">
      <c r="A29" s="5">
        <v>1998</v>
      </c>
      <c r="B29" s="6" t="s">
        <v>37</v>
      </c>
      <c r="C29" s="31">
        <v>23500</v>
      </c>
      <c r="D29" s="6" t="s">
        <v>38</v>
      </c>
      <c r="E29" s="5"/>
      <c r="G29" s="26">
        <f t="shared" si="0"/>
        <v>1998</v>
      </c>
      <c r="H29" s="27">
        <f t="shared" si="2"/>
        <v>23500</v>
      </c>
      <c r="I29" s="28" t="str">
        <f t="shared" si="1"/>
        <v xml:space="preserve"> </v>
      </c>
      <c r="J29" s="28"/>
    </row>
    <row r="30" spans="1:10">
      <c r="A30" s="5">
        <v>1999</v>
      </c>
      <c r="B30" s="6" t="s">
        <v>39</v>
      </c>
      <c r="C30" s="29">
        <v>57.6</v>
      </c>
      <c r="D30" s="5">
        <v>0.57999999999999996</v>
      </c>
      <c r="E30" s="8">
        <v>1.5E-3</v>
      </c>
      <c r="G30" s="26">
        <f t="shared" si="0"/>
        <v>1999</v>
      </c>
      <c r="H30" s="27"/>
      <c r="I30" s="28"/>
      <c r="J30" s="28"/>
    </row>
    <row r="31" spans="1:10">
      <c r="A31" s="5">
        <v>1999</v>
      </c>
      <c r="B31" s="6" t="s">
        <v>40</v>
      </c>
      <c r="C31" s="31">
        <v>11000</v>
      </c>
      <c r="D31" s="29">
        <v>0.5</v>
      </c>
      <c r="E31" s="32">
        <v>2030.0336</v>
      </c>
      <c r="G31" s="26">
        <f t="shared" si="0"/>
        <v>1999</v>
      </c>
      <c r="H31" s="27"/>
      <c r="I31" s="28"/>
      <c r="J31" s="28">
        <f t="shared" si="1"/>
        <v>2030.0336</v>
      </c>
    </row>
    <row r="32" spans="1:10">
      <c r="A32" s="5">
        <v>1999</v>
      </c>
      <c r="B32" s="6" t="s">
        <v>41</v>
      </c>
      <c r="C32" s="31">
        <v>54000</v>
      </c>
      <c r="D32" s="5">
        <v>3.25</v>
      </c>
      <c r="E32" s="32">
        <v>4141.8639999999996</v>
      </c>
      <c r="G32" s="26">
        <f t="shared" si="0"/>
        <v>1999</v>
      </c>
      <c r="H32" s="27">
        <f t="shared" si="2"/>
        <v>54000</v>
      </c>
      <c r="I32" s="28">
        <f t="shared" si="1"/>
        <v>3.25</v>
      </c>
      <c r="J32" s="28">
        <f t="shared" si="1"/>
        <v>4141.8639999999996</v>
      </c>
    </row>
    <row r="33" spans="1:10">
      <c r="A33" s="5">
        <v>1999</v>
      </c>
      <c r="B33" s="6" t="s">
        <v>42</v>
      </c>
      <c r="C33" s="31">
        <v>54000</v>
      </c>
      <c r="D33" s="5">
        <v>3.25</v>
      </c>
      <c r="E33" s="5">
        <v>460.21</v>
      </c>
      <c r="G33" s="26">
        <f t="shared" si="0"/>
        <v>1999</v>
      </c>
      <c r="H33" s="27"/>
      <c r="I33" s="28"/>
      <c r="J33" s="28"/>
    </row>
    <row r="34" spans="1:10">
      <c r="A34" s="5">
        <v>2000</v>
      </c>
      <c r="B34" s="6" t="s">
        <v>43</v>
      </c>
      <c r="C34" s="31">
        <v>10000</v>
      </c>
      <c r="D34" s="5"/>
      <c r="E34" s="5"/>
      <c r="G34" s="26">
        <f t="shared" si="0"/>
        <v>2000</v>
      </c>
      <c r="H34" s="27"/>
      <c r="I34" s="28"/>
      <c r="J34" s="28"/>
    </row>
    <row r="35" spans="1:10">
      <c r="A35" s="5">
        <v>2001</v>
      </c>
      <c r="B35" s="6" t="s">
        <v>44</v>
      </c>
      <c r="C35" s="29">
        <v>171.2</v>
      </c>
      <c r="D35" s="5">
        <v>0.86</v>
      </c>
      <c r="E35" s="5">
        <v>1.63</v>
      </c>
      <c r="G35" s="26">
        <f t="shared" si="0"/>
        <v>2001</v>
      </c>
      <c r="H35" s="27"/>
      <c r="I35" s="28"/>
      <c r="J35" s="28"/>
    </row>
    <row r="36" spans="1:10">
      <c r="A36" s="5">
        <v>2001</v>
      </c>
      <c r="B36" s="6" t="s">
        <v>45</v>
      </c>
      <c r="C36" s="31">
        <v>1920</v>
      </c>
      <c r="D36" s="29">
        <v>0.5</v>
      </c>
      <c r="E36" s="5"/>
      <c r="G36" s="26">
        <f t="shared" si="0"/>
        <v>2001</v>
      </c>
      <c r="H36" s="27"/>
      <c r="I36" s="28"/>
      <c r="J36" s="28"/>
    </row>
    <row r="37" spans="1:10">
      <c r="A37" s="5">
        <v>2002</v>
      </c>
      <c r="B37" s="6" t="s">
        <v>46</v>
      </c>
      <c r="C37" s="33">
        <v>2000</v>
      </c>
      <c r="D37" s="5">
        <v>1.6</v>
      </c>
      <c r="E37" s="5"/>
      <c r="G37" s="26">
        <f t="shared" si="0"/>
        <v>2002</v>
      </c>
      <c r="H37" s="27"/>
      <c r="I37" s="28"/>
      <c r="J37" s="28"/>
    </row>
    <row r="38" spans="1:10">
      <c r="A38" s="5">
        <v>2003</v>
      </c>
      <c r="B38" s="6" t="s">
        <v>47</v>
      </c>
      <c r="C38" s="29">
        <v>473.6</v>
      </c>
      <c r="D38" s="5">
        <v>2.37</v>
      </c>
      <c r="E38" s="8">
        <v>0.18</v>
      </c>
      <c r="G38" s="26">
        <f t="shared" si="0"/>
        <v>2003</v>
      </c>
      <c r="H38" s="27"/>
      <c r="I38" s="28"/>
      <c r="J38" s="28"/>
    </row>
    <row r="39" spans="1:10">
      <c r="A39" s="5">
        <v>2003</v>
      </c>
      <c r="B39" s="6" t="s">
        <v>48</v>
      </c>
      <c r="C39" s="33">
        <v>1920</v>
      </c>
      <c r="D39" s="5">
        <v>0.5</v>
      </c>
      <c r="E39" s="5"/>
      <c r="G39" s="26">
        <f t="shared" si="0"/>
        <v>2003</v>
      </c>
      <c r="H39" s="27"/>
      <c r="I39" s="28"/>
      <c r="J39" s="28"/>
    </row>
    <row r="40" spans="1:10">
      <c r="A40" s="5">
        <v>2003</v>
      </c>
      <c r="B40" s="6" t="s">
        <v>49</v>
      </c>
      <c r="C40" s="31">
        <v>54000</v>
      </c>
      <c r="D40" s="5">
        <v>3.25</v>
      </c>
      <c r="E40" s="5">
        <v>1035.46</v>
      </c>
      <c r="G40" s="26">
        <f t="shared" si="0"/>
        <v>2003</v>
      </c>
      <c r="H40" s="27"/>
      <c r="I40" s="28"/>
      <c r="J40" s="28"/>
    </row>
    <row r="41" spans="1:10">
      <c r="A41" s="5">
        <v>2004</v>
      </c>
      <c r="B41" s="6" t="s">
        <v>50</v>
      </c>
      <c r="C41" s="31">
        <v>155000</v>
      </c>
      <c r="D41" s="5"/>
      <c r="E41" s="5"/>
      <c r="G41" s="26">
        <f t="shared" si="0"/>
        <v>2004</v>
      </c>
      <c r="H41" s="27">
        <f t="shared" si="2"/>
        <v>155000</v>
      </c>
      <c r="I41" s="28"/>
      <c r="J41" s="28"/>
    </row>
    <row r="42" spans="1:10">
      <c r="A42" s="5">
        <v>2004</v>
      </c>
      <c r="B42" s="6" t="s">
        <v>51</v>
      </c>
      <c r="C42" s="31">
        <v>2400</v>
      </c>
      <c r="D42" s="5">
        <v>1.92</v>
      </c>
      <c r="E42" s="5"/>
      <c r="G42" s="26">
        <f t="shared" si="0"/>
        <v>2004</v>
      </c>
      <c r="H42" s="27"/>
      <c r="I42" s="28"/>
      <c r="J42" s="28"/>
    </row>
    <row r="43" spans="1:10">
      <c r="A43" s="5">
        <v>2004</v>
      </c>
      <c r="B43" s="6" t="s">
        <v>52</v>
      </c>
      <c r="C43" s="31">
        <v>250000</v>
      </c>
      <c r="D43" s="5"/>
      <c r="E43" s="5"/>
      <c r="G43" s="26">
        <f t="shared" si="0"/>
        <v>2004</v>
      </c>
      <c r="H43" s="27">
        <f t="shared" si="2"/>
        <v>250000</v>
      </c>
      <c r="I43" s="28"/>
      <c r="J43" s="28"/>
    </row>
    <row r="44" spans="1:10">
      <c r="A44" s="5">
        <v>2005</v>
      </c>
      <c r="B44" s="6" t="s">
        <v>53</v>
      </c>
      <c r="C44" s="29">
        <v>256</v>
      </c>
      <c r="D44" s="5"/>
      <c r="E44" s="5"/>
      <c r="G44" s="26">
        <f t="shared" si="0"/>
        <v>2005</v>
      </c>
      <c r="H44" s="27"/>
      <c r="I44" s="28"/>
      <c r="J44" s="28"/>
    </row>
    <row r="45" spans="1:10">
      <c r="A45" s="5">
        <v>2005</v>
      </c>
      <c r="B45" s="6" t="s">
        <v>54</v>
      </c>
      <c r="C45" s="5">
        <v>60</v>
      </c>
      <c r="D45" s="5"/>
      <c r="E45" s="5"/>
      <c r="G45" s="26">
        <f t="shared" si="0"/>
        <v>2005</v>
      </c>
      <c r="H45" s="27"/>
      <c r="I45" s="28"/>
      <c r="J45" s="28"/>
    </row>
    <row r="46" spans="1:10">
      <c r="A46" s="5">
        <v>2005</v>
      </c>
      <c r="B46" s="6" t="s">
        <v>55</v>
      </c>
      <c r="C46" s="29">
        <v>538</v>
      </c>
      <c r="D46" s="5">
        <v>3.59</v>
      </c>
      <c r="E46" s="5"/>
      <c r="G46" s="26">
        <f t="shared" si="0"/>
        <v>2005</v>
      </c>
      <c r="H46" s="27"/>
      <c r="I46" s="28">
        <f t="shared" si="1"/>
        <v>3.59</v>
      </c>
      <c r="J46" s="28"/>
    </row>
    <row r="47" spans="1:10">
      <c r="A47" s="5">
        <v>2006</v>
      </c>
      <c r="B47" s="6" t="s">
        <v>56</v>
      </c>
      <c r="C47" s="33">
        <v>3100</v>
      </c>
      <c r="D47" s="5">
        <v>2.48</v>
      </c>
      <c r="E47" s="5"/>
      <c r="G47" s="26">
        <f t="shared" si="0"/>
        <v>2006</v>
      </c>
      <c r="H47" s="27"/>
      <c r="I47" s="28"/>
      <c r="J47" s="28"/>
    </row>
    <row r="48" spans="1:10">
      <c r="A48" s="5">
        <v>2006</v>
      </c>
      <c r="B48" s="6" t="s">
        <v>57</v>
      </c>
      <c r="C48" s="33">
        <v>73500</v>
      </c>
      <c r="D48" s="5">
        <v>3.68</v>
      </c>
      <c r="E48" s="5"/>
      <c r="G48" s="26">
        <f t="shared" si="0"/>
        <v>2006</v>
      </c>
      <c r="H48" s="27"/>
      <c r="I48" s="28">
        <f t="shared" si="1"/>
        <v>3.68</v>
      </c>
      <c r="J48" s="28"/>
    </row>
    <row r="49" spans="1:10">
      <c r="A49" s="5">
        <v>2006</v>
      </c>
      <c r="B49" s="6" t="s">
        <v>58</v>
      </c>
      <c r="C49" s="31">
        <v>70000</v>
      </c>
      <c r="D49" s="29">
        <v>3.5</v>
      </c>
      <c r="E49" s="5">
        <v>11.145099999999999</v>
      </c>
      <c r="G49" s="26">
        <f t="shared" si="0"/>
        <v>2006</v>
      </c>
      <c r="H49" s="27"/>
      <c r="I49" s="28"/>
      <c r="J49" s="28"/>
    </row>
    <row r="50" spans="1:10">
      <c r="A50" s="5">
        <v>2006</v>
      </c>
      <c r="B50" s="6" t="s">
        <v>59</v>
      </c>
      <c r="C50" s="31">
        <v>5760</v>
      </c>
      <c r="D50" s="29">
        <v>1.5</v>
      </c>
      <c r="E50" s="5"/>
      <c r="G50" s="26">
        <f t="shared" si="0"/>
        <v>2006</v>
      </c>
      <c r="H50" s="27"/>
      <c r="I50" s="28"/>
      <c r="J50" s="28"/>
    </row>
    <row r="51" spans="1:10">
      <c r="A51" s="5">
        <v>2007</v>
      </c>
      <c r="B51" s="6" t="s">
        <v>60</v>
      </c>
      <c r="C51" s="31">
        <v>2000</v>
      </c>
      <c r="D51" s="5">
        <v>1.25</v>
      </c>
      <c r="E51" s="5"/>
      <c r="G51" s="26">
        <f t="shared" si="0"/>
        <v>2007</v>
      </c>
      <c r="H51" s="27"/>
      <c r="I51" s="28"/>
      <c r="J51" s="28"/>
    </row>
    <row r="52" spans="1:10">
      <c r="A52" s="5">
        <v>2007</v>
      </c>
      <c r="B52" s="6" t="s">
        <v>61</v>
      </c>
      <c r="C52" s="31">
        <v>14400</v>
      </c>
      <c r="D52" s="5">
        <v>3.5</v>
      </c>
      <c r="E52" s="5"/>
      <c r="G52" s="26">
        <f t="shared" si="0"/>
        <v>2007</v>
      </c>
      <c r="H52" s="27"/>
      <c r="I52" s="28"/>
      <c r="J52" s="28"/>
    </row>
    <row r="53" spans="1:10">
      <c r="A53" s="5">
        <v>2007</v>
      </c>
      <c r="B53" s="6" t="s">
        <v>62</v>
      </c>
      <c r="C53" s="33">
        <v>42000</v>
      </c>
      <c r="D53" s="29">
        <v>10.94</v>
      </c>
      <c r="E53" s="5"/>
      <c r="G53" s="26">
        <f t="shared" si="0"/>
        <v>2007</v>
      </c>
      <c r="H53" s="27"/>
      <c r="I53" s="28">
        <f t="shared" si="1"/>
        <v>10.94</v>
      </c>
      <c r="J53" s="28"/>
    </row>
    <row r="54" spans="1:10">
      <c r="A54" s="5">
        <v>2009</v>
      </c>
      <c r="B54" s="6" t="s">
        <v>63</v>
      </c>
      <c r="C54" s="31">
        <v>600000</v>
      </c>
      <c r="D54" s="5">
        <v>15</v>
      </c>
      <c r="E54" s="34">
        <v>4690.1899999999996</v>
      </c>
      <c r="G54" s="26">
        <f t="shared" si="0"/>
        <v>2009</v>
      </c>
      <c r="H54" s="27">
        <f t="shared" si="2"/>
        <v>600000</v>
      </c>
      <c r="I54" s="28">
        <f t="shared" si="1"/>
        <v>15</v>
      </c>
      <c r="J54" s="28">
        <f t="shared" si="1"/>
        <v>4690.1899999999996</v>
      </c>
    </row>
    <row r="55" spans="1:10">
      <c r="A55" s="5">
        <v>2008</v>
      </c>
      <c r="B55" s="6" t="s">
        <v>64</v>
      </c>
      <c r="C55" s="31">
        <v>100000</v>
      </c>
      <c r="D55" s="5">
        <v>5</v>
      </c>
      <c r="E55" s="5"/>
      <c r="G55" s="26">
        <f t="shared" si="0"/>
        <v>2008</v>
      </c>
      <c r="H55" s="27"/>
      <c r="I55" s="28"/>
      <c r="J55" s="28"/>
    </row>
    <row r="56" spans="1:10">
      <c r="A56" s="5">
        <v>2009</v>
      </c>
      <c r="B56" s="6" t="s">
        <v>65</v>
      </c>
      <c r="C56" s="31">
        <v>288000</v>
      </c>
      <c r="D56" s="5">
        <v>14.4</v>
      </c>
      <c r="E56" s="5"/>
      <c r="G56" s="26">
        <f t="shared" si="0"/>
        <v>2009</v>
      </c>
      <c r="H56" s="27"/>
      <c r="I56" s="28"/>
      <c r="J56" s="28"/>
    </row>
    <row r="57" spans="1:10">
      <c r="G57" s="35"/>
      <c r="H57" s="36"/>
      <c r="I57" s="37"/>
      <c r="J57" s="37"/>
    </row>
    <row r="58" spans="1:10">
      <c r="G58" s="38"/>
      <c r="H58" s="39"/>
      <c r="I58" s="40"/>
      <c r="J58" s="40"/>
    </row>
    <row r="59" spans="1:10">
      <c r="G59" s="38"/>
      <c r="H59" s="39"/>
      <c r="I59" s="40"/>
      <c r="J59" s="40"/>
    </row>
    <row r="60" spans="1:10">
      <c r="G60" s="38"/>
      <c r="H60" s="39"/>
      <c r="I60" s="40"/>
      <c r="J60" s="40"/>
    </row>
    <row r="61" spans="1:10">
      <c r="G61" s="38"/>
      <c r="H61" s="39"/>
      <c r="I61" s="40"/>
      <c r="J61" s="40"/>
    </row>
    <row r="62" spans="1:10">
      <c r="G62" s="38"/>
      <c r="H62" s="39"/>
      <c r="I62" s="40"/>
      <c r="J62" s="40"/>
    </row>
    <row r="63" spans="1:10">
      <c r="G63" s="38"/>
      <c r="H63" s="39"/>
      <c r="I63" s="40"/>
      <c r="J63" s="40"/>
    </row>
    <row r="64" spans="1:10">
      <c r="G64" s="38"/>
      <c r="H64" s="39"/>
      <c r="I64" s="40"/>
      <c r="J64" s="40"/>
    </row>
    <row r="65" spans="7:10">
      <c r="G65" s="38"/>
      <c r="H65" s="39"/>
      <c r="I65" s="40"/>
      <c r="J65" s="40"/>
    </row>
  </sheetData>
  <mergeCells count="2">
    <mergeCell ref="G4:J4"/>
    <mergeCell ref="G6:H6"/>
  </mergeCells>
  <hyperlinks>
    <hyperlink ref="C12" location="_edn5" display="_edn5"/>
    <hyperlink ref="D14" location="_edn8" display="_edn8"/>
    <hyperlink ref="C18" location="_edn11" display="_edn11"/>
    <hyperlink ref="C19" location="_edn12" display="_edn12"/>
    <hyperlink ref="D20" location="_edn13" display="_edn13"/>
    <hyperlink ref="D21" location="_edn14" display="_edn14"/>
    <hyperlink ref="E21" location="_edn15" display="_edn15"/>
    <hyperlink ref="D24" location="_edn16" display="_edn16"/>
    <hyperlink ref="C25" location="_edn17" display="_edn17"/>
    <hyperlink ref="E25" location="_edn18" display="_edn18"/>
    <hyperlink ref="C26" location="_edn19" display="_edn19"/>
    <hyperlink ref="D26" location="_edn20" display="_edn20"/>
    <hyperlink ref="C27" location="_edn21" display="_edn21"/>
    <hyperlink ref="D27" location="_edn22" display="_edn22"/>
    <hyperlink ref="C28" location="_edn23" display="_edn23"/>
    <hyperlink ref="C29" location="_edn24" display="_edn24"/>
    <hyperlink ref="C30" location="_edn25" display="_edn25"/>
    <hyperlink ref="C31" location="_edn26" display="_edn26"/>
    <hyperlink ref="D31" location="_edn27" display="_edn27"/>
    <hyperlink ref="C32" location="_edn28" display="_edn28"/>
    <hyperlink ref="C33" location="_edn29" display="_edn29"/>
    <hyperlink ref="C34" location="_edn30" display="_edn30"/>
    <hyperlink ref="C35" location="_edn31" display="_edn31"/>
    <hyperlink ref="C36" location="_edn32" display="_edn32"/>
    <hyperlink ref="D36" location="_edn33" display="_edn33"/>
    <hyperlink ref="C38" location="_edn34" display="_edn34"/>
    <hyperlink ref="C40" location="_edn35" display="_edn35"/>
    <hyperlink ref="C41" location="_edn36" display="_edn36"/>
    <hyperlink ref="C42" location="_edn37" display="_edn37"/>
    <hyperlink ref="C43" location="_edn38" display="_edn38"/>
    <hyperlink ref="C44" location="_edn39" display="_edn39"/>
    <hyperlink ref="C46" location="_edn40" display="_edn40"/>
    <hyperlink ref="C49" location="_edn41" display="_edn41"/>
    <hyperlink ref="D49" location="_edn42" display="_edn42"/>
    <hyperlink ref="C50" location="_edn43" display="_edn43"/>
    <hyperlink ref="D50" location="_ftn7" display="_ftn7"/>
    <hyperlink ref="C51" location="_edn44" display="_edn44"/>
    <hyperlink ref="C52" location="_edn45" display="_edn45"/>
    <hyperlink ref="D53" location="_edn46" display="_edn46"/>
    <hyperlink ref="C54" location="_edn47" display="_edn47"/>
    <hyperlink ref="E54" location="_edn48" display="_edn48"/>
    <hyperlink ref="C55" location="_edn49" display="_edn49"/>
    <hyperlink ref="C56" location="_edn50" display="_edn50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123</vt:i4>
      </vt:variant>
    </vt:vector>
  </HeadingPairs>
  <TitlesOfParts>
    <vt:vector size="131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sourcedata_orig</vt:lpstr>
      <vt:lpstr>sourcedata!_ednref1</vt:lpstr>
      <vt:lpstr>sourcedata_orig!_ednref1</vt:lpstr>
      <vt:lpstr>rawdata!_ednref10</vt:lpstr>
      <vt:lpstr>sourcedata!_ednref10</vt:lpstr>
      <vt:lpstr>sourcedata_orig!_ednref10</vt:lpstr>
      <vt:lpstr>sourcedata!_ednref11</vt:lpstr>
      <vt:lpstr>sourcedata_orig!_ednref11</vt:lpstr>
      <vt:lpstr>sourcedata!_ednref12</vt:lpstr>
      <vt:lpstr>sourcedata_orig!_ednref12</vt:lpstr>
      <vt:lpstr>sourcedata!_ednref13</vt:lpstr>
      <vt:lpstr>sourcedata_orig!_ednref13</vt:lpstr>
      <vt:lpstr>sourcedata!_ednref14</vt:lpstr>
      <vt:lpstr>sourcedata_orig!_ednref14</vt:lpstr>
      <vt:lpstr>rawdata!_ednref15</vt:lpstr>
      <vt:lpstr>sourcedata!_ednref15</vt:lpstr>
      <vt:lpstr>sourcedata_orig!_ednref15</vt:lpstr>
      <vt:lpstr>sourcedata!_ednref16</vt:lpstr>
      <vt:lpstr>sourcedata_orig!_ednref16</vt:lpstr>
      <vt:lpstr>sourcedata!_ednref17</vt:lpstr>
      <vt:lpstr>sourcedata_orig!_ednref17</vt:lpstr>
      <vt:lpstr>rawdata!_ednref18</vt:lpstr>
      <vt:lpstr>sourcedata!_ednref18</vt:lpstr>
      <vt:lpstr>sourcedata_orig!_ednref18</vt:lpstr>
      <vt:lpstr>sourcedata!_ednref19</vt:lpstr>
      <vt:lpstr>sourcedata_orig!_ednref19</vt:lpstr>
      <vt:lpstr>sourcedata!_ednref2</vt:lpstr>
      <vt:lpstr>sourcedata_orig!_ednref2</vt:lpstr>
      <vt:lpstr>sourcedata!_ednref20</vt:lpstr>
      <vt:lpstr>sourcedata_orig!_ednref20</vt:lpstr>
      <vt:lpstr>sourcedata!_ednref21</vt:lpstr>
      <vt:lpstr>sourcedata_orig!_ednref21</vt:lpstr>
      <vt:lpstr>sourcedata!_ednref22</vt:lpstr>
      <vt:lpstr>sourcedata_orig!_ednref22</vt:lpstr>
      <vt:lpstr>sourcedata!_ednref23</vt:lpstr>
      <vt:lpstr>sourcedata_orig!_ednref23</vt:lpstr>
      <vt:lpstr>sourcedata!_ednref24</vt:lpstr>
      <vt:lpstr>sourcedata_orig!_ednref24</vt:lpstr>
      <vt:lpstr>sourcedata!_ednref25</vt:lpstr>
      <vt:lpstr>sourcedata_orig!_ednref25</vt:lpstr>
      <vt:lpstr>sourcedata!_ednref26</vt:lpstr>
      <vt:lpstr>sourcedata_orig!_ednref26</vt:lpstr>
      <vt:lpstr>sourcedata!_ednref27</vt:lpstr>
      <vt:lpstr>sourcedata_orig!_ednref27</vt:lpstr>
      <vt:lpstr>sourcedata!_ednref28</vt:lpstr>
      <vt:lpstr>sourcedata_orig!_ednref28</vt:lpstr>
      <vt:lpstr>sourcedata!_ednref29</vt:lpstr>
      <vt:lpstr>sourcedata_orig!_ednref29</vt:lpstr>
      <vt:lpstr>sourcedata!_ednref3</vt:lpstr>
      <vt:lpstr>sourcedata_orig!_ednref3</vt:lpstr>
      <vt:lpstr>sourcedata!_ednref30</vt:lpstr>
      <vt:lpstr>sourcedata_orig!_ednref30</vt:lpstr>
      <vt:lpstr>sourcedata!_ednref31</vt:lpstr>
      <vt:lpstr>sourcedata_orig!_ednref31</vt:lpstr>
      <vt:lpstr>sourcedata!_ednref32</vt:lpstr>
      <vt:lpstr>sourcedata_orig!_ednref32</vt:lpstr>
      <vt:lpstr>sourcedata!_ednref33</vt:lpstr>
      <vt:lpstr>sourcedata_orig!_ednref33</vt:lpstr>
      <vt:lpstr>sourcedata!_ednref34</vt:lpstr>
      <vt:lpstr>sourcedata_orig!_ednref34</vt:lpstr>
      <vt:lpstr>sourcedata!_ednref35</vt:lpstr>
      <vt:lpstr>sourcedata_orig!_ednref35</vt:lpstr>
      <vt:lpstr>sourcedata!_ednref36</vt:lpstr>
      <vt:lpstr>sourcedata_orig!_ednref36</vt:lpstr>
      <vt:lpstr>sourcedata!_ednref37</vt:lpstr>
      <vt:lpstr>sourcedata_orig!_ednref37</vt:lpstr>
      <vt:lpstr>sourcedata!_ednref38</vt:lpstr>
      <vt:lpstr>sourcedata_orig!_ednref38</vt:lpstr>
      <vt:lpstr>sourcedata!_ednref39</vt:lpstr>
      <vt:lpstr>sourcedata_orig!_ednref39</vt:lpstr>
      <vt:lpstr>rawdata!_ednref4</vt:lpstr>
      <vt:lpstr>sourcedata!_ednref4</vt:lpstr>
      <vt:lpstr>sourcedata_orig!_ednref4</vt:lpstr>
      <vt:lpstr>sourcedata!_ednref40</vt:lpstr>
      <vt:lpstr>sourcedata_orig!_ednref40</vt:lpstr>
      <vt:lpstr>sourcedata!_ednref41</vt:lpstr>
      <vt:lpstr>sourcedata_orig!_ednref41</vt:lpstr>
      <vt:lpstr>sourcedata!_ednref42</vt:lpstr>
      <vt:lpstr>sourcedata_orig!_ednref42</vt:lpstr>
      <vt:lpstr>sourcedata!_ednref43</vt:lpstr>
      <vt:lpstr>sourcedata_orig!_ednref43</vt:lpstr>
      <vt:lpstr>sourcedata!_ednref44</vt:lpstr>
      <vt:lpstr>sourcedata_orig!_ednref44</vt:lpstr>
      <vt:lpstr>sourcedata!_ednref45</vt:lpstr>
      <vt:lpstr>sourcedata_orig!_ednref45</vt:lpstr>
      <vt:lpstr>sourcedata!_ednref46</vt:lpstr>
      <vt:lpstr>sourcedata_orig!_ednref46</vt:lpstr>
      <vt:lpstr>sourcedata!_ednref47</vt:lpstr>
      <vt:lpstr>sourcedata_orig!_ednref47</vt:lpstr>
      <vt:lpstr>rawdata!_ednref48</vt:lpstr>
      <vt:lpstr>sourcedata!_ednref48</vt:lpstr>
      <vt:lpstr>sourcedata_orig!_ednref48</vt:lpstr>
      <vt:lpstr>sourcedata!_ednref49</vt:lpstr>
      <vt:lpstr>sourcedata_orig!_ednref49</vt:lpstr>
      <vt:lpstr>sourcedata!_ednref5</vt:lpstr>
      <vt:lpstr>sourcedata_orig!_ednref5</vt:lpstr>
      <vt:lpstr>sourcedata!_ednref50</vt:lpstr>
      <vt:lpstr>sourcedata_orig!_ednref50</vt:lpstr>
      <vt:lpstr>rawdata!_ednref6</vt:lpstr>
      <vt:lpstr>sourcedata!_ednref6</vt:lpstr>
      <vt:lpstr>sourcedata_orig!_ednref6</vt:lpstr>
      <vt:lpstr>sourcedata!_ednref7</vt:lpstr>
      <vt:lpstr>sourcedata_orig!_ednref7</vt:lpstr>
      <vt:lpstr>sourcedata!_ednref8</vt:lpstr>
      <vt:lpstr>sourcedata_orig!_ednref8</vt:lpstr>
      <vt:lpstr>rawdata!_ednref9</vt:lpstr>
      <vt:lpstr>sourcedata!_ednref9</vt:lpstr>
      <vt:lpstr>sourcedata_orig!_ednref9</vt:lpstr>
      <vt:lpstr>sourcedata!_ftnref1</vt:lpstr>
      <vt:lpstr>sourcedata_orig!_ftnref1</vt:lpstr>
      <vt:lpstr>sourcedata!_ftnref2</vt:lpstr>
      <vt:lpstr>sourcedata_orig!_ftnref2</vt:lpstr>
      <vt:lpstr>rawdata!_ftnref3</vt:lpstr>
      <vt:lpstr>sourcedata!_ftnref3</vt:lpstr>
      <vt:lpstr>sourcedata_orig!_ftnref3</vt:lpstr>
      <vt:lpstr>sourcedata!_ftnref4</vt:lpstr>
      <vt:lpstr>sourcedata_orig!_ftnref4</vt:lpstr>
      <vt:lpstr>rawdata!_ftnref5</vt:lpstr>
      <vt:lpstr>sourcedata!_ftnref5</vt:lpstr>
      <vt:lpstr>sourcedata_orig!_ftnref5</vt:lpstr>
      <vt:lpstr>sourcedata!_ftnref6</vt:lpstr>
      <vt:lpstr>sourcedata_orig!_ftnref6</vt:lpstr>
      <vt:lpstr>sourcedata!_ftnref7</vt:lpstr>
      <vt:lpstr>sourcedata_orig!_ftnref7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2013-11-09T22:10:09Z</dcterms:created>
  <dcterms:modified xsi:type="dcterms:W3CDTF">2013-11-18T16:15:16Z</dcterms:modified>
</cp:coreProperties>
</file>