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460" yWindow="40" windowWidth="18980" windowHeight="12680"/>
  </bookViews>
  <sheets>
    <sheet name="PRM_Summary" sheetId="13" r:id="rId1"/>
    <sheet name="PRM70ND" sheetId="9" r:id="rId2"/>
    <sheet name="PRMallND" sheetId="10" r:id="rId3"/>
    <sheet name="PRM70all" sheetId="11" r:id="rId4"/>
    <sheet name="PRMallall" sheetId="12" r:id="rId5"/>
    <sheet name="rawdata" sheetId="3" r:id="rId6"/>
    <sheet name="sourcedata" sheetId="2" r:id="rId7"/>
    <sheet name="w_kg comb_eng_orig" sheetId="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3" l="1"/>
  <c r="E7" i="13"/>
  <c r="E6" i="13"/>
  <c r="E5" i="13"/>
  <c r="E4" i="13"/>
  <c r="E2" i="13"/>
  <c r="D8" i="13"/>
  <c r="D7" i="13"/>
  <c r="D6" i="13"/>
  <c r="D5" i="13"/>
  <c r="D4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13" i="13"/>
  <c r="B12" i="13"/>
  <c r="B11" i="13"/>
  <c r="B10" i="13"/>
  <c r="B9" i="13"/>
  <c r="B8" i="13"/>
  <c r="B7" i="13"/>
  <c r="B6" i="13"/>
  <c r="B5" i="13"/>
  <c r="B4" i="13"/>
  <c r="B3" i="13"/>
  <c r="B2" i="13"/>
  <c r="B28" i="12"/>
  <c r="F26" i="12"/>
  <c r="F25" i="12"/>
  <c r="F27" i="12"/>
  <c r="F24" i="12"/>
  <c r="F23" i="12"/>
  <c r="E26" i="12"/>
  <c r="E25" i="12"/>
  <c r="E27" i="12"/>
  <c r="E24" i="12"/>
  <c r="E23" i="12"/>
  <c r="D26" i="12"/>
  <c r="D25" i="12"/>
  <c r="D27" i="12"/>
  <c r="D24" i="12"/>
  <c r="D23" i="12"/>
  <c r="C26" i="12"/>
  <c r="C25" i="12"/>
  <c r="C27" i="12"/>
  <c r="C24" i="12"/>
  <c r="C23" i="12"/>
  <c r="B27" i="12"/>
  <c r="B26" i="12"/>
  <c r="B25" i="12"/>
  <c r="B24" i="12"/>
  <c r="B23" i="12"/>
  <c r="CJ26" i="12"/>
  <c r="CJ25" i="12"/>
  <c r="CJ24" i="12"/>
  <c r="CJ23" i="12"/>
  <c r="CJ22" i="12"/>
  <c r="CJ21" i="12"/>
  <c r="CJ20" i="12"/>
  <c r="CJ19" i="12"/>
  <c r="CJ18" i="12"/>
  <c r="CJ17" i="12"/>
  <c r="CJ16" i="12"/>
  <c r="CJ15" i="12"/>
  <c r="CJ14" i="12"/>
  <c r="CJ13" i="12"/>
  <c r="CJ12" i="12"/>
  <c r="CJ11" i="12"/>
  <c r="CJ10" i="12"/>
  <c r="CJ9" i="12"/>
  <c r="CJ8" i="12"/>
  <c r="CJ7" i="12"/>
  <c r="CN1" i="12"/>
  <c r="CM1" i="12"/>
  <c r="CM2" i="12" a="1"/>
  <c r="CM2" i="12"/>
  <c r="CN2" i="12"/>
  <c r="CM3" i="12"/>
  <c r="CN3" i="12"/>
  <c r="CM4" i="12"/>
  <c r="CN4" i="12"/>
  <c r="CM5" i="12"/>
  <c r="CN5" i="12"/>
  <c r="CM6" i="12"/>
  <c r="CN6" i="12"/>
  <c r="CE2" i="12" a="1"/>
  <c r="CE2" i="12"/>
  <c r="CF5" i="12"/>
  <c r="CF17" i="12"/>
  <c r="CE3" i="12"/>
  <c r="CF18" i="12"/>
  <c r="CF19" i="12"/>
  <c r="CF22" i="12"/>
  <c r="CF21" i="12"/>
  <c r="CF24" i="12"/>
  <c r="CF20" i="12"/>
  <c r="CF23" i="12"/>
  <c r="CF25" i="12"/>
  <c r="CF26" i="12"/>
  <c r="CF7" i="12"/>
  <c r="CF8" i="12"/>
  <c r="CF9" i="12"/>
  <c r="CF12" i="12"/>
  <c r="CF11" i="12"/>
  <c r="CF14" i="12"/>
  <c r="CF10" i="12"/>
  <c r="CF13" i="12"/>
  <c r="CF15" i="12"/>
  <c r="CF16" i="12"/>
  <c r="CI2" i="12" a="1"/>
  <c r="CI4" i="12"/>
  <c r="CJ1" i="12"/>
  <c r="CI2" i="12"/>
  <c r="CI1" i="12"/>
  <c r="CJ2" i="12"/>
  <c r="CI3" i="12"/>
  <c r="CJ3" i="12"/>
  <c r="CJ4" i="12"/>
  <c r="CI5" i="12"/>
  <c r="CJ5" i="12"/>
  <c r="CI6" i="12"/>
  <c r="CJ6" i="12"/>
  <c r="CA2" i="12" a="1"/>
  <c r="CA2" i="12"/>
  <c r="CB5" i="12"/>
  <c r="CB17" i="12"/>
  <c r="CA3" i="12"/>
  <c r="CB18" i="12"/>
  <c r="CB19" i="12"/>
  <c r="CB22" i="12"/>
  <c r="CB21" i="12"/>
  <c r="CB24" i="12"/>
  <c r="CB20" i="12"/>
  <c r="CB23" i="12"/>
  <c r="CB25" i="12"/>
  <c r="CB26" i="12"/>
  <c r="CB7" i="12"/>
  <c r="CB8" i="12"/>
  <c r="CB9" i="12"/>
  <c r="CB12" i="12"/>
  <c r="CB11" i="12"/>
  <c r="CB14" i="12"/>
  <c r="CB10" i="12"/>
  <c r="CB13" i="12"/>
  <c r="CB15" i="12"/>
  <c r="CB16" i="12"/>
  <c r="CE4" i="12"/>
  <c r="CF1" i="12"/>
  <c r="CE1" i="12"/>
  <c r="CF2" i="12"/>
  <c r="CF3" i="12"/>
  <c r="CF4" i="12"/>
  <c r="CE5" i="12"/>
  <c r="CE6" i="12"/>
  <c r="CF6" i="12"/>
  <c r="BW2" i="12" a="1"/>
  <c r="BW2" i="12"/>
  <c r="BX5" i="12"/>
  <c r="BX17" i="12"/>
  <c r="BW3" i="12"/>
  <c r="BX18" i="12"/>
  <c r="BX19" i="12"/>
  <c r="BX22" i="12"/>
  <c r="BX21" i="12"/>
  <c r="BX24" i="12"/>
  <c r="BX20" i="12"/>
  <c r="BX23" i="12"/>
  <c r="BX25" i="12"/>
  <c r="BX26" i="12"/>
  <c r="BX7" i="12"/>
  <c r="BX8" i="12"/>
  <c r="BX9" i="12"/>
  <c r="BX12" i="12"/>
  <c r="BX11" i="12"/>
  <c r="BX14" i="12"/>
  <c r="BX10" i="12"/>
  <c r="BX13" i="12"/>
  <c r="BX15" i="12"/>
  <c r="BX16" i="12"/>
  <c r="CA4" i="12"/>
  <c r="CB1" i="12"/>
  <c r="CA1" i="12"/>
  <c r="CB2" i="12"/>
  <c r="CB3" i="12"/>
  <c r="CB4" i="12"/>
  <c r="CA5" i="12"/>
  <c r="CA6" i="12"/>
  <c r="CB6" i="12"/>
  <c r="BS2" i="12" a="1"/>
  <c r="BS2" i="12"/>
  <c r="BT5" i="12"/>
  <c r="BT17" i="12"/>
  <c r="BS3" i="12"/>
  <c r="BT18" i="12"/>
  <c r="BT19" i="12"/>
  <c r="BT22" i="12"/>
  <c r="BT21" i="12"/>
  <c r="BT24" i="12"/>
  <c r="BT20" i="12"/>
  <c r="BT23" i="12"/>
  <c r="BT25" i="12"/>
  <c r="BT26" i="12"/>
  <c r="BT7" i="12"/>
  <c r="BT8" i="12"/>
  <c r="BT9" i="12"/>
  <c r="BT12" i="12"/>
  <c r="BT11" i="12"/>
  <c r="BT14" i="12"/>
  <c r="BT10" i="12"/>
  <c r="BT13" i="12"/>
  <c r="BT15" i="12"/>
  <c r="BT16" i="12"/>
  <c r="BW4" i="12"/>
  <c r="BX1" i="12"/>
  <c r="BW1" i="12"/>
  <c r="BX2" i="12"/>
  <c r="BX3" i="12"/>
  <c r="BX4" i="12"/>
  <c r="BW5" i="12"/>
  <c r="BW6" i="12"/>
  <c r="BX6" i="12"/>
  <c r="BO2" i="12" a="1"/>
  <c r="BO2" i="12"/>
  <c r="BP5" i="12"/>
  <c r="BP17" i="12"/>
  <c r="BO3" i="12"/>
  <c r="BP18" i="12"/>
  <c r="BP19" i="12"/>
  <c r="BP22" i="12"/>
  <c r="BP21" i="12"/>
  <c r="BP24" i="12"/>
  <c r="BP20" i="12"/>
  <c r="BP23" i="12"/>
  <c r="BP25" i="12"/>
  <c r="BP26" i="12"/>
  <c r="BP7" i="12"/>
  <c r="BP8" i="12"/>
  <c r="BP9" i="12"/>
  <c r="BP12" i="12"/>
  <c r="BP11" i="12"/>
  <c r="BP14" i="12"/>
  <c r="BP10" i="12"/>
  <c r="BP13" i="12"/>
  <c r="BP15" i="12"/>
  <c r="BP16" i="12"/>
  <c r="BS4" i="12"/>
  <c r="BT1" i="12"/>
  <c r="BS1" i="12"/>
  <c r="BT2" i="12"/>
  <c r="BT3" i="12"/>
  <c r="BT4" i="12"/>
  <c r="BS5" i="12"/>
  <c r="BS6" i="12"/>
  <c r="BT6" i="12"/>
  <c r="BK2" i="12" a="1"/>
  <c r="BK2" i="12"/>
  <c r="BL5" i="12"/>
  <c r="BL17" i="12"/>
  <c r="BK3" i="12"/>
  <c r="BL18" i="12"/>
  <c r="BL19" i="12"/>
  <c r="BL22" i="12"/>
  <c r="BL21" i="12"/>
  <c r="BL24" i="12"/>
  <c r="BL20" i="12"/>
  <c r="BL23" i="12"/>
  <c r="BL25" i="12"/>
  <c r="BL26" i="12"/>
  <c r="BL7" i="12"/>
  <c r="BL8" i="12"/>
  <c r="BL9" i="12"/>
  <c r="BL12" i="12"/>
  <c r="BL11" i="12"/>
  <c r="BL14" i="12"/>
  <c r="BL10" i="12"/>
  <c r="BL13" i="12"/>
  <c r="BL15" i="12"/>
  <c r="BL16" i="12"/>
  <c r="BO4" i="12"/>
  <c r="BP1" i="12"/>
  <c r="BO1" i="12"/>
  <c r="BP2" i="12"/>
  <c r="BP3" i="12"/>
  <c r="BP4" i="12"/>
  <c r="BO5" i="12"/>
  <c r="BO6" i="12"/>
  <c r="BP6" i="12"/>
  <c r="BG2" i="12" a="1"/>
  <c r="BG2" i="12"/>
  <c r="BH5" i="12"/>
  <c r="BH17" i="12"/>
  <c r="BG3" i="12"/>
  <c r="BH18" i="12"/>
  <c r="BH19" i="12"/>
  <c r="BH22" i="12"/>
  <c r="BH21" i="12"/>
  <c r="BH24" i="12"/>
  <c r="BH20" i="12"/>
  <c r="BH23" i="12"/>
  <c r="BH25" i="12"/>
  <c r="BH26" i="12"/>
  <c r="BH7" i="12"/>
  <c r="BH8" i="12"/>
  <c r="BH9" i="12"/>
  <c r="BH12" i="12"/>
  <c r="BH11" i="12"/>
  <c r="BH14" i="12"/>
  <c r="BH10" i="12"/>
  <c r="BH13" i="12"/>
  <c r="BH15" i="12"/>
  <c r="BH16" i="12"/>
  <c r="BK4" i="12"/>
  <c r="BL1" i="12"/>
  <c r="BK1" i="12"/>
  <c r="BL2" i="12"/>
  <c r="BL3" i="12"/>
  <c r="BL4" i="12"/>
  <c r="BK5" i="12"/>
  <c r="BK6" i="12"/>
  <c r="BL6" i="12"/>
  <c r="BC2" i="12" a="1"/>
  <c r="BC2" i="12"/>
  <c r="BD5" i="12"/>
  <c r="BD17" i="12"/>
  <c r="BC3" i="12"/>
  <c r="BD18" i="12"/>
  <c r="BD19" i="12"/>
  <c r="BD22" i="12"/>
  <c r="BD21" i="12"/>
  <c r="BD24" i="12"/>
  <c r="BD20" i="12"/>
  <c r="BD23" i="12"/>
  <c r="BD25" i="12"/>
  <c r="BD26" i="12"/>
  <c r="BD7" i="12"/>
  <c r="BD8" i="12"/>
  <c r="BD9" i="12"/>
  <c r="BD12" i="12"/>
  <c r="BD11" i="12"/>
  <c r="BD14" i="12"/>
  <c r="BD10" i="12"/>
  <c r="BD13" i="12"/>
  <c r="BD15" i="12"/>
  <c r="BD16" i="12"/>
  <c r="BG4" i="12"/>
  <c r="BH1" i="12"/>
  <c r="BG1" i="12"/>
  <c r="BH2" i="12"/>
  <c r="BH3" i="12"/>
  <c r="BH4" i="12"/>
  <c r="BG5" i="12"/>
  <c r="BG6" i="12"/>
  <c r="BH6" i="12"/>
  <c r="AY2" i="12" a="1"/>
  <c r="AY2" i="12"/>
  <c r="AZ5" i="12"/>
  <c r="AZ17" i="12"/>
  <c r="AY3" i="12"/>
  <c r="AZ18" i="12"/>
  <c r="AZ19" i="12"/>
  <c r="AZ22" i="12"/>
  <c r="AZ21" i="12"/>
  <c r="AZ24" i="12"/>
  <c r="AZ20" i="12"/>
  <c r="AZ23" i="12"/>
  <c r="AZ25" i="12"/>
  <c r="AZ26" i="12"/>
  <c r="AZ7" i="12"/>
  <c r="AZ8" i="12"/>
  <c r="AZ9" i="12"/>
  <c r="AZ12" i="12"/>
  <c r="AZ11" i="12"/>
  <c r="AZ14" i="12"/>
  <c r="AZ10" i="12"/>
  <c r="AZ13" i="12"/>
  <c r="AZ15" i="12"/>
  <c r="AZ16" i="12"/>
  <c r="BC4" i="12"/>
  <c r="BD1" i="12"/>
  <c r="BC1" i="12"/>
  <c r="BD2" i="12"/>
  <c r="BD3" i="12"/>
  <c r="BD4" i="12"/>
  <c r="BC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4" i="12"/>
  <c r="AZ1" i="12"/>
  <c r="AY1" i="12"/>
  <c r="AZ2" i="12"/>
  <c r="AZ3" i="12"/>
  <c r="AZ4" i="12"/>
  <c r="AY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G2" i="12" a="1"/>
  <c r="G2" i="12"/>
  <c r="H5" i="12"/>
  <c r="H17" i="12"/>
  <c r="G3" i="12"/>
  <c r="H18" i="12"/>
  <c r="H19" i="12"/>
  <c r="H22" i="12"/>
  <c r="H21" i="12"/>
  <c r="H24" i="12"/>
  <c r="H20" i="12"/>
  <c r="H23" i="12"/>
  <c r="H25" i="12"/>
  <c r="H26" i="12"/>
  <c r="H7" i="12"/>
  <c r="H8" i="12"/>
  <c r="H9" i="12"/>
  <c r="H12" i="12"/>
  <c r="H11" i="12"/>
  <c r="H14" i="12"/>
  <c r="H10" i="12"/>
  <c r="H13" i="12"/>
  <c r="H15" i="12"/>
  <c r="H16" i="12"/>
  <c r="K4" i="12"/>
  <c r="L1" i="12"/>
  <c r="K1" i="12"/>
  <c r="L2" i="12"/>
  <c r="L3" i="12"/>
  <c r="L4" i="12"/>
  <c r="K5" i="12"/>
  <c r="K6" i="12"/>
  <c r="L6" i="12"/>
  <c r="G4" i="12"/>
  <c r="H1" i="12"/>
  <c r="G1" i="12"/>
  <c r="H2" i="12"/>
  <c r="H3" i="12"/>
  <c r="H4" i="12"/>
  <c r="G5" i="12"/>
  <c r="G6" i="12"/>
  <c r="H6" i="12"/>
  <c r="G2" i="11" a="1"/>
  <c r="G4" i="11"/>
  <c r="H1" i="11"/>
  <c r="G2" i="11"/>
  <c r="G1" i="11"/>
  <c r="H2" i="11"/>
  <c r="G3" i="11"/>
  <c r="H3" i="11"/>
  <c r="H4" i="11"/>
  <c r="G5" i="11"/>
  <c r="H5" i="11"/>
  <c r="G6" i="11"/>
  <c r="H6" i="11"/>
  <c r="B15" i="10"/>
  <c r="F13" i="10"/>
  <c r="F12" i="10"/>
  <c r="F14" i="10"/>
  <c r="F11" i="10"/>
  <c r="F10" i="10"/>
  <c r="E13" i="10"/>
  <c r="E12" i="10"/>
  <c r="E14" i="10"/>
  <c r="E11" i="10"/>
  <c r="E10" i="10"/>
  <c r="D13" i="10"/>
  <c r="D12" i="10"/>
  <c r="D14" i="10"/>
  <c r="D11" i="10"/>
  <c r="D10" i="10"/>
  <c r="C13" i="10"/>
  <c r="C12" i="10"/>
  <c r="C14" i="10"/>
  <c r="C11" i="10"/>
  <c r="C10" i="10"/>
  <c r="B14" i="10"/>
  <c r="B13" i="10"/>
  <c r="B12" i="10"/>
  <c r="B11" i="10"/>
  <c r="B10" i="10"/>
  <c r="AJ26" i="10"/>
  <c r="AJ25" i="10"/>
  <c r="AJ24" i="10"/>
  <c r="AJ23" i="10"/>
  <c r="AJ22" i="10"/>
  <c r="AJ21" i="10"/>
  <c r="AJ20" i="10"/>
  <c r="AJ19" i="10"/>
  <c r="AJ18" i="10"/>
  <c r="AJ17" i="10"/>
  <c r="AJ16" i="10"/>
  <c r="AJ15" i="10"/>
  <c r="AJ14" i="10"/>
  <c r="AJ13" i="10"/>
  <c r="AJ12" i="10"/>
  <c r="AJ11" i="10"/>
  <c r="AJ10" i="10"/>
  <c r="AJ9" i="10"/>
  <c r="AJ8" i="10"/>
  <c r="AJ7" i="10"/>
  <c r="AN1" i="10"/>
  <c r="AM1" i="10"/>
  <c r="AM2" i="10" a="1"/>
  <c r="AM2" i="10"/>
  <c r="AN2" i="10"/>
  <c r="AM3" i="10"/>
  <c r="AN3" i="10"/>
  <c r="AM4" i="10"/>
  <c r="AN4" i="10"/>
  <c r="AM5" i="10"/>
  <c r="AN5" i="10"/>
  <c r="AM6" i="10"/>
  <c r="AN6" i="10"/>
  <c r="AE2" i="10" a="1"/>
  <c r="AE2" i="10"/>
  <c r="AF5" i="10"/>
  <c r="AF17" i="10"/>
  <c r="AE3" i="10"/>
  <c r="AF18" i="10"/>
  <c r="AF19" i="10"/>
  <c r="AF22" i="10"/>
  <c r="AF21" i="10"/>
  <c r="AF24" i="10"/>
  <c r="AF20" i="10"/>
  <c r="AF23" i="10"/>
  <c r="AF25" i="10"/>
  <c r="AF26" i="10"/>
  <c r="AF7" i="10"/>
  <c r="AF8" i="10"/>
  <c r="AF9" i="10"/>
  <c r="AF12" i="10"/>
  <c r="AF11" i="10"/>
  <c r="AF14" i="10"/>
  <c r="AF10" i="10"/>
  <c r="AF13" i="10"/>
  <c r="AF15" i="10"/>
  <c r="AF16" i="10"/>
  <c r="AI2" i="10" a="1"/>
  <c r="AI4" i="10"/>
  <c r="AJ1" i="10"/>
  <c r="AI2" i="10"/>
  <c r="AI1" i="10"/>
  <c r="AJ2" i="10"/>
  <c r="AI3" i="10"/>
  <c r="AJ3" i="10"/>
  <c r="AJ4" i="10"/>
  <c r="AI5" i="10"/>
  <c r="AJ5" i="10"/>
  <c r="AI6" i="10"/>
  <c r="AJ6" i="10"/>
  <c r="AA2" i="10" a="1"/>
  <c r="AA2" i="10"/>
  <c r="AB5" i="10"/>
  <c r="AB17" i="10"/>
  <c r="AA3" i="10"/>
  <c r="AB18" i="10"/>
  <c r="AB19" i="10"/>
  <c r="AB22" i="10"/>
  <c r="AB21" i="10"/>
  <c r="AB24" i="10"/>
  <c r="AB20" i="10"/>
  <c r="AB23" i="10"/>
  <c r="AB25" i="10"/>
  <c r="AB26" i="10"/>
  <c r="AB7" i="10"/>
  <c r="AB8" i="10"/>
  <c r="AB9" i="10"/>
  <c r="AB12" i="10"/>
  <c r="AB11" i="10"/>
  <c r="AB14" i="10"/>
  <c r="AB10" i="10"/>
  <c r="AB13" i="10"/>
  <c r="AB15" i="10"/>
  <c r="AB16" i="10"/>
  <c r="AE4" i="10"/>
  <c r="AF1" i="10"/>
  <c r="AE1" i="10"/>
  <c r="AF2" i="10"/>
  <c r="AF3" i="10"/>
  <c r="AF4" i="10"/>
  <c r="AE5" i="10"/>
  <c r="AE6" i="10"/>
  <c r="AF6" i="10"/>
  <c r="W2" i="10" a="1"/>
  <c r="W2" i="10"/>
  <c r="X5" i="10"/>
  <c r="X17" i="10"/>
  <c r="W3" i="10"/>
  <c r="X18" i="10"/>
  <c r="X19" i="10"/>
  <c r="X22" i="10"/>
  <c r="X21" i="10"/>
  <c r="X24" i="10"/>
  <c r="X20" i="10"/>
  <c r="X23" i="10"/>
  <c r="X25" i="10"/>
  <c r="X26" i="10"/>
  <c r="X7" i="10"/>
  <c r="X8" i="10"/>
  <c r="X9" i="10"/>
  <c r="X12" i="10"/>
  <c r="X11" i="10"/>
  <c r="X14" i="10"/>
  <c r="X10" i="10"/>
  <c r="X13" i="10"/>
  <c r="X15" i="10"/>
  <c r="X16" i="10"/>
  <c r="AA4" i="10"/>
  <c r="AB1" i="10"/>
  <c r="AA1" i="10"/>
  <c r="AB2" i="10"/>
  <c r="AB3" i="10"/>
  <c r="AB4" i="10"/>
  <c r="AA5" i="10"/>
  <c r="AA6" i="10"/>
  <c r="AB6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4" i="10"/>
  <c r="X1" i="10"/>
  <c r="W1" i="10"/>
  <c r="X2" i="10"/>
  <c r="X3" i="10"/>
  <c r="X4" i="10"/>
  <c r="W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G2" i="10" a="1"/>
  <c r="G2" i="10"/>
  <c r="H5" i="10"/>
  <c r="H17" i="10"/>
  <c r="G3" i="10"/>
  <c r="H18" i="10"/>
  <c r="H19" i="10"/>
  <c r="H22" i="10"/>
  <c r="H21" i="10"/>
  <c r="H24" i="10"/>
  <c r="H20" i="10"/>
  <c r="H23" i="10"/>
  <c r="H25" i="10"/>
  <c r="H26" i="10"/>
  <c r="H7" i="10"/>
  <c r="H8" i="10"/>
  <c r="H9" i="10"/>
  <c r="H12" i="10"/>
  <c r="H11" i="10"/>
  <c r="H14" i="10"/>
  <c r="H10" i="10"/>
  <c r="H13" i="10"/>
  <c r="H15" i="10"/>
  <c r="H16" i="10"/>
  <c r="K4" i="10"/>
  <c r="L1" i="10"/>
  <c r="K1" i="10"/>
  <c r="L2" i="10"/>
  <c r="L3" i="10"/>
  <c r="L4" i="10"/>
  <c r="K5" i="10"/>
  <c r="K6" i="10"/>
  <c r="L6" i="10"/>
  <c r="G4" i="10"/>
  <c r="H1" i="10"/>
  <c r="G1" i="10"/>
  <c r="H2" i="10"/>
  <c r="H3" i="10"/>
  <c r="H4" i="10"/>
  <c r="G5" i="10"/>
  <c r="G6" i="10"/>
  <c r="H6" i="10"/>
  <c r="G2" i="9" a="1"/>
  <c r="G4" i="9"/>
  <c r="H1" i="9"/>
  <c r="G2" i="9"/>
  <c r="G1" i="9"/>
  <c r="H2" i="9"/>
  <c r="G3" i="9"/>
  <c r="H3" i="9"/>
  <c r="H4" i="9"/>
  <c r="G5" i="9"/>
  <c r="H5" i="9"/>
  <c r="G6" i="9"/>
  <c r="H6" i="9"/>
  <c r="G36" i="1"/>
  <c r="F36" i="1"/>
  <c r="F29" i="1"/>
  <c r="I2" i="1"/>
  <c r="I5" i="1"/>
  <c r="F8" i="1"/>
  <c r="F9" i="1"/>
  <c r="F10" i="1"/>
  <c r="G10" i="1"/>
  <c r="F11" i="1"/>
  <c r="G11" i="1"/>
  <c r="F12" i="1"/>
  <c r="G12" i="1"/>
  <c r="F13" i="1"/>
  <c r="F14" i="1"/>
  <c r="F15" i="1"/>
  <c r="G15" i="1"/>
  <c r="F16" i="1"/>
  <c r="F17" i="1"/>
  <c r="F18" i="1"/>
  <c r="F19" i="1"/>
  <c r="F20" i="1"/>
  <c r="G20" i="1"/>
  <c r="F21" i="1"/>
  <c r="G21" i="1"/>
  <c r="F22" i="1"/>
  <c r="F24" i="1"/>
  <c r="F25" i="1"/>
  <c r="F26" i="1"/>
  <c r="G26" i="1"/>
  <c r="F27" i="1"/>
  <c r="F28" i="1"/>
  <c r="F30" i="1"/>
  <c r="F31" i="1"/>
  <c r="F32" i="1"/>
  <c r="G32" i="1"/>
  <c r="F33" i="1"/>
  <c r="G33" i="1"/>
  <c r="F34" i="1"/>
  <c r="F35" i="1"/>
  <c r="F37" i="1"/>
  <c r="F38" i="1"/>
  <c r="G38" i="1"/>
  <c r="F39" i="1"/>
  <c r="F40" i="1"/>
  <c r="G40" i="1"/>
  <c r="F41" i="1"/>
  <c r="F42" i="1"/>
  <c r="F43" i="1"/>
  <c r="F44" i="1"/>
  <c r="G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G62" i="1"/>
  <c r="F63" i="1"/>
  <c r="F64" i="1"/>
  <c r="G64" i="1"/>
  <c r="F65" i="1"/>
  <c r="F66" i="1"/>
  <c r="G66" i="1"/>
  <c r="F67" i="1"/>
  <c r="F68" i="1"/>
  <c r="F69" i="1"/>
  <c r="F70" i="1"/>
  <c r="G70" i="1"/>
  <c r="F71" i="1"/>
  <c r="F72" i="1"/>
  <c r="G72" i="1"/>
  <c r="F73" i="1"/>
  <c r="G73" i="1"/>
  <c r="F74" i="1"/>
  <c r="F75" i="1"/>
  <c r="F76" i="1"/>
  <c r="F77" i="1"/>
  <c r="F78" i="1"/>
  <c r="F79" i="1"/>
  <c r="F80" i="1"/>
  <c r="F81" i="1"/>
  <c r="F82" i="1"/>
  <c r="G82" i="1"/>
  <c r="F83" i="1"/>
  <c r="G83" i="1"/>
  <c r="F84" i="1"/>
  <c r="F85" i="1"/>
  <c r="F86" i="1"/>
  <c r="G86" i="1"/>
  <c r="F87" i="1"/>
  <c r="G87" i="1"/>
  <c r="G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101" i="1"/>
  <c r="E13" i="13"/>
  <c r="E6" i="9"/>
  <c r="E5" i="9"/>
  <c r="E12" i="13"/>
  <c r="B4" i="9"/>
  <c r="E11" i="13"/>
  <c r="E10" i="13"/>
  <c r="B3" i="9"/>
  <c r="E9" i="13"/>
  <c r="D13" i="13"/>
  <c r="E6" i="11"/>
  <c r="E5" i="11"/>
  <c r="D12" i="13"/>
  <c r="B4" i="11"/>
  <c r="D11" i="13"/>
  <c r="D10" i="13"/>
  <c r="B3" i="11"/>
  <c r="D9" i="13"/>
  <c r="E4" i="11"/>
  <c r="E2" i="11"/>
  <c r="E3" i="11"/>
  <c r="D6" i="11"/>
  <c r="D5" i="11"/>
  <c r="D4" i="11"/>
  <c r="D2" i="11"/>
  <c r="D3" i="11"/>
  <c r="C6" i="11"/>
  <c r="C5" i="11"/>
  <c r="C4" i="11"/>
  <c r="C2" i="11"/>
  <c r="C3" i="11"/>
  <c r="B5" i="11"/>
  <c r="B6" i="11"/>
  <c r="E4" i="9"/>
  <c r="E2" i="9"/>
  <c r="E3" i="9"/>
  <c r="D6" i="9"/>
  <c r="D5" i="9"/>
  <c r="D4" i="9"/>
  <c r="D2" i="9"/>
  <c r="D3" i="9"/>
  <c r="C6" i="9"/>
  <c r="C5" i="9"/>
  <c r="C4" i="9"/>
  <c r="C2" i="9"/>
  <c r="C3" i="9"/>
  <c r="B5" i="9"/>
  <c r="B6" i="9"/>
  <c r="F3" i="9"/>
  <c r="F4" i="9"/>
  <c r="F2" i="9"/>
  <c r="F5" i="9"/>
  <c r="F6" i="9"/>
  <c r="F3" i="11"/>
  <c r="F4" i="11"/>
  <c r="F2" i="11"/>
  <c r="F5" i="11"/>
  <c r="F6" i="11"/>
  <c r="B2" i="11"/>
  <c r="B7" i="11"/>
  <c r="D3" i="13"/>
  <c r="B2" i="9"/>
  <c r="B7" i="9"/>
  <c r="E3" i="13"/>
</calcChain>
</file>

<file path=xl/sharedStrings.xml><?xml version="1.0" encoding="utf-8"?>
<sst xmlns="http://schemas.openxmlformats.org/spreadsheetml/2006/main" count="736" uniqueCount="70">
  <si>
    <t>w/kg</t>
  </si>
  <si>
    <t>Year</t>
  </si>
  <si>
    <t>W/kg</t>
  </si>
  <si>
    <t>combined</t>
  </si>
  <si>
    <t>Airpl turbine</t>
  </si>
  <si>
    <t>Airplane</t>
  </si>
  <si>
    <t>Pas Car</t>
  </si>
  <si>
    <t>years offset</t>
  </si>
  <si>
    <t>Turbine</t>
  </si>
  <si>
    <t>piston engines</t>
  </si>
  <si>
    <t>Graph serial # (n)</t>
  </si>
  <si>
    <t>non-dominated points</t>
  </si>
  <si>
    <t>separation unit (yrs)</t>
  </si>
  <si>
    <t>Ref val, mbits/cc</t>
  </si>
  <si>
    <t>Ref year</t>
  </si>
  <si>
    <t>piston engine - airplane</t>
  </si>
  <si>
    <t>version</t>
  </si>
  <si>
    <t>date</t>
  </si>
  <si>
    <t>who</t>
  </si>
  <si>
    <t>what changes</t>
  </si>
  <si>
    <t>source</t>
  </si>
  <si>
    <t>Note</t>
  </si>
  <si>
    <t>11/14/013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</si>
  <si>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</si>
  <si>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</si>
  <si>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</si>
  <si>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</si>
  <si>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</si>
  <si>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</si>
  <si>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Mean</t>
  </si>
  <si>
    <t>STDEV</t>
  </si>
  <si>
    <t>Min</t>
  </si>
  <si>
    <t>Max</t>
  </si>
  <si>
    <t>Range</t>
  </si>
  <si>
    <t>N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</si>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</sst>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70">
    <xf numFmtId="0" fontId="0" fillId="0" borderId="0"/>
    <xf numFmtId="9" fontId="11" fillId="0" borderId="0" applyFont="0" applyFill="0" applyBorder="0" applyAlignment="0" applyProtection="0"/>
    <xf numFmtId="0" fontId="12" fillId="4" borderId="3" applyNumberFormat="0" applyAlignment="0" applyProtection="0"/>
    <xf numFmtId="0" fontId="13" fillId="5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12" fillId="4" borderId="3" xfId="2"/>
    <xf numFmtId="0" fontId="13" fillId="5" borderId="4" xfId="3"/>
    <xf numFmtId="0" fontId="1" fillId="0" borderId="0" xfId="0" applyFont="1" applyAlignment="1">
      <alignment horizontal="center"/>
    </xf>
    <xf numFmtId="164" fontId="12" fillId="4" borderId="3" xfId="2" applyNumberFormat="1"/>
    <xf numFmtId="2" fontId="13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270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air_piston_eng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0341360454943132"/>
                  <c:y val="0.292648514355553"/>
                </c:manualLayout>
              </c:layout>
              <c:numFmt formatCode="General" sourceLinked="0"/>
            </c:trendlineLbl>
          </c:trendline>
          <c:xVal>
            <c:numRef>
              <c:f>sourcedata!$A$8:$A$32</c:f>
              <c:numCache>
                <c:formatCode>General</c:formatCode>
                <c:ptCount val="25"/>
                <c:pt idx="0">
                  <c:v>1919.0</c:v>
                </c:pt>
                <c:pt idx="1">
                  <c:v>1922.0</c:v>
                </c:pt>
                <c:pt idx="2">
                  <c:v>1923.0</c:v>
                </c:pt>
                <c:pt idx="4">
                  <c:v>1925.0</c:v>
                </c:pt>
                <c:pt idx="5">
                  <c:v>1926.0</c:v>
                </c:pt>
                <c:pt idx="6">
                  <c:v>1927.0</c:v>
                </c:pt>
                <c:pt idx="7">
                  <c:v>1928.0</c:v>
                </c:pt>
                <c:pt idx="8">
                  <c:v>1929.0</c:v>
                </c:pt>
                <c:pt idx="9">
                  <c:v>1930.0</c:v>
                </c:pt>
                <c:pt idx="10">
                  <c:v>1931.0</c:v>
                </c:pt>
                <c:pt idx="11">
                  <c:v>1932.0</c:v>
                </c:pt>
                <c:pt idx="12">
                  <c:v>1933.0</c:v>
                </c:pt>
                <c:pt idx="13">
                  <c:v>1934.0</c:v>
                </c:pt>
                <c:pt idx="14">
                  <c:v>1935.0</c:v>
                </c:pt>
                <c:pt idx="15">
                  <c:v>1936.0</c:v>
                </c:pt>
                <c:pt idx="16">
                  <c:v>1937.0</c:v>
                </c:pt>
                <c:pt idx="17">
                  <c:v>1938.0</c:v>
                </c:pt>
                <c:pt idx="18">
                  <c:v>1939.0</c:v>
                </c:pt>
                <c:pt idx="19">
                  <c:v>1940.0</c:v>
                </c:pt>
                <c:pt idx="20">
                  <c:v>1941.0</c:v>
                </c:pt>
                <c:pt idx="21">
                  <c:v>1942.0</c:v>
                </c:pt>
                <c:pt idx="22">
                  <c:v>1943.0</c:v>
                </c:pt>
                <c:pt idx="23">
                  <c:v>1944.0</c:v>
                </c:pt>
                <c:pt idx="24">
                  <c:v>1945.0</c:v>
                </c:pt>
              </c:numCache>
            </c:numRef>
          </c:xVal>
          <c:yVal>
            <c:numRef>
              <c:f>sourcedata!$B$8:$B$32</c:f>
              <c:numCache>
                <c:formatCode>General</c:formatCode>
                <c:ptCount val="25"/>
                <c:pt idx="0">
                  <c:v>249.0</c:v>
                </c:pt>
                <c:pt idx="1">
                  <c:v>624.0</c:v>
                </c:pt>
                <c:pt idx="3">
                  <c:v>304.0</c:v>
                </c:pt>
                <c:pt idx="4">
                  <c:v>354.0</c:v>
                </c:pt>
                <c:pt idx="5">
                  <c:v>390.0</c:v>
                </c:pt>
                <c:pt idx="6">
                  <c:v>1040.0</c:v>
                </c:pt>
                <c:pt idx="7">
                  <c:v>549.0</c:v>
                </c:pt>
                <c:pt idx="9">
                  <c:v>638.0</c:v>
                </c:pt>
                <c:pt idx="10">
                  <c:v>962.0</c:v>
                </c:pt>
                <c:pt idx="12">
                  <c:v>1143.0</c:v>
                </c:pt>
                <c:pt idx="13">
                  <c:v>1350.0</c:v>
                </c:pt>
                <c:pt idx="14">
                  <c:v>1122.0</c:v>
                </c:pt>
                <c:pt idx="15">
                  <c:v>1320.0</c:v>
                </c:pt>
                <c:pt idx="16">
                  <c:v>1535.0</c:v>
                </c:pt>
                <c:pt idx="17">
                  <c:v>1097.0</c:v>
                </c:pt>
                <c:pt idx="18">
                  <c:v>1527.0</c:v>
                </c:pt>
                <c:pt idx="19">
                  <c:v>1418.0</c:v>
                </c:pt>
                <c:pt idx="20">
                  <c:v>1633.0</c:v>
                </c:pt>
                <c:pt idx="21">
                  <c:v>1562.0</c:v>
                </c:pt>
                <c:pt idx="22">
                  <c:v>1596.0</c:v>
                </c:pt>
                <c:pt idx="23">
                  <c:v>1598.0</c:v>
                </c:pt>
                <c:pt idx="24">
                  <c:v>1717.0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285464"/>
        <c:axId val="2111276760"/>
      </c:scatterChart>
      <c:valAx>
        <c:axId val="2111285464"/>
        <c:scaling>
          <c:orientation val="minMax"/>
          <c:max val="1960.0"/>
          <c:min val="1910.0"/>
        </c:scaling>
        <c:delete val="0"/>
        <c:axPos val="b"/>
        <c:numFmt formatCode="General" sourceLinked="1"/>
        <c:majorTickMark val="out"/>
        <c:minorTickMark val="none"/>
        <c:tickLblPos val="nextTo"/>
        <c:crossAx val="2111276760"/>
        <c:crosses val="autoZero"/>
        <c:crossBetween val="midCat"/>
      </c:valAx>
      <c:valAx>
        <c:axId val="211127676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285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249.0</c:v>
                </c:pt>
                <c:pt idx="13">
                  <c:v>624.0</c:v>
                </c:pt>
                <c:pt idx="18">
                  <c:v>1040.0</c:v>
                </c:pt>
                <c:pt idx="24">
                  <c:v>1143.0</c:v>
                </c:pt>
                <c:pt idx="25">
                  <c:v>1350.0</c:v>
                </c:pt>
                <c:pt idx="28">
                  <c:v>1535.0</c:v>
                </c:pt>
                <c:pt idx="30">
                  <c:v>1527.0</c:v>
                </c:pt>
                <c:pt idx="32">
                  <c:v>1633.0</c:v>
                </c:pt>
                <c:pt idx="36">
                  <c:v>1717.0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177192"/>
        <c:axId val="2111170472"/>
      </c:scatterChart>
      <c:valAx>
        <c:axId val="2111177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170472"/>
        <c:crosses val="autoZero"/>
        <c:crossBetween val="midCat"/>
      </c:valAx>
      <c:valAx>
        <c:axId val="2111170472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177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249.0</c:v>
                </c:pt>
                <c:pt idx="13">
                  <c:v>624.0</c:v>
                </c:pt>
                <c:pt idx="18">
                  <c:v>1040.0</c:v>
                </c:pt>
                <c:pt idx="24">
                  <c:v>1143.0</c:v>
                </c:pt>
                <c:pt idx="25">
                  <c:v>1350.0</c:v>
                </c:pt>
                <c:pt idx="28">
                  <c:v>1535.0</c:v>
                </c:pt>
                <c:pt idx="30">
                  <c:v>1527.0</c:v>
                </c:pt>
                <c:pt idx="32">
                  <c:v>1633.0</c:v>
                </c:pt>
                <c:pt idx="36">
                  <c:v>1717.0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'w_kg comb_eng_orig'!$A$8:$A$101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comb_eng_orig'!$B$8:$B$101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8">
                  <c:v>70.6</c:v>
                </c:pt>
                <c:pt idx="9">
                  <c:v>71.3</c:v>
                </c:pt>
                <c:pt idx="10">
                  <c:v>72.7</c:v>
                </c:pt>
                <c:pt idx="11">
                  <c:v>75.4</c:v>
                </c:pt>
                <c:pt idx="13">
                  <c:v>74.3</c:v>
                </c:pt>
                <c:pt idx="16">
                  <c:v>92.9</c:v>
                </c:pt>
                <c:pt idx="22">
                  <c:v>271.4</c:v>
                </c:pt>
                <c:pt idx="23">
                  <c:v>279.7</c:v>
                </c:pt>
                <c:pt idx="24">
                  <c:v>305.1</c:v>
                </c:pt>
                <c:pt idx="25">
                  <c:v>311.8</c:v>
                </c:pt>
                <c:pt idx="26">
                  <c:v>302.8</c:v>
                </c:pt>
                <c:pt idx="27">
                  <c:v>301.3</c:v>
                </c:pt>
                <c:pt idx="28">
                  <c:v>317.9</c:v>
                </c:pt>
                <c:pt idx="29">
                  <c:v>454.1</c:v>
                </c:pt>
                <c:pt idx="30">
                  <c:v>293.5</c:v>
                </c:pt>
                <c:pt idx="31">
                  <c:v>292.3</c:v>
                </c:pt>
                <c:pt idx="32">
                  <c:v>293.6</c:v>
                </c:pt>
                <c:pt idx="37">
                  <c:v>280.0</c:v>
                </c:pt>
                <c:pt idx="38">
                  <c:v>281.9</c:v>
                </c:pt>
                <c:pt idx="39">
                  <c:v>280.4</c:v>
                </c:pt>
                <c:pt idx="40">
                  <c:v>297.7</c:v>
                </c:pt>
                <c:pt idx="41">
                  <c:v>310.1</c:v>
                </c:pt>
                <c:pt idx="42">
                  <c:v>315.2</c:v>
                </c:pt>
                <c:pt idx="43">
                  <c:v>320.5</c:v>
                </c:pt>
                <c:pt idx="44">
                  <c:v>319.2</c:v>
                </c:pt>
                <c:pt idx="45">
                  <c:v>354.4</c:v>
                </c:pt>
                <c:pt idx="46">
                  <c:v>449.6</c:v>
                </c:pt>
                <c:pt idx="47">
                  <c:v>539.6</c:v>
                </c:pt>
                <c:pt idx="48">
                  <c:v>588.2</c:v>
                </c:pt>
                <c:pt idx="49">
                  <c:v>650.8</c:v>
                </c:pt>
                <c:pt idx="50">
                  <c:v>616.6</c:v>
                </c:pt>
                <c:pt idx="51">
                  <c:v>590.1</c:v>
                </c:pt>
                <c:pt idx="52">
                  <c:v>554.6</c:v>
                </c:pt>
                <c:pt idx="61">
                  <c:v>872.0</c:v>
                </c:pt>
                <c:pt idx="62">
                  <c:v>896.6</c:v>
                </c:pt>
                <c:pt idx="63">
                  <c:v>639.9</c:v>
                </c:pt>
                <c:pt idx="64">
                  <c:v>575.9</c:v>
                </c:pt>
                <c:pt idx="66">
                  <c:v>455.8</c:v>
                </c:pt>
                <c:pt idx="69">
                  <c:v>449.5</c:v>
                </c:pt>
                <c:pt idx="70">
                  <c:v>521.7</c:v>
                </c:pt>
                <c:pt idx="71">
                  <c:v>512.2</c:v>
                </c:pt>
                <c:pt idx="72">
                  <c:v>434.4</c:v>
                </c:pt>
                <c:pt idx="73">
                  <c:v>452.7</c:v>
                </c:pt>
                <c:pt idx="74">
                  <c:v>512.9</c:v>
                </c:pt>
                <c:pt idx="75">
                  <c:v>588.4</c:v>
                </c:pt>
                <c:pt idx="76">
                  <c:v>574.6</c:v>
                </c:pt>
                <c:pt idx="77">
                  <c:v>608.9</c:v>
                </c:pt>
                <c:pt idx="78">
                  <c:v>644.9</c:v>
                </c:pt>
                <c:pt idx="79">
                  <c:v>742.9</c:v>
                </c:pt>
                <c:pt idx="81">
                  <c:v>713.9</c:v>
                </c:pt>
                <c:pt idx="82">
                  <c:v>825.7</c:v>
                </c:pt>
                <c:pt idx="83">
                  <c:v>820.9</c:v>
                </c:pt>
                <c:pt idx="84">
                  <c:v>817.7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124136"/>
        <c:axId val="2111122040"/>
      </c:scatterChart>
      <c:valAx>
        <c:axId val="211112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122040"/>
        <c:crosses val="autoZero"/>
        <c:crossBetween val="midCat"/>
      </c:valAx>
      <c:valAx>
        <c:axId val="211112204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124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18</xdr:row>
      <xdr:rowOff>190499</xdr:rowOff>
    </xdr:from>
    <xdr:to>
      <xdr:col>10</xdr:col>
      <xdr:colOff>285750</xdr:colOff>
      <xdr:row>33</xdr:row>
      <xdr:rowOff>28574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304800</xdr:colOff>
      <xdr:row>21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22</xdr:row>
      <xdr:rowOff>114300</xdr:rowOff>
    </xdr:from>
    <xdr:to>
      <xdr:col>16</xdr:col>
      <xdr:colOff>314325</xdr:colOff>
      <xdr:row>35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baseColWidth="10" defaultRowHeight="14" x14ac:dyDescent="0"/>
  <sheetData>
    <row r="1" spans="1:5"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s="34">
        <f>PRMallall!G1</f>
        <v>6.7990295361747596E-2</v>
      </c>
      <c r="C2" s="34">
        <f>PRMallND!G1</f>
        <v>6.4331358910607789E-2</v>
      </c>
      <c r="D2" s="34" t="e">
        <f>PRM70all!G1</f>
        <v>#VALUE!</v>
      </c>
      <c r="E2" s="34" t="e">
        <f>PRM70ND!G1</f>
        <v>#VALUE!</v>
      </c>
    </row>
    <row r="3" spans="1:5">
      <c r="A3" t="s">
        <v>34</v>
      </c>
      <c r="B3">
        <f>PRMallall!B28</f>
        <v>21</v>
      </c>
      <c r="C3">
        <f>PRMallND!B15</f>
        <v>8</v>
      </c>
      <c r="D3">
        <f ca="1">PRM70all!B7</f>
        <v>0</v>
      </c>
      <c r="E3">
        <f ca="1">PRM70ND!B7</f>
        <v>0</v>
      </c>
    </row>
    <row r="4" spans="1:5">
      <c r="A4" t="s">
        <v>27</v>
      </c>
      <c r="B4" s="33">
        <f>PRMallall!H1</f>
        <v>0.7993396484094637</v>
      </c>
      <c r="C4" s="33">
        <f>PRMallND!H1</f>
        <v>0.79630572927143295</v>
      </c>
      <c r="D4" s="33" t="e">
        <f>PRM70all!H1</f>
        <v>#VALUE!</v>
      </c>
      <c r="E4" s="33" t="e">
        <f>PRM70ND!H1</f>
        <v>#VALUE!</v>
      </c>
    </row>
    <row r="5" spans="1:5">
      <c r="A5" t="s">
        <v>59</v>
      </c>
      <c r="B5" s="34">
        <f>PRMallall!H16</f>
        <v>1.5629940898761362E-2</v>
      </c>
      <c r="C5" s="34">
        <f>PRMallND!H16</f>
        <v>3.1354649286493994E-2</v>
      </c>
      <c r="D5" s="34">
        <f>PRM70all!H16</f>
        <v>0</v>
      </c>
      <c r="E5" s="34">
        <f>PRM70ND!H16</f>
        <v>0</v>
      </c>
    </row>
    <row r="6" spans="1:5">
      <c r="A6" t="s">
        <v>60</v>
      </c>
      <c r="B6" s="34">
        <f>PRMallall!H26</f>
        <v>7.4989947779267596E-3</v>
      </c>
      <c r="C6" s="34">
        <f>PRMallND!H26</f>
        <v>1.3584636189552819E-2</v>
      </c>
      <c r="D6" s="34">
        <f>PRM70all!H26</f>
        <v>0</v>
      </c>
      <c r="E6" s="34">
        <f>PRM70ND!H26</f>
        <v>0</v>
      </c>
    </row>
    <row r="7" spans="1:5">
      <c r="A7" t="s">
        <v>61</v>
      </c>
      <c r="B7" s="34">
        <f>SUM(B5:B6)/3</f>
        <v>7.7096452255627076E-3</v>
      </c>
      <c r="C7" s="34">
        <f>SUM(C5:C6)/3</f>
        <v>1.4979761825348936E-2</v>
      </c>
      <c r="D7" s="34">
        <f>SUM(D5:D6)/3</f>
        <v>0</v>
      </c>
      <c r="E7" s="34">
        <f>SUM(E5:E6)/3</f>
        <v>0</v>
      </c>
    </row>
    <row r="8" spans="1:5">
      <c r="A8" t="s">
        <v>62</v>
      </c>
      <c r="B8" s="35">
        <f>B7/B2</f>
        <v>0.11339331862794458</v>
      </c>
      <c r="C8" s="35">
        <f>C7/C2</f>
        <v>0.23285318511869457</v>
      </c>
      <c r="D8" s="35" t="e">
        <f>D7/D2</f>
        <v>#VALUE!</v>
      </c>
      <c r="E8" s="35" t="e">
        <f>E7/E2</f>
        <v>#VALUE!</v>
      </c>
    </row>
    <row r="9" spans="1:5">
      <c r="A9" t="s">
        <v>63</v>
      </c>
      <c r="B9" s="34">
        <f>PRMallall!B23</f>
        <v>6.796773227393102E-2</v>
      </c>
      <c r="C9" s="34">
        <f>PRMallND!B10</f>
        <v>6.3973357133196129E-2</v>
      </c>
      <c r="D9" s="34">
        <f ca="1">PRM70all!B2</f>
        <v>0</v>
      </c>
      <c r="E9" s="34">
        <f ca="1">PRM70ND!B2</f>
        <v>0</v>
      </c>
    </row>
    <row r="10" spans="1:5">
      <c r="A10" t="s">
        <v>64</v>
      </c>
      <c r="B10" s="34">
        <f>PRMallall!B24</f>
        <v>2.3408845377264655E-3</v>
      </c>
      <c r="C10" s="34">
        <f>PRMallND!B11</f>
        <v>9.6512883905039894E-3</v>
      </c>
      <c r="D10" s="34">
        <f ca="1">PRM70all!B3</f>
        <v>0</v>
      </c>
      <c r="E10" s="34">
        <f ca="1">PRM70ND!B3</f>
        <v>0</v>
      </c>
    </row>
    <row r="11" spans="1:5">
      <c r="A11" t="s">
        <v>66</v>
      </c>
      <c r="B11" s="34">
        <f>PRMallall!B26</f>
        <v>7.2702615529625411E-2</v>
      </c>
      <c r="C11" s="34">
        <f>PRMallND!B13</f>
        <v>7.5172956047417069E-2</v>
      </c>
      <c r="D11" s="34">
        <f ca="1">PRM70all!B5</f>
        <v>0</v>
      </c>
      <c r="E11" s="34">
        <f ca="1">PRM70ND!B5</f>
        <v>0</v>
      </c>
    </row>
    <row r="12" spans="1:5">
      <c r="A12" t="s">
        <v>65</v>
      </c>
      <c r="B12" s="34">
        <f>PRMallall!B25</f>
        <v>6.1795506408818542E-2</v>
      </c>
      <c r="C12" s="34">
        <f>PRMallND!B12</f>
        <v>4.2126708425767503E-2</v>
      </c>
      <c r="D12" s="34">
        <f ca="1">PRM70all!B4</f>
        <v>0</v>
      </c>
      <c r="E12" s="34">
        <f ca="1">PRM70ND!B4</f>
        <v>0</v>
      </c>
    </row>
    <row r="13" spans="1:5">
      <c r="A13" t="s">
        <v>67</v>
      </c>
      <c r="B13">
        <f>PRMallall!E27</f>
        <v>26</v>
      </c>
      <c r="C13">
        <f>PRMallND!E14</f>
        <v>26</v>
      </c>
      <c r="D13">
        <f ca="1">PRM70all!E6</f>
        <v>0</v>
      </c>
      <c r="E13">
        <f ca="1">PRM70ND!E6</f>
        <v>0</v>
      </c>
    </row>
    <row r="14" spans="1:5">
      <c r="A14" t="s">
        <v>68</v>
      </c>
    </row>
    <row r="15" spans="1:5">
      <c r="A15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" sqref="F1"/>
    </sheetView>
  </sheetViews>
  <sheetFormatPr baseColWidth="10" defaultRowHeight="14" x14ac:dyDescent="0"/>
  <sheetData>
    <row r="1" spans="1:8" ht="16" thickTop="1" thickBot="1">
      <c r="B1" s="23" t="s">
        <v>26</v>
      </c>
      <c r="C1" s="23" t="s">
        <v>27</v>
      </c>
      <c r="D1" s="23" t="s">
        <v>28</v>
      </c>
      <c r="E1" s="27" t="s">
        <v>1</v>
      </c>
      <c r="F1" s="27" t="s">
        <v>2</v>
      </c>
      <c r="G1" s="25" t="e">
        <f>LN(G2)</f>
        <v>#VALUE!</v>
      </c>
      <c r="H1" s="26" t="e">
        <f>G4</f>
        <v>#VALUE!</v>
      </c>
    </row>
    <row r="2" spans="1:8" ht="15" thickTop="1">
      <c r="A2" t="s">
        <v>29</v>
      </c>
      <c r="B2" s="23">
        <f ca="1">AVERAGE(B1:B2)</f>
        <v>0</v>
      </c>
      <c r="C2" s="23">
        <f ca="1">AVERAGE(C1:C2)</f>
        <v>0</v>
      </c>
      <c r="D2" s="23">
        <f ca="1">AVERAGE(D1:D2)</f>
        <v>0</v>
      </c>
      <c r="E2" s="23">
        <f ca="1">AVERAGE(E1:E2)</f>
        <v>0</v>
      </c>
      <c r="F2" s="23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30</v>
      </c>
      <c r="B3" s="23">
        <f ca="1">STDEV(B1:B2)</f>
        <v>0</v>
      </c>
      <c r="C3" s="23">
        <f ca="1">STDEV(C1:C2)</f>
        <v>0</v>
      </c>
      <c r="D3" s="23">
        <f ca="1">STDEV(D1:D2)</f>
        <v>0</v>
      </c>
      <c r="E3" s="23">
        <f ca="1">STDEV(E1:E2)</f>
        <v>0</v>
      </c>
      <c r="F3" s="23">
        <f ca="1">STDEV(F1:F2)</f>
        <v>0</v>
      </c>
      <c r="G3" t="e">
        <v>#VALUE!</v>
      </c>
      <c r="H3" t="e">
        <v>#VALUE!</v>
      </c>
    </row>
    <row r="4" spans="1:8">
      <c r="A4" t="s">
        <v>31</v>
      </c>
      <c r="B4" s="23">
        <f ca="1">MIN(B1:B2)</f>
        <v>0</v>
      </c>
      <c r="C4" s="23">
        <f ca="1">MIN(C1:C2)</f>
        <v>0</v>
      </c>
      <c r="D4" s="23">
        <f ca="1">MIN(D1:D2)</f>
        <v>0</v>
      </c>
      <c r="E4" s="23">
        <f ca="1">MIN(E1:E2)</f>
        <v>0</v>
      </c>
      <c r="F4" s="23">
        <f ca="1">MIN(F1:F2)</f>
        <v>0</v>
      </c>
      <c r="G4" t="e">
        <v>#VALUE!</v>
      </c>
      <c r="H4" t="e">
        <v>#VALUE!</v>
      </c>
    </row>
    <row r="5" spans="1:8">
      <c r="A5" t="s">
        <v>32</v>
      </c>
      <c r="B5" s="23">
        <f ca="1">MAX(B1:B2)</f>
        <v>0</v>
      </c>
      <c r="C5" s="23">
        <f ca="1">MAX(C1:C2)</f>
        <v>0</v>
      </c>
      <c r="D5" s="23">
        <f ca="1">MAX(D1:D2)</f>
        <v>0</v>
      </c>
      <c r="E5" s="23">
        <f ca="1">MAX(E1:E2)</f>
        <v>0</v>
      </c>
      <c r="F5" s="23">
        <f ca="1">MAX(F1:F2)</f>
        <v>0</v>
      </c>
      <c r="G5" t="e">
        <v>#VALUE!</v>
      </c>
      <c r="H5" t="e">
        <v>#VALUE!</v>
      </c>
    </row>
    <row r="6" spans="1:8">
      <c r="A6" t="s">
        <v>33</v>
      </c>
      <c r="B6" s="23">
        <f ca="1">ABS(B5-B4)</f>
        <v>0</v>
      </c>
      <c r="C6" s="23">
        <f ca="1">ABS(C5-C4)</f>
        <v>0</v>
      </c>
      <c r="D6" s="23">
        <f ca="1">ABS(D5-D4)</f>
        <v>0</v>
      </c>
      <c r="E6" s="23">
        <f ca="1">ABS(E5-E4)</f>
        <v>0</v>
      </c>
      <c r="F6" s="23">
        <f ca="1">ABS(F5-F4)</f>
        <v>0</v>
      </c>
      <c r="G6" t="e">
        <v>#VALUE!</v>
      </c>
      <c r="H6" t="e">
        <v>#VALUE!</v>
      </c>
    </row>
    <row r="7" spans="1:8">
      <c r="A7" t="s">
        <v>34</v>
      </c>
      <c r="B7" s="23">
        <f ca="1">COUNT(B1:B2)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workbookViewId="0">
      <selection activeCell="F1" sqref="F1"/>
    </sheetView>
  </sheetViews>
  <sheetFormatPr baseColWidth="10" defaultRowHeight="14" x14ac:dyDescent="0"/>
  <sheetData>
    <row r="1" spans="1:40" ht="16" thickTop="1" thickBot="1">
      <c r="B1" s="23" t="s">
        <v>26</v>
      </c>
      <c r="C1" s="23" t="s">
        <v>27</v>
      </c>
      <c r="D1" s="23" t="s">
        <v>28</v>
      </c>
      <c r="E1" s="27" t="s">
        <v>1</v>
      </c>
      <c r="F1" s="27" t="s">
        <v>2</v>
      </c>
      <c r="G1" s="25">
        <f>LN(G2)</f>
        <v>6.4331358910607789E-2</v>
      </c>
      <c r="H1" s="26">
        <f>G4</f>
        <v>0.79630572927143295</v>
      </c>
      <c r="I1" s="22" t="s">
        <v>1</v>
      </c>
      <c r="J1" s="22" t="s">
        <v>2</v>
      </c>
      <c r="K1" s="28">
        <f>LN(K2)</f>
        <v>4.2126708425767503E-2</v>
      </c>
      <c r="L1" s="29">
        <f>K4</f>
        <v>0.8901416802295915</v>
      </c>
      <c r="M1" s="22" t="s">
        <v>1</v>
      </c>
      <c r="N1" s="22" t="s">
        <v>2</v>
      </c>
      <c r="O1" s="28">
        <f>LN(O2)</f>
        <v>6.8954935535773698E-2</v>
      </c>
      <c r="P1" s="29">
        <f>O4</f>
        <v>0.79356934291691106</v>
      </c>
      <c r="Q1" s="22" t="s">
        <v>1</v>
      </c>
      <c r="R1" s="22" t="s">
        <v>2</v>
      </c>
      <c r="S1" s="28">
        <f>LN(S2)</f>
        <v>6.840665495107294E-2</v>
      </c>
      <c r="T1" s="29">
        <f>S4</f>
        <v>0.85123767801664163</v>
      </c>
      <c r="U1" s="22" t="s">
        <v>1</v>
      </c>
      <c r="V1" s="22" t="s">
        <v>2</v>
      </c>
      <c r="W1" s="28">
        <f>LN(W2)</f>
        <v>6.4216771488386573E-2</v>
      </c>
      <c r="X1" s="29">
        <f>W4</f>
        <v>0.79734620605488749</v>
      </c>
      <c r="Y1" s="22" t="s">
        <v>1</v>
      </c>
      <c r="Z1" s="22" t="s">
        <v>2</v>
      </c>
      <c r="AA1" s="28">
        <f>LN(AA2)</f>
        <v>6.3704343322614182E-2</v>
      </c>
      <c r="AB1" s="29">
        <f>AA4</f>
        <v>0.80219019512212131</v>
      </c>
      <c r="AC1" s="22" t="s">
        <v>1</v>
      </c>
      <c r="AD1" s="22" t="s">
        <v>2</v>
      </c>
      <c r="AE1" s="28">
        <f>LN(AE2)</f>
        <v>6.3200168543227464E-2</v>
      </c>
      <c r="AF1" s="29">
        <f>AE4</f>
        <v>0.78715955869586463</v>
      </c>
      <c r="AG1" s="22" t="s">
        <v>1</v>
      </c>
      <c r="AH1" s="22" t="s">
        <v>2</v>
      </c>
      <c r="AI1" s="28">
        <f>LN(AI2)</f>
        <v>6.6004318751309701E-2</v>
      </c>
      <c r="AJ1" s="29">
        <f>AI4</f>
        <v>0.77970581879374845</v>
      </c>
      <c r="AK1" s="22" t="s">
        <v>1</v>
      </c>
      <c r="AL1" s="22" t="s">
        <v>2</v>
      </c>
      <c r="AM1" s="28">
        <f>LN(AM2)</f>
        <v>7.5172956047417069E-2</v>
      </c>
      <c r="AN1" s="29">
        <f>AM4</f>
        <v>0.82447252196287002</v>
      </c>
    </row>
    <row r="2" spans="1:40" ht="15" thickTop="1">
      <c r="B2">
        <v>4.2126708425767503E-2</v>
      </c>
      <c r="C2" s="30">
        <v>0.8901416802295915</v>
      </c>
      <c r="D2">
        <v>40.513166508002641</v>
      </c>
      <c r="E2" s="22">
        <v>1919</v>
      </c>
      <c r="F2" s="22">
        <v>249</v>
      </c>
      <c r="G2">
        <f t="array" ref="G2:H6">LOGEST(F2:F9,E2:E9,TRUE, TRUE)</f>
        <v>1.0664457165116257</v>
      </c>
      <c r="H2">
        <v>1.04514124444897E-51</v>
      </c>
      <c r="I2" s="22">
        <v>1922</v>
      </c>
      <c r="J2" s="22">
        <v>624</v>
      </c>
      <c r="K2">
        <f t="array" ref="K2:L6">LOGEST(J2:J8,I2:I8,TRUE, TRUE)</f>
        <v>1.0430266306406095</v>
      </c>
      <c r="L2">
        <v>5.066710559021557E-33</v>
      </c>
      <c r="M2" s="22">
        <v>1919</v>
      </c>
      <c r="N2" s="22">
        <v>249</v>
      </c>
      <c r="O2">
        <f t="array" ref="O2:P6">LOGEST(N2:N8,M2:M8,TRUE, TRUE)</f>
        <v>1.0713879265375514</v>
      </c>
      <c r="P2">
        <v>1.3340902949864412E-55</v>
      </c>
      <c r="Q2" s="22">
        <v>1919</v>
      </c>
      <c r="R2" s="22">
        <v>249</v>
      </c>
      <c r="S2">
        <f t="array" ref="S2:T6">LOGEST(R2:R8,Q2:Q8,TRUE, TRUE)</f>
        <v>1.0708006663451404</v>
      </c>
      <c r="T2">
        <v>3.7597574190061326E-55</v>
      </c>
      <c r="U2" s="22">
        <v>1919</v>
      </c>
      <c r="V2" s="22">
        <v>249</v>
      </c>
      <c r="W2">
        <f t="array" ref="W2:X6">LOGEST(V2:V8,U2:U8,TRUE, TRUE)</f>
        <v>1.0663235222471283</v>
      </c>
      <c r="X2">
        <v>1.2899596479791784E-51</v>
      </c>
      <c r="Y2" s="22">
        <v>1919</v>
      </c>
      <c r="Z2" s="22">
        <v>249</v>
      </c>
      <c r="AA2">
        <f t="array" ref="AA2:AB6">LOGEST(Z2:Z8,Y2:Y8,TRUE, TRUE)</f>
        <v>1.065777248015608</v>
      </c>
      <c r="AB2">
        <v>3.4212899647754536E-51</v>
      </c>
      <c r="AC2" s="22">
        <v>1919</v>
      </c>
      <c r="AD2" s="22">
        <v>249</v>
      </c>
      <c r="AE2">
        <f t="array" ref="AE2:AF6">LOGEST(AD2:AD8,AC2:AC8,TRUE, TRUE)</f>
        <v>1.0652400454400888</v>
      </c>
      <c r="AF2">
        <v>9.1414825938886135E-51</v>
      </c>
      <c r="AG2" s="22">
        <v>1919</v>
      </c>
      <c r="AH2" s="22">
        <v>249</v>
      </c>
      <c r="AI2">
        <f t="array" ref="AI2:AJ6">LOGEST(AH2:AH8,AG2:AG8,TRUE, TRUE)</f>
        <v>1.0682313305814892</v>
      </c>
      <c r="AJ2">
        <v>4.1805879444306362E-53</v>
      </c>
      <c r="AK2" s="22">
        <v>1919</v>
      </c>
      <c r="AL2" s="22">
        <v>249</v>
      </c>
      <c r="AM2">
        <f t="array" ref="AM2:AN6">LOGEST(AL2:AL8,AK2:AK8,TRUE, TRUE)</f>
        <v>1.0780705935896739</v>
      </c>
      <c r="AN2">
        <v>8.8665370813613475E-61</v>
      </c>
    </row>
    <row r="3" spans="1:40">
      <c r="B3">
        <v>6.8954935535773698E-2</v>
      </c>
      <c r="C3" s="30">
        <v>0.79356934291691106</v>
      </c>
      <c r="D3">
        <v>19.221208567812116</v>
      </c>
      <c r="E3" s="22">
        <v>1922</v>
      </c>
      <c r="F3" s="22">
        <v>624</v>
      </c>
      <c r="G3">
        <v>1.3283012669955262E-2</v>
      </c>
      <c r="H3">
        <v>25.666347633746433</v>
      </c>
      <c r="I3" s="22">
        <v>1927</v>
      </c>
      <c r="J3" s="22">
        <v>1040</v>
      </c>
      <c r="K3">
        <v>6.6184978533468872E-3</v>
      </c>
      <c r="L3">
        <v>12.801211482766538</v>
      </c>
      <c r="M3" s="22">
        <v>1927</v>
      </c>
      <c r="N3" s="22">
        <v>1040</v>
      </c>
      <c r="O3">
        <v>1.5728054709862358E-2</v>
      </c>
      <c r="P3">
        <v>30.413827506797031</v>
      </c>
      <c r="Q3" s="22">
        <v>1922</v>
      </c>
      <c r="R3" s="22">
        <v>624</v>
      </c>
      <c r="S3">
        <v>1.2788935795099978E-2</v>
      </c>
      <c r="T3">
        <v>24.721269028477355</v>
      </c>
      <c r="U3" s="22">
        <v>1922</v>
      </c>
      <c r="V3" s="22">
        <v>624</v>
      </c>
      <c r="W3">
        <v>1.4478293246382241E-2</v>
      </c>
      <c r="X3">
        <v>27.974437495079179</v>
      </c>
      <c r="Y3" s="22">
        <v>1922</v>
      </c>
      <c r="Z3" s="22">
        <v>624</v>
      </c>
      <c r="AA3">
        <v>1.4147160272388201E-2</v>
      </c>
      <c r="AB3">
        <v>27.332611776887568</v>
      </c>
      <c r="AC3" s="22">
        <v>1922</v>
      </c>
      <c r="AD3" s="22">
        <v>624</v>
      </c>
      <c r="AE3">
        <v>1.4697007739333382E-2</v>
      </c>
      <c r="AF3">
        <v>28.388617909476757</v>
      </c>
      <c r="AG3" s="22">
        <v>1922</v>
      </c>
      <c r="AH3" s="22">
        <v>624</v>
      </c>
      <c r="AI3">
        <v>1.5690019238805631E-2</v>
      </c>
      <c r="AJ3">
        <v>30.297709213973835</v>
      </c>
      <c r="AK3" s="22">
        <v>1922</v>
      </c>
      <c r="AL3" s="22">
        <v>624</v>
      </c>
      <c r="AM3">
        <v>1.5511760467902183E-2</v>
      </c>
      <c r="AN3">
        <v>29.944568130875734</v>
      </c>
    </row>
    <row r="4" spans="1:40" ht="15" thickBot="1">
      <c r="B4">
        <v>6.840665495107294E-2</v>
      </c>
      <c r="C4" s="30">
        <v>0.85123767801664163</v>
      </c>
      <c r="D4">
        <v>28.610661176418986</v>
      </c>
      <c r="E4" s="22">
        <v>1927</v>
      </c>
      <c r="F4" s="22">
        <v>1040</v>
      </c>
      <c r="G4">
        <v>0.79630572927143295</v>
      </c>
      <c r="H4">
        <v>0.31809972819223709</v>
      </c>
      <c r="I4" s="22">
        <v>1933</v>
      </c>
      <c r="J4" s="22">
        <v>1143</v>
      </c>
      <c r="K4">
        <v>0.8901416802295915</v>
      </c>
      <c r="L4">
        <v>0.12779994472875886</v>
      </c>
      <c r="M4" s="22">
        <v>1933</v>
      </c>
      <c r="N4" s="22">
        <v>1143</v>
      </c>
      <c r="O4">
        <v>0.79356934291691106</v>
      </c>
      <c r="P4">
        <v>0.33491103115639709</v>
      </c>
      <c r="Q4" s="22">
        <v>1933</v>
      </c>
      <c r="R4" s="22">
        <v>1143</v>
      </c>
      <c r="S4">
        <v>0.85123767801664163</v>
      </c>
      <c r="T4">
        <v>0.29773785163123739</v>
      </c>
      <c r="U4" s="22">
        <v>1927</v>
      </c>
      <c r="V4" s="22">
        <v>1040</v>
      </c>
      <c r="W4">
        <v>0.79734620605488749</v>
      </c>
      <c r="X4">
        <v>0.34652975775460015</v>
      </c>
      <c r="Y4" s="22">
        <v>1927</v>
      </c>
      <c r="Z4" s="22">
        <v>1040</v>
      </c>
      <c r="AA4">
        <v>0.80219019512212131</v>
      </c>
      <c r="AB4">
        <v>0.33775882216517195</v>
      </c>
      <c r="AC4" s="22">
        <v>1927</v>
      </c>
      <c r="AD4" s="22">
        <v>1040</v>
      </c>
      <c r="AE4">
        <v>0.78715955869586463</v>
      </c>
      <c r="AF4">
        <v>0.34395842936169668</v>
      </c>
      <c r="AG4" s="22">
        <v>1927</v>
      </c>
      <c r="AH4" s="22">
        <v>1040</v>
      </c>
      <c r="AI4">
        <v>0.77970581879374845</v>
      </c>
      <c r="AJ4">
        <v>0.34589287070572616</v>
      </c>
      <c r="AK4" s="22">
        <v>1927</v>
      </c>
      <c r="AL4" s="22">
        <v>1040</v>
      </c>
      <c r="AM4">
        <v>0.82447252196287002</v>
      </c>
      <c r="AN4">
        <v>0.30543372687190662</v>
      </c>
    </row>
    <row r="5" spans="1:40" ht="16" thickTop="1" thickBot="1">
      <c r="B5">
        <v>6.4216771488386573E-2</v>
      </c>
      <c r="C5" s="30">
        <v>0.79734620605488749</v>
      </c>
      <c r="D5">
        <v>19.672619755415091</v>
      </c>
      <c r="E5" s="22">
        <v>1933</v>
      </c>
      <c r="F5" s="22">
        <v>1143</v>
      </c>
      <c r="G5">
        <v>23.455909479139471</v>
      </c>
      <c r="H5">
        <v>6</v>
      </c>
      <c r="I5" s="22">
        <v>1934</v>
      </c>
      <c r="J5" s="22">
        <v>1350</v>
      </c>
      <c r="K5" s="26">
        <v>40.513166508002641</v>
      </c>
      <c r="L5">
        <v>5</v>
      </c>
      <c r="M5" s="22">
        <v>1934</v>
      </c>
      <c r="N5" s="22">
        <v>1350</v>
      </c>
      <c r="O5" s="26">
        <v>19.221208567812116</v>
      </c>
      <c r="P5">
        <v>5</v>
      </c>
      <c r="Q5" s="22">
        <v>1934</v>
      </c>
      <c r="R5" s="22">
        <v>1350</v>
      </c>
      <c r="S5" s="26">
        <v>28.610661176418986</v>
      </c>
      <c r="T5">
        <v>5</v>
      </c>
      <c r="U5" s="22">
        <v>1934</v>
      </c>
      <c r="V5" s="22">
        <v>1350</v>
      </c>
      <c r="W5" s="26">
        <v>19.672619755415091</v>
      </c>
      <c r="X5">
        <v>5</v>
      </c>
      <c r="Y5" s="22">
        <v>1933</v>
      </c>
      <c r="Z5" s="22">
        <v>1143</v>
      </c>
      <c r="AA5" s="26">
        <v>20.276805682543579</v>
      </c>
      <c r="AB5">
        <v>5</v>
      </c>
      <c r="AC5" s="22">
        <v>1933</v>
      </c>
      <c r="AD5" s="22">
        <v>1143</v>
      </c>
      <c r="AE5" s="26">
        <v>18.49177613691996</v>
      </c>
      <c r="AF5">
        <v>5</v>
      </c>
      <c r="AG5" s="22">
        <v>1933</v>
      </c>
      <c r="AH5" s="22">
        <v>1143</v>
      </c>
      <c r="AI5" s="26">
        <v>17.696922690476001</v>
      </c>
      <c r="AJ5">
        <v>5</v>
      </c>
      <c r="AK5" s="22">
        <v>1933</v>
      </c>
      <c r="AL5" s="22">
        <v>1143</v>
      </c>
      <c r="AM5" s="26">
        <v>23.485568504222055</v>
      </c>
      <c r="AN5">
        <v>5</v>
      </c>
    </row>
    <row r="6" spans="1:40" ht="15" thickTop="1">
      <c r="B6">
        <v>6.3704343322614182E-2</v>
      </c>
      <c r="C6" s="30">
        <v>0.80219019512212131</v>
      </c>
      <c r="D6">
        <v>20.276805682543579</v>
      </c>
      <c r="E6" s="22">
        <v>1934</v>
      </c>
      <c r="F6" s="22">
        <v>1350</v>
      </c>
      <c r="G6">
        <v>2.3734433644801936</v>
      </c>
      <c r="H6">
        <v>0.60712462245585075</v>
      </c>
      <c r="I6" s="22">
        <v>1937</v>
      </c>
      <c r="J6" s="22">
        <v>1535</v>
      </c>
      <c r="K6">
        <v>0.66169449412584802</v>
      </c>
      <c r="L6">
        <v>8.1664129363369101E-2</v>
      </c>
      <c r="M6" s="22">
        <v>1937</v>
      </c>
      <c r="N6" s="22">
        <v>1535</v>
      </c>
      <c r="O6">
        <v>2.1559545242390463</v>
      </c>
      <c r="P6">
        <v>0.56082699395120583</v>
      </c>
      <c r="Q6" s="22">
        <v>1937</v>
      </c>
      <c r="R6" s="22">
        <v>1535</v>
      </c>
      <c r="S6">
        <v>2.5362729793445657</v>
      </c>
      <c r="T6">
        <v>0.44323914146992371</v>
      </c>
      <c r="U6" s="22">
        <v>1937</v>
      </c>
      <c r="V6" s="22">
        <v>1535</v>
      </c>
      <c r="W6">
        <v>2.3623446998529412</v>
      </c>
      <c r="X6">
        <v>0.60041436504730927</v>
      </c>
      <c r="Y6" s="22">
        <v>1937</v>
      </c>
      <c r="Z6" s="22">
        <v>1535</v>
      </c>
      <c r="AA6">
        <v>2.313198714154336</v>
      </c>
      <c r="AB6">
        <v>0.5704051097520213</v>
      </c>
      <c r="AC6" s="22">
        <v>1934</v>
      </c>
      <c r="AD6" s="22">
        <v>1350</v>
      </c>
      <c r="AE6">
        <v>2.1877139770176179</v>
      </c>
      <c r="AF6">
        <v>0.59153700564482647</v>
      </c>
      <c r="AG6" s="22">
        <v>1934</v>
      </c>
      <c r="AH6" s="22">
        <v>1350</v>
      </c>
      <c r="AI6">
        <v>2.117293065598699</v>
      </c>
      <c r="AJ6">
        <v>0.59820939002524098</v>
      </c>
      <c r="AK6" s="22">
        <v>1934</v>
      </c>
      <c r="AL6" s="22">
        <v>1350</v>
      </c>
      <c r="AM6">
        <v>2.1909630847058983</v>
      </c>
      <c r="AN6">
        <v>0.46644880755431228</v>
      </c>
    </row>
    <row r="7" spans="1:40">
      <c r="B7">
        <v>6.3200168543227464E-2</v>
      </c>
      <c r="C7" s="30">
        <v>0.78715955869586463</v>
      </c>
      <c r="D7">
        <v>18.49177613691996</v>
      </c>
      <c r="E7" s="22">
        <v>1937</v>
      </c>
      <c r="F7" s="22">
        <v>1535</v>
      </c>
      <c r="G7" t="s">
        <v>35</v>
      </c>
      <c r="H7">
        <f>TINV(0.0455,H5)</f>
        <v>2.5165283481216276</v>
      </c>
      <c r="I7" s="22">
        <v>1941</v>
      </c>
      <c r="J7" s="22">
        <v>1633</v>
      </c>
      <c r="K7" t="s">
        <v>35</v>
      </c>
      <c r="L7">
        <f>TINV(0.0455,L5)</f>
        <v>2.6486542542831191</v>
      </c>
      <c r="M7" s="22">
        <v>1941</v>
      </c>
      <c r="N7" s="22">
        <v>1633</v>
      </c>
      <c r="O7" t="s">
        <v>35</v>
      </c>
      <c r="P7">
        <f>TINV(0.0455,P5)</f>
        <v>2.6486542542831191</v>
      </c>
      <c r="Q7" s="22">
        <v>1941</v>
      </c>
      <c r="R7" s="22">
        <v>1633</v>
      </c>
      <c r="S7" t="s">
        <v>35</v>
      </c>
      <c r="T7">
        <f>TINV(0.0455,T5)</f>
        <v>2.6486542542831191</v>
      </c>
      <c r="U7" s="22">
        <v>1941</v>
      </c>
      <c r="V7" s="22">
        <v>1633</v>
      </c>
      <c r="W7" t="s">
        <v>35</v>
      </c>
      <c r="X7">
        <f>TINV(0.0455,X5)</f>
        <v>2.6486542542831191</v>
      </c>
      <c r="Y7" s="22">
        <v>1941</v>
      </c>
      <c r="Z7" s="22">
        <v>1633</v>
      </c>
      <c r="AA7" t="s">
        <v>35</v>
      </c>
      <c r="AB7">
        <f>TINV(0.0455,AB5)</f>
        <v>2.6486542542831191</v>
      </c>
      <c r="AC7" s="22">
        <v>1941</v>
      </c>
      <c r="AD7" s="22">
        <v>1633</v>
      </c>
      <c r="AE7" t="s">
        <v>35</v>
      </c>
      <c r="AF7">
        <f>TINV(0.0455,AF5)</f>
        <v>2.6486542542831191</v>
      </c>
      <c r="AG7" s="22">
        <v>1937</v>
      </c>
      <c r="AH7" s="22">
        <v>1535</v>
      </c>
      <c r="AI7" t="s">
        <v>35</v>
      </c>
      <c r="AJ7">
        <f>TINV(0.0455,AJ5)</f>
        <v>2.6486542542831191</v>
      </c>
      <c r="AK7" s="22">
        <v>1937</v>
      </c>
      <c r="AL7" s="22">
        <v>1535</v>
      </c>
    </row>
    <row r="8" spans="1:40">
      <c r="B8">
        <v>6.6004318751309701E-2</v>
      </c>
      <c r="C8" s="30">
        <v>0.77970581879374845</v>
      </c>
      <c r="D8">
        <v>17.696922690476001</v>
      </c>
      <c r="E8" s="22">
        <v>1941</v>
      </c>
      <c r="F8" s="22">
        <v>1633</v>
      </c>
      <c r="G8" t="s">
        <v>36</v>
      </c>
      <c r="H8">
        <f>H7*G3</f>
        <v>3.3427077932401163E-2</v>
      </c>
      <c r="I8" s="22">
        <v>1945</v>
      </c>
      <c r="J8" s="22">
        <v>1717</v>
      </c>
      <c r="K8" t="s">
        <v>36</v>
      </c>
      <c r="L8">
        <f>L7*K3</f>
        <v>1.7530112496230925E-2</v>
      </c>
      <c r="M8" s="22">
        <v>1945</v>
      </c>
      <c r="N8" s="22">
        <v>1717</v>
      </c>
      <c r="O8" t="s">
        <v>36</v>
      </c>
      <c r="P8">
        <f>P7*O3</f>
        <v>4.1658179018874586E-2</v>
      </c>
      <c r="Q8" s="22">
        <v>1945</v>
      </c>
      <c r="R8" s="22">
        <v>1717</v>
      </c>
      <c r="S8" t="s">
        <v>36</v>
      </c>
      <c r="T8">
        <f>T7*S3</f>
        <v>3.3873469201445225E-2</v>
      </c>
      <c r="U8" s="22">
        <v>1945</v>
      </c>
      <c r="V8" s="22">
        <v>1717</v>
      </c>
      <c r="W8" t="s">
        <v>36</v>
      </c>
      <c r="X8">
        <f>X7*W3</f>
        <v>3.8347993001788871E-2</v>
      </c>
      <c r="Y8" s="22">
        <v>1945</v>
      </c>
      <c r="Z8" s="22">
        <v>1717</v>
      </c>
      <c r="AA8" t="s">
        <v>36</v>
      </c>
      <c r="AB8">
        <f>AB7*AA3</f>
        <v>3.747093624148614E-2</v>
      </c>
      <c r="AC8" s="22">
        <v>1945</v>
      </c>
      <c r="AD8" s="22">
        <v>1717</v>
      </c>
      <c r="AE8" t="s">
        <v>36</v>
      </c>
      <c r="AF8">
        <f>AF7*AE3</f>
        <v>3.8927292074017288E-2</v>
      </c>
      <c r="AG8" s="22">
        <v>1945</v>
      </c>
      <c r="AH8" s="22">
        <v>1717</v>
      </c>
      <c r="AI8" t="s">
        <v>36</v>
      </c>
      <c r="AJ8">
        <f>AJ7*AI3</f>
        <v>4.1557436206646522E-2</v>
      </c>
      <c r="AK8" s="22">
        <v>1941</v>
      </c>
      <c r="AL8" s="22">
        <v>1633</v>
      </c>
    </row>
    <row r="9" spans="1:40">
      <c r="B9">
        <v>7.5172956047417069E-2</v>
      </c>
      <c r="C9" s="30">
        <v>0.82447252196287002</v>
      </c>
      <c r="D9">
        <v>23.485568504222055</v>
      </c>
      <c r="E9" s="22">
        <v>1945</v>
      </c>
      <c r="F9" s="22">
        <v>1717</v>
      </c>
      <c r="G9" t="s">
        <v>37</v>
      </c>
      <c r="H9">
        <f>G2+H8</f>
        <v>1.0998727944440267</v>
      </c>
      <c r="K9" t="s">
        <v>37</v>
      </c>
      <c r="L9">
        <f>K2+L8</f>
        <v>1.0605567431368403</v>
      </c>
      <c r="O9" t="s">
        <v>37</v>
      </c>
      <c r="P9">
        <f>O2+P8</f>
        <v>1.113046105556426</v>
      </c>
      <c r="S9" t="s">
        <v>37</v>
      </c>
      <c r="T9">
        <f>S2+T8</f>
        <v>1.1046741355465857</v>
      </c>
      <c r="W9" t="s">
        <v>37</v>
      </c>
      <c r="X9">
        <f>W2+X8</f>
        <v>1.1046715152489173</v>
      </c>
      <c r="AA9" t="s">
        <v>37</v>
      </c>
      <c r="AB9">
        <f>AA2+AB8</f>
        <v>1.1032481842570943</v>
      </c>
      <c r="AE9" t="s">
        <v>37</v>
      </c>
      <c r="AF9">
        <f>AE2+AF8</f>
        <v>1.1041673375141061</v>
      </c>
      <c r="AI9" t="s">
        <v>37</v>
      </c>
      <c r="AJ9">
        <f>AI2+AJ8</f>
        <v>1.1097887667881356</v>
      </c>
    </row>
    <row r="10" spans="1:40">
      <c r="A10" t="s">
        <v>29</v>
      </c>
      <c r="B10" s="23">
        <f>AVERAGE(B2:B9)</f>
        <v>6.3973357133196129E-2</v>
      </c>
      <c r="C10" s="23">
        <f>AVERAGE(C2:C9)</f>
        <v>0.81572787522407952</v>
      </c>
      <c r="D10" s="23">
        <f>AVERAGE(D2:D9)</f>
        <v>23.496091127726302</v>
      </c>
      <c r="E10" s="23">
        <f>AVERAGE(E2:E9)</f>
        <v>1932.25</v>
      </c>
      <c r="F10" s="23">
        <f>AVERAGE(F2:F9)</f>
        <v>1161.375</v>
      </c>
      <c r="G10" t="s">
        <v>38</v>
      </c>
      <c r="H10">
        <f>G2-H8</f>
        <v>1.0330186385792246</v>
      </c>
      <c r="K10" t="s">
        <v>38</v>
      </c>
      <c r="L10">
        <f>K2-L8</f>
        <v>1.0254965181443787</v>
      </c>
      <c r="O10" t="s">
        <v>38</v>
      </c>
      <c r="P10">
        <f>O2-P8</f>
        <v>1.0297297475186769</v>
      </c>
      <c r="S10" t="s">
        <v>38</v>
      </c>
      <c r="T10">
        <f>S2-T8</f>
        <v>1.0369271971436951</v>
      </c>
      <c r="W10" t="s">
        <v>38</v>
      </c>
      <c r="X10">
        <f>W2-X8</f>
        <v>1.0279755292453394</v>
      </c>
      <c r="AA10" t="s">
        <v>38</v>
      </c>
      <c r="AB10">
        <f>AA2-AB8</f>
        <v>1.0283063117741218</v>
      </c>
      <c r="AE10" t="s">
        <v>38</v>
      </c>
      <c r="AF10">
        <f>AE2-AF8</f>
        <v>1.0263127533660714</v>
      </c>
      <c r="AI10" t="s">
        <v>38</v>
      </c>
      <c r="AJ10">
        <f>AI2-AJ8</f>
        <v>1.0266738943748428</v>
      </c>
    </row>
    <row r="11" spans="1:40">
      <c r="A11" t="s">
        <v>30</v>
      </c>
      <c r="B11" s="23">
        <f>STDEV(B2:B9)</f>
        <v>9.6512883905039894E-3</v>
      </c>
      <c r="C11" s="23">
        <f>STDEV(C2:C9)</f>
        <v>3.7797811110232851E-2</v>
      </c>
      <c r="D11" s="23">
        <f>STDEV(D2:D9)</f>
        <v>7.7244571525485988</v>
      </c>
      <c r="E11" s="23">
        <f>STDEV(E2:E9)</f>
        <v>9.0514402958077032</v>
      </c>
      <c r="F11" s="23">
        <f>STDEV(F2:F9)</f>
        <v>513.05720580513378</v>
      </c>
      <c r="G11" t="s">
        <v>39</v>
      </c>
      <c r="H11" s="31">
        <f>LN(G2)</f>
        <v>6.4331358910607789E-2</v>
      </c>
      <c r="K11" t="s">
        <v>39</v>
      </c>
      <c r="L11" s="31">
        <f>LN(K2)</f>
        <v>4.2126708425767503E-2</v>
      </c>
      <c r="O11" t="s">
        <v>39</v>
      </c>
      <c r="P11" s="31">
        <f>LN(O2)</f>
        <v>6.8954935535773698E-2</v>
      </c>
      <c r="S11" t="s">
        <v>39</v>
      </c>
      <c r="T11" s="31">
        <f>LN(S2)</f>
        <v>6.840665495107294E-2</v>
      </c>
      <c r="W11" t="s">
        <v>39</v>
      </c>
      <c r="X11" s="31">
        <f>LN(W2)</f>
        <v>6.4216771488386573E-2</v>
      </c>
      <c r="AA11" t="s">
        <v>39</v>
      </c>
      <c r="AB11" s="31">
        <f>LN(AA2)</f>
        <v>6.3704343322614182E-2</v>
      </c>
      <c r="AE11" t="s">
        <v>39</v>
      </c>
      <c r="AF11" s="31">
        <f>LN(AE2)</f>
        <v>6.3200168543227464E-2</v>
      </c>
      <c r="AI11" t="s">
        <v>39</v>
      </c>
      <c r="AJ11" s="31">
        <f>LN(AI2)</f>
        <v>6.6004318751309701E-2</v>
      </c>
    </row>
    <row r="12" spans="1:40">
      <c r="A12" t="s">
        <v>31</v>
      </c>
      <c r="B12" s="23">
        <f>MIN(B2:B9)</f>
        <v>4.2126708425767503E-2</v>
      </c>
      <c r="C12" s="23">
        <f>MIN(C2:C9)</f>
        <v>0.77970581879374845</v>
      </c>
      <c r="D12" s="23">
        <f>MIN(D2:D9)</f>
        <v>17.696922690476001</v>
      </c>
      <c r="E12" s="23">
        <f>MIN(E2:E9)</f>
        <v>1919</v>
      </c>
      <c r="F12" s="23">
        <f>MIN(F2:F9)</f>
        <v>249</v>
      </c>
      <c r="G12" t="s">
        <v>40</v>
      </c>
      <c r="H12" s="31">
        <f>LN(H9)</f>
        <v>9.5194531702819815E-2</v>
      </c>
      <c r="K12" t="s">
        <v>40</v>
      </c>
      <c r="L12" s="31">
        <f>LN(L9)</f>
        <v>5.8793999613684207E-2</v>
      </c>
      <c r="O12" t="s">
        <v>40</v>
      </c>
      <c r="P12" s="31">
        <f>LN(P9)</f>
        <v>0.10710049601443272</v>
      </c>
      <c r="S12" t="s">
        <v>40</v>
      </c>
      <c r="T12" s="31">
        <f>LN(T9)</f>
        <v>9.9550391520331905E-2</v>
      </c>
      <c r="W12" t="s">
        <v>40</v>
      </c>
      <c r="X12" s="31">
        <f>LN(X9)</f>
        <v>9.9548019507905997E-2</v>
      </c>
      <c r="AA12" t="s">
        <v>40</v>
      </c>
      <c r="AB12" s="31">
        <f>LN(AB9)</f>
        <v>9.8258723353424879E-2</v>
      </c>
      <c r="AE12" t="s">
        <v>40</v>
      </c>
      <c r="AF12" s="31">
        <f>LN(AF9)</f>
        <v>9.9091510203991498E-2</v>
      </c>
      <c r="AI12" t="s">
        <v>40</v>
      </c>
      <c r="AJ12" s="31">
        <f>LN(AJ9)</f>
        <v>0.10416969702399514</v>
      </c>
    </row>
    <row r="13" spans="1:40">
      <c r="A13" t="s">
        <v>32</v>
      </c>
      <c r="B13" s="23">
        <f>MAX(B2:B9)</f>
        <v>7.5172956047417069E-2</v>
      </c>
      <c r="C13" s="23">
        <f>MAX(C2:C9)</f>
        <v>0.8901416802295915</v>
      </c>
      <c r="D13" s="23">
        <f>MAX(D2:D9)</f>
        <v>40.513166508002641</v>
      </c>
      <c r="E13" s="23">
        <f>MAX(E2:E9)</f>
        <v>1945</v>
      </c>
      <c r="F13" s="23">
        <f>MAX(F2:F9)</f>
        <v>1717</v>
      </c>
      <c r="G13" t="s">
        <v>41</v>
      </c>
      <c r="H13" s="31">
        <f>LN(H10)</f>
        <v>3.2485233129831828E-2</v>
      </c>
      <c r="K13" t="s">
        <v>41</v>
      </c>
      <c r="L13" s="31">
        <f>LN(L10)</f>
        <v>2.5176903248453057E-2</v>
      </c>
      <c r="O13" t="s">
        <v>41</v>
      </c>
      <c r="P13" s="31">
        <f>LN(P10)</f>
        <v>2.929638676378616E-2</v>
      </c>
      <c r="S13" t="s">
        <v>41</v>
      </c>
      <c r="T13" s="31">
        <f>LN(T10)</f>
        <v>3.6261721521260747E-2</v>
      </c>
      <c r="W13" t="s">
        <v>41</v>
      </c>
      <c r="X13" s="31">
        <f>LN(X10)</f>
        <v>2.7591362513596888E-2</v>
      </c>
      <c r="AA13" t="s">
        <v>41</v>
      </c>
      <c r="AB13" s="31">
        <f>LN(AB10)</f>
        <v>2.791309130100051E-2</v>
      </c>
      <c r="AE13" t="s">
        <v>41</v>
      </c>
      <c r="AF13" s="31">
        <f>LN(AF10)</f>
        <v>2.5972528140185358E-2</v>
      </c>
      <c r="AI13" t="s">
        <v>41</v>
      </c>
      <c r="AJ13" s="31">
        <f>LN(AJ10)</f>
        <v>2.6324348268089132E-2</v>
      </c>
    </row>
    <row r="14" spans="1:40">
      <c r="A14" t="s">
        <v>33</v>
      </c>
      <c r="B14" s="23">
        <f>ABS(B13-B12)</f>
        <v>3.3046247621649566E-2</v>
      </c>
      <c r="C14" s="23">
        <f>ABS(C13-C12)</f>
        <v>0.11043586143584305</v>
      </c>
      <c r="D14" s="23">
        <f>ABS(D13-D12)</f>
        <v>22.81624381752664</v>
      </c>
      <c r="E14" s="23">
        <f>ABS(E13-E12)</f>
        <v>26</v>
      </c>
      <c r="F14" s="23">
        <f>ABS(F13-F12)</f>
        <v>1468</v>
      </c>
      <c r="G14" t="s">
        <v>42</v>
      </c>
      <c r="H14" s="31">
        <f>H12-H11</f>
        <v>3.0863172792212026E-2</v>
      </c>
      <c r="K14" t="s">
        <v>42</v>
      </c>
      <c r="L14" s="31">
        <f>L12-L11</f>
        <v>1.6667291187916704E-2</v>
      </c>
      <c r="O14" t="s">
        <v>42</v>
      </c>
      <c r="P14" s="31">
        <f>P12-P11</f>
        <v>3.8145560478659024E-2</v>
      </c>
      <c r="S14" t="s">
        <v>42</v>
      </c>
      <c r="T14" s="31">
        <f>T12-T11</f>
        <v>3.1143736569258965E-2</v>
      </c>
      <c r="W14" t="s">
        <v>42</v>
      </c>
      <c r="X14" s="31">
        <f>X12-X11</f>
        <v>3.5331248019519423E-2</v>
      </c>
      <c r="AA14" t="s">
        <v>42</v>
      </c>
      <c r="AB14" s="31">
        <f>AB12-AB11</f>
        <v>3.4554380030810697E-2</v>
      </c>
      <c r="AE14" t="s">
        <v>42</v>
      </c>
      <c r="AF14" s="31">
        <f>AF12-AF11</f>
        <v>3.5891341660764034E-2</v>
      </c>
      <c r="AI14" t="s">
        <v>42</v>
      </c>
      <c r="AJ14" s="31">
        <f>AJ12-AJ11</f>
        <v>3.8165378272685443E-2</v>
      </c>
    </row>
    <row r="15" spans="1:40">
      <c r="A15" t="s">
        <v>34</v>
      </c>
      <c r="B15" s="23">
        <f>COUNT(B2:B9)</f>
        <v>8</v>
      </c>
      <c r="G15" t="s">
        <v>43</v>
      </c>
      <c r="H15" s="31">
        <f>H11-H13</f>
        <v>3.1846125780775961E-2</v>
      </c>
      <c r="K15" t="s">
        <v>43</v>
      </c>
      <c r="L15" s="31">
        <f>L11-L13</f>
        <v>1.6949805177314446E-2</v>
      </c>
      <c r="O15" t="s">
        <v>43</v>
      </c>
      <c r="P15" s="31">
        <f>P11-P13</f>
        <v>3.9658548771987538E-2</v>
      </c>
      <c r="S15" t="s">
        <v>43</v>
      </c>
      <c r="T15" s="31">
        <f>T11-T13</f>
        <v>3.2144933429812193E-2</v>
      </c>
      <c r="W15" t="s">
        <v>43</v>
      </c>
      <c r="X15" s="31">
        <f>X11-X13</f>
        <v>3.6625408974789685E-2</v>
      </c>
      <c r="AA15" t="s">
        <v>43</v>
      </c>
      <c r="AB15" s="31">
        <f>AB11-AB13</f>
        <v>3.5791252021613672E-2</v>
      </c>
      <c r="AE15" t="s">
        <v>43</v>
      </c>
      <c r="AF15" s="31">
        <f>AF11-AF13</f>
        <v>3.7227640403042106E-2</v>
      </c>
      <c r="AI15" t="s">
        <v>43</v>
      </c>
      <c r="AJ15" s="31">
        <f>AJ11-AJ13</f>
        <v>3.967997048322057E-2</v>
      </c>
    </row>
    <row r="16" spans="1:40">
      <c r="G16" t="s">
        <v>44</v>
      </c>
      <c r="H16" s="32">
        <f>AVERAGE(H14:H15)</f>
        <v>3.1354649286493994E-2</v>
      </c>
      <c r="K16" t="s">
        <v>44</v>
      </c>
      <c r="L16" s="32">
        <f>AVERAGE(L14:L15)</f>
        <v>1.6808548182615575E-2</v>
      </c>
      <c r="O16" t="s">
        <v>44</v>
      </c>
      <c r="P16" s="32">
        <f>AVERAGE(P14:P15)</f>
        <v>3.8902054625323285E-2</v>
      </c>
      <c r="S16" t="s">
        <v>44</v>
      </c>
      <c r="T16" s="32">
        <f>AVERAGE(T14:T15)</f>
        <v>3.1644334999535575E-2</v>
      </c>
      <c r="W16" t="s">
        <v>44</v>
      </c>
      <c r="X16" s="32">
        <f>AVERAGE(X14:X15)</f>
        <v>3.5978328497154557E-2</v>
      </c>
      <c r="AA16" t="s">
        <v>44</v>
      </c>
      <c r="AB16" s="32">
        <f>AVERAGE(AB14:AB15)</f>
        <v>3.5172816026212181E-2</v>
      </c>
      <c r="AE16" t="s">
        <v>44</v>
      </c>
      <c r="AF16" s="32">
        <f>AVERAGE(AF14:AF15)</f>
        <v>3.655949103190307E-2</v>
      </c>
      <c r="AI16" t="s">
        <v>44</v>
      </c>
      <c r="AJ16" s="32">
        <f>AVERAGE(AJ14:AJ15)</f>
        <v>3.8922674377953007E-2</v>
      </c>
    </row>
    <row r="17" spans="7:36">
      <c r="G17" t="s">
        <v>45</v>
      </c>
      <c r="H17">
        <f>TINV(0.3173,H5)</f>
        <v>1.0905949070768337</v>
      </c>
      <c r="K17" t="s">
        <v>45</v>
      </c>
      <c r="L17">
        <f>TINV(0.3173,L5)</f>
        <v>1.1105333938140243</v>
      </c>
      <c r="O17" t="s">
        <v>45</v>
      </c>
      <c r="P17">
        <f>TINV(0.3173,P5)</f>
        <v>1.1105333938140243</v>
      </c>
      <c r="S17" t="s">
        <v>45</v>
      </c>
      <c r="T17">
        <f>TINV(0.3173,T5)</f>
        <v>1.1105333938140243</v>
      </c>
      <c r="W17" t="s">
        <v>45</v>
      </c>
      <c r="X17">
        <f>TINV(0.3173,X5)</f>
        <v>1.1105333938140243</v>
      </c>
      <c r="AA17" t="s">
        <v>45</v>
      </c>
      <c r="AB17">
        <f>TINV(0.3173,AB5)</f>
        <v>1.1105333938140243</v>
      </c>
      <c r="AE17" t="s">
        <v>45</v>
      </c>
      <c r="AF17">
        <f>TINV(0.3173,AF5)</f>
        <v>1.1105333938140243</v>
      </c>
      <c r="AI17" t="s">
        <v>45</v>
      </c>
      <c r="AJ17">
        <f>TINV(0.3173,AJ5)</f>
        <v>1.1105333938140243</v>
      </c>
    </row>
    <row r="18" spans="7:36">
      <c r="G18" t="s">
        <v>46</v>
      </c>
      <c r="H18">
        <f>H17*G3</f>
        <v>1.4486385968490263E-2</v>
      </c>
      <c r="K18" t="s">
        <v>46</v>
      </c>
      <c r="L18">
        <f>L17*K3</f>
        <v>7.3500628830281533E-3</v>
      </c>
      <c r="O18" t="s">
        <v>46</v>
      </c>
      <c r="P18">
        <f>P17*O3</f>
        <v>1.7466529975036095E-2</v>
      </c>
      <c r="S18" t="s">
        <v>46</v>
      </c>
      <c r="T18">
        <f>T17*S3</f>
        <v>1.4202540271802035E-2</v>
      </c>
      <c r="W18" t="s">
        <v>46</v>
      </c>
      <c r="X18">
        <f>X17*W3</f>
        <v>1.6078628135539536E-2</v>
      </c>
      <c r="AA18" t="s">
        <v>46</v>
      </c>
      <c r="AB18">
        <f>AB17*AA3</f>
        <v>1.5710893910126204E-2</v>
      </c>
      <c r="AE18" t="s">
        <v>46</v>
      </c>
      <c r="AF18">
        <f>AF17*AE3</f>
        <v>1.6321517883672882E-2</v>
      </c>
      <c r="AI18" t="s">
        <v>46</v>
      </c>
      <c r="AJ18">
        <f>AJ17*AI3</f>
        <v>1.7424290314278151E-2</v>
      </c>
    </row>
    <row r="19" spans="7:36">
      <c r="G19" t="s">
        <v>47</v>
      </c>
      <c r="H19">
        <f>G2+H18</f>
        <v>1.080932102480116</v>
      </c>
      <c r="K19" t="s">
        <v>47</v>
      </c>
      <c r="L19">
        <f>K2+L18</f>
        <v>1.0503766935236376</v>
      </c>
      <c r="O19" t="s">
        <v>47</v>
      </c>
      <c r="P19">
        <f>O2+P18</f>
        <v>1.0888544565125875</v>
      </c>
      <c r="S19" t="s">
        <v>47</v>
      </c>
      <c r="T19">
        <f>S2+T18</f>
        <v>1.0850032066169424</v>
      </c>
      <c r="W19" t="s">
        <v>47</v>
      </c>
      <c r="X19">
        <f>W2+X18</f>
        <v>1.082402150382668</v>
      </c>
      <c r="AA19" t="s">
        <v>47</v>
      </c>
      <c r="AB19">
        <f>AA2+AB18</f>
        <v>1.0814881419257343</v>
      </c>
      <c r="AE19" t="s">
        <v>47</v>
      </c>
      <c r="AF19">
        <f>AE2+AF18</f>
        <v>1.0815615633237616</v>
      </c>
      <c r="AI19" t="s">
        <v>47</v>
      </c>
      <c r="AJ19">
        <f>AI2+AJ18</f>
        <v>1.0856556208957673</v>
      </c>
    </row>
    <row r="20" spans="7:36">
      <c r="G20" t="s">
        <v>48</v>
      </c>
      <c r="H20">
        <f>G2-H18</f>
        <v>1.0519593305431354</v>
      </c>
      <c r="K20" t="s">
        <v>48</v>
      </c>
      <c r="L20">
        <f>K2-L18</f>
        <v>1.0356765677575814</v>
      </c>
      <c r="O20" t="s">
        <v>48</v>
      </c>
      <c r="P20">
        <f>O2-P18</f>
        <v>1.0539213965625154</v>
      </c>
      <c r="S20" t="s">
        <v>48</v>
      </c>
      <c r="T20">
        <f>S2-T18</f>
        <v>1.0565981260733384</v>
      </c>
      <c r="W20" t="s">
        <v>48</v>
      </c>
      <c r="X20">
        <f>W2-X18</f>
        <v>1.0502448941115887</v>
      </c>
      <c r="AA20" t="s">
        <v>48</v>
      </c>
      <c r="AB20">
        <f>AA2-AB18</f>
        <v>1.0500663541054818</v>
      </c>
      <c r="AE20" t="s">
        <v>48</v>
      </c>
      <c r="AF20">
        <f>AE2-AF18</f>
        <v>1.0489185275564159</v>
      </c>
      <c r="AI20" t="s">
        <v>48</v>
      </c>
      <c r="AJ20">
        <f>AI2-AJ18</f>
        <v>1.0508070402672112</v>
      </c>
    </row>
    <row r="21" spans="7:36">
      <c r="G21" t="s">
        <v>39</v>
      </c>
      <c r="H21" s="31">
        <f>LN(G2)</f>
        <v>6.4331358910607789E-2</v>
      </c>
      <c r="K21" t="s">
        <v>39</v>
      </c>
      <c r="L21" s="31">
        <f>LN(K2)</f>
        <v>4.2126708425767503E-2</v>
      </c>
      <c r="O21" t="s">
        <v>39</v>
      </c>
      <c r="P21" s="31">
        <f>LN(O2)</f>
        <v>6.8954935535773698E-2</v>
      </c>
      <c r="S21" t="s">
        <v>39</v>
      </c>
      <c r="T21" s="31">
        <f>LN(S2)</f>
        <v>6.840665495107294E-2</v>
      </c>
      <c r="W21" t="s">
        <v>39</v>
      </c>
      <c r="X21" s="31">
        <f>LN(W2)</f>
        <v>6.4216771488386573E-2</v>
      </c>
      <c r="AA21" t="s">
        <v>39</v>
      </c>
      <c r="AB21" s="31">
        <f>LN(AA2)</f>
        <v>6.3704343322614182E-2</v>
      </c>
      <c r="AE21" t="s">
        <v>39</v>
      </c>
      <c r="AF21" s="31">
        <f>LN(AE2)</f>
        <v>6.3200168543227464E-2</v>
      </c>
      <c r="AI21" t="s">
        <v>39</v>
      </c>
      <c r="AJ21" s="31">
        <f>LN(AI2)</f>
        <v>6.6004318751309701E-2</v>
      </c>
    </row>
    <row r="22" spans="7:36">
      <c r="G22" t="s">
        <v>49</v>
      </c>
      <c r="H22" s="31">
        <f>LN(H19)</f>
        <v>7.7823726767809326E-2</v>
      </c>
      <c r="K22" t="s">
        <v>49</v>
      </c>
      <c r="L22" s="31">
        <f>LN(L19)</f>
        <v>4.9148855568777537E-2</v>
      </c>
      <c r="O22" t="s">
        <v>49</v>
      </c>
      <c r="P22" s="31">
        <f>LN(P19)</f>
        <v>8.5126186270261764E-2</v>
      </c>
      <c r="S22" t="s">
        <v>49</v>
      </c>
      <c r="T22" s="31">
        <f>LN(T19)</f>
        <v>8.1582942395375835E-2</v>
      </c>
      <c r="W22" t="s">
        <v>49</v>
      </c>
      <c r="X22" s="31">
        <f>LN(X19)</f>
        <v>7.9182784552685778E-2</v>
      </c>
      <c r="AA22" t="s">
        <v>49</v>
      </c>
      <c r="AB22" s="31">
        <f>LN(AB19)</f>
        <v>7.833800188090248E-2</v>
      </c>
      <c r="AE22" t="s">
        <v>49</v>
      </c>
      <c r="AF22" s="31">
        <f>LN(AF19)</f>
        <v>7.8405888807289215E-2</v>
      </c>
      <c r="AI22" t="s">
        <v>49</v>
      </c>
      <c r="AJ22" s="31">
        <f>LN(AJ19)</f>
        <v>8.2184063391638626E-2</v>
      </c>
    </row>
    <row r="23" spans="7:36">
      <c r="G23" t="s">
        <v>50</v>
      </c>
      <c r="H23" s="31">
        <f>LN(H20)</f>
        <v>5.0654454388703689E-2</v>
      </c>
      <c r="K23" t="s">
        <v>50</v>
      </c>
      <c r="L23" s="31">
        <f>LN(L20)</f>
        <v>3.505490181063519E-2</v>
      </c>
      <c r="O23" t="s">
        <v>50</v>
      </c>
      <c r="P23" s="31">
        <f>LN(P20)</f>
        <v>5.2517871021819762E-2</v>
      </c>
      <c r="S23" t="s">
        <v>50</v>
      </c>
      <c r="T23" s="31">
        <f>LN(T20)</f>
        <v>5.5054432202438254E-2</v>
      </c>
      <c r="W23" t="s">
        <v>50</v>
      </c>
      <c r="X23" s="31">
        <f>LN(X20)</f>
        <v>4.9023369462191151E-2</v>
      </c>
      <c r="AA23" t="s">
        <v>50</v>
      </c>
      <c r="AB23" s="31">
        <f>LN(AB20)</f>
        <v>4.8853356558924012E-2</v>
      </c>
      <c r="AE23" t="s">
        <v>50</v>
      </c>
      <c r="AF23" s="31">
        <f>LN(AF20)</f>
        <v>4.7759659626172742E-2</v>
      </c>
      <c r="AI23" t="s">
        <v>50</v>
      </c>
      <c r="AJ23" s="31">
        <f>LN(AJ20)</f>
        <v>4.9558478718500401E-2</v>
      </c>
    </row>
    <row r="24" spans="7:36">
      <c r="G24" t="s">
        <v>51</v>
      </c>
      <c r="H24" s="31">
        <f>H22-H21</f>
        <v>1.3492367857201537E-2</v>
      </c>
      <c r="K24" t="s">
        <v>51</v>
      </c>
      <c r="L24" s="31">
        <f>L22-L21</f>
        <v>7.0221471430100338E-3</v>
      </c>
      <c r="O24" t="s">
        <v>51</v>
      </c>
      <c r="P24" s="31">
        <f>P22-P21</f>
        <v>1.6171250734488066E-2</v>
      </c>
      <c r="S24" t="s">
        <v>51</v>
      </c>
      <c r="T24" s="31">
        <f>T22-T21</f>
        <v>1.3176287444302895E-2</v>
      </c>
      <c r="W24" t="s">
        <v>51</v>
      </c>
      <c r="X24" s="31">
        <f>X22-X21</f>
        <v>1.4966013064299205E-2</v>
      </c>
      <c r="AA24" t="s">
        <v>51</v>
      </c>
      <c r="AB24" s="31">
        <f>AB22-AB21</f>
        <v>1.4633658558288298E-2</v>
      </c>
      <c r="AE24" t="s">
        <v>51</v>
      </c>
      <c r="AF24" s="31">
        <f>AF22-AF21</f>
        <v>1.5205720264061751E-2</v>
      </c>
      <c r="AI24" t="s">
        <v>51</v>
      </c>
      <c r="AJ24" s="31">
        <f>AJ22-AJ21</f>
        <v>1.6179744640328925E-2</v>
      </c>
    </row>
    <row r="25" spans="7:36">
      <c r="G25" t="s">
        <v>52</v>
      </c>
      <c r="H25" s="31">
        <f>H21-H23</f>
        <v>1.36769045219041E-2</v>
      </c>
      <c r="K25" t="s">
        <v>52</v>
      </c>
      <c r="L25" s="31">
        <f>L21-L23</f>
        <v>7.0718066151323131E-3</v>
      </c>
      <c r="O25" t="s">
        <v>52</v>
      </c>
      <c r="P25" s="31">
        <f>P21-P23</f>
        <v>1.6437064513953936E-2</v>
      </c>
      <c r="S25" t="s">
        <v>52</v>
      </c>
      <c r="T25" s="31">
        <f>T21-T23</f>
        <v>1.3352222748634686E-2</v>
      </c>
      <c r="W25" t="s">
        <v>52</v>
      </c>
      <c r="X25" s="31">
        <f>X21-X23</f>
        <v>1.5193402026195423E-2</v>
      </c>
      <c r="AA25" t="s">
        <v>52</v>
      </c>
      <c r="AB25" s="31">
        <f>AB21-AB23</f>
        <v>1.485098676369017E-2</v>
      </c>
      <c r="AE25" t="s">
        <v>52</v>
      </c>
      <c r="AF25" s="31">
        <f>AF21-AF23</f>
        <v>1.5440508917054722E-2</v>
      </c>
      <c r="AI25" t="s">
        <v>52</v>
      </c>
      <c r="AJ25" s="31">
        <f>AJ21-AJ23</f>
        <v>1.64458400328093E-2</v>
      </c>
    </row>
    <row r="26" spans="7:36">
      <c r="G26" t="s">
        <v>53</v>
      </c>
      <c r="H26" s="32">
        <f>AVERAGE(H24:H25)</f>
        <v>1.3584636189552819E-2</v>
      </c>
      <c r="K26" t="s">
        <v>53</v>
      </c>
      <c r="L26" s="32">
        <f>AVERAGE(L24:L25)</f>
        <v>7.0469768790711734E-3</v>
      </c>
      <c r="O26" t="s">
        <v>53</v>
      </c>
      <c r="P26" s="32">
        <f>AVERAGE(P24:P25)</f>
        <v>1.6304157624221001E-2</v>
      </c>
      <c r="S26" t="s">
        <v>53</v>
      </c>
      <c r="T26" s="32">
        <f>AVERAGE(T24:T25)</f>
        <v>1.326425509646879E-2</v>
      </c>
      <c r="W26" t="s">
        <v>53</v>
      </c>
      <c r="X26" s="32">
        <f>AVERAGE(X24:X25)</f>
        <v>1.5079707545247314E-2</v>
      </c>
      <c r="AA26" t="s">
        <v>53</v>
      </c>
      <c r="AB26" s="32">
        <f>AVERAGE(AB24:AB25)</f>
        <v>1.4742322660989234E-2</v>
      </c>
      <c r="AE26" t="s">
        <v>53</v>
      </c>
      <c r="AF26" s="32">
        <f>AVERAGE(AF24:AF25)</f>
        <v>1.5323114590558237E-2</v>
      </c>
      <c r="AI26" t="s">
        <v>53</v>
      </c>
      <c r="AJ26" s="32">
        <f>AVERAGE(AJ24:AJ25)</f>
        <v>1.6312792336569112E-2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" sqref="F1"/>
    </sheetView>
  </sheetViews>
  <sheetFormatPr baseColWidth="10" defaultRowHeight="14" x14ac:dyDescent="0"/>
  <sheetData>
    <row r="1" spans="1:8" ht="16" thickTop="1" thickBot="1">
      <c r="B1" s="23" t="s">
        <v>26</v>
      </c>
      <c r="C1" s="23" t="s">
        <v>27</v>
      </c>
      <c r="D1" s="23" t="s">
        <v>28</v>
      </c>
      <c r="E1" s="27" t="s">
        <v>1</v>
      </c>
      <c r="F1" s="27" t="s">
        <v>2</v>
      </c>
      <c r="G1" s="25" t="e">
        <f>LN(G2)</f>
        <v>#VALUE!</v>
      </c>
      <c r="H1" s="26" t="e">
        <f>G4</f>
        <v>#VALUE!</v>
      </c>
    </row>
    <row r="2" spans="1:8" ht="15" thickTop="1">
      <c r="A2" t="s">
        <v>29</v>
      </c>
      <c r="B2" s="23">
        <f ca="1">AVERAGE(B1:B2)</f>
        <v>0</v>
      </c>
      <c r="C2" s="23">
        <f ca="1">AVERAGE(C1:C2)</f>
        <v>0</v>
      </c>
      <c r="D2" s="23">
        <f ca="1">AVERAGE(D1:D2)</f>
        <v>0</v>
      </c>
      <c r="E2" s="23">
        <f ca="1">AVERAGE(E1:E2)</f>
        <v>0</v>
      </c>
      <c r="F2" s="23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30</v>
      </c>
      <c r="B3" s="23">
        <f ca="1">STDEV(B1:B2)</f>
        <v>0</v>
      </c>
      <c r="C3" s="23">
        <f ca="1">STDEV(C1:C2)</f>
        <v>0</v>
      </c>
      <c r="D3" s="23">
        <f ca="1">STDEV(D1:D2)</f>
        <v>0</v>
      </c>
      <c r="E3" s="23">
        <f ca="1">STDEV(E1:E2)</f>
        <v>0</v>
      </c>
      <c r="F3" s="23">
        <f ca="1">STDEV(F1:F2)</f>
        <v>0</v>
      </c>
      <c r="G3" t="e">
        <v>#VALUE!</v>
      </c>
      <c r="H3" t="e">
        <v>#VALUE!</v>
      </c>
    </row>
    <row r="4" spans="1:8">
      <c r="A4" t="s">
        <v>31</v>
      </c>
      <c r="B4" s="23">
        <f ca="1">MIN(B1:B2)</f>
        <v>0</v>
      </c>
      <c r="C4" s="23">
        <f ca="1">MIN(C1:C2)</f>
        <v>0</v>
      </c>
      <c r="D4" s="23">
        <f ca="1">MIN(D1:D2)</f>
        <v>0</v>
      </c>
      <c r="E4" s="23">
        <f ca="1">MIN(E1:E2)</f>
        <v>0</v>
      </c>
      <c r="F4" s="23">
        <f ca="1">MIN(F1:F2)</f>
        <v>0</v>
      </c>
      <c r="G4" t="e">
        <v>#VALUE!</v>
      </c>
      <c r="H4" t="e">
        <v>#VALUE!</v>
      </c>
    </row>
    <row r="5" spans="1:8">
      <c r="A5" t="s">
        <v>32</v>
      </c>
      <c r="B5" s="23">
        <f ca="1">MAX(B1:B2)</f>
        <v>0</v>
      </c>
      <c r="C5" s="23">
        <f ca="1">MAX(C1:C2)</f>
        <v>0</v>
      </c>
      <c r="D5" s="23">
        <f ca="1">MAX(D1:D2)</f>
        <v>0</v>
      </c>
      <c r="E5" s="23">
        <f ca="1">MAX(E1:E2)</f>
        <v>0</v>
      </c>
      <c r="F5" s="23">
        <f ca="1">MAX(F1:F2)</f>
        <v>0</v>
      </c>
      <c r="G5" t="e">
        <v>#VALUE!</v>
      </c>
      <c r="H5" t="e">
        <v>#VALUE!</v>
      </c>
    </row>
    <row r="6" spans="1:8">
      <c r="A6" t="s">
        <v>33</v>
      </c>
      <c r="B6" s="23">
        <f ca="1">ABS(B5-B4)</f>
        <v>0</v>
      </c>
      <c r="C6" s="23">
        <f ca="1">ABS(C5-C4)</f>
        <v>0</v>
      </c>
      <c r="D6" s="23">
        <f ca="1">ABS(D5-D4)</f>
        <v>0</v>
      </c>
      <c r="E6" s="23">
        <f ca="1">ABS(E5-E4)</f>
        <v>0</v>
      </c>
      <c r="F6" s="23">
        <f ca="1">ABS(F5-F4)</f>
        <v>0</v>
      </c>
      <c r="G6" t="e">
        <v>#VALUE!</v>
      </c>
      <c r="H6" t="e">
        <v>#VALUE!</v>
      </c>
    </row>
    <row r="7" spans="1:8">
      <c r="A7" t="s">
        <v>34</v>
      </c>
      <c r="B7" s="23">
        <f ca="1">COUNT(B1:B2)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8"/>
  <sheetViews>
    <sheetView workbookViewId="0">
      <selection activeCell="F1" sqref="F1"/>
    </sheetView>
  </sheetViews>
  <sheetFormatPr baseColWidth="10" defaultRowHeight="14" x14ac:dyDescent="0"/>
  <sheetData>
    <row r="1" spans="2:92" ht="16" thickTop="1" thickBot="1">
      <c r="B1" s="23" t="s">
        <v>26</v>
      </c>
      <c r="C1" s="23" t="s">
        <v>27</v>
      </c>
      <c r="D1" s="23" t="s">
        <v>28</v>
      </c>
      <c r="E1" s="27" t="s">
        <v>1</v>
      </c>
      <c r="F1" s="27" t="s">
        <v>2</v>
      </c>
      <c r="G1" s="28">
        <f>LN(G2)</f>
        <v>6.7990295361747596E-2</v>
      </c>
      <c r="H1" s="29">
        <f>G4</f>
        <v>0.7993396484094637</v>
      </c>
      <c r="I1" s="22" t="s">
        <v>1</v>
      </c>
      <c r="J1" s="22" t="s">
        <v>2</v>
      </c>
      <c r="K1" s="28">
        <f>LN(K2)</f>
        <v>6.1795506408818542E-2</v>
      </c>
      <c r="L1" s="29">
        <f>K4</f>
        <v>0.74795951552913165</v>
      </c>
      <c r="M1" s="22" t="s">
        <v>1</v>
      </c>
      <c r="N1" s="22" t="s">
        <v>2</v>
      </c>
      <c r="O1" s="28">
        <f>LN(O2)</f>
        <v>7.2702615529625411E-2</v>
      </c>
      <c r="P1" s="29">
        <f>O4</f>
        <v>0.81795459194151499</v>
      </c>
      <c r="Q1" s="22" t="s">
        <v>1</v>
      </c>
      <c r="R1" s="22" t="s">
        <v>2</v>
      </c>
      <c r="S1" s="28">
        <f>LN(S2)</f>
        <v>6.4296664734774925E-2</v>
      </c>
      <c r="T1" s="29">
        <f>S4</f>
        <v>0.79341871813648257</v>
      </c>
      <c r="U1" s="22" t="s">
        <v>1</v>
      </c>
      <c r="V1" s="22" t="s">
        <v>2</v>
      </c>
      <c r="W1" s="28">
        <f>LN(W2)</f>
        <v>6.4989809323868886E-2</v>
      </c>
      <c r="X1" s="29">
        <f>W4</f>
        <v>0.79562429175270943</v>
      </c>
      <c r="Y1" s="22" t="s">
        <v>1</v>
      </c>
      <c r="Z1" s="22" t="s">
        <v>2</v>
      </c>
      <c r="AA1" s="28">
        <f>LN(AA2)</f>
        <v>7.1662851426729596E-2</v>
      </c>
      <c r="AB1" s="29">
        <f>AA4</f>
        <v>0.84750600652291408</v>
      </c>
      <c r="AC1" s="22" t="s">
        <v>1</v>
      </c>
      <c r="AD1" s="22" t="s">
        <v>2</v>
      </c>
      <c r="AE1" s="28">
        <f>LN(AE2)</f>
        <v>6.6993703522110287E-2</v>
      </c>
      <c r="AF1" s="29">
        <f>AE4</f>
        <v>0.79294098707190874</v>
      </c>
      <c r="AG1" s="22" t="s">
        <v>1</v>
      </c>
      <c r="AH1" s="22" t="s">
        <v>2</v>
      </c>
      <c r="AI1" s="28">
        <f>LN(AI2)</f>
        <v>6.7390393883722879E-2</v>
      </c>
      <c r="AJ1" s="29">
        <f>AI4</f>
        <v>0.797283660013408</v>
      </c>
      <c r="AK1" s="22" t="s">
        <v>1</v>
      </c>
      <c r="AL1" s="22" t="s">
        <v>2</v>
      </c>
      <c r="AM1" s="28">
        <f>LN(AM2)</f>
        <v>6.8519660745677544E-2</v>
      </c>
      <c r="AN1" s="29">
        <f>AM4</f>
        <v>0.80489569964320906</v>
      </c>
      <c r="AO1" s="22" t="s">
        <v>1</v>
      </c>
      <c r="AP1" s="22" t="s">
        <v>2</v>
      </c>
      <c r="AQ1" s="28">
        <f>LN(AQ2)</f>
        <v>6.82063356526664E-2</v>
      </c>
      <c r="AR1" s="29">
        <f>AQ4</f>
        <v>0.80654713629493002</v>
      </c>
      <c r="AS1" s="22" t="s">
        <v>1</v>
      </c>
      <c r="AT1" s="22" t="s">
        <v>2</v>
      </c>
      <c r="AU1" s="28">
        <f>LN(AU2)</f>
        <v>6.8004458274832869E-2</v>
      </c>
      <c r="AV1" s="29">
        <f>AU4</f>
        <v>0.81279275042478694</v>
      </c>
      <c r="AW1" s="22" t="s">
        <v>1</v>
      </c>
      <c r="AX1" s="22" t="s">
        <v>2</v>
      </c>
      <c r="AY1" s="28">
        <f>LN(AY2)</f>
        <v>6.7930676910097507E-2</v>
      </c>
      <c r="AZ1" s="29">
        <f>AY4</f>
        <v>0.79950702115120154</v>
      </c>
      <c r="BA1" s="22" t="s">
        <v>1</v>
      </c>
      <c r="BB1" s="22" t="s">
        <v>2</v>
      </c>
      <c r="BC1" s="28">
        <f>LN(BC2)</f>
        <v>6.7695792639154748E-2</v>
      </c>
      <c r="BD1" s="29">
        <f>BC4</f>
        <v>0.80078603472412457</v>
      </c>
      <c r="BE1" s="22" t="s">
        <v>1</v>
      </c>
      <c r="BF1" s="22" t="s">
        <v>2</v>
      </c>
      <c r="BG1" s="28">
        <f>LN(BG2)</f>
        <v>6.7313795019354375E-2</v>
      </c>
      <c r="BH1" s="29">
        <f>BG4</f>
        <v>0.80275342868095323</v>
      </c>
      <c r="BI1" s="22" t="s">
        <v>1</v>
      </c>
      <c r="BJ1" s="22" t="s">
        <v>2</v>
      </c>
      <c r="BK1" s="28">
        <f>LN(BK2)</f>
        <v>6.8582833153091313E-2</v>
      </c>
      <c r="BL1" s="29">
        <f>BK4</f>
        <v>0.80308536045796997</v>
      </c>
      <c r="BM1" s="22" t="s">
        <v>1</v>
      </c>
      <c r="BN1" s="22" t="s">
        <v>2</v>
      </c>
      <c r="BO1" s="28">
        <f>LN(BO2)</f>
        <v>6.7502854701344303E-2</v>
      </c>
      <c r="BP1" s="29">
        <f>BO4</f>
        <v>0.79471334886146017</v>
      </c>
      <c r="BQ1" s="22" t="s">
        <v>1</v>
      </c>
      <c r="BR1" s="22" t="s">
        <v>2</v>
      </c>
      <c r="BS1" s="28">
        <f>LN(BS2)</f>
        <v>6.8209998249946974E-2</v>
      </c>
      <c r="BT1" s="29">
        <f>BS4</f>
        <v>0.79517403566260458</v>
      </c>
      <c r="BU1" s="22" t="s">
        <v>1</v>
      </c>
      <c r="BV1" s="22" t="s">
        <v>2</v>
      </c>
      <c r="BW1" s="28">
        <f>LN(BW2)</f>
        <v>6.7755568902668969E-2</v>
      </c>
      <c r="BX1" s="29">
        <f>BW4</f>
        <v>0.79089898020588434</v>
      </c>
      <c r="BY1" s="22" t="s">
        <v>1</v>
      </c>
      <c r="BZ1" s="22" t="s">
        <v>2</v>
      </c>
      <c r="CA1" s="28">
        <f>LN(CA2)</f>
        <v>6.8599820441175144E-2</v>
      </c>
      <c r="CB1" s="29">
        <f>CA4</f>
        <v>0.79325524605717401</v>
      </c>
      <c r="CC1" s="22" t="s">
        <v>1</v>
      </c>
      <c r="CD1" s="22" t="s">
        <v>2</v>
      </c>
      <c r="CE1" s="28">
        <f>LN(CE2)</f>
        <v>6.9105273116488911E-2</v>
      </c>
      <c r="CF1" s="29">
        <f>CE4</f>
        <v>0.79426005246706222</v>
      </c>
      <c r="CG1" s="22" t="s">
        <v>1</v>
      </c>
      <c r="CH1" s="22" t="s">
        <v>2</v>
      </c>
      <c r="CI1" s="28">
        <f>LN(CI2)</f>
        <v>6.993288689192817E-2</v>
      </c>
      <c r="CJ1" s="29">
        <f>CI4</f>
        <v>0.79813598110666073</v>
      </c>
      <c r="CK1" s="22" t="s">
        <v>1</v>
      </c>
      <c r="CL1" s="22" t="s">
        <v>2</v>
      </c>
      <c r="CM1" s="28">
        <f>LN(CM2)</f>
        <v>7.0130878224473794E-2</v>
      </c>
      <c r="CN1" s="29">
        <f>CM4</f>
        <v>0.79545228550569014</v>
      </c>
    </row>
    <row r="2" spans="2:92" ht="15" thickTop="1">
      <c r="B2">
        <v>6.1795506408818542E-2</v>
      </c>
      <c r="C2" s="30">
        <v>0.74795951552913165</v>
      </c>
      <c r="D2">
        <v>53.41709808163975</v>
      </c>
      <c r="E2" s="22">
        <v>1919</v>
      </c>
      <c r="F2" s="22">
        <v>249</v>
      </c>
      <c r="G2">
        <f t="array" ref="G2:H6">LOGEST(F2:F22,E2:E22,TRUE, TRUE)</f>
        <v>1.070354921021061</v>
      </c>
      <c r="H2">
        <v>7.6634159085114428E-55</v>
      </c>
      <c r="I2" s="22">
        <v>1922</v>
      </c>
      <c r="J2" s="22">
        <v>624</v>
      </c>
      <c r="K2">
        <f t="array" ref="K2:L6">LOGEST(J2:J21,I2:I21,TRUE, TRUE)</f>
        <v>1.0637447934919533</v>
      </c>
      <c r="L2">
        <v>1.2512399432409461E-49</v>
      </c>
      <c r="M2" s="22">
        <v>1919</v>
      </c>
      <c r="N2" s="22">
        <v>249</v>
      </c>
      <c r="O2">
        <f t="array" ref="O2:P6">LOGEST(N2:N21,M2:M21,TRUE, TRUE)</f>
        <v>1.0754106789214746</v>
      </c>
      <c r="P2">
        <v>8.2637769094354832E-59</v>
      </c>
      <c r="Q2" s="22">
        <v>1919</v>
      </c>
      <c r="R2" s="22">
        <v>249</v>
      </c>
      <c r="S2">
        <f t="array" ref="S2:T6">LOGEST(R2:R21,Q2:Q21,TRUE, TRUE)</f>
        <v>1.0664087176982462</v>
      </c>
      <c r="T2">
        <v>9.9179471836877904E-52</v>
      </c>
      <c r="U2" s="22">
        <v>1919</v>
      </c>
      <c r="V2" s="22">
        <v>249</v>
      </c>
      <c r="W2">
        <f t="array" ref="W2:X6">LOGEST(V2:V21,U2:U21,TRUE, TRUE)</f>
        <v>1.0671481493676067</v>
      </c>
      <c r="X2">
        <v>2.5905358710199834E-52</v>
      </c>
      <c r="Y2" s="22">
        <v>1919</v>
      </c>
      <c r="Z2" s="22">
        <v>249</v>
      </c>
      <c r="AA2">
        <f t="array" ref="AA2:AB6">LOGEST(Z2:Z21,Y2:Y21,TRUE, TRUE)</f>
        <v>1.074293086618527</v>
      </c>
      <c r="AB2">
        <v>6.1303429608821478E-58</v>
      </c>
      <c r="AC2" s="22">
        <v>1919</v>
      </c>
      <c r="AD2" s="22">
        <v>249</v>
      </c>
      <c r="AE2">
        <f t="array" ref="AE2:AF6">LOGEST(AD2:AD21,AC2:AC21,TRUE, TRUE)</f>
        <v>1.0692887454004607</v>
      </c>
      <c r="AF2">
        <v>5.3132494314537849E-54</v>
      </c>
      <c r="AG2" s="22">
        <v>1919</v>
      </c>
      <c r="AH2" s="22">
        <v>249</v>
      </c>
      <c r="AI2">
        <f t="array" ref="AI2:AJ6">LOGEST(AH2:AH21,AG2:AG21,TRUE, TRUE)</f>
        <v>1.0697130060840403</v>
      </c>
      <c r="AJ2">
        <v>2.4647555644006227E-54</v>
      </c>
      <c r="AK2" s="22">
        <v>1919</v>
      </c>
      <c r="AL2" s="22">
        <v>249</v>
      </c>
      <c r="AM2">
        <f t="array" ref="AM2:AN6">LOGEST(AL2:AL21,AK2:AK21,TRUE, TRUE)</f>
        <v>1.0709216798627894</v>
      </c>
      <c r="AN2">
        <v>2.7272273761820716E-55</v>
      </c>
      <c r="AO2" s="22">
        <v>1919</v>
      </c>
      <c r="AP2" s="22">
        <v>249</v>
      </c>
      <c r="AQ2">
        <f t="array" ref="AQ2:AR6">LOGEST(AP2:AP21,AO2:AO21,TRUE, TRUE)</f>
        <v>1.0705861857899392</v>
      </c>
      <c r="AR2">
        <v>4.9904178703141174E-55</v>
      </c>
      <c r="AS2" s="22">
        <v>1919</v>
      </c>
      <c r="AT2" s="22">
        <v>249</v>
      </c>
      <c r="AU2">
        <f t="array" ref="AU2:AV6">LOGEST(AT2:AT21,AS2:AS21,TRUE, TRUE)</f>
        <v>1.0703700804721286</v>
      </c>
      <c r="AV2">
        <v>7.3378691710083163E-55</v>
      </c>
      <c r="AW2" s="22">
        <v>1919</v>
      </c>
      <c r="AX2" s="22">
        <v>249</v>
      </c>
      <c r="AY2">
        <f t="array" ref="AY2:AZ6">LOGEST(AX2:AX21,AW2:AW21,TRUE, TRUE)</f>
        <v>1.0702911100201291</v>
      </c>
      <c r="AZ2">
        <v>8.5710604811773417E-55</v>
      </c>
      <c r="BA2" s="22">
        <v>1919</v>
      </c>
      <c r="BB2" s="22">
        <v>249</v>
      </c>
      <c r="BC2">
        <f t="array" ref="BC2:BD6">LOGEST(BB2:BB21,BA2:BA21,TRUE, TRUE)</f>
        <v>1.0700397449950565</v>
      </c>
      <c r="BD2">
        <v>1.3435715425743444E-54</v>
      </c>
      <c r="BE2" s="22">
        <v>1919</v>
      </c>
      <c r="BF2" s="22">
        <v>249</v>
      </c>
      <c r="BG2">
        <f t="array" ref="BG2:BH6">LOGEST(BF2:BF21,BE2:BE21,TRUE, TRUE)</f>
        <v>1.0696310704207035</v>
      </c>
      <c r="BH2">
        <v>2.8008318235202705E-54</v>
      </c>
      <c r="BI2" s="22">
        <v>1919</v>
      </c>
      <c r="BJ2" s="22">
        <v>249</v>
      </c>
      <c r="BK2">
        <f t="array" ref="BK2:BL6">LOGEST(BJ2:BJ21,BI2:BI21,TRUE, TRUE)</f>
        <v>1.0709893347003949</v>
      </c>
      <c r="BL2">
        <v>2.456003414850626E-55</v>
      </c>
      <c r="BM2" s="22">
        <v>1919</v>
      </c>
      <c r="BN2" s="22">
        <v>249</v>
      </c>
      <c r="BO2">
        <f t="array" ref="BO2:BP6">LOGEST(BN2:BN21,BM2:BM21,TRUE, TRUE)</f>
        <v>1.0698333136481415</v>
      </c>
      <c r="BP2">
        <v>1.9567902182740467E-54</v>
      </c>
      <c r="BQ2" s="22">
        <v>1919</v>
      </c>
      <c r="BR2" s="22">
        <v>249</v>
      </c>
      <c r="BS2">
        <f t="array" ref="BS2:BT6">LOGEST(BR2:BR21,BQ2:BQ21,TRUE, TRUE)</f>
        <v>1.0705901069231727</v>
      </c>
      <c r="BT2">
        <v>5.0205011812632071E-55</v>
      </c>
      <c r="BU2" s="22">
        <v>1919</v>
      </c>
      <c r="BV2" s="22">
        <v>249</v>
      </c>
      <c r="BW2">
        <f t="array" ref="BW2:BX6">LOGEST(BV2:BV21,BU2:BU21,TRUE, TRUE)</f>
        <v>1.070103709884596</v>
      </c>
      <c r="BX2">
        <v>1.2044543370763867E-54</v>
      </c>
      <c r="BY2" s="22">
        <v>1919</v>
      </c>
      <c r="BZ2" s="22">
        <v>249</v>
      </c>
      <c r="CA2">
        <f t="array" ref="CA2:CB6">LOGEST(BZ2:BZ21,BY2:BY21,TRUE, TRUE)</f>
        <v>1.0710075280592857</v>
      </c>
      <c r="CB2">
        <v>2.3672645830987341E-55</v>
      </c>
      <c r="CC2" s="22">
        <v>1919</v>
      </c>
      <c r="CD2" s="22">
        <v>249</v>
      </c>
      <c r="CE2">
        <f t="array" ref="CE2:CF6">LOGEST(CD2:CD21,CC2:CC21,TRUE, TRUE)</f>
        <v>1.0715490085144685</v>
      </c>
      <c r="CF2">
        <v>8.9292305169911537E-56</v>
      </c>
      <c r="CG2" s="22">
        <v>1919</v>
      </c>
      <c r="CH2" s="22">
        <v>249</v>
      </c>
      <c r="CI2">
        <f t="array" ref="CI2:CJ6">LOGEST(CH2:CH21,CG2:CG21,TRUE, TRUE)</f>
        <v>1.0724362043120652</v>
      </c>
      <c r="CJ2">
        <v>1.8084864022920466E-56</v>
      </c>
      <c r="CK2" s="22">
        <v>1919</v>
      </c>
      <c r="CL2" s="22">
        <v>249</v>
      </c>
      <c r="CM2">
        <f t="array" ref="CM2:CN6">LOGEST(CL2:CL21,CK2:CK21,TRUE, TRUE)</f>
        <v>1.0726485584066685</v>
      </c>
      <c r="CN2">
        <v>1.2331592467606866E-56</v>
      </c>
    </row>
    <row r="3" spans="2:92">
      <c r="B3">
        <v>7.2702615529625411E-2</v>
      </c>
      <c r="C3" s="30">
        <v>0.81795459194151499</v>
      </c>
      <c r="D3">
        <v>80.876429743381479</v>
      </c>
      <c r="E3" s="22">
        <v>1922</v>
      </c>
      <c r="F3" s="22">
        <v>624</v>
      </c>
      <c r="G3">
        <v>7.8151125011808736E-3</v>
      </c>
      <c r="H3">
        <v>15.114908533675887</v>
      </c>
      <c r="I3" s="22">
        <v>1925</v>
      </c>
      <c r="J3" s="22">
        <v>354</v>
      </c>
      <c r="K3">
        <v>8.4550610950560063E-3</v>
      </c>
      <c r="L3">
        <v>16.3589497883513</v>
      </c>
      <c r="M3" s="22">
        <v>1925</v>
      </c>
      <c r="N3" s="22">
        <v>354</v>
      </c>
      <c r="O3">
        <v>8.0842372351308343E-3</v>
      </c>
      <c r="P3">
        <v>15.640271792212634</v>
      </c>
      <c r="Q3" s="22">
        <v>1922</v>
      </c>
      <c r="R3" s="22">
        <v>624</v>
      </c>
      <c r="S3">
        <v>7.7329723217510072E-3</v>
      </c>
      <c r="T3">
        <v>14.959539388165108</v>
      </c>
      <c r="U3" s="22">
        <v>1922</v>
      </c>
      <c r="V3" s="22">
        <v>624</v>
      </c>
      <c r="W3">
        <v>7.7637158248475436E-3</v>
      </c>
      <c r="X3">
        <v>15.018626728006158</v>
      </c>
      <c r="Y3" s="22">
        <v>1922</v>
      </c>
      <c r="Z3" s="22">
        <v>624</v>
      </c>
      <c r="AA3">
        <v>7.1649441328514194E-3</v>
      </c>
      <c r="AB3">
        <v>13.859967826083484</v>
      </c>
      <c r="AC3" s="22">
        <v>1922</v>
      </c>
      <c r="AD3" s="22">
        <v>624</v>
      </c>
      <c r="AE3">
        <v>8.0690864898465275E-3</v>
      </c>
      <c r="AF3">
        <v>15.60855138975684</v>
      </c>
      <c r="AG3" s="22">
        <v>1922</v>
      </c>
      <c r="AH3" s="22">
        <v>624</v>
      </c>
      <c r="AI3">
        <v>8.0093945639671815E-3</v>
      </c>
      <c r="AJ3">
        <v>15.492286731075401</v>
      </c>
      <c r="AK3" s="22">
        <v>1922</v>
      </c>
      <c r="AL3" s="22">
        <v>624</v>
      </c>
      <c r="AM3">
        <v>7.9513810951511964E-3</v>
      </c>
      <c r="AN3">
        <v>15.3796765434717</v>
      </c>
      <c r="AO3" s="22">
        <v>1922</v>
      </c>
      <c r="AP3" s="22">
        <v>624</v>
      </c>
      <c r="AQ3">
        <v>7.8733792281188864E-3</v>
      </c>
      <c r="AR3">
        <v>15.228017745073062</v>
      </c>
      <c r="AS3" s="22">
        <v>1922</v>
      </c>
      <c r="AT3" s="22">
        <v>624</v>
      </c>
      <c r="AU3">
        <v>7.6925894242682669E-3</v>
      </c>
      <c r="AV3">
        <v>14.877965033040883</v>
      </c>
      <c r="AW3" s="22">
        <v>1922</v>
      </c>
      <c r="AX3" s="22">
        <v>624</v>
      </c>
      <c r="AY3">
        <v>8.018038419808287E-3</v>
      </c>
      <c r="AZ3">
        <v>15.507003423211183</v>
      </c>
      <c r="BA3" s="22">
        <v>1922</v>
      </c>
      <c r="BB3" s="22">
        <v>624</v>
      </c>
      <c r="BC3">
        <v>7.9584239363811298E-3</v>
      </c>
      <c r="BD3">
        <v>15.391309909509257</v>
      </c>
      <c r="BE3" s="22">
        <v>1922</v>
      </c>
      <c r="BF3" s="22">
        <v>624</v>
      </c>
      <c r="BG3">
        <v>7.8646874880961906E-3</v>
      </c>
      <c r="BH3">
        <v>15.209633184800468</v>
      </c>
      <c r="BI3" s="22">
        <v>1922</v>
      </c>
      <c r="BJ3" s="22">
        <v>624</v>
      </c>
      <c r="BK3">
        <v>8.0045572863299205E-3</v>
      </c>
      <c r="BL3">
        <v>15.47972844087445</v>
      </c>
      <c r="BM3" s="22">
        <v>1922</v>
      </c>
      <c r="BN3" s="22">
        <v>624</v>
      </c>
      <c r="BO3">
        <v>8.0865073957650316E-3</v>
      </c>
      <c r="BP3">
        <v>15.637803540959244</v>
      </c>
      <c r="BQ3" s="22">
        <v>1922</v>
      </c>
      <c r="BR3" s="22">
        <v>624</v>
      </c>
      <c r="BS3">
        <v>8.1596812636205024E-3</v>
      </c>
      <c r="BT3">
        <v>15.778899023212665</v>
      </c>
      <c r="BU3" s="22">
        <v>1922</v>
      </c>
      <c r="BV3" s="22">
        <v>624</v>
      </c>
      <c r="BW3">
        <v>8.2115721149377888E-3</v>
      </c>
      <c r="BX3">
        <v>15.878831676580527</v>
      </c>
      <c r="BY3" s="22">
        <v>1922</v>
      </c>
      <c r="BZ3" s="22">
        <v>624</v>
      </c>
      <c r="CA3">
        <v>8.2546278635683111E-3</v>
      </c>
      <c r="CB3">
        <v>15.961674780376793</v>
      </c>
      <c r="CC3" s="22">
        <v>1922</v>
      </c>
      <c r="CD3" s="22">
        <v>624</v>
      </c>
      <c r="CE3">
        <v>8.289968636342791E-3</v>
      </c>
      <c r="CF3">
        <v>16.029595554094616</v>
      </c>
      <c r="CG3" s="22">
        <v>1922</v>
      </c>
      <c r="CH3" s="22">
        <v>624</v>
      </c>
      <c r="CI3">
        <v>8.2896504277236733E-3</v>
      </c>
      <c r="CJ3">
        <v>16.028563654438955</v>
      </c>
      <c r="CK3" s="22">
        <v>1922</v>
      </c>
      <c r="CL3" s="22">
        <v>624</v>
      </c>
      <c r="CM3">
        <v>8.382301418621679E-3</v>
      </c>
      <c r="CN3">
        <v>16.207288716936791</v>
      </c>
    </row>
    <row r="4" spans="2:92" ht="15" thickBot="1">
      <c r="B4">
        <v>6.4296664734774925E-2</v>
      </c>
      <c r="C4" s="30">
        <v>0.79341871813648257</v>
      </c>
      <c r="D4">
        <v>69.132773296915147</v>
      </c>
      <c r="E4" s="22">
        <v>1925</v>
      </c>
      <c r="F4" s="22">
        <v>354</v>
      </c>
      <c r="G4">
        <v>0.7993396484094637</v>
      </c>
      <c r="H4">
        <v>0.26281938446802638</v>
      </c>
      <c r="I4" s="22">
        <v>1926</v>
      </c>
      <c r="J4" s="22">
        <v>390</v>
      </c>
      <c r="K4">
        <v>0.74795951552913165</v>
      </c>
      <c r="L4">
        <v>0.25269177571459073</v>
      </c>
      <c r="M4" s="22">
        <v>1926</v>
      </c>
      <c r="N4" s="22">
        <v>390</v>
      </c>
      <c r="O4">
        <v>0.81795459194151499</v>
      </c>
      <c r="P4">
        <v>0.25288936167318549</v>
      </c>
      <c r="Q4" s="22">
        <v>1926</v>
      </c>
      <c r="R4" s="22">
        <v>390</v>
      </c>
      <c r="S4">
        <v>0.79341871813648257</v>
      </c>
      <c r="T4">
        <v>0.24997961851073119</v>
      </c>
      <c r="U4" s="22">
        <v>1925</v>
      </c>
      <c r="V4" s="22">
        <v>354</v>
      </c>
      <c r="W4">
        <v>0.79562429175270943</v>
      </c>
      <c r="X4">
        <v>0.25311975920418378</v>
      </c>
      <c r="Y4" s="22">
        <v>1925</v>
      </c>
      <c r="Z4" s="22">
        <v>354</v>
      </c>
      <c r="AA4">
        <v>0.84750600652291408</v>
      </c>
      <c r="AB4">
        <v>0.23533324174820752</v>
      </c>
      <c r="AC4" s="22">
        <v>1925</v>
      </c>
      <c r="AD4" s="22">
        <v>354</v>
      </c>
      <c r="AE4">
        <v>0.79294098707190874</v>
      </c>
      <c r="AF4">
        <v>0.26671352007476207</v>
      </c>
      <c r="AG4" s="22">
        <v>1925</v>
      </c>
      <c r="AH4" s="22">
        <v>354</v>
      </c>
      <c r="AI4">
        <v>0.797283660013408</v>
      </c>
      <c r="AJ4">
        <v>0.26729666931530538</v>
      </c>
      <c r="AK4" s="22">
        <v>1925</v>
      </c>
      <c r="AL4" s="22">
        <v>354</v>
      </c>
      <c r="AM4">
        <v>0.80489569964320906</v>
      </c>
      <c r="AN4">
        <v>0.26624662633045998</v>
      </c>
      <c r="AO4" s="22">
        <v>1925</v>
      </c>
      <c r="AP4" s="22">
        <v>354</v>
      </c>
      <c r="AQ4">
        <v>0.80654713629493002</v>
      </c>
      <c r="AR4">
        <v>0.26464394100517513</v>
      </c>
      <c r="AS4" s="22">
        <v>1925</v>
      </c>
      <c r="AT4" s="22">
        <v>354</v>
      </c>
      <c r="AU4">
        <v>0.81279275042478694</v>
      </c>
      <c r="AV4">
        <v>0.25869870574156173</v>
      </c>
      <c r="AW4" s="22">
        <v>1925</v>
      </c>
      <c r="AX4" s="22">
        <v>354</v>
      </c>
      <c r="AY4">
        <v>0.79950702115120154</v>
      </c>
      <c r="AZ4">
        <v>0.2695301510308627</v>
      </c>
      <c r="BA4" s="22">
        <v>1925</v>
      </c>
      <c r="BB4" s="22">
        <v>354</v>
      </c>
      <c r="BC4">
        <v>0.80078603472412457</v>
      </c>
      <c r="BD4">
        <v>0.26716489607091792</v>
      </c>
      <c r="BE4" s="22">
        <v>1925</v>
      </c>
      <c r="BF4" s="22">
        <v>354</v>
      </c>
      <c r="BG4">
        <v>0.80275342868095323</v>
      </c>
      <c r="BH4">
        <v>0.26341420302705876</v>
      </c>
      <c r="BI4" s="22">
        <v>1925</v>
      </c>
      <c r="BJ4" s="22">
        <v>354</v>
      </c>
      <c r="BK4">
        <v>0.80308536045796997</v>
      </c>
      <c r="BL4">
        <v>0.26723115896840255</v>
      </c>
      <c r="BM4" s="22">
        <v>1925</v>
      </c>
      <c r="BN4" s="22">
        <v>354</v>
      </c>
      <c r="BO4">
        <v>0.79471334886146017</v>
      </c>
      <c r="BP4">
        <v>0.26883228670979981</v>
      </c>
      <c r="BQ4" s="22">
        <v>1925</v>
      </c>
      <c r="BR4" s="22">
        <v>354</v>
      </c>
      <c r="BS4">
        <v>0.79517403566260458</v>
      </c>
      <c r="BT4">
        <v>0.26985609251366405</v>
      </c>
      <c r="BU4" s="22">
        <v>1925</v>
      </c>
      <c r="BV4" s="22">
        <v>354</v>
      </c>
      <c r="BW4">
        <v>0.79089898020588434</v>
      </c>
      <c r="BX4">
        <v>0.26988478265743249</v>
      </c>
      <c r="BY4" s="22">
        <v>1925</v>
      </c>
      <c r="BZ4" s="22">
        <v>354</v>
      </c>
      <c r="CA4">
        <v>0.79325524605717401</v>
      </c>
      <c r="CB4">
        <v>0.26932739545999307</v>
      </c>
      <c r="CC4" s="22">
        <v>1925</v>
      </c>
      <c r="CD4" s="22">
        <v>354</v>
      </c>
      <c r="CE4">
        <v>0.79426005246706222</v>
      </c>
      <c r="CF4">
        <v>0.26821603892226792</v>
      </c>
      <c r="CG4" s="22">
        <v>1925</v>
      </c>
      <c r="CH4" s="22">
        <v>354</v>
      </c>
      <c r="CI4">
        <v>0.79813598110666073</v>
      </c>
      <c r="CJ4">
        <v>0.26565063996238136</v>
      </c>
      <c r="CK4" s="22">
        <v>1925</v>
      </c>
      <c r="CL4" s="22">
        <v>354</v>
      </c>
      <c r="CM4">
        <v>0.79545228550569014</v>
      </c>
      <c r="CN4">
        <v>0.26573349799750523</v>
      </c>
    </row>
    <row r="5" spans="2:92" ht="16" thickTop="1" thickBot="1">
      <c r="B5">
        <v>6.4989809323868886E-2</v>
      </c>
      <c r="C5" s="30">
        <v>0.79562429175270943</v>
      </c>
      <c r="D5">
        <v>70.073089284272257</v>
      </c>
      <c r="E5" s="22">
        <v>1926</v>
      </c>
      <c r="F5" s="22">
        <v>390</v>
      </c>
      <c r="G5">
        <v>75.687365238804333</v>
      </c>
      <c r="H5">
        <v>19</v>
      </c>
      <c r="I5" s="22">
        <v>1927</v>
      </c>
      <c r="J5" s="22">
        <v>1040</v>
      </c>
      <c r="K5" s="26">
        <v>53.41709808163975</v>
      </c>
      <c r="L5">
        <v>18</v>
      </c>
      <c r="M5" s="22">
        <v>1927</v>
      </c>
      <c r="N5" s="22">
        <v>1040</v>
      </c>
      <c r="O5" s="26">
        <v>80.876429743381479</v>
      </c>
      <c r="P5">
        <v>18</v>
      </c>
      <c r="Q5" s="22">
        <v>1927</v>
      </c>
      <c r="R5" s="22">
        <v>1040</v>
      </c>
      <c r="S5" s="26">
        <v>69.132773296915147</v>
      </c>
      <c r="T5">
        <v>18</v>
      </c>
      <c r="U5" s="22">
        <v>1927</v>
      </c>
      <c r="V5" s="22">
        <v>1040</v>
      </c>
      <c r="W5" s="26">
        <v>70.073089284272257</v>
      </c>
      <c r="X5">
        <v>18</v>
      </c>
      <c r="Y5" s="22">
        <v>1926</v>
      </c>
      <c r="Z5" s="22">
        <v>390</v>
      </c>
      <c r="AA5" s="26">
        <v>100.03743602992937</v>
      </c>
      <c r="AB5">
        <v>18</v>
      </c>
      <c r="AC5" s="22">
        <v>1926</v>
      </c>
      <c r="AD5" s="22">
        <v>390</v>
      </c>
      <c r="AE5" s="26">
        <v>68.931738664528197</v>
      </c>
      <c r="AF5">
        <v>18</v>
      </c>
      <c r="AG5" s="22">
        <v>1926</v>
      </c>
      <c r="AH5" s="22">
        <v>390</v>
      </c>
      <c r="AI5" s="26">
        <v>70.794026180575997</v>
      </c>
      <c r="AJ5">
        <v>18</v>
      </c>
      <c r="AK5" s="22">
        <v>1926</v>
      </c>
      <c r="AL5" s="22">
        <v>390</v>
      </c>
      <c r="AM5" s="26">
        <v>74.258345751903249</v>
      </c>
      <c r="AN5">
        <v>18</v>
      </c>
      <c r="AO5" s="22">
        <v>1926</v>
      </c>
      <c r="AP5" s="22">
        <v>390</v>
      </c>
      <c r="AQ5" s="26">
        <v>75.045921653773192</v>
      </c>
      <c r="AR5">
        <v>18</v>
      </c>
      <c r="AS5" s="22">
        <v>1926</v>
      </c>
      <c r="AT5" s="22">
        <v>390</v>
      </c>
      <c r="AU5" s="26">
        <v>78.150122609264983</v>
      </c>
      <c r="AV5">
        <v>18</v>
      </c>
      <c r="AW5" s="22">
        <v>1926</v>
      </c>
      <c r="AX5" s="22">
        <v>390</v>
      </c>
      <c r="AY5" s="26">
        <v>71.778704986844815</v>
      </c>
      <c r="AZ5">
        <v>18</v>
      </c>
      <c r="BA5" s="22">
        <v>1926</v>
      </c>
      <c r="BB5" s="22">
        <v>390</v>
      </c>
      <c r="BC5" s="26">
        <v>72.355111274820757</v>
      </c>
      <c r="BD5">
        <v>18</v>
      </c>
      <c r="BE5" s="22">
        <v>1926</v>
      </c>
      <c r="BF5" s="22">
        <v>390</v>
      </c>
      <c r="BG5" s="26">
        <v>73.256339107081132</v>
      </c>
      <c r="BH5">
        <v>18</v>
      </c>
      <c r="BI5" s="22">
        <v>1926</v>
      </c>
      <c r="BJ5" s="22">
        <v>390</v>
      </c>
      <c r="BK5" s="26">
        <v>73.410166566909922</v>
      </c>
      <c r="BL5">
        <v>18</v>
      </c>
      <c r="BM5" s="22">
        <v>1926</v>
      </c>
      <c r="BN5" s="22">
        <v>390</v>
      </c>
      <c r="BO5" s="26">
        <v>69.68227208233094</v>
      </c>
      <c r="BP5">
        <v>18</v>
      </c>
      <c r="BQ5" s="22">
        <v>1926</v>
      </c>
      <c r="BR5" s="22">
        <v>390</v>
      </c>
      <c r="BS5" s="26">
        <v>69.879483727706813</v>
      </c>
      <c r="BT5">
        <v>18</v>
      </c>
      <c r="BU5" s="22">
        <v>1926</v>
      </c>
      <c r="BV5" s="22">
        <v>390</v>
      </c>
      <c r="BW5" s="26">
        <v>68.082793942005196</v>
      </c>
      <c r="BX5">
        <v>18</v>
      </c>
      <c r="BY5" s="22">
        <v>1926</v>
      </c>
      <c r="BZ5" s="22">
        <v>390</v>
      </c>
      <c r="CA5" s="26">
        <v>69.063877833523122</v>
      </c>
      <c r="CB5">
        <v>18</v>
      </c>
      <c r="CC5" s="22">
        <v>1926</v>
      </c>
      <c r="CD5" s="22">
        <v>390</v>
      </c>
      <c r="CE5" s="26">
        <v>69.489086178163333</v>
      </c>
      <c r="CF5">
        <v>18</v>
      </c>
      <c r="CG5" s="22">
        <v>1926</v>
      </c>
      <c r="CH5" s="22">
        <v>390</v>
      </c>
      <c r="CI5" s="26">
        <v>71.168937082892555</v>
      </c>
      <c r="CJ5">
        <v>18</v>
      </c>
      <c r="CK5" s="22">
        <v>1926</v>
      </c>
      <c r="CL5" s="22">
        <v>390</v>
      </c>
      <c r="CM5" s="26">
        <v>69.999027730523608</v>
      </c>
      <c r="CN5">
        <v>18</v>
      </c>
    </row>
    <row r="6" spans="2:92" ht="15" thickTop="1">
      <c r="B6">
        <v>7.1662851426729596E-2</v>
      </c>
      <c r="C6" s="30">
        <v>0.84750600652291408</v>
      </c>
      <c r="D6">
        <v>100.03743602992937</v>
      </c>
      <c r="E6" s="22">
        <v>1927</v>
      </c>
      <c r="F6" s="22">
        <v>1040</v>
      </c>
      <c r="G6">
        <v>5.2280312502485566</v>
      </c>
      <c r="H6">
        <v>1.3124065481908931</v>
      </c>
      <c r="I6" s="22">
        <v>1928</v>
      </c>
      <c r="J6" s="22">
        <v>549</v>
      </c>
      <c r="K6">
        <v>3.4108490957263196</v>
      </c>
      <c r="L6">
        <v>1.1493564032482744</v>
      </c>
      <c r="M6" s="22">
        <v>1928</v>
      </c>
      <c r="N6" s="22">
        <v>549</v>
      </c>
      <c r="O6">
        <v>5.1722926768095254</v>
      </c>
      <c r="P6">
        <v>1.1511545264544818</v>
      </c>
      <c r="Q6" s="22">
        <v>1928</v>
      </c>
      <c r="R6" s="22">
        <v>549</v>
      </c>
      <c r="S6">
        <v>4.3200938453367659</v>
      </c>
      <c r="T6">
        <v>1.1248165740738725</v>
      </c>
      <c r="U6" s="22">
        <v>1928</v>
      </c>
      <c r="V6" s="22">
        <v>549</v>
      </c>
      <c r="W6">
        <v>4.4895556770920741</v>
      </c>
      <c r="X6">
        <v>1.1532530249925117</v>
      </c>
      <c r="Y6" s="22">
        <v>1928</v>
      </c>
      <c r="Z6" s="22">
        <v>549</v>
      </c>
      <c r="AA6">
        <v>5.5402467394487385</v>
      </c>
      <c r="AB6">
        <v>0.99687122409096496</v>
      </c>
      <c r="AC6" s="22">
        <v>1927</v>
      </c>
      <c r="AD6" s="22">
        <v>1040</v>
      </c>
      <c r="AE6">
        <v>4.9035351782477763</v>
      </c>
      <c r="AF6">
        <v>1.2804498322320692</v>
      </c>
      <c r="AG6" s="22">
        <v>1927</v>
      </c>
      <c r="AH6" s="22">
        <v>1040</v>
      </c>
      <c r="AI6">
        <v>5.0580568529159313</v>
      </c>
      <c r="AJ6">
        <v>1.2860551696870026</v>
      </c>
      <c r="AK6" s="22">
        <v>1927</v>
      </c>
      <c r="AL6" s="22">
        <v>1040</v>
      </c>
      <c r="AM6">
        <v>5.2639711104375095</v>
      </c>
      <c r="AN6">
        <v>1.2759707885823284</v>
      </c>
      <c r="AO6" s="22">
        <v>1927</v>
      </c>
      <c r="AP6" s="22">
        <v>1040</v>
      </c>
      <c r="AQ6">
        <v>5.2559473513308959</v>
      </c>
      <c r="AR6">
        <v>1.260655479193511</v>
      </c>
      <c r="AS6" s="22">
        <v>1927</v>
      </c>
      <c r="AT6" s="22">
        <v>1040</v>
      </c>
      <c r="AU6">
        <v>5.23019854616442</v>
      </c>
      <c r="AV6">
        <v>1.2046503663424644</v>
      </c>
      <c r="AW6" s="22">
        <v>1927</v>
      </c>
      <c r="AX6" s="22">
        <v>1040</v>
      </c>
      <c r="AY6">
        <v>5.2144718579744005</v>
      </c>
      <c r="AZ6">
        <v>1.3076370416649534</v>
      </c>
      <c r="BA6" s="22">
        <v>1927</v>
      </c>
      <c r="BB6" s="22">
        <v>1040</v>
      </c>
      <c r="BC6">
        <v>5.1644966883389136</v>
      </c>
      <c r="BD6">
        <v>1.2847874704665188</v>
      </c>
      <c r="BE6" s="22">
        <v>1927</v>
      </c>
      <c r="BF6" s="22">
        <v>1040</v>
      </c>
      <c r="BG6">
        <v>5.0830407044964145</v>
      </c>
      <c r="BH6">
        <v>1.2489667624148495</v>
      </c>
      <c r="BI6" s="22">
        <v>1927</v>
      </c>
      <c r="BJ6" s="22">
        <v>1040</v>
      </c>
      <c r="BK6">
        <v>5.242402956433331</v>
      </c>
      <c r="BL6">
        <v>1.2854248618247213</v>
      </c>
      <c r="BM6" s="22">
        <v>1927</v>
      </c>
      <c r="BN6" s="22">
        <v>1040</v>
      </c>
      <c r="BO6">
        <v>5.0359934361565992</v>
      </c>
      <c r="BP6">
        <v>1.3008743707971604</v>
      </c>
      <c r="BQ6" s="22">
        <v>1927</v>
      </c>
      <c r="BR6" s="22">
        <v>1040</v>
      </c>
      <c r="BS6">
        <v>5.0887854732506916</v>
      </c>
      <c r="BT6">
        <v>1.3108015920013776</v>
      </c>
      <c r="BU6" s="22">
        <v>1927</v>
      </c>
      <c r="BV6" s="22">
        <v>1040</v>
      </c>
      <c r="BW6">
        <v>4.9590006501337331</v>
      </c>
      <c r="BX6">
        <v>1.3110803263808921</v>
      </c>
      <c r="BY6" s="22">
        <v>1927</v>
      </c>
      <c r="BZ6" s="22">
        <v>1040</v>
      </c>
      <c r="CA6">
        <v>5.009703492343899</v>
      </c>
      <c r="CB6">
        <v>1.305670427014743</v>
      </c>
      <c r="CC6" s="22">
        <v>1927</v>
      </c>
      <c r="CD6" s="22">
        <v>1040</v>
      </c>
      <c r="CE6">
        <v>4.9990339870577314</v>
      </c>
      <c r="CF6">
        <v>1.2949171836327278</v>
      </c>
      <c r="CG6" s="22">
        <v>1927</v>
      </c>
      <c r="CH6" s="22">
        <v>1040</v>
      </c>
      <c r="CI6">
        <v>5.0224105726698269</v>
      </c>
      <c r="CJ6">
        <v>1.2702647252236097</v>
      </c>
      <c r="CK6" s="22">
        <v>1927</v>
      </c>
      <c r="CL6" s="22">
        <v>1040</v>
      </c>
      <c r="CM6">
        <v>4.9429317809386406</v>
      </c>
      <c r="CN6">
        <v>1.2710572552438224</v>
      </c>
    </row>
    <row r="7" spans="2:92">
      <c r="B7">
        <v>6.6993703522110287E-2</v>
      </c>
      <c r="C7" s="30">
        <v>0.79294098707190874</v>
      </c>
      <c r="D7">
        <v>68.931738664528197</v>
      </c>
      <c r="E7" s="22">
        <v>1928</v>
      </c>
      <c r="F7" s="22">
        <v>549</v>
      </c>
      <c r="G7" t="s">
        <v>35</v>
      </c>
      <c r="H7">
        <f>TINV(0.0455,H5)</f>
        <v>2.1404966299111416</v>
      </c>
      <c r="I7" s="22">
        <v>1930</v>
      </c>
      <c r="J7" s="22">
        <v>638</v>
      </c>
      <c r="K7" t="s">
        <v>35</v>
      </c>
      <c r="L7">
        <f>TINV(0.0455,L5)</f>
        <v>2.1488523236373958</v>
      </c>
      <c r="M7" s="22">
        <v>1930</v>
      </c>
      <c r="N7" s="22">
        <v>638</v>
      </c>
      <c r="O7" t="s">
        <v>35</v>
      </c>
      <c r="P7">
        <f>TINV(0.0455,P5)</f>
        <v>2.1488523236373958</v>
      </c>
      <c r="Q7" s="22">
        <v>1930</v>
      </c>
      <c r="R7" s="22">
        <v>638</v>
      </c>
      <c r="S7" t="s">
        <v>35</v>
      </c>
      <c r="T7">
        <f>TINV(0.0455,T5)</f>
        <v>2.1488523236373958</v>
      </c>
      <c r="U7" s="22">
        <v>1930</v>
      </c>
      <c r="V7" s="22">
        <v>638</v>
      </c>
      <c r="W7" t="s">
        <v>35</v>
      </c>
      <c r="X7">
        <f>TINV(0.0455,X5)</f>
        <v>2.1488523236373958</v>
      </c>
      <c r="Y7" s="22">
        <v>1930</v>
      </c>
      <c r="Z7" s="22">
        <v>638</v>
      </c>
      <c r="AA7" t="s">
        <v>35</v>
      </c>
      <c r="AB7">
        <f>TINV(0.0455,AB5)</f>
        <v>2.1488523236373958</v>
      </c>
      <c r="AC7" s="22">
        <v>1930</v>
      </c>
      <c r="AD7" s="22">
        <v>638</v>
      </c>
      <c r="AE7" t="s">
        <v>35</v>
      </c>
      <c r="AF7">
        <f>TINV(0.0455,AF5)</f>
        <v>2.1488523236373958</v>
      </c>
      <c r="AG7" s="22">
        <v>1928</v>
      </c>
      <c r="AH7" s="22">
        <v>549</v>
      </c>
      <c r="AI7" t="s">
        <v>35</v>
      </c>
      <c r="AJ7">
        <f>TINV(0.0455,AJ5)</f>
        <v>2.1488523236373958</v>
      </c>
      <c r="AK7" s="22">
        <v>1928</v>
      </c>
      <c r="AL7" s="22">
        <v>549</v>
      </c>
      <c r="AM7" t="s">
        <v>35</v>
      </c>
      <c r="AN7">
        <f>TINV(0.0455,AN5)</f>
        <v>2.1488523236373958</v>
      </c>
      <c r="AO7" s="22">
        <v>1928</v>
      </c>
      <c r="AP7" s="22">
        <v>549</v>
      </c>
      <c r="AQ7" t="s">
        <v>35</v>
      </c>
      <c r="AR7">
        <f>TINV(0.0455,AR5)</f>
        <v>2.1488523236373958</v>
      </c>
      <c r="AS7" s="22">
        <v>1928</v>
      </c>
      <c r="AT7" s="22">
        <v>549</v>
      </c>
      <c r="AU7" t="s">
        <v>35</v>
      </c>
      <c r="AV7">
        <f>TINV(0.0455,AV5)</f>
        <v>2.1488523236373958</v>
      </c>
      <c r="AW7" s="22">
        <v>1928</v>
      </c>
      <c r="AX7" s="22">
        <v>549</v>
      </c>
      <c r="AY7" t="s">
        <v>35</v>
      </c>
      <c r="AZ7">
        <f>TINV(0.0455,AZ5)</f>
        <v>2.1488523236373958</v>
      </c>
      <c r="BA7" s="22">
        <v>1928</v>
      </c>
      <c r="BB7" s="22">
        <v>549</v>
      </c>
      <c r="BC7" t="s">
        <v>35</v>
      </c>
      <c r="BD7">
        <f>TINV(0.0455,BD5)</f>
        <v>2.1488523236373958</v>
      </c>
      <c r="BE7" s="22">
        <v>1928</v>
      </c>
      <c r="BF7" s="22">
        <v>549</v>
      </c>
      <c r="BG7" t="s">
        <v>35</v>
      </c>
      <c r="BH7">
        <f>TINV(0.0455,BH5)</f>
        <v>2.1488523236373958</v>
      </c>
      <c r="BI7" s="22">
        <v>1928</v>
      </c>
      <c r="BJ7" s="22">
        <v>549</v>
      </c>
      <c r="BK7" t="s">
        <v>35</v>
      </c>
      <c r="BL7">
        <f>TINV(0.0455,BL5)</f>
        <v>2.1488523236373958</v>
      </c>
      <c r="BM7" s="22">
        <v>1928</v>
      </c>
      <c r="BN7" s="22">
        <v>549</v>
      </c>
      <c r="BO7" t="s">
        <v>35</v>
      </c>
      <c r="BP7">
        <f>TINV(0.0455,BP5)</f>
        <v>2.1488523236373958</v>
      </c>
      <c r="BQ7" s="22">
        <v>1928</v>
      </c>
      <c r="BR7" s="22">
        <v>549</v>
      </c>
      <c r="BS7" t="s">
        <v>35</v>
      </c>
      <c r="BT7">
        <f>TINV(0.0455,BT5)</f>
        <v>2.1488523236373958</v>
      </c>
      <c r="BU7" s="22">
        <v>1928</v>
      </c>
      <c r="BV7" s="22">
        <v>549</v>
      </c>
      <c r="BW7" t="s">
        <v>35</v>
      </c>
      <c r="BX7">
        <f>TINV(0.0455,BX5)</f>
        <v>2.1488523236373958</v>
      </c>
      <c r="BY7" s="22">
        <v>1928</v>
      </c>
      <c r="BZ7" s="22">
        <v>549</v>
      </c>
      <c r="CA7" t="s">
        <v>35</v>
      </c>
      <c r="CB7">
        <f>TINV(0.0455,CB5)</f>
        <v>2.1488523236373958</v>
      </c>
      <c r="CC7" s="22">
        <v>1928</v>
      </c>
      <c r="CD7" s="22">
        <v>549</v>
      </c>
      <c r="CE7" t="s">
        <v>35</v>
      </c>
      <c r="CF7">
        <f>TINV(0.0455,CF5)</f>
        <v>2.1488523236373958</v>
      </c>
      <c r="CG7" s="22">
        <v>1928</v>
      </c>
      <c r="CH7" s="22">
        <v>549</v>
      </c>
      <c r="CI7" t="s">
        <v>35</v>
      </c>
      <c r="CJ7">
        <f>TINV(0.0455,CJ5)</f>
        <v>2.1488523236373958</v>
      </c>
      <c r="CK7" s="22">
        <v>1928</v>
      </c>
      <c r="CL7" s="22">
        <v>549</v>
      </c>
    </row>
    <row r="8" spans="2:92">
      <c r="B8">
        <v>6.7390393883722879E-2</v>
      </c>
      <c r="C8" s="30">
        <v>0.797283660013408</v>
      </c>
      <c r="D8">
        <v>70.794026180575997</v>
      </c>
      <c r="E8" s="22">
        <v>1930</v>
      </c>
      <c r="F8" s="22">
        <v>638</v>
      </c>
      <c r="G8" t="s">
        <v>36</v>
      </c>
      <c r="H8">
        <f>H7*G3</f>
        <v>1.6728221971154093E-2</v>
      </c>
      <c r="I8" s="22">
        <v>1931</v>
      </c>
      <c r="J8" s="22">
        <v>962</v>
      </c>
      <c r="K8" t="s">
        <v>36</v>
      </c>
      <c r="L8">
        <f>L7*K3</f>
        <v>1.8168677680607242E-2</v>
      </c>
      <c r="M8" s="22">
        <v>1931</v>
      </c>
      <c r="N8" s="22">
        <v>962</v>
      </c>
      <c r="O8" t="s">
        <v>36</v>
      </c>
      <c r="P8">
        <f>P7*O3</f>
        <v>1.7371831967546849E-2</v>
      </c>
      <c r="Q8" s="22">
        <v>1931</v>
      </c>
      <c r="R8" s="22">
        <v>962</v>
      </c>
      <c r="S8" t="s">
        <v>36</v>
      </c>
      <c r="T8">
        <f>T7*S3</f>
        <v>1.6617015542218318E-2</v>
      </c>
      <c r="U8" s="22">
        <v>1931</v>
      </c>
      <c r="V8" s="22">
        <v>962</v>
      </c>
      <c r="W8" t="s">
        <v>36</v>
      </c>
      <c r="X8">
        <f>X7*W3</f>
        <v>1.6683078790284064E-2</v>
      </c>
      <c r="Y8" s="22">
        <v>1931</v>
      </c>
      <c r="Z8" s="22">
        <v>962</v>
      </c>
      <c r="AA8" t="s">
        <v>36</v>
      </c>
      <c r="AB8">
        <f>AB7*AA3</f>
        <v>1.5396406848609899E-2</v>
      </c>
      <c r="AC8" s="22">
        <v>1931</v>
      </c>
      <c r="AD8" s="22">
        <v>962</v>
      </c>
      <c r="AE8" t="s">
        <v>36</v>
      </c>
      <c r="AF8">
        <f>AF7*AE3</f>
        <v>1.7339275253337828E-2</v>
      </c>
      <c r="AG8" s="22">
        <v>1931</v>
      </c>
      <c r="AH8" s="22">
        <v>962</v>
      </c>
      <c r="AI8" t="s">
        <v>36</v>
      </c>
      <c r="AJ8">
        <f>AJ7*AI3</f>
        <v>1.7211006119709604E-2</v>
      </c>
      <c r="AK8" s="22">
        <v>1930</v>
      </c>
      <c r="AL8" s="22">
        <v>638</v>
      </c>
      <c r="AM8" t="s">
        <v>36</v>
      </c>
      <c r="AN8">
        <f>AN7*AM3</f>
        <v>1.7086343742442108E-2</v>
      </c>
      <c r="AO8" s="22">
        <v>1930</v>
      </c>
      <c r="AP8" s="22">
        <v>638</v>
      </c>
      <c r="AQ8" t="s">
        <v>36</v>
      </c>
      <c r="AR8">
        <f>AR7*AQ3</f>
        <v>1.6918729249221675E-2</v>
      </c>
      <c r="AS8" s="22">
        <v>1930</v>
      </c>
      <c r="AT8" s="22">
        <v>638</v>
      </c>
      <c r="AU8" t="s">
        <v>36</v>
      </c>
      <c r="AV8">
        <f>AV7*AU3</f>
        <v>1.6530238659127321E-2</v>
      </c>
      <c r="AW8" s="22">
        <v>1930</v>
      </c>
      <c r="AX8" s="22">
        <v>638</v>
      </c>
      <c r="AY8" t="s">
        <v>36</v>
      </c>
      <c r="AZ8">
        <f>AZ7*AY3</f>
        <v>1.7229580489418951E-2</v>
      </c>
      <c r="BA8" s="22">
        <v>1930</v>
      </c>
      <c r="BB8" s="22">
        <v>638</v>
      </c>
      <c r="BC8" t="s">
        <v>36</v>
      </c>
      <c r="BD8">
        <f>BD7*BC3</f>
        <v>1.7101477768184062E-2</v>
      </c>
      <c r="BE8" s="22">
        <v>1930</v>
      </c>
      <c r="BF8" s="22">
        <v>638</v>
      </c>
      <c r="BG8" t="s">
        <v>36</v>
      </c>
      <c r="BH8">
        <f>BH7*BG3</f>
        <v>1.6900051983477452E-2</v>
      </c>
      <c r="BI8" s="22">
        <v>1930</v>
      </c>
      <c r="BJ8" s="22">
        <v>638</v>
      </c>
      <c r="BK8" t="s">
        <v>36</v>
      </c>
      <c r="BL8">
        <f>BL7*BK3</f>
        <v>1.7200611524418697E-2</v>
      </c>
      <c r="BM8" s="22">
        <v>1930</v>
      </c>
      <c r="BN8" s="22">
        <v>638</v>
      </c>
      <c r="BO8" t="s">
        <v>36</v>
      </c>
      <c r="BP8">
        <f>BP7*BO3</f>
        <v>1.7376710207500673E-2</v>
      </c>
      <c r="BQ8" s="22">
        <v>1930</v>
      </c>
      <c r="BR8" s="22">
        <v>638</v>
      </c>
      <c r="BS8" t="s">
        <v>36</v>
      </c>
      <c r="BT8">
        <f>BT7*BS3</f>
        <v>1.7533950043471438E-2</v>
      </c>
      <c r="BU8" s="22">
        <v>1930</v>
      </c>
      <c r="BV8" s="22">
        <v>638</v>
      </c>
      <c r="BW8" t="s">
        <v>36</v>
      </c>
      <c r="BX8">
        <f>BX7*BW3</f>
        <v>1.764545581990011E-2</v>
      </c>
      <c r="BY8" s="22">
        <v>1930</v>
      </c>
      <c r="BZ8" s="22">
        <v>638</v>
      </c>
      <c r="CA8" t="s">
        <v>36</v>
      </c>
      <c r="CB8">
        <f>CB7*CA3</f>
        <v>1.7737976265390757E-2</v>
      </c>
      <c r="CC8" s="22">
        <v>1930</v>
      </c>
      <c r="CD8" s="22">
        <v>638</v>
      </c>
      <c r="CE8" t="s">
        <v>36</v>
      </c>
      <c r="CF8">
        <f>CF7*CE3</f>
        <v>1.7813918367086339E-2</v>
      </c>
      <c r="CG8" s="22">
        <v>1930</v>
      </c>
      <c r="CH8" s="22">
        <v>638</v>
      </c>
      <c r="CI8" t="s">
        <v>36</v>
      </c>
      <c r="CJ8">
        <f>CJ7*CI3</f>
        <v>1.7813234583755746E-2</v>
      </c>
      <c r="CK8" s="22">
        <v>1930</v>
      </c>
      <c r="CL8" s="22">
        <v>638</v>
      </c>
    </row>
    <row r="9" spans="2:92">
      <c r="B9">
        <v>6.8519660745677544E-2</v>
      </c>
      <c r="C9" s="30">
        <v>0.80489569964320906</v>
      </c>
      <c r="D9">
        <v>74.258345751903249</v>
      </c>
      <c r="E9" s="22">
        <v>1931</v>
      </c>
      <c r="F9" s="22">
        <v>962</v>
      </c>
      <c r="G9" t="s">
        <v>37</v>
      </c>
      <c r="H9">
        <f>G2+H8</f>
        <v>1.0870831429922152</v>
      </c>
      <c r="I9" s="22">
        <v>1933</v>
      </c>
      <c r="J9" s="22">
        <v>1143</v>
      </c>
      <c r="K9" t="s">
        <v>37</v>
      </c>
      <c r="L9">
        <f>K2+L8</f>
        <v>1.0819134711725604</v>
      </c>
      <c r="M9" s="22">
        <v>1933</v>
      </c>
      <c r="N9" s="22">
        <v>1143</v>
      </c>
      <c r="O9" t="s">
        <v>37</v>
      </c>
      <c r="P9">
        <f>O2+P8</f>
        <v>1.0927825108890215</v>
      </c>
      <c r="Q9" s="22">
        <v>1933</v>
      </c>
      <c r="R9" s="22">
        <v>1143</v>
      </c>
      <c r="S9" t="s">
        <v>37</v>
      </c>
      <c r="T9">
        <f>S2+T8</f>
        <v>1.0830257332404645</v>
      </c>
      <c r="U9" s="22">
        <v>1933</v>
      </c>
      <c r="V9" s="22">
        <v>1143</v>
      </c>
      <c r="W9" t="s">
        <v>37</v>
      </c>
      <c r="X9">
        <f>W2+X8</f>
        <v>1.0838312281578908</v>
      </c>
      <c r="Y9" s="22">
        <v>1933</v>
      </c>
      <c r="Z9" s="22">
        <v>1143</v>
      </c>
      <c r="AA9" t="s">
        <v>37</v>
      </c>
      <c r="AB9">
        <f>AA2+AB8</f>
        <v>1.0896894934671368</v>
      </c>
      <c r="AC9" s="22">
        <v>1933</v>
      </c>
      <c r="AD9" s="22">
        <v>1143</v>
      </c>
      <c r="AE9" t="s">
        <v>37</v>
      </c>
      <c r="AF9">
        <f>AE2+AF8</f>
        <v>1.0866280206537986</v>
      </c>
      <c r="AG9" s="22">
        <v>1933</v>
      </c>
      <c r="AH9" s="22">
        <v>1143</v>
      </c>
      <c r="AI9" t="s">
        <v>37</v>
      </c>
      <c r="AJ9">
        <f>AI2+AJ8</f>
        <v>1.0869240122037498</v>
      </c>
      <c r="AK9" s="22">
        <v>1933</v>
      </c>
      <c r="AL9" s="22">
        <v>1143</v>
      </c>
      <c r="AM9" t="s">
        <v>37</v>
      </c>
      <c r="AN9">
        <f>AM2+AN8</f>
        <v>1.0880080236052314</v>
      </c>
      <c r="AO9" s="22">
        <v>1931</v>
      </c>
      <c r="AP9" s="22">
        <v>962</v>
      </c>
      <c r="AQ9" t="s">
        <v>37</v>
      </c>
      <c r="AR9">
        <f>AQ2+AR8</f>
        <v>1.0875049150391609</v>
      </c>
      <c r="AS9" s="22">
        <v>1931</v>
      </c>
      <c r="AT9" s="22">
        <v>962</v>
      </c>
      <c r="AU9" t="s">
        <v>37</v>
      </c>
      <c r="AV9">
        <f>AU2+AV8</f>
        <v>1.0869003191312558</v>
      </c>
      <c r="AW9" s="22">
        <v>1931</v>
      </c>
      <c r="AX9" s="22">
        <v>962</v>
      </c>
      <c r="AY9" t="s">
        <v>37</v>
      </c>
      <c r="AZ9">
        <f>AY2+AZ8</f>
        <v>1.087520690509548</v>
      </c>
      <c r="BA9" s="22">
        <v>1931</v>
      </c>
      <c r="BB9" s="22">
        <v>962</v>
      </c>
      <c r="BC9" t="s">
        <v>37</v>
      </c>
      <c r="BD9">
        <f>BC2+BD8</f>
        <v>1.0871412227632407</v>
      </c>
      <c r="BE9" s="22">
        <v>1931</v>
      </c>
      <c r="BF9" s="22">
        <v>962</v>
      </c>
      <c r="BG9" t="s">
        <v>37</v>
      </c>
      <c r="BH9">
        <f>BG2+BH8</f>
        <v>1.0865311224041809</v>
      </c>
      <c r="BI9" s="22">
        <v>1931</v>
      </c>
      <c r="BJ9" s="22">
        <v>962</v>
      </c>
      <c r="BK9" t="s">
        <v>37</v>
      </c>
      <c r="BL9">
        <f>BK2+BL8</f>
        <v>1.0881899462248137</v>
      </c>
      <c r="BM9" s="22">
        <v>1931</v>
      </c>
      <c r="BN9" s="22">
        <v>962</v>
      </c>
      <c r="BO9" t="s">
        <v>37</v>
      </c>
      <c r="BP9">
        <f>BO2+BP8</f>
        <v>1.0872100238556421</v>
      </c>
      <c r="BQ9" s="22">
        <v>1931</v>
      </c>
      <c r="BR9" s="22">
        <v>962</v>
      </c>
      <c r="BS9" t="s">
        <v>37</v>
      </c>
      <c r="BT9">
        <f>BS2+BT8</f>
        <v>1.0881240569666442</v>
      </c>
      <c r="BU9" s="22">
        <v>1931</v>
      </c>
      <c r="BV9" s="22">
        <v>962</v>
      </c>
      <c r="BW9" t="s">
        <v>37</v>
      </c>
      <c r="BX9">
        <f>BW2+BX8</f>
        <v>1.0877491657044962</v>
      </c>
      <c r="BY9" s="22">
        <v>1931</v>
      </c>
      <c r="BZ9" s="22">
        <v>962</v>
      </c>
      <c r="CA9" t="s">
        <v>37</v>
      </c>
      <c r="CB9">
        <f>CA2+CB8</f>
        <v>1.0887455043246765</v>
      </c>
      <c r="CC9" s="22">
        <v>1931</v>
      </c>
      <c r="CD9" s="22">
        <v>962</v>
      </c>
      <c r="CE9" t="s">
        <v>37</v>
      </c>
      <c r="CF9">
        <f>CE2+CF8</f>
        <v>1.0893629268815548</v>
      </c>
      <c r="CG9" s="22">
        <v>1931</v>
      </c>
      <c r="CH9" s="22">
        <v>962</v>
      </c>
      <c r="CI9" t="s">
        <v>37</v>
      </c>
      <c r="CJ9">
        <f>CI2+CJ8</f>
        <v>1.090249438895821</v>
      </c>
      <c r="CK9" s="22">
        <v>1931</v>
      </c>
      <c r="CL9" s="22">
        <v>962</v>
      </c>
    </row>
    <row r="10" spans="2:92">
      <c r="B10">
        <v>6.82063356526664E-2</v>
      </c>
      <c r="C10" s="30">
        <v>0.80654713629493002</v>
      </c>
      <c r="D10">
        <v>75.045921653773192</v>
      </c>
      <c r="E10" s="22">
        <v>1933</v>
      </c>
      <c r="F10" s="22">
        <v>1143</v>
      </c>
      <c r="G10" t="s">
        <v>38</v>
      </c>
      <c r="H10">
        <f>G2-H8</f>
        <v>1.0536266990499068</v>
      </c>
      <c r="I10" s="22">
        <v>1934</v>
      </c>
      <c r="J10" s="22">
        <v>1350</v>
      </c>
      <c r="K10" t="s">
        <v>38</v>
      </c>
      <c r="L10">
        <f>K2-L8</f>
        <v>1.0455761158113461</v>
      </c>
      <c r="M10" s="22">
        <v>1934</v>
      </c>
      <c r="N10" s="22">
        <v>1350</v>
      </c>
      <c r="O10" t="s">
        <v>38</v>
      </c>
      <c r="P10">
        <f>O2-P8</f>
        <v>1.0580388469539277</v>
      </c>
      <c r="Q10" s="22">
        <v>1934</v>
      </c>
      <c r="R10" s="22">
        <v>1350</v>
      </c>
      <c r="S10" t="s">
        <v>38</v>
      </c>
      <c r="T10">
        <f>S2-T8</f>
        <v>1.0497917021560279</v>
      </c>
      <c r="U10" s="22">
        <v>1934</v>
      </c>
      <c r="V10" s="22">
        <v>1350</v>
      </c>
      <c r="W10" t="s">
        <v>38</v>
      </c>
      <c r="X10">
        <f>W2-X8</f>
        <v>1.0504650705773226</v>
      </c>
      <c r="Y10" s="22">
        <v>1934</v>
      </c>
      <c r="Z10" s="22">
        <v>1350</v>
      </c>
      <c r="AA10" t="s">
        <v>38</v>
      </c>
      <c r="AB10">
        <f>AA2-AB8</f>
        <v>1.0588966797699171</v>
      </c>
      <c r="AC10" s="22">
        <v>1934</v>
      </c>
      <c r="AD10" s="22">
        <v>1350</v>
      </c>
      <c r="AE10" t="s">
        <v>38</v>
      </c>
      <c r="AF10">
        <f>AE2-AF8</f>
        <v>1.0519494701471228</v>
      </c>
      <c r="AG10" s="22">
        <v>1934</v>
      </c>
      <c r="AH10" s="22">
        <v>1350</v>
      </c>
      <c r="AI10" t="s">
        <v>38</v>
      </c>
      <c r="AJ10">
        <f>AI2-AJ8</f>
        <v>1.0525019999643308</v>
      </c>
      <c r="AK10" s="22">
        <v>1934</v>
      </c>
      <c r="AL10" s="22">
        <v>1350</v>
      </c>
      <c r="AM10" t="s">
        <v>38</v>
      </c>
      <c r="AN10">
        <f>AM2-AN8</f>
        <v>1.0538353361203474</v>
      </c>
      <c r="AO10" s="22">
        <v>1934</v>
      </c>
      <c r="AP10" s="22">
        <v>1350</v>
      </c>
      <c r="AQ10" t="s">
        <v>38</v>
      </c>
      <c r="AR10">
        <f>AQ2-AR8</f>
        <v>1.0536674565407176</v>
      </c>
      <c r="AS10" s="22">
        <v>1933</v>
      </c>
      <c r="AT10" s="22">
        <v>1143</v>
      </c>
      <c r="AU10" t="s">
        <v>38</v>
      </c>
      <c r="AV10">
        <f>AU2-AV8</f>
        <v>1.0538398418130013</v>
      </c>
      <c r="AW10" s="22">
        <v>1933</v>
      </c>
      <c r="AX10" s="22">
        <v>1143</v>
      </c>
      <c r="AY10" t="s">
        <v>38</v>
      </c>
      <c r="AZ10">
        <f>AY2-AZ8</f>
        <v>1.0530615295307102</v>
      </c>
      <c r="BA10" s="22">
        <v>1933</v>
      </c>
      <c r="BB10" s="22">
        <v>1143</v>
      </c>
      <c r="BC10" t="s">
        <v>38</v>
      </c>
      <c r="BD10">
        <f>BC2-BD8</f>
        <v>1.0529382672268723</v>
      </c>
      <c r="BE10" s="22">
        <v>1933</v>
      </c>
      <c r="BF10" s="22">
        <v>1143</v>
      </c>
      <c r="BG10" t="s">
        <v>38</v>
      </c>
      <c r="BH10">
        <f>BG2-BH8</f>
        <v>1.0527310184372261</v>
      </c>
      <c r="BI10" s="22">
        <v>1933</v>
      </c>
      <c r="BJ10" s="22">
        <v>1143</v>
      </c>
      <c r="BK10" t="s">
        <v>38</v>
      </c>
      <c r="BL10">
        <f>BK2-BL8</f>
        <v>1.0537887231759762</v>
      </c>
      <c r="BM10" s="22">
        <v>1933</v>
      </c>
      <c r="BN10" s="22">
        <v>1143</v>
      </c>
      <c r="BO10" t="s">
        <v>38</v>
      </c>
      <c r="BP10">
        <f>BO2-BP8</f>
        <v>1.0524566034406408</v>
      </c>
      <c r="BQ10" s="22">
        <v>1933</v>
      </c>
      <c r="BR10" s="22">
        <v>1143</v>
      </c>
      <c r="BS10" t="s">
        <v>38</v>
      </c>
      <c r="BT10">
        <f>BS2-BT8</f>
        <v>1.0530561568797012</v>
      </c>
      <c r="BU10" s="22">
        <v>1933</v>
      </c>
      <c r="BV10" s="22">
        <v>1143</v>
      </c>
      <c r="BW10" t="s">
        <v>38</v>
      </c>
      <c r="BX10">
        <f>BW2-BX8</f>
        <v>1.0524582540646958</v>
      </c>
      <c r="BY10" s="22">
        <v>1933</v>
      </c>
      <c r="BZ10" s="22">
        <v>1143</v>
      </c>
      <c r="CA10" t="s">
        <v>38</v>
      </c>
      <c r="CB10">
        <f>CA2-CB8</f>
        <v>1.0532695517938948</v>
      </c>
      <c r="CC10" s="22">
        <v>1933</v>
      </c>
      <c r="CD10" s="22">
        <v>1143</v>
      </c>
      <c r="CE10" t="s">
        <v>38</v>
      </c>
      <c r="CF10">
        <f>CE2-CF8</f>
        <v>1.0537350901473823</v>
      </c>
      <c r="CG10" s="22">
        <v>1933</v>
      </c>
      <c r="CH10" s="22">
        <v>1143</v>
      </c>
      <c r="CI10" t="s">
        <v>38</v>
      </c>
      <c r="CJ10">
        <f>CI2-CJ8</f>
        <v>1.0546229697283094</v>
      </c>
      <c r="CK10" s="22">
        <v>1933</v>
      </c>
      <c r="CL10" s="22">
        <v>1143</v>
      </c>
    </row>
    <row r="11" spans="2:92">
      <c r="B11">
        <v>6.8004458274832869E-2</v>
      </c>
      <c r="C11" s="30">
        <v>0.81279275042478694</v>
      </c>
      <c r="D11">
        <v>78.150122609264983</v>
      </c>
      <c r="E11" s="22">
        <v>1934</v>
      </c>
      <c r="F11" s="22">
        <v>1350</v>
      </c>
      <c r="G11" t="s">
        <v>39</v>
      </c>
      <c r="H11" s="31">
        <f>LN(G2)</f>
        <v>6.7990295361747596E-2</v>
      </c>
      <c r="I11" s="22">
        <v>1935</v>
      </c>
      <c r="J11" s="22">
        <v>1122</v>
      </c>
      <c r="K11" t="s">
        <v>39</v>
      </c>
      <c r="L11" s="31">
        <f>LN(K2)</f>
        <v>6.1795506408818542E-2</v>
      </c>
      <c r="M11" s="22">
        <v>1935</v>
      </c>
      <c r="N11" s="22">
        <v>1122</v>
      </c>
      <c r="O11" t="s">
        <v>39</v>
      </c>
      <c r="P11" s="31">
        <f>LN(O2)</f>
        <v>7.2702615529625411E-2</v>
      </c>
      <c r="Q11" s="22">
        <v>1935</v>
      </c>
      <c r="R11" s="22">
        <v>1122</v>
      </c>
      <c r="S11" t="s">
        <v>39</v>
      </c>
      <c r="T11" s="31">
        <f>LN(S2)</f>
        <v>6.4296664734774925E-2</v>
      </c>
      <c r="U11" s="22">
        <v>1935</v>
      </c>
      <c r="V11" s="22">
        <v>1122</v>
      </c>
      <c r="W11" t="s">
        <v>39</v>
      </c>
      <c r="X11" s="31">
        <f>LN(W2)</f>
        <v>6.4989809323868886E-2</v>
      </c>
      <c r="Y11" s="22">
        <v>1935</v>
      </c>
      <c r="Z11" s="22">
        <v>1122</v>
      </c>
      <c r="AA11" t="s">
        <v>39</v>
      </c>
      <c r="AB11" s="31">
        <f>LN(AA2)</f>
        <v>7.1662851426729596E-2</v>
      </c>
      <c r="AC11" s="22">
        <v>1935</v>
      </c>
      <c r="AD11" s="22">
        <v>1122</v>
      </c>
      <c r="AE11" t="s">
        <v>39</v>
      </c>
      <c r="AF11" s="31">
        <f>LN(AE2)</f>
        <v>6.6993703522110287E-2</v>
      </c>
      <c r="AG11" s="22">
        <v>1935</v>
      </c>
      <c r="AH11" s="22">
        <v>1122</v>
      </c>
      <c r="AI11" t="s">
        <v>39</v>
      </c>
      <c r="AJ11" s="31">
        <f>LN(AI2)</f>
        <v>6.7390393883722879E-2</v>
      </c>
      <c r="AK11" s="22">
        <v>1935</v>
      </c>
      <c r="AL11" s="22">
        <v>1122</v>
      </c>
      <c r="AM11" t="s">
        <v>39</v>
      </c>
      <c r="AN11" s="31">
        <f>LN(AM2)</f>
        <v>6.8519660745677544E-2</v>
      </c>
      <c r="AO11" s="22">
        <v>1935</v>
      </c>
      <c r="AP11" s="22">
        <v>1122</v>
      </c>
      <c r="AQ11" t="s">
        <v>39</v>
      </c>
      <c r="AR11" s="31">
        <f>LN(AQ2)</f>
        <v>6.82063356526664E-2</v>
      </c>
      <c r="AS11" s="22">
        <v>1935</v>
      </c>
      <c r="AT11" s="22">
        <v>1122</v>
      </c>
      <c r="AU11" t="s">
        <v>39</v>
      </c>
      <c r="AV11" s="31">
        <f>LN(AU2)</f>
        <v>6.8004458274832869E-2</v>
      </c>
      <c r="AW11" s="22">
        <v>1934</v>
      </c>
      <c r="AX11" s="22">
        <v>1350</v>
      </c>
      <c r="AY11" t="s">
        <v>39</v>
      </c>
      <c r="AZ11" s="31">
        <f>LN(AY2)</f>
        <v>6.7930676910097507E-2</v>
      </c>
      <c r="BA11" s="22">
        <v>1934</v>
      </c>
      <c r="BB11" s="22">
        <v>1350</v>
      </c>
      <c r="BC11" t="s">
        <v>39</v>
      </c>
      <c r="BD11" s="31">
        <f>LN(BC2)</f>
        <v>6.7695792639154748E-2</v>
      </c>
      <c r="BE11" s="22">
        <v>1934</v>
      </c>
      <c r="BF11" s="22">
        <v>1350</v>
      </c>
      <c r="BG11" t="s">
        <v>39</v>
      </c>
      <c r="BH11" s="31">
        <f>LN(BG2)</f>
        <v>6.7313795019354375E-2</v>
      </c>
      <c r="BI11" s="22">
        <v>1934</v>
      </c>
      <c r="BJ11" s="22">
        <v>1350</v>
      </c>
      <c r="BK11" t="s">
        <v>39</v>
      </c>
      <c r="BL11" s="31">
        <f>LN(BK2)</f>
        <v>6.8582833153091313E-2</v>
      </c>
      <c r="BM11" s="22">
        <v>1934</v>
      </c>
      <c r="BN11" s="22">
        <v>1350</v>
      </c>
      <c r="BO11" t="s">
        <v>39</v>
      </c>
      <c r="BP11" s="31">
        <f>LN(BO2)</f>
        <v>6.7502854701344303E-2</v>
      </c>
      <c r="BQ11" s="22">
        <v>1934</v>
      </c>
      <c r="BR11" s="22">
        <v>1350</v>
      </c>
      <c r="BS11" t="s">
        <v>39</v>
      </c>
      <c r="BT11" s="31">
        <f>LN(BS2)</f>
        <v>6.8209998249946974E-2</v>
      </c>
      <c r="BU11" s="22">
        <v>1934</v>
      </c>
      <c r="BV11" s="22">
        <v>1350</v>
      </c>
      <c r="BW11" t="s">
        <v>39</v>
      </c>
      <c r="BX11" s="31">
        <f>LN(BW2)</f>
        <v>6.7755568902668969E-2</v>
      </c>
      <c r="BY11" s="22">
        <v>1934</v>
      </c>
      <c r="BZ11" s="22">
        <v>1350</v>
      </c>
      <c r="CA11" t="s">
        <v>39</v>
      </c>
      <c r="CB11" s="31">
        <f>LN(CA2)</f>
        <v>6.8599820441175144E-2</v>
      </c>
      <c r="CC11" s="22">
        <v>1934</v>
      </c>
      <c r="CD11" s="22">
        <v>1350</v>
      </c>
      <c r="CE11" t="s">
        <v>39</v>
      </c>
      <c r="CF11" s="31">
        <f>LN(CE2)</f>
        <v>6.9105273116488911E-2</v>
      </c>
      <c r="CG11" s="22">
        <v>1934</v>
      </c>
      <c r="CH11" s="22">
        <v>1350</v>
      </c>
      <c r="CI11" t="s">
        <v>39</v>
      </c>
      <c r="CJ11" s="31">
        <f>LN(CI2)</f>
        <v>6.993288689192817E-2</v>
      </c>
      <c r="CK11" s="22">
        <v>1934</v>
      </c>
      <c r="CL11" s="22">
        <v>1350</v>
      </c>
    </row>
    <row r="12" spans="2:92">
      <c r="B12">
        <v>6.7930676910097507E-2</v>
      </c>
      <c r="C12" s="30">
        <v>0.79950702115120154</v>
      </c>
      <c r="D12">
        <v>71.778704986844815</v>
      </c>
      <c r="E12" s="22">
        <v>1935</v>
      </c>
      <c r="F12" s="22">
        <v>1122</v>
      </c>
      <c r="G12" t="s">
        <v>40</v>
      </c>
      <c r="H12" s="31">
        <f>LN(H9)</f>
        <v>8.3498093707274998E-2</v>
      </c>
      <c r="I12" s="22">
        <v>1936</v>
      </c>
      <c r="J12" s="22">
        <v>1320</v>
      </c>
      <c r="K12" t="s">
        <v>40</v>
      </c>
      <c r="L12" s="31">
        <f>LN(L9)</f>
        <v>7.8731206036553467E-2</v>
      </c>
      <c r="M12" s="22">
        <v>1936</v>
      </c>
      <c r="N12" s="22">
        <v>1320</v>
      </c>
      <c r="O12" t="s">
        <v>40</v>
      </c>
      <c r="P12" s="31">
        <f>LN(P9)</f>
        <v>8.8727205761431546E-2</v>
      </c>
      <c r="Q12" s="22">
        <v>1936</v>
      </c>
      <c r="R12" s="22">
        <v>1320</v>
      </c>
      <c r="S12" t="s">
        <v>40</v>
      </c>
      <c r="T12" s="31">
        <f>LN(T9)</f>
        <v>7.9758728808091442E-2</v>
      </c>
      <c r="U12" s="22">
        <v>1936</v>
      </c>
      <c r="V12" s="22">
        <v>1320</v>
      </c>
      <c r="W12" t="s">
        <v>40</v>
      </c>
      <c r="X12" s="31">
        <f>LN(X9)</f>
        <v>8.0502197314669108E-2</v>
      </c>
      <c r="Y12" s="22">
        <v>1936</v>
      </c>
      <c r="Z12" s="22">
        <v>1320</v>
      </c>
      <c r="AA12" t="s">
        <v>40</v>
      </c>
      <c r="AB12" s="31">
        <f>LN(AB9)</f>
        <v>8.5892787279574848E-2</v>
      </c>
      <c r="AC12" s="22">
        <v>1936</v>
      </c>
      <c r="AD12" s="22">
        <v>1320</v>
      </c>
      <c r="AE12" t="s">
        <v>40</v>
      </c>
      <c r="AF12" s="31">
        <f>LN(AF9)</f>
        <v>8.3079342262576336E-2</v>
      </c>
      <c r="AG12" s="22">
        <v>1936</v>
      </c>
      <c r="AH12" s="22">
        <v>1320</v>
      </c>
      <c r="AI12" t="s">
        <v>40</v>
      </c>
      <c r="AJ12" s="31">
        <f>LN(AJ9)</f>
        <v>8.3351699719224612E-2</v>
      </c>
      <c r="AK12" s="22">
        <v>1936</v>
      </c>
      <c r="AL12" s="22">
        <v>1320</v>
      </c>
      <c r="AM12" t="s">
        <v>40</v>
      </c>
      <c r="AN12" s="31">
        <f>LN(AN9)</f>
        <v>8.4348523043719606E-2</v>
      </c>
      <c r="AO12" s="22">
        <v>1936</v>
      </c>
      <c r="AP12" s="22">
        <v>1320</v>
      </c>
      <c r="AQ12" t="s">
        <v>40</v>
      </c>
      <c r="AR12" s="31">
        <f>LN(AR9)</f>
        <v>8.3886003546728774E-2</v>
      </c>
      <c r="AS12" s="22">
        <v>1936</v>
      </c>
      <c r="AT12" s="22">
        <v>1320</v>
      </c>
      <c r="AU12" t="s">
        <v>40</v>
      </c>
      <c r="AV12" s="31">
        <f>LN(AV9)</f>
        <v>8.3329901202984488E-2</v>
      </c>
      <c r="AW12" s="22">
        <v>1936</v>
      </c>
      <c r="AX12" s="22">
        <v>1320</v>
      </c>
      <c r="AY12" t="s">
        <v>40</v>
      </c>
      <c r="AZ12" s="31">
        <f>LN(AZ9)</f>
        <v>8.3900509555620936E-2</v>
      </c>
      <c r="BA12" s="22">
        <v>1935</v>
      </c>
      <c r="BB12" s="22">
        <v>1122</v>
      </c>
      <c r="BC12" t="s">
        <v>40</v>
      </c>
      <c r="BD12" s="31">
        <f>LN(BD9)</f>
        <v>8.3551519445624764E-2</v>
      </c>
      <c r="BE12" s="22">
        <v>1935</v>
      </c>
      <c r="BF12" s="22">
        <v>1122</v>
      </c>
      <c r="BG12" t="s">
        <v>40</v>
      </c>
      <c r="BH12" s="31">
        <f>LN(BH9)</f>
        <v>8.2990164946693673E-2</v>
      </c>
      <c r="BI12" s="22">
        <v>1935</v>
      </c>
      <c r="BJ12" s="22">
        <v>1122</v>
      </c>
      <c r="BK12" t="s">
        <v>40</v>
      </c>
      <c r="BL12" s="31">
        <f>LN(BL9)</f>
        <v>8.4515716123143597E-2</v>
      </c>
      <c r="BM12" s="22">
        <v>1935</v>
      </c>
      <c r="BN12" s="22">
        <v>1122</v>
      </c>
      <c r="BO12" t="s">
        <v>40</v>
      </c>
      <c r="BP12" s="31">
        <f>LN(BP9)</f>
        <v>8.3614803694231271E-2</v>
      </c>
      <c r="BQ12" s="22">
        <v>1935</v>
      </c>
      <c r="BR12" s="22">
        <v>1122</v>
      </c>
      <c r="BS12" t="s">
        <v>40</v>
      </c>
      <c r="BT12" s="31">
        <f>LN(BT9)</f>
        <v>8.4455164880911968E-2</v>
      </c>
      <c r="BU12" s="22">
        <v>1935</v>
      </c>
      <c r="BV12" s="22">
        <v>1122</v>
      </c>
      <c r="BW12" t="s">
        <v>40</v>
      </c>
      <c r="BX12" s="31">
        <f>LN(BX9)</f>
        <v>8.411057562639894E-2</v>
      </c>
      <c r="BY12" s="22">
        <v>1935</v>
      </c>
      <c r="BZ12" s="22">
        <v>1122</v>
      </c>
      <c r="CA12" t="s">
        <v>40</v>
      </c>
      <c r="CB12" s="31">
        <f>LN(CB9)</f>
        <v>8.5026119967946082E-2</v>
      </c>
      <c r="CC12" s="22">
        <v>1935</v>
      </c>
      <c r="CD12" s="22">
        <v>1122</v>
      </c>
      <c r="CE12" t="s">
        <v>40</v>
      </c>
      <c r="CF12" s="31">
        <f>LN(CF9)</f>
        <v>8.5593054620573747E-2</v>
      </c>
      <c r="CG12" s="22">
        <v>1935</v>
      </c>
      <c r="CH12" s="22">
        <v>1122</v>
      </c>
      <c r="CI12" t="s">
        <v>40</v>
      </c>
      <c r="CJ12" s="31">
        <f>LN(CJ9)</f>
        <v>8.6406513084170702E-2</v>
      </c>
      <c r="CK12" s="22">
        <v>1935</v>
      </c>
      <c r="CL12" s="22">
        <v>1122</v>
      </c>
    </row>
    <row r="13" spans="2:92">
      <c r="B13">
        <v>6.7695792639154748E-2</v>
      </c>
      <c r="C13" s="30">
        <v>0.80078603472412457</v>
      </c>
      <c r="D13">
        <v>72.355111274820757</v>
      </c>
      <c r="E13" s="22">
        <v>1936</v>
      </c>
      <c r="F13" s="22">
        <v>1320</v>
      </c>
      <c r="G13" t="s">
        <v>41</v>
      </c>
      <c r="H13" s="31">
        <f>LN(H10)</f>
        <v>5.2238211909752273E-2</v>
      </c>
      <c r="I13" s="22">
        <v>1937</v>
      </c>
      <c r="J13" s="22">
        <v>1535</v>
      </c>
      <c r="K13" t="s">
        <v>41</v>
      </c>
      <c r="L13" s="31">
        <f>LN(L10)</f>
        <v>4.4568040499407158E-2</v>
      </c>
      <c r="M13" s="22">
        <v>1937</v>
      </c>
      <c r="N13" s="22">
        <v>1535</v>
      </c>
      <c r="O13" t="s">
        <v>41</v>
      </c>
      <c r="P13" s="31">
        <f>LN(P10)</f>
        <v>5.6417050109800068E-2</v>
      </c>
      <c r="Q13" s="22">
        <v>1937</v>
      </c>
      <c r="R13" s="22">
        <v>1535</v>
      </c>
      <c r="S13" t="s">
        <v>41</v>
      </c>
      <c r="T13" s="31">
        <f>LN(T10)</f>
        <v>4.8591765590714438E-2</v>
      </c>
      <c r="U13" s="22">
        <v>1937</v>
      </c>
      <c r="V13" s="22">
        <v>1535</v>
      </c>
      <c r="W13" t="s">
        <v>41</v>
      </c>
      <c r="X13" s="31">
        <f>LN(X10)</f>
        <v>4.9232990466747811E-2</v>
      </c>
      <c r="Y13" s="22">
        <v>1937</v>
      </c>
      <c r="Z13" s="22">
        <v>1535</v>
      </c>
      <c r="AA13" t="s">
        <v>41</v>
      </c>
      <c r="AB13" s="31">
        <f>LN(AB10)</f>
        <v>5.7227497902955914E-2</v>
      </c>
      <c r="AC13" s="22">
        <v>1937</v>
      </c>
      <c r="AD13" s="22">
        <v>1535</v>
      </c>
      <c r="AE13" t="s">
        <v>41</v>
      </c>
      <c r="AF13" s="31">
        <f>LN(AF10)</f>
        <v>5.0645080982394987E-2</v>
      </c>
      <c r="AG13" s="22">
        <v>1937</v>
      </c>
      <c r="AH13" s="22">
        <v>1535</v>
      </c>
      <c r="AI13" t="s">
        <v>41</v>
      </c>
      <c r="AJ13" s="31">
        <f>LN(AJ10)</f>
        <v>5.1170186776233764E-2</v>
      </c>
      <c r="AK13" s="22">
        <v>1937</v>
      </c>
      <c r="AL13" s="22">
        <v>1535</v>
      </c>
      <c r="AM13" t="s">
        <v>41</v>
      </c>
      <c r="AN13" s="31">
        <f>LN(AN10)</f>
        <v>5.2436210324566294E-2</v>
      </c>
      <c r="AO13" s="22">
        <v>1937</v>
      </c>
      <c r="AP13" s="22">
        <v>1535</v>
      </c>
      <c r="AQ13" t="s">
        <v>41</v>
      </c>
      <c r="AR13" s="31">
        <f>LN(AR10)</f>
        <v>5.227689420828923E-2</v>
      </c>
      <c r="AS13" s="22">
        <v>1937</v>
      </c>
      <c r="AT13" s="22">
        <v>1535</v>
      </c>
      <c r="AU13" t="s">
        <v>41</v>
      </c>
      <c r="AV13" s="31">
        <f>LN(AV10)</f>
        <v>5.244048583409551E-2</v>
      </c>
      <c r="AW13" s="22">
        <v>1937</v>
      </c>
      <c r="AX13" s="22">
        <v>1535</v>
      </c>
      <c r="AY13" t="s">
        <v>41</v>
      </c>
      <c r="AZ13" s="31">
        <f>LN(AZ10)</f>
        <v>5.1701664047484136E-2</v>
      </c>
      <c r="BA13" s="22">
        <v>1937</v>
      </c>
      <c r="BB13" s="22">
        <v>1535</v>
      </c>
      <c r="BC13" t="s">
        <v>41</v>
      </c>
      <c r="BD13" s="31">
        <f>LN(BD10)</f>
        <v>5.1584605817784034E-2</v>
      </c>
      <c r="BE13" s="22">
        <v>1936</v>
      </c>
      <c r="BF13" s="22">
        <v>1320</v>
      </c>
      <c r="BG13" t="s">
        <v>41</v>
      </c>
      <c r="BH13" s="31">
        <f>LN(BH10)</f>
        <v>5.1387757441140547E-2</v>
      </c>
      <c r="BI13" s="22">
        <v>1936</v>
      </c>
      <c r="BJ13" s="22">
        <v>1320</v>
      </c>
      <c r="BK13" t="s">
        <v>41</v>
      </c>
      <c r="BL13" s="31">
        <f>LN(BL10)</f>
        <v>5.2391977631194582E-2</v>
      </c>
      <c r="BM13" s="22">
        <v>1936</v>
      </c>
      <c r="BN13" s="22">
        <v>1320</v>
      </c>
      <c r="BO13" t="s">
        <v>41</v>
      </c>
      <c r="BP13" s="31">
        <f>LN(BP10)</f>
        <v>5.1127053838965014E-2</v>
      </c>
      <c r="BQ13" s="22">
        <v>1936</v>
      </c>
      <c r="BR13" s="22">
        <v>1320</v>
      </c>
      <c r="BS13" t="s">
        <v>41</v>
      </c>
      <c r="BT13" s="31">
        <f>LN(BT10)</f>
        <v>5.1696562099911449E-2</v>
      </c>
      <c r="BU13" s="22">
        <v>1936</v>
      </c>
      <c r="BV13" s="22">
        <v>1320</v>
      </c>
      <c r="BW13" t="s">
        <v>41</v>
      </c>
      <c r="BX13" s="31">
        <f>LN(BX10)</f>
        <v>5.1128622191289677E-2</v>
      </c>
      <c r="BY13" s="22">
        <v>1936</v>
      </c>
      <c r="BZ13" s="22">
        <v>1320</v>
      </c>
      <c r="CA13" t="s">
        <v>41</v>
      </c>
      <c r="CB13" s="31">
        <f>LN(CB10)</f>
        <v>5.1899185002955317E-2</v>
      </c>
      <c r="CC13" s="22">
        <v>1936</v>
      </c>
      <c r="CD13" s="22">
        <v>1320</v>
      </c>
      <c r="CE13" t="s">
        <v>41</v>
      </c>
      <c r="CF13" s="31">
        <f>LN(CF10)</f>
        <v>5.2341080907497922E-2</v>
      </c>
      <c r="CG13" s="22">
        <v>1936</v>
      </c>
      <c r="CH13" s="22">
        <v>1320</v>
      </c>
      <c r="CI13" t="s">
        <v>41</v>
      </c>
      <c r="CJ13" s="31">
        <f>LN(CJ10)</f>
        <v>5.3183328389376283E-2</v>
      </c>
      <c r="CK13" s="22">
        <v>1936</v>
      </c>
      <c r="CL13" s="22">
        <v>1320</v>
      </c>
    </row>
    <row r="14" spans="2:92">
      <c r="B14">
        <v>6.7313795019354375E-2</v>
      </c>
      <c r="C14" s="30">
        <v>0.80275342868095323</v>
      </c>
      <c r="D14">
        <v>73.256339107081132</v>
      </c>
      <c r="E14" s="22">
        <v>1937</v>
      </c>
      <c r="F14" s="22">
        <v>1535</v>
      </c>
      <c r="G14" t="s">
        <v>42</v>
      </c>
      <c r="H14" s="31">
        <f>H12-H11</f>
        <v>1.5507798345527402E-2</v>
      </c>
      <c r="I14" s="22">
        <v>1938</v>
      </c>
      <c r="J14" s="22">
        <v>1097</v>
      </c>
      <c r="K14" t="s">
        <v>42</v>
      </c>
      <c r="L14" s="31">
        <f>L12-L11</f>
        <v>1.6935699627734925E-2</v>
      </c>
      <c r="M14" s="22">
        <v>1938</v>
      </c>
      <c r="N14" s="22">
        <v>1097</v>
      </c>
      <c r="O14" t="s">
        <v>42</v>
      </c>
      <c r="P14" s="31">
        <f>P12-P11</f>
        <v>1.6024590231806135E-2</v>
      </c>
      <c r="Q14" s="22">
        <v>1938</v>
      </c>
      <c r="R14" s="22">
        <v>1097</v>
      </c>
      <c r="S14" t="s">
        <v>42</v>
      </c>
      <c r="T14" s="31">
        <f>T12-T11</f>
        <v>1.5462064073316517E-2</v>
      </c>
      <c r="U14" s="22">
        <v>1938</v>
      </c>
      <c r="V14" s="22">
        <v>1097</v>
      </c>
      <c r="W14" t="s">
        <v>42</v>
      </c>
      <c r="X14" s="31">
        <f>X12-X11</f>
        <v>1.5512387990800222E-2</v>
      </c>
      <c r="Y14" s="22">
        <v>1938</v>
      </c>
      <c r="Z14" s="22">
        <v>1097</v>
      </c>
      <c r="AA14" t="s">
        <v>42</v>
      </c>
      <c r="AB14" s="31">
        <f>AB12-AB11</f>
        <v>1.4229935852845252E-2</v>
      </c>
      <c r="AC14" s="22">
        <v>1938</v>
      </c>
      <c r="AD14" s="22">
        <v>1097</v>
      </c>
      <c r="AE14" t="s">
        <v>42</v>
      </c>
      <c r="AF14" s="31">
        <f>AF12-AF11</f>
        <v>1.6085638740466049E-2</v>
      </c>
      <c r="AG14" s="22">
        <v>1938</v>
      </c>
      <c r="AH14" s="22">
        <v>1097</v>
      </c>
      <c r="AI14" t="s">
        <v>42</v>
      </c>
      <c r="AJ14" s="31">
        <f>AJ12-AJ11</f>
        <v>1.5961305835501732E-2</v>
      </c>
      <c r="AK14" s="22">
        <v>1938</v>
      </c>
      <c r="AL14" s="22">
        <v>1097</v>
      </c>
      <c r="AM14" t="s">
        <v>42</v>
      </c>
      <c r="AN14" s="31">
        <f>AN12-AN11</f>
        <v>1.5828862298042062E-2</v>
      </c>
      <c r="AO14" s="22">
        <v>1938</v>
      </c>
      <c r="AP14" s="22">
        <v>1097</v>
      </c>
      <c r="AQ14" t="s">
        <v>42</v>
      </c>
      <c r="AR14" s="31">
        <f>AR12-AR11</f>
        <v>1.5679667894062374E-2</v>
      </c>
      <c r="AS14" s="22">
        <v>1938</v>
      </c>
      <c r="AT14" s="22">
        <v>1097</v>
      </c>
      <c r="AU14" t="s">
        <v>42</v>
      </c>
      <c r="AV14" s="31">
        <f>AV12-AV11</f>
        <v>1.532544292815162E-2</v>
      </c>
      <c r="AW14" s="22">
        <v>1938</v>
      </c>
      <c r="AX14" s="22">
        <v>1097</v>
      </c>
      <c r="AY14" t="s">
        <v>42</v>
      </c>
      <c r="AZ14" s="31">
        <f>AZ12-AZ11</f>
        <v>1.596983264552343E-2</v>
      </c>
      <c r="BA14" s="22">
        <v>1938</v>
      </c>
      <c r="BB14" s="22">
        <v>1097</v>
      </c>
      <c r="BC14" t="s">
        <v>42</v>
      </c>
      <c r="BD14" s="31">
        <f>BD12-BD11</f>
        <v>1.5855726806470016E-2</v>
      </c>
      <c r="BE14" s="22">
        <v>1938</v>
      </c>
      <c r="BF14" s="22">
        <v>1097</v>
      </c>
      <c r="BG14" t="s">
        <v>42</v>
      </c>
      <c r="BH14" s="31">
        <f>BH12-BH11</f>
        <v>1.5676369927339298E-2</v>
      </c>
      <c r="BI14" s="22">
        <v>1937</v>
      </c>
      <c r="BJ14" s="22">
        <v>1535</v>
      </c>
      <c r="BK14" t="s">
        <v>42</v>
      </c>
      <c r="BL14" s="31">
        <f>BL12-BL11</f>
        <v>1.5932882970052284E-2</v>
      </c>
      <c r="BM14" s="22">
        <v>1937</v>
      </c>
      <c r="BN14" s="22">
        <v>1535</v>
      </c>
      <c r="BO14" t="s">
        <v>42</v>
      </c>
      <c r="BP14" s="31">
        <f>BP12-BP11</f>
        <v>1.6111948992886968E-2</v>
      </c>
      <c r="BQ14" s="22">
        <v>1937</v>
      </c>
      <c r="BR14" s="22">
        <v>1535</v>
      </c>
      <c r="BS14" t="s">
        <v>42</v>
      </c>
      <c r="BT14" s="31">
        <f>BT12-BT11</f>
        <v>1.6245166630964994E-2</v>
      </c>
      <c r="BU14" s="22">
        <v>1937</v>
      </c>
      <c r="BV14" s="22">
        <v>1535</v>
      </c>
      <c r="BW14" t="s">
        <v>42</v>
      </c>
      <c r="BX14" s="31">
        <f>BX12-BX11</f>
        <v>1.635500672372997E-2</v>
      </c>
      <c r="BY14" s="22">
        <v>1937</v>
      </c>
      <c r="BZ14" s="22">
        <v>1535</v>
      </c>
      <c r="CA14" t="s">
        <v>42</v>
      </c>
      <c r="CB14" s="31">
        <f>CB12-CB11</f>
        <v>1.6426299526770938E-2</v>
      </c>
      <c r="CC14" s="22">
        <v>1937</v>
      </c>
      <c r="CD14" s="22">
        <v>1535</v>
      </c>
      <c r="CE14" t="s">
        <v>42</v>
      </c>
      <c r="CF14" s="31">
        <f>CF12-CF11</f>
        <v>1.6487781504084836E-2</v>
      </c>
      <c r="CG14" s="22">
        <v>1937</v>
      </c>
      <c r="CH14" s="22">
        <v>1535</v>
      </c>
      <c r="CI14" t="s">
        <v>42</v>
      </c>
      <c r="CJ14" s="31">
        <f>CJ12-CJ11</f>
        <v>1.6473626192242533E-2</v>
      </c>
      <c r="CK14" s="22">
        <v>1937</v>
      </c>
      <c r="CL14" s="22">
        <v>1535</v>
      </c>
    </row>
    <row r="15" spans="2:92">
      <c r="B15">
        <v>6.8582833153091313E-2</v>
      </c>
      <c r="C15" s="30">
        <v>0.80308536045796997</v>
      </c>
      <c r="D15">
        <v>73.410166566909922</v>
      </c>
      <c r="E15" s="22">
        <v>1938</v>
      </c>
      <c r="F15" s="22">
        <v>1097</v>
      </c>
      <c r="G15" t="s">
        <v>43</v>
      </c>
      <c r="H15" s="31">
        <f>H11-H13</f>
        <v>1.5752083451995323E-2</v>
      </c>
      <c r="I15" s="22">
        <v>1939</v>
      </c>
      <c r="J15" s="22">
        <v>1527</v>
      </c>
      <c r="K15" t="s">
        <v>43</v>
      </c>
      <c r="L15" s="31">
        <f>L11-L13</f>
        <v>1.7227465909411384E-2</v>
      </c>
      <c r="M15" s="22">
        <v>1939</v>
      </c>
      <c r="N15" s="22">
        <v>1527</v>
      </c>
      <c r="O15" t="s">
        <v>43</v>
      </c>
      <c r="P15" s="31">
        <f>P11-P13</f>
        <v>1.6285565419825343E-2</v>
      </c>
      <c r="Q15" s="22">
        <v>1939</v>
      </c>
      <c r="R15" s="22">
        <v>1527</v>
      </c>
      <c r="S15" t="s">
        <v>43</v>
      </c>
      <c r="T15" s="31">
        <f>T11-T13</f>
        <v>1.5704899144060487E-2</v>
      </c>
      <c r="U15" s="22">
        <v>1939</v>
      </c>
      <c r="V15" s="22">
        <v>1527</v>
      </c>
      <c r="W15" t="s">
        <v>43</v>
      </c>
      <c r="X15" s="31">
        <f>X11-X13</f>
        <v>1.5756818857121074E-2</v>
      </c>
      <c r="Y15" s="22">
        <v>1939</v>
      </c>
      <c r="Z15" s="22">
        <v>1527</v>
      </c>
      <c r="AA15" t="s">
        <v>43</v>
      </c>
      <c r="AB15" s="31">
        <f>AB11-AB13</f>
        <v>1.4435353523773682E-2</v>
      </c>
      <c r="AC15" s="22">
        <v>1939</v>
      </c>
      <c r="AD15" s="22">
        <v>1527</v>
      </c>
      <c r="AE15" t="s">
        <v>43</v>
      </c>
      <c r="AF15" s="31">
        <f>AF11-AF13</f>
        <v>1.63486225397153E-2</v>
      </c>
      <c r="AG15" s="22">
        <v>1939</v>
      </c>
      <c r="AH15" s="22">
        <v>1527</v>
      </c>
      <c r="AI15" t="s">
        <v>43</v>
      </c>
      <c r="AJ15" s="31">
        <f>AJ11-AJ13</f>
        <v>1.6220207107489115E-2</v>
      </c>
      <c r="AK15" s="22">
        <v>1939</v>
      </c>
      <c r="AL15" s="22">
        <v>1527</v>
      </c>
      <c r="AM15" t="s">
        <v>43</v>
      </c>
      <c r="AN15" s="31">
        <f>AN11-AN13</f>
        <v>1.6083450421111249E-2</v>
      </c>
      <c r="AO15" s="22">
        <v>1939</v>
      </c>
      <c r="AP15" s="22">
        <v>1527</v>
      </c>
      <c r="AQ15" t="s">
        <v>43</v>
      </c>
      <c r="AR15" s="31">
        <f>AR11-AR13</f>
        <v>1.592944144437717E-2</v>
      </c>
      <c r="AS15" s="22">
        <v>1939</v>
      </c>
      <c r="AT15" s="22">
        <v>1527</v>
      </c>
      <c r="AU15" t="s">
        <v>43</v>
      </c>
      <c r="AV15" s="31">
        <f>AV11-AV13</f>
        <v>1.5563972440737359E-2</v>
      </c>
      <c r="AW15" s="22">
        <v>1939</v>
      </c>
      <c r="AX15" s="22">
        <v>1527</v>
      </c>
      <c r="AY15" t="s">
        <v>43</v>
      </c>
      <c r="AZ15" s="31">
        <f>AZ11-AZ13</f>
        <v>1.6229012862613371E-2</v>
      </c>
      <c r="BA15" s="22">
        <v>1939</v>
      </c>
      <c r="BB15" s="22">
        <v>1527</v>
      </c>
      <c r="BC15" t="s">
        <v>43</v>
      </c>
      <c r="BD15" s="31">
        <f>BD11-BD13</f>
        <v>1.6111186821370714E-2</v>
      </c>
      <c r="BE15" s="22">
        <v>1939</v>
      </c>
      <c r="BF15" s="22">
        <v>1527</v>
      </c>
      <c r="BG15" t="s">
        <v>43</v>
      </c>
      <c r="BH15" s="31">
        <f>BH11-BH13</f>
        <v>1.5926037578213828E-2</v>
      </c>
      <c r="BI15" s="22">
        <v>1939</v>
      </c>
      <c r="BJ15" s="22">
        <v>1527</v>
      </c>
      <c r="BK15" t="s">
        <v>43</v>
      </c>
      <c r="BL15" s="31">
        <f>BL11-BL13</f>
        <v>1.6190855521896731E-2</v>
      </c>
      <c r="BM15" s="22">
        <v>1938</v>
      </c>
      <c r="BN15" s="22">
        <v>1097</v>
      </c>
      <c r="BO15" t="s">
        <v>43</v>
      </c>
      <c r="BP15" s="31">
        <f>BP11-BP13</f>
        <v>1.6375800862379289E-2</v>
      </c>
      <c r="BQ15" s="22">
        <v>1938</v>
      </c>
      <c r="BR15" s="22">
        <v>1097</v>
      </c>
      <c r="BS15" t="s">
        <v>43</v>
      </c>
      <c r="BT15" s="31">
        <f>BT11-BT13</f>
        <v>1.6513436150035525E-2</v>
      </c>
      <c r="BU15" s="22">
        <v>1938</v>
      </c>
      <c r="BV15" s="22">
        <v>1097</v>
      </c>
      <c r="BW15" t="s">
        <v>43</v>
      </c>
      <c r="BX15" s="31">
        <f>BX11-BX13</f>
        <v>1.6626946711379292E-2</v>
      </c>
      <c r="BY15" s="22">
        <v>1938</v>
      </c>
      <c r="BZ15" s="22">
        <v>1097</v>
      </c>
      <c r="CA15" t="s">
        <v>43</v>
      </c>
      <c r="CB15" s="31">
        <f>CB11-CB13</f>
        <v>1.6700635438219827E-2</v>
      </c>
      <c r="CC15" s="22">
        <v>1938</v>
      </c>
      <c r="CD15" s="22">
        <v>1097</v>
      </c>
      <c r="CE15" t="s">
        <v>43</v>
      </c>
      <c r="CF15" s="31">
        <f>CF11-CF13</f>
        <v>1.6764192208990988E-2</v>
      </c>
      <c r="CG15" s="22">
        <v>1938</v>
      </c>
      <c r="CH15" s="22">
        <v>1097</v>
      </c>
      <c r="CI15" t="s">
        <v>43</v>
      </c>
      <c r="CJ15" s="31">
        <f>CJ11-CJ13</f>
        <v>1.6749558502551887E-2</v>
      </c>
      <c r="CK15" s="22">
        <v>1938</v>
      </c>
      <c r="CL15" s="22">
        <v>1097</v>
      </c>
    </row>
    <row r="16" spans="2:92">
      <c r="B16">
        <v>6.7502854701344303E-2</v>
      </c>
      <c r="C16" s="30">
        <v>0.79471334886146017</v>
      </c>
      <c r="D16">
        <v>69.68227208233094</v>
      </c>
      <c r="E16" s="22">
        <v>1939</v>
      </c>
      <c r="F16" s="22">
        <v>1527</v>
      </c>
      <c r="G16" t="s">
        <v>44</v>
      </c>
      <c r="H16" s="32">
        <f>AVERAGE(H14:H15)</f>
        <v>1.5629940898761362E-2</v>
      </c>
      <c r="I16" s="22">
        <v>1940</v>
      </c>
      <c r="J16" s="22">
        <v>1418</v>
      </c>
      <c r="K16" t="s">
        <v>44</v>
      </c>
      <c r="L16" s="32">
        <f>AVERAGE(L14:L15)</f>
        <v>1.7081582768573154E-2</v>
      </c>
      <c r="M16" s="22">
        <v>1940</v>
      </c>
      <c r="N16" s="22">
        <v>1418</v>
      </c>
      <c r="O16" t="s">
        <v>44</v>
      </c>
      <c r="P16" s="32">
        <f>AVERAGE(P14:P15)</f>
        <v>1.6155077825815739E-2</v>
      </c>
      <c r="Q16" s="22">
        <v>1940</v>
      </c>
      <c r="R16" s="22">
        <v>1418</v>
      </c>
      <c r="S16" t="s">
        <v>44</v>
      </c>
      <c r="T16" s="32">
        <f>AVERAGE(T14:T15)</f>
        <v>1.5583481608688502E-2</v>
      </c>
      <c r="U16" s="22">
        <v>1940</v>
      </c>
      <c r="V16" s="22">
        <v>1418</v>
      </c>
      <c r="W16" t="s">
        <v>44</v>
      </c>
      <c r="X16" s="32">
        <f>AVERAGE(X14:X15)</f>
        <v>1.5634603423960648E-2</v>
      </c>
      <c r="Y16" s="22">
        <v>1940</v>
      </c>
      <c r="Z16" s="22">
        <v>1418</v>
      </c>
      <c r="AA16" t="s">
        <v>44</v>
      </c>
      <c r="AB16" s="32">
        <f>AVERAGE(AB14:AB15)</f>
        <v>1.4332644688309467E-2</v>
      </c>
      <c r="AC16" s="22">
        <v>1940</v>
      </c>
      <c r="AD16" s="22">
        <v>1418</v>
      </c>
      <c r="AE16" t="s">
        <v>44</v>
      </c>
      <c r="AF16" s="32">
        <f>AVERAGE(AF14:AF15)</f>
        <v>1.6217130640090675E-2</v>
      </c>
      <c r="AG16" s="22">
        <v>1940</v>
      </c>
      <c r="AH16" s="22">
        <v>1418</v>
      </c>
      <c r="AI16" t="s">
        <v>44</v>
      </c>
      <c r="AJ16" s="32">
        <f>AVERAGE(AJ14:AJ15)</f>
        <v>1.6090756471495424E-2</v>
      </c>
      <c r="AK16" s="22">
        <v>1940</v>
      </c>
      <c r="AL16" s="22">
        <v>1418</v>
      </c>
      <c r="AM16" t="s">
        <v>44</v>
      </c>
      <c r="AN16" s="32">
        <f>AVERAGE(AN14:AN15)</f>
        <v>1.5956156359576656E-2</v>
      </c>
      <c r="AO16" s="22">
        <v>1940</v>
      </c>
      <c r="AP16" s="22">
        <v>1418</v>
      </c>
      <c r="AQ16" t="s">
        <v>44</v>
      </c>
      <c r="AR16" s="32">
        <f>AVERAGE(AR14:AR15)</f>
        <v>1.5804554669219772E-2</v>
      </c>
      <c r="AS16" s="22">
        <v>1940</v>
      </c>
      <c r="AT16" s="22">
        <v>1418</v>
      </c>
      <c r="AU16" t="s">
        <v>44</v>
      </c>
      <c r="AV16" s="32">
        <f>AVERAGE(AV14:AV15)</f>
        <v>1.5444707684444489E-2</v>
      </c>
      <c r="AW16" s="22">
        <v>1940</v>
      </c>
      <c r="AX16" s="22">
        <v>1418</v>
      </c>
      <c r="AY16" t="s">
        <v>44</v>
      </c>
      <c r="AZ16" s="32">
        <f>AVERAGE(AZ14:AZ15)</f>
        <v>1.60994227540684E-2</v>
      </c>
      <c r="BA16" s="22">
        <v>1940</v>
      </c>
      <c r="BB16" s="22">
        <v>1418</v>
      </c>
      <c r="BC16" t="s">
        <v>44</v>
      </c>
      <c r="BD16" s="32">
        <f>AVERAGE(BD14:BD15)</f>
        <v>1.5983456813920365E-2</v>
      </c>
      <c r="BE16" s="22">
        <v>1940</v>
      </c>
      <c r="BF16" s="22">
        <v>1418</v>
      </c>
      <c r="BG16" t="s">
        <v>44</v>
      </c>
      <c r="BH16" s="32">
        <f>AVERAGE(BH14:BH15)</f>
        <v>1.5801203752776563E-2</v>
      </c>
      <c r="BI16" s="22">
        <v>1940</v>
      </c>
      <c r="BJ16" s="22">
        <v>1418</v>
      </c>
      <c r="BK16" t="s">
        <v>44</v>
      </c>
      <c r="BL16" s="32">
        <f>AVERAGE(BL14:BL15)</f>
        <v>1.6061869245974508E-2</v>
      </c>
      <c r="BM16" s="22">
        <v>1940</v>
      </c>
      <c r="BN16" s="22">
        <v>1418</v>
      </c>
      <c r="BO16" t="s">
        <v>44</v>
      </c>
      <c r="BP16" s="32">
        <f>AVERAGE(BP14:BP15)</f>
        <v>1.6243874927633128E-2</v>
      </c>
      <c r="BQ16" s="22">
        <v>1939</v>
      </c>
      <c r="BR16" s="22">
        <v>1527</v>
      </c>
      <c r="BS16" t="s">
        <v>44</v>
      </c>
      <c r="BT16" s="32">
        <f>AVERAGE(BT14:BT15)</f>
        <v>1.6379301390500259E-2</v>
      </c>
      <c r="BU16" s="22">
        <v>1939</v>
      </c>
      <c r="BV16" s="22">
        <v>1527</v>
      </c>
      <c r="BW16" t="s">
        <v>44</v>
      </c>
      <c r="BX16" s="32">
        <f>AVERAGE(BX14:BX15)</f>
        <v>1.6490976717554631E-2</v>
      </c>
      <c r="BY16" s="22">
        <v>1939</v>
      </c>
      <c r="BZ16" s="22">
        <v>1527</v>
      </c>
      <c r="CA16" t="s">
        <v>44</v>
      </c>
      <c r="CB16" s="32">
        <f>AVERAGE(CB14:CB15)</f>
        <v>1.6563467482495382E-2</v>
      </c>
      <c r="CC16" s="22">
        <v>1939</v>
      </c>
      <c r="CD16" s="22">
        <v>1527</v>
      </c>
      <c r="CE16" t="s">
        <v>44</v>
      </c>
      <c r="CF16" s="32">
        <f>AVERAGE(CF14:CF15)</f>
        <v>1.6625986856537912E-2</v>
      </c>
      <c r="CG16" s="22">
        <v>1939</v>
      </c>
      <c r="CH16" s="22">
        <v>1527</v>
      </c>
      <c r="CI16" t="s">
        <v>44</v>
      </c>
      <c r="CJ16" s="32">
        <f>AVERAGE(CJ14:CJ15)</f>
        <v>1.661159234739721E-2</v>
      </c>
      <c r="CK16" s="22">
        <v>1939</v>
      </c>
      <c r="CL16" s="22">
        <v>1527</v>
      </c>
    </row>
    <row r="17" spans="1:90">
      <c r="B17">
        <v>6.8209998249946974E-2</v>
      </c>
      <c r="C17" s="30">
        <v>0.79517403566260458</v>
      </c>
      <c r="D17">
        <v>69.879483727706813</v>
      </c>
      <c r="E17" s="22">
        <v>1940</v>
      </c>
      <c r="F17" s="22">
        <v>1418</v>
      </c>
      <c r="G17" t="s">
        <v>45</v>
      </c>
      <c r="H17">
        <f>TINV(0.3173,H5)</f>
        <v>1.0270403026558601</v>
      </c>
      <c r="I17" s="22">
        <v>1941</v>
      </c>
      <c r="J17" s="22">
        <v>1633</v>
      </c>
      <c r="K17" t="s">
        <v>45</v>
      </c>
      <c r="L17">
        <f>TINV(0.3173,L5)</f>
        <v>1.0285830442984703</v>
      </c>
      <c r="M17" s="22">
        <v>1941</v>
      </c>
      <c r="N17" s="22">
        <v>1633</v>
      </c>
      <c r="O17" t="s">
        <v>45</v>
      </c>
      <c r="P17">
        <f>TINV(0.3173,P5)</f>
        <v>1.0285830442984703</v>
      </c>
      <c r="Q17" s="22">
        <v>1941</v>
      </c>
      <c r="R17" s="22">
        <v>1633</v>
      </c>
      <c r="S17" t="s">
        <v>45</v>
      </c>
      <c r="T17">
        <f>TINV(0.3173,T5)</f>
        <v>1.0285830442984703</v>
      </c>
      <c r="U17" s="22">
        <v>1941</v>
      </c>
      <c r="V17" s="22">
        <v>1633</v>
      </c>
      <c r="W17" t="s">
        <v>45</v>
      </c>
      <c r="X17">
        <f>TINV(0.3173,X5)</f>
        <v>1.0285830442984703</v>
      </c>
      <c r="Y17" s="22">
        <v>1941</v>
      </c>
      <c r="Z17" s="22">
        <v>1633</v>
      </c>
      <c r="AA17" t="s">
        <v>45</v>
      </c>
      <c r="AB17">
        <f>TINV(0.3173,AB5)</f>
        <v>1.0285830442984703</v>
      </c>
      <c r="AC17" s="22">
        <v>1941</v>
      </c>
      <c r="AD17" s="22">
        <v>1633</v>
      </c>
      <c r="AE17" t="s">
        <v>45</v>
      </c>
      <c r="AF17">
        <f>TINV(0.3173,AF5)</f>
        <v>1.0285830442984703</v>
      </c>
      <c r="AG17" s="22">
        <v>1941</v>
      </c>
      <c r="AH17" s="22">
        <v>1633</v>
      </c>
      <c r="AI17" t="s">
        <v>45</v>
      </c>
      <c r="AJ17">
        <f>TINV(0.3173,AJ5)</f>
        <v>1.0285830442984703</v>
      </c>
      <c r="AK17" s="22">
        <v>1941</v>
      </c>
      <c r="AL17" s="22">
        <v>1633</v>
      </c>
      <c r="AM17" t="s">
        <v>45</v>
      </c>
      <c r="AN17">
        <f>TINV(0.3173,AN5)</f>
        <v>1.0285830442984703</v>
      </c>
      <c r="AO17" s="22">
        <v>1941</v>
      </c>
      <c r="AP17" s="22">
        <v>1633</v>
      </c>
      <c r="AQ17" t="s">
        <v>45</v>
      </c>
      <c r="AR17">
        <f>TINV(0.3173,AR5)</f>
        <v>1.0285830442984703</v>
      </c>
      <c r="AS17" s="22">
        <v>1941</v>
      </c>
      <c r="AT17" s="22">
        <v>1633</v>
      </c>
      <c r="AU17" t="s">
        <v>45</v>
      </c>
      <c r="AV17">
        <f>TINV(0.3173,AV5)</f>
        <v>1.0285830442984703</v>
      </c>
      <c r="AW17" s="22">
        <v>1941</v>
      </c>
      <c r="AX17" s="22">
        <v>1633</v>
      </c>
      <c r="AY17" t="s">
        <v>45</v>
      </c>
      <c r="AZ17">
        <f>TINV(0.3173,AZ5)</f>
        <v>1.0285830442984703</v>
      </c>
      <c r="BA17" s="22">
        <v>1941</v>
      </c>
      <c r="BB17" s="22">
        <v>1633</v>
      </c>
      <c r="BC17" t="s">
        <v>45</v>
      </c>
      <c r="BD17">
        <f>TINV(0.3173,BD5)</f>
        <v>1.0285830442984703</v>
      </c>
      <c r="BE17" s="22">
        <v>1941</v>
      </c>
      <c r="BF17" s="22">
        <v>1633</v>
      </c>
      <c r="BG17" t="s">
        <v>45</v>
      </c>
      <c r="BH17">
        <f>TINV(0.3173,BH5)</f>
        <v>1.0285830442984703</v>
      </c>
      <c r="BI17" s="22">
        <v>1941</v>
      </c>
      <c r="BJ17" s="22">
        <v>1633</v>
      </c>
      <c r="BK17" t="s">
        <v>45</v>
      </c>
      <c r="BL17">
        <f>TINV(0.3173,BL5)</f>
        <v>1.0285830442984703</v>
      </c>
      <c r="BM17" s="22">
        <v>1941</v>
      </c>
      <c r="BN17" s="22">
        <v>1633</v>
      </c>
      <c r="BO17" t="s">
        <v>45</v>
      </c>
      <c r="BP17">
        <f>TINV(0.3173,BP5)</f>
        <v>1.0285830442984703</v>
      </c>
      <c r="BQ17" s="22">
        <v>1941</v>
      </c>
      <c r="BR17" s="22">
        <v>1633</v>
      </c>
      <c r="BS17" t="s">
        <v>45</v>
      </c>
      <c r="BT17">
        <f>TINV(0.3173,BT5)</f>
        <v>1.0285830442984703</v>
      </c>
      <c r="BU17" s="22">
        <v>1940</v>
      </c>
      <c r="BV17" s="22">
        <v>1418</v>
      </c>
      <c r="BW17" t="s">
        <v>45</v>
      </c>
      <c r="BX17">
        <f>TINV(0.3173,BX5)</f>
        <v>1.0285830442984703</v>
      </c>
      <c r="BY17" s="22">
        <v>1940</v>
      </c>
      <c r="BZ17" s="22">
        <v>1418</v>
      </c>
      <c r="CA17" t="s">
        <v>45</v>
      </c>
      <c r="CB17">
        <f>TINV(0.3173,CB5)</f>
        <v>1.0285830442984703</v>
      </c>
      <c r="CC17" s="22">
        <v>1940</v>
      </c>
      <c r="CD17" s="22">
        <v>1418</v>
      </c>
      <c r="CE17" t="s">
        <v>45</v>
      </c>
      <c r="CF17">
        <f>TINV(0.3173,CF5)</f>
        <v>1.0285830442984703</v>
      </c>
      <c r="CG17" s="22">
        <v>1940</v>
      </c>
      <c r="CH17" s="22">
        <v>1418</v>
      </c>
      <c r="CI17" t="s">
        <v>45</v>
      </c>
      <c r="CJ17">
        <f>TINV(0.3173,CJ5)</f>
        <v>1.0285830442984703</v>
      </c>
      <c r="CK17" s="22">
        <v>1940</v>
      </c>
      <c r="CL17" s="22">
        <v>1418</v>
      </c>
    </row>
    <row r="18" spans="1:90">
      <c r="B18">
        <v>6.7755568902668969E-2</v>
      </c>
      <c r="C18" s="30">
        <v>0.79089898020588434</v>
      </c>
      <c r="D18">
        <v>68.082793942005196</v>
      </c>
      <c r="E18" s="22">
        <v>1941</v>
      </c>
      <c r="F18" s="22">
        <v>1633</v>
      </c>
      <c r="G18" t="s">
        <v>46</v>
      </c>
      <c r="H18">
        <f>H17*G3</f>
        <v>8.0264355085024001E-3</v>
      </c>
      <c r="I18" s="22">
        <v>1942</v>
      </c>
      <c r="J18" s="22">
        <v>1562</v>
      </c>
      <c r="K18" t="s">
        <v>46</v>
      </c>
      <c r="L18">
        <f>L17*K3</f>
        <v>8.696732480882265E-3</v>
      </c>
      <c r="M18" s="22">
        <v>1942</v>
      </c>
      <c r="N18" s="22">
        <v>1562</v>
      </c>
      <c r="O18" t="s">
        <v>46</v>
      </c>
      <c r="P18">
        <f>P17*O3</f>
        <v>8.3153093461419223E-3</v>
      </c>
      <c r="Q18" s="22">
        <v>1942</v>
      </c>
      <c r="R18" s="22">
        <v>1562</v>
      </c>
      <c r="S18" t="s">
        <v>46</v>
      </c>
      <c r="T18">
        <f>T17*S3</f>
        <v>7.9540042121824597E-3</v>
      </c>
      <c r="U18" s="22">
        <v>1942</v>
      </c>
      <c r="V18" s="22">
        <v>1562</v>
      </c>
      <c r="W18" t="s">
        <v>46</v>
      </c>
      <c r="X18">
        <f>X17*W3</f>
        <v>7.9856264581898949E-3</v>
      </c>
      <c r="Y18" s="22">
        <v>1942</v>
      </c>
      <c r="Z18" s="22">
        <v>1562</v>
      </c>
      <c r="AA18" t="s">
        <v>46</v>
      </c>
      <c r="AB18">
        <f>AB17*AA3</f>
        <v>7.3697400483967758E-3</v>
      </c>
      <c r="AC18" s="22">
        <v>1942</v>
      </c>
      <c r="AD18" s="22">
        <v>1562</v>
      </c>
      <c r="AE18" t="s">
        <v>46</v>
      </c>
      <c r="AF18">
        <f>AF17*AE3</f>
        <v>8.2997255464339979E-3</v>
      </c>
      <c r="AG18" s="22">
        <v>1942</v>
      </c>
      <c r="AH18" s="22">
        <v>1562</v>
      </c>
      <c r="AI18" t="s">
        <v>46</v>
      </c>
      <c r="AJ18">
        <f>AJ17*AI3</f>
        <v>8.2383274435929819E-3</v>
      </c>
      <c r="AK18" s="22">
        <v>1942</v>
      </c>
      <c r="AL18" s="22">
        <v>1562</v>
      </c>
      <c r="AM18" t="s">
        <v>46</v>
      </c>
      <c r="AN18">
        <f>AN17*AM3</f>
        <v>8.1786557732279226E-3</v>
      </c>
      <c r="AO18" s="22">
        <v>1942</v>
      </c>
      <c r="AP18" s="22">
        <v>1562</v>
      </c>
      <c r="AQ18" t="s">
        <v>46</v>
      </c>
      <c r="AR18">
        <f>AR17*AQ3</f>
        <v>8.0984243753748648E-3</v>
      </c>
      <c r="AS18" s="22">
        <v>1942</v>
      </c>
      <c r="AT18" s="22">
        <v>1562</v>
      </c>
      <c r="AU18" t="s">
        <v>46</v>
      </c>
      <c r="AV18">
        <f>AV17*AU3</f>
        <v>7.9124670485520698E-3</v>
      </c>
      <c r="AW18" s="22">
        <v>1942</v>
      </c>
      <c r="AX18" s="22">
        <v>1562</v>
      </c>
      <c r="AY18" t="s">
        <v>46</v>
      </c>
      <c r="AZ18">
        <f>AZ17*AY3</f>
        <v>8.2472183671485032E-3</v>
      </c>
      <c r="BA18" s="22">
        <v>1942</v>
      </c>
      <c r="BB18" s="22">
        <v>1562</v>
      </c>
      <c r="BC18" t="s">
        <v>46</v>
      </c>
      <c r="BD18">
        <f>BD17*BC3</f>
        <v>8.1858999203007175E-3</v>
      </c>
      <c r="BE18" s="22">
        <v>1942</v>
      </c>
      <c r="BF18" s="22">
        <v>1562</v>
      </c>
      <c r="BG18" t="s">
        <v>46</v>
      </c>
      <c r="BH18">
        <f>BH17*BG3</f>
        <v>8.0894841989620683E-3</v>
      </c>
      <c r="BI18" s="22">
        <v>1942</v>
      </c>
      <c r="BJ18" s="22">
        <v>1562</v>
      </c>
      <c r="BK18" t="s">
        <v>46</v>
      </c>
      <c r="BL18">
        <f>BL17*BK3</f>
        <v>8.2333519018347318E-3</v>
      </c>
      <c r="BM18" s="22">
        <v>1942</v>
      </c>
      <c r="BN18" s="22">
        <v>1562</v>
      </c>
      <c r="BO18" t="s">
        <v>46</v>
      </c>
      <c r="BP18">
        <f>BP17*BO3</f>
        <v>8.3176443948780911E-3</v>
      </c>
      <c r="BQ18" s="22">
        <v>1942</v>
      </c>
      <c r="BR18" s="22">
        <v>1562</v>
      </c>
      <c r="BS18" t="s">
        <v>46</v>
      </c>
      <c r="BT18">
        <f>BT17*BS3</f>
        <v>8.3929097946399654E-3</v>
      </c>
      <c r="BU18" s="22">
        <v>1942</v>
      </c>
      <c r="BV18" s="22">
        <v>1562</v>
      </c>
      <c r="BW18" t="s">
        <v>46</v>
      </c>
      <c r="BX18">
        <f>BX17*BW3</f>
        <v>8.4462838444591386E-3</v>
      </c>
      <c r="BY18" s="22">
        <v>1941</v>
      </c>
      <c r="BZ18" s="22">
        <v>1633</v>
      </c>
      <c r="CA18" t="s">
        <v>46</v>
      </c>
      <c r="CB18">
        <f>CB17*CA3</f>
        <v>8.4905702574600717E-3</v>
      </c>
      <c r="CC18" s="22">
        <v>1941</v>
      </c>
      <c r="CD18" s="22">
        <v>1633</v>
      </c>
      <c r="CE18" t="s">
        <v>46</v>
      </c>
      <c r="CF18">
        <f>CF17*CE3</f>
        <v>8.5269211771083053E-3</v>
      </c>
      <c r="CG18" s="22">
        <v>1941</v>
      </c>
      <c r="CH18" s="22">
        <v>1633</v>
      </c>
      <c r="CI18" t="s">
        <v>46</v>
      </c>
      <c r="CJ18">
        <f>CJ17*CI3</f>
        <v>8.5265938731181323E-3</v>
      </c>
      <c r="CK18" s="22">
        <v>1941</v>
      </c>
      <c r="CL18" s="22">
        <v>1633</v>
      </c>
    </row>
    <row r="19" spans="1:90">
      <c r="B19">
        <v>6.8599820441175144E-2</v>
      </c>
      <c r="C19" s="30">
        <v>0.79325524605717401</v>
      </c>
      <c r="D19">
        <v>69.063877833523122</v>
      </c>
      <c r="E19" s="22">
        <v>1942</v>
      </c>
      <c r="F19" s="22">
        <v>1562</v>
      </c>
      <c r="G19" t="s">
        <v>47</v>
      </c>
      <c r="H19">
        <f>G2+H18</f>
        <v>1.0783813565295635</v>
      </c>
      <c r="I19" s="22">
        <v>1943</v>
      </c>
      <c r="J19" s="22">
        <v>1596</v>
      </c>
      <c r="K19" t="s">
        <v>47</v>
      </c>
      <c r="L19">
        <f>K2+L18</f>
        <v>1.0724415259728355</v>
      </c>
      <c r="M19" s="22">
        <v>1943</v>
      </c>
      <c r="N19" s="22">
        <v>1596</v>
      </c>
      <c r="O19" t="s">
        <v>47</v>
      </c>
      <c r="P19">
        <f>O2+P18</f>
        <v>1.0837259882676165</v>
      </c>
      <c r="Q19" s="22">
        <v>1943</v>
      </c>
      <c r="R19" s="22">
        <v>1596</v>
      </c>
      <c r="S19" t="s">
        <v>47</v>
      </c>
      <c r="T19">
        <f>S2+T18</f>
        <v>1.0743627219104286</v>
      </c>
      <c r="U19" s="22">
        <v>1943</v>
      </c>
      <c r="V19" s="22">
        <v>1596</v>
      </c>
      <c r="W19" t="s">
        <v>47</v>
      </c>
      <c r="X19">
        <f>W2+X18</f>
        <v>1.0751337758257966</v>
      </c>
      <c r="Y19" s="22">
        <v>1943</v>
      </c>
      <c r="Z19" s="22">
        <v>1596</v>
      </c>
      <c r="AA19" t="s">
        <v>47</v>
      </c>
      <c r="AB19">
        <f>AA2+AB18</f>
        <v>1.0816628266669237</v>
      </c>
      <c r="AC19" s="22">
        <v>1943</v>
      </c>
      <c r="AD19" s="22">
        <v>1596</v>
      </c>
      <c r="AE19" t="s">
        <v>47</v>
      </c>
      <c r="AF19">
        <f>AE2+AF18</f>
        <v>1.0775884709468948</v>
      </c>
      <c r="AG19" s="22">
        <v>1943</v>
      </c>
      <c r="AH19" s="22">
        <v>1596</v>
      </c>
      <c r="AI19" t="s">
        <v>47</v>
      </c>
      <c r="AJ19">
        <f>AI2+AJ18</f>
        <v>1.0779513335276332</v>
      </c>
      <c r="AK19" s="22">
        <v>1943</v>
      </c>
      <c r="AL19" s="22">
        <v>1596</v>
      </c>
      <c r="AM19" t="s">
        <v>47</v>
      </c>
      <c r="AN19">
        <f>AM2+AN18</f>
        <v>1.0791003356360174</v>
      </c>
      <c r="AO19" s="22">
        <v>1943</v>
      </c>
      <c r="AP19" s="22">
        <v>1596</v>
      </c>
      <c r="AQ19" t="s">
        <v>47</v>
      </c>
      <c r="AR19">
        <f>AQ2+AR18</f>
        <v>1.078684610165314</v>
      </c>
      <c r="AS19" s="22">
        <v>1943</v>
      </c>
      <c r="AT19" s="22">
        <v>1596</v>
      </c>
      <c r="AU19" t="s">
        <v>47</v>
      </c>
      <c r="AV19">
        <f>AU2+AV18</f>
        <v>1.0782825475206805</v>
      </c>
      <c r="AW19" s="22">
        <v>1943</v>
      </c>
      <c r="AX19" s="22">
        <v>1596</v>
      </c>
      <c r="AY19" t="s">
        <v>47</v>
      </c>
      <c r="AZ19">
        <f>AY2+AZ18</f>
        <v>1.0785383283872776</v>
      </c>
      <c r="BA19" s="22">
        <v>1943</v>
      </c>
      <c r="BB19" s="22">
        <v>1596</v>
      </c>
      <c r="BC19" t="s">
        <v>47</v>
      </c>
      <c r="BD19">
        <f>BC2+BD18</f>
        <v>1.0782256449153571</v>
      </c>
      <c r="BE19" s="22">
        <v>1943</v>
      </c>
      <c r="BF19" s="22">
        <v>1596</v>
      </c>
      <c r="BG19" t="s">
        <v>47</v>
      </c>
      <c r="BH19">
        <f>BG2+BH18</f>
        <v>1.0777205546196655</v>
      </c>
      <c r="BI19" s="22">
        <v>1943</v>
      </c>
      <c r="BJ19" s="22">
        <v>1596</v>
      </c>
      <c r="BK19" t="s">
        <v>47</v>
      </c>
      <c r="BL19">
        <f>BK2+BL18</f>
        <v>1.0792226866022296</v>
      </c>
      <c r="BM19" s="22">
        <v>1943</v>
      </c>
      <c r="BN19" s="22">
        <v>1596</v>
      </c>
      <c r="BO19" t="s">
        <v>47</v>
      </c>
      <c r="BP19">
        <f>BO2+BP18</f>
        <v>1.0781509580430195</v>
      </c>
      <c r="BQ19" s="22">
        <v>1943</v>
      </c>
      <c r="BR19" s="22">
        <v>1596</v>
      </c>
      <c r="BS19" t="s">
        <v>47</v>
      </c>
      <c r="BT19">
        <f>BS2+BT18</f>
        <v>1.0789830167178127</v>
      </c>
      <c r="BU19" s="22">
        <v>1943</v>
      </c>
      <c r="BV19" s="22">
        <v>1596</v>
      </c>
      <c r="BW19" t="s">
        <v>47</v>
      </c>
      <c r="BX19">
        <f>BW2+BX18</f>
        <v>1.0785499937290552</v>
      </c>
      <c r="BY19" s="22">
        <v>1943</v>
      </c>
      <c r="BZ19" s="22">
        <v>1596</v>
      </c>
      <c r="CA19" t="s">
        <v>47</v>
      </c>
      <c r="CB19">
        <f>CA2+CB18</f>
        <v>1.0794980983167457</v>
      </c>
      <c r="CC19" s="22">
        <v>1942</v>
      </c>
      <c r="CD19" s="22">
        <v>1562</v>
      </c>
      <c r="CE19" t="s">
        <v>47</v>
      </c>
      <c r="CF19">
        <f>CE2+CF18</f>
        <v>1.080075929691577</v>
      </c>
      <c r="CG19" s="22">
        <v>1942</v>
      </c>
      <c r="CH19" s="22">
        <v>1562</v>
      </c>
      <c r="CI19" t="s">
        <v>47</v>
      </c>
      <c r="CJ19">
        <f>CI2+CJ18</f>
        <v>1.0809627981851833</v>
      </c>
      <c r="CK19" s="22">
        <v>1942</v>
      </c>
      <c r="CL19" s="22">
        <v>1562</v>
      </c>
    </row>
    <row r="20" spans="1:90">
      <c r="B20">
        <v>6.9105273116488911E-2</v>
      </c>
      <c r="C20" s="30">
        <v>0.79426005246706222</v>
      </c>
      <c r="D20">
        <v>69.489086178163333</v>
      </c>
      <c r="E20" s="22">
        <v>1943</v>
      </c>
      <c r="F20" s="22">
        <v>1596</v>
      </c>
      <c r="G20" t="s">
        <v>48</v>
      </c>
      <c r="H20">
        <f>G2-H18</f>
        <v>1.0623284855125585</v>
      </c>
      <c r="I20" s="22">
        <v>1944</v>
      </c>
      <c r="J20" s="22">
        <v>1598</v>
      </c>
      <c r="K20" t="s">
        <v>48</v>
      </c>
      <c r="L20">
        <f>K2-L18</f>
        <v>1.0550480610110711</v>
      </c>
      <c r="M20" s="22">
        <v>1944</v>
      </c>
      <c r="N20" s="22">
        <v>1598</v>
      </c>
      <c r="O20" t="s">
        <v>48</v>
      </c>
      <c r="P20">
        <f>O2-P18</f>
        <v>1.0670953695753327</v>
      </c>
      <c r="Q20" s="22">
        <v>1944</v>
      </c>
      <c r="R20" s="22">
        <v>1598</v>
      </c>
      <c r="S20" t="s">
        <v>48</v>
      </c>
      <c r="T20">
        <f>S2-T18</f>
        <v>1.0584547134860638</v>
      </c>
      <c r="U20" s="22">
        <v>1944</v>
      </c>
      <c r="V20" s="22">
        <v>1598</v>
      </c>
      <c r="W20" t="s">
        <v>48</v>
      </c>
      <c r="X20">
        <f>W2-X18</f>
        <v>1.0591625229094168</v>
      </c>
      <c r="Y20" s="22">
        <v>1944</v>
      </c>
      <c r="Z20" s="22">
        <v>1598</v>
      </c>
      <c r="AA20" t="s">
        <v>48</v>
      </c>
      <c r="AB20">
        <f>AA2-AB18</f>
        <v>1.0669233465701302</v>
      </c>
      <c r="AC20" s="22">
        <v>1944</v>
      </c>
      <c r="AD20" s="22">
        <v>1598</v>
      </c>
      <c r="AE20" t="s">
        <v>48</v>
      </c>
      <c r="AF20">
        <f>AE2-AF18</f>
        <v>1.0609890198540266</v>
      </c>
      <c r="AG20" s="22">
        <v>1944</v>
      </c>
      <c r="AH20" s="22">
        <v>1598</v>
      </c>
      <c r="AI20" t="s">
        <v>48</v>
      </c>
      <c r="AJ20">
        <f>AI2-AJ18</f>
        <v>1.0614746786404474</v>
      </c>
      <c r="AK20" s="22">
        <v>1944</v>
      </c>
      <c r="AL20" s="22">
        <v>1598</v>
      </c>
      <c r="AM20" t="s">
        <v>48</v>
      </c>
      <c r="AN20">
        <f>AM2-AN18</f>
        <v>1.0627430240895614</v>
      </c>
      <c r="AO20" s="22">
        <v>1944</v>
      </c>
      <c r="AP20" s="22">
        <v>1598</v>
      </c>
      <c r="AQ20" t="s">
        <v>48</v>
      </c>
      <c r="AR20">
        <f>AQ2-AR18</f>
        <v>1.0624877614145645</v>
      </c>
      <c r="AS20" s="22">
        <v>1944</v>
      </c>
      <c r="AT20" s="22">
        <v>1598</v>
      </c>
      <c r="AU20" t="s">
        <v>48</v>
      </c>
      <c r="AV20">
        <f>AU2-AV18</f>
        <v>1.0624576134235766</v>
      </c>
      <c r="AW20" s="22">
        <v>1944</v>
      </c>
      <c r="AX20" s="22">
        <v>1598</v>
      </c>
      <c r="AY20" t="s">
        <v>48</v>
      </c>
      <c r="AZ20">
        <f>AY2-AZ18</f>
        <v>1.0620438916529806</v>
      </c>
      <c r="BA20" s="22">
        <v>1944</v>
      </c>
      <c r="BB20" s="22">
        <v>1598</v>
      </c>
      <c r="BC20" t="s">
        <v>48</v>
      </c>
      <c r="BD20">
        <f>BC2-BD18</f>
        <v>1.0618538450747559</v>
      </c>
      <c r="BE20" s="22">
        <v>1944</v>
      </c>
      <c r="BF20" s="22">
        <v>1598</v>
      </c>
      <c r="BG20" t="s">
        <v>48</v>
      </c>
      <c r="BH20">
        <f>BG2-BH18</f>
        <v>1.0615415862217414</v>
      </c>
      <c r="BI20" s="22">
        <v>1944</v>
      </c>
      <c r="BJ20" s="22">
        <v>1598</v>
      </c>
      <c r="BK20" t="s">
        <v>48</v>
      </c>
      <c r="BL20">
        <f>BK2-BL18</f>
        <v>1.0627559827985602</v>
      </c>
      <c r="BM20" s="22">
        <v>1944</v>
      </c>
      <c r="BN20" s="22">
        <v>1598</v>
      </c>
      <c r="BO20" t="s">
        <v>48</v>
      </c>
      <c r="BP20">
        <f>BO2-BP18</f>
        <v>1.0615156692532635</v>
      </c>
      <c r="BQ20" s="22">
        <v>1944</v>
      </c>
      <c r="BR20" s="22">
        <v>1598</v>
      </c>
      <c r="BS20" t="s">
        <v>48</v>
      </c>
      <c r="BT20">
        <f>BS2-BT18</f>
        <v>1.0621971971285327</v>
      </c>
      <c r="BU20" s="22">
        <v>1944</v>
      </c>
      <c r="BV20" s="22">
        <v>1598</v>
      </c>
      <c r="BW20" t="s">
        <v>48</v>
      </c>
      <c r="BX20">
        <f>BW2-BX18</f>
        <v>1.0616574260401368</v>
      </c>
      <c r="BY20" s="22">
        <v>1944</v>
      </c>
      <c r="BZ20" s="22">
        <v>1598</v>
      </c>
      <c r="CA20" t="s">
        <v>48</v>
      </c>
      <c r="CB20">
        <f>CA2-CB18</f>
        <v>1.0625169578018256</v>
      </c>
      <c r="CC20" s="22">
        <v>1944</v>
      </c>
      <c r="CD20" s="22">
        <v>1598</v>
      </c>
      <c r="CE20" t="s">
        <v>48</v>
      </c>
      <c r="CF20">
        <f>CE2-CF18</f>
        <v>1.0630220873373601</v>
      </c>
      <c r="CG20" s="22">
        <v>1943</v>
      </c>
      <c r="CH20" s="22">
        <v>1596</v>
      </c>
      <c r="CI20" t="s">
        <v>48</v>
      </c>
      <c r="CJ20">
        <f>CI2-CJ18</f>
        <v>1.0639096104389472</v>
      </c>
      <c r="CK20" s="22">
        <v>1943</v>
      </c>
      <c r="CL20" s="22">
        <v>1596</v>
      </c>
    </row>
    <row r="21" spans="1:90">
      <c r="B21">
        <v>6.993288689192817E-2</v>
      </c>
      <c r="C21" s="30">
        <v>0.79813598110666073</v>
      </c>
      <c r="D21">
        <v>71.168937082892555</v>
      </c>
      <c r="E21" s="22">
        <v>1944</v>
      </c>
      <c r="F21" s="22">
        <v>1598</v>
      </c>
      <c r="G21" t="s">
        <v>39</v>
      </c>
      <c r="H21" s="31">
        <f>LN(G2)</f>
        <v>6.7990295361747596E-2</v>
      </c>
      <c r="I21" s="22">
        <v>1945</v>
      </c>
      <c r="J21" s="22">
        <v>1717</v>
      </c>
      <c r="K21" t="s">
        <v>39</v>
      </c>
      <c r="L21" s="31">
        <f>LN(K2)</f>
        <v>6.1795506408818542E-2</v>
      </c>
      <c r="M21" s="22">
        <v>1945</v>
      </c>
      <c r="N21" s="22">
        <v>1717</v>
      </c>
      <c r="O21" t="s">
        <v>39</v>
      </c>
      <c r="P21" s="31">
        <f>LN(O2)</f>
        <v>7.2702615529625411E-2</v>
      </c>
      <c r="Q21" s="22">
        <v>1945</v>
      </c>
      <c r="R21" s="22">
        <v>1717</v>
      </c>
      <c r="S21" t="s">
        <v>39</v>
      </c>
      <c r="T21" s="31">
        <f>LN(S2)</f>
        <v>6.4296664734774925E-2</v>
      </c>
      <c r="U21" s="22">
        <v>1945</v>
      </c>
      <c r="V21" s="22">
        <v>1717</v>
      </c>
      <c r="W21" t="s">
        <v>39</v>
      </c>
      <c r="X21" s="31">
        <f>LN(W2)</f>
        <v>6.4989809323868886E-2</v>
      </c>
      <c r="Y21" s="22">
        <v>1945</v>
      </c>
      <c r="Z21" s="22">
        <v>1717</v>
      </c>
      <c r="AA21" t="s">
        <v>39</v>
      </c>
      <c r="AB21" s="31">
        <f>LN(AA2)</f>
        <v>7.1662851426729596E-2</v>
      </c>
      <c r="AC21" s="22">
        <v>1945</v>
      </c>
      <c r="AD21" s="22">
        <v>1717</v>
      </c>
      <c r="AE21" t="s">
        <v>39</v>
      </c>
      <c r="AF21" s="31">
        <f>LN(AE2)</f>
        <v>6.6993703522110287E-2</v>
      </c>
      <c r="AG21" s="22">
        <v>1945</v>
      </c>
      <c r="AH21" s="22">
        <v>1717</v>
      </c>
      <c r="AI21" t="s">
        <v>39</v>
      </c>
      <c r="AJ21" s="31">
        <f>LN(AI2)</f>
        <v>6.7390393883722879E-2</v>
      </c>
      <c r="AK21" s="22">
        <v>1945</v>
      </c>
      <c r="AL21" s="22">
        <v>1717</v>
      </c>
      <c r="AM21" t="s">
        <v>39</v>
      </c>
      <c r="AN21" s="31">
        <f>LN(AM2)</f>
        <v>6.8519660745677544E-2</v>
      </c>
      <c r="AO21" s="22">
        <v>1945</v>
      </c>
      <c r="AP21" s="22">
        <v>1717</v>
      </c>
      <c r="AQ21" t="s">
        <v>39</v>
      </c>
      <c r="AR21" s="31">
        <f>LN(AQ2)</f>
        <v>6.82063356526664E-2</v>
      </c>
      <c r="AS21" s="22">
        <v>1945</v>
      </c>
      <c r="AT21" s="22">
        <v>1717</v>
      </c>
      <c r="AU21" t="s">
        <v>39</v>
      </c>
      <c r="AV21" s="31">
        <f>LN(AU2)</f>
        <v>6.8004458274832869E-2</v>
      </c>
      <c r="AW21" s="22">
        <v>1945</v>
      </c>
      <c r="AX21" s="22">
        <v>1717</v>
      </c>
      <c r="AY21" t="s">
        <v>39</v>
      </c>
      <c r="AZ21" s="31">
        <f>LN(AY2)</f>
        <v>6.7930676910097507E-2</v>
      </c>
      <c r="BA21" s="22">
        <v>1945</v>
      </c>
      <c r="BB21" s="22">
        <v>1717</v>
      </c>
      <c r="BC21" t="s">
        <v>39</v>
      </c>
      <c r="BD21" s="31">
        <f>LN(BC2)</f>
        <v>6.7695792639154748E-2</v>
      </c>
      <c r="BE21" s="22">
        <v>1945</v>
      </c>
      <c r="BF21" s="22">
        <v>1717</v>
      </c>
      <c r="BG21" t="s">
        <v>39</v>
      </c>
      <c r="BH21" s="31">
        <f>LN(BG2)</f>
        <v>6.7313795019354375E-2</v>
      </c>
      <c r="BI21" s="22">
        <v>1945</v>
      </c>
      <c r="BJ21" s="22">
        <v>1717</v>
      </c>
      <c r="BK21" t="s">
        <v>39</v>
      </c>
      <c r="BL21" s="31">
        <f>LN(BK2)</f>
        <v>6.8582833153091313E-2</v>
      </c>
      <c r="BM21" s="22">
        <v>1945</v>
      </c>
      <c r="BN21" s="22">
        <v>1717</v>
      </c>
      <c r="BO21" t="s">
        <v>39</v>
      </c>
      <c r="BP21" s="31">
        <f>LN(BO2)</f>
        <v>6.7502854701344303E-2</v>
      </c>
      <c r="BQ21" s="22">
        <v>1945</v>
      </c>
      <c r="BR21" s="22">
        <v>1717</v>
      </c>
      <c r="BS21" t="s">
        <v>39</v>
      </c>
      <c r="BT21" s="31">
        <f>LN(BS2)</f>
        <v>6.8209998249946974E-2</v>
      </c>
      <c r="BU21" s="22">
        <v>1945</v>
      </c>
      <c r="BV21" s="22">
        <v>1717</v>
      </c>
      <c r="BW21" t="s">
        <v>39</v>
      </c>
      <c r="BX21" s="31">
        <f>LN(BW2)</f>
        <v>6.7755568902668969E-2</v>
      </c>
      <c r="BY21" s="22">
        <v>1945</v>
      </c>
      <c r="BZ21" s="22">
        <v>1717</v>
      </c>
      <c r="CA21" t="s">
        <v>39</v>
      </c>
      <c r="CB21" s="31">
        <f>LN(CA2)</f>
        <v>6.8599820441175144E-2</v>
      </c>
      <c r="CC21" s="22">
        <v>1945</v>
      </c>
      <c r="CD21" s="22">
        <v>1717</v>
      </c>
      <c r="CE21" t="s">
        <v>39</v>
      </c>
      <c r="CF21" s="31">
        <f>LN(CE2)</f>
        <v>6.9105273116488911E-2</v>
      </c>
      <c r="CG21" s="22">
        <v>1945</v>
      </c>
      <c r="CH21" s="22">
        <v>1717</v>
      </c>
      <c r="CI21" t="s">
        <v>39</v>
      </c>
      <c r="CJ21" s="31">
        <f>LN(CI2)</f>
        <v>6.993288689192817E-2</v>
      </c>
      <c r="CK21" s="22">
        <v>1944</v>
      </c>
      <c r="CL21" s="22">
        <v>1598</v>
      </c>
    </row>
    <row r="22" spans="1:90">
      <c r="B22">
        <v>7.0130878224473794E-2</v>
      </c>
      <c r="C22" s="30">
        <v>0.79545228550569014</v>
      </c>
      <c r="D22">
        <v>69.999027730523608</v>
      </c>
      <c r="E22" s="22">
        <v>1945</v>
      </c>
      <c r="F22" s="22">
        <v>1717</v>
      </c>
      <c r="G22" t="s">
        <v>49</v>
      </c>
      <c r="H22" s="31">
        <f>LN(H19)</f>
        <v>7.5461172941861263E-2</v>
      </c>
      <c r="K22" t="s">
        <v>49</v>
      </c>
      <c r="L22" s="31">
        <f>LN(L19)</f>
        <v>6.9937849096248866E-2</v>
      </c>
      <c r="O22" t="s">
        <v>49</v>
      </c>
      <c r="P22" s="31">
        <f>LN(P19)</f>
        <v>8.0405092712714857E-2</v>
      </c>
      <c r="S22" t="s">
        <v>49</v>
      </c>
      <c r="T22" s="31">
        <f>LN(T19)</f>
        <v>7.1727668966746552E-2</v>
      </c>
      <c r="W22" t="s">
        <v>49</v>
      </c>
      <c r="X22" s="31">
        <f>LN(X19)</f>
        <v>7.2445096465932529E-2</v>
      </c>
      <c r="AA22" t="s">
        <v>49</v>
      </c>
      <c r="AB22" s="31">
        <f>LN(AB19)</f>
        <v>7.8499511404838115E-2</v>
      </c>
      <c r="AE22" t="s">
        <v>49</v>
      </c>
      <c r="AF22" s="31">
        <f>LN(AF19)</f>
        <v>7.4725647232447678E-2</v>
      </c>
      <c r="AI22" t="s">
        <v>49</v>
      </c>
      <c r="AJ22" s="31">
        <f>LN(AJ19)</f>
        <v>7.5062326317113848E-2</v>
      </c>
      <c r="AM22" t="s">
        <v>49</v>
      </c>
      <c r="AN22" s="31">
        <f>LN(AN19)</f>
        <v>7.612767142078708E-2</v>
      </c>
      <c r="AQ22" t="s">
        <v>49</v>
      </c>
      <c r="AR22" s="31">
        <f>LN(AR19)</f>
        <v>7.5742345277274914E-2</v>
      </c>
      <c r="AU22" t="s">
        <v>49</v>
      </c>
      <c r="AV22" s="31">
        <f>LN(AV19)</f>
        <v>7.5369541595162778E-2</v>
      </c>
      <c r="AY22" t="s">
        <v>49</v>
      </c>
      <c r="AZ22" s="31">
        <f>LN(AZ19)</f>
        <v>7.5606724822247853E-2</v>
      </c>
      <c r="BC22" t="s">
        <v>49</v>
      </c>
      <c r="BD22" s="31">
        <f>LN(BD19)</f>
        <v>7.5316768686127494E-2</v>
      </c>
      <c r="BG22" t="s">
        <v>49</v>
      </c>
      <c r="BH22" s="31">
        <f>LN(BH19)</f>
        <v>7.4848213111743209E-2</v>
      </c>
      <c r="BK22" t="s">
        <v>49</v>
      </c>
      <c r="BL22" s="31">
        <f>LN(BL19)</f>
        <v>7.6241047375250517E-2</v>
      </c>
      <c r="BO22" t="s">
        <v>49</v>
      </c>
      <c r="BP22" s="31">
        <f>LN(BP19)</f>
        <v>7.5247497973150015E-2</v>
      </c>
      <c r="BS22" t="s">
        <v>49</v>
      </c>
      <c r="BT22" s="31">
        <f>LN(BT19)</f>
        <v>7.6018946316919092E-2</v>
      </c>
      <c r="BW22" t="s">
        <v>49</v>
      </c>
      <c r="BX22" s="31">
        <f>LN(BX19)</f>
        <v>7.5617540644352277E-2</v>
      </c>
      <c r="CA22" t="s">
        <v>49</v>
      </c>
      <c r="CB22" s="31">
        <f>LN(CB19)</f>
        <v>7.6496209337774249E-2</v>
      </c>
      <c r="CE22" t="s">
        <v>49</v>
      </c>
      <c r="CF22" s="31">
        <f>LN(CF19)</f>
        <v>7.7031343934807317E-2</v>
      </c>
      <c r="CI22" t="s">
        <v>49</v>
      </c>
      <c r="CJ22" s="31">
        <f>LN(CJ19)</f>
        <v>7.7852123805112028E-2</v>
      </c>
    </row>
    <row r="23" spans="1:90">
      <c r="A23" t="s">
        <v>29</v>
      </c>
      <c r="B23" s="23">
        <f>AVERAGE(B2:B22)</f>
        <v>6.796773227393102E-2</v>
      </c>
      <c r="C23" s="23">
        <f>AVERAGE(C2:C22)</f>
        <v>0.79928310153389437</v>
      </c>
      <c r="D23" s="23">
        <f>AVERAGE(D2:D22)</f>
        <v>72.327751514713611</v>
      </c>
      <c r="E23" s="23">
        <f>AVERAGE(E2:E22)</f>
        <v>1934.047619047619</v>
      </c>
      <c r="F23" s="23">
        <f>AVERAGE(F2:F22)</f>
        <v>1115.4285714285713</v>
      </c>
      <c r="G23" t="s">
        <v>50</v>
      </c>
      <c r="H23" s="31">
        <f>LN(H20)</f>
        <v>6.0463183386007743E-2</v>
      </c>
      <c r="K23" t="s">
        <v>50</v>
      </c>
      <c r="L23" s="31">
        <f>LN(L20)</f>
        <v>5.3586321351142205E-2</v>
      </c>
      <c r="O23" t="s">
        <v>50</v>
      </c>
      <c r="P23" s="31">
        <f>LN(P20)</f>
        <v>6.4940349370666423E-2</v>
      </c>
      <c r="S23" t="s">
        <v>50</v>
      </c>
      <c r="T23" s="31">
        <f>LN(T20)</f>
        <v>5.681002700825237E-2</v>
      </c>
      <c r="W23" t="s">
        <v>50</v>
      </c>
      <c r="X23" s="31">
        <f>LN(X20)</f>
        <v>5.7478523125064358E-2</v>
      </c>
      <c r="AA23" t="s">
        <v>50</v>
      </c>
      <c r="AB23" s="31">
        <f>LN(AB20)</f>
        <v>6.4779129598530799E-2</v>
      </c>
      <c r="AE23" t="s">
        <v>50</v>
      </c>
      <c r="AF23" s="31">
        <f>LN(AF20)</f>
        <v>5.9201510713099793E-2</v>
      </c>
      <c r="AI23" t="s">
        <v>50</v>
      </c>
      <c r="AJ23" s="31">
        <f>LN(AJ20)</f>
        <v>5.9659147557717049E-2</v>
      </c>
      <c r="AM23" t="s">
        <v>50</v>
      </c>
      <c r="AN23" s="31">
        <f>LN(AN20)</f>
        <v>6.0853324216928392E-2</v>
      </c>
      <c r="AQ23" t="s">
        <v>50</v>
      </c>
      <c r="AR23" s="31">
        <f>LN(AR20)</f>
        <v>6.0613103081449266E-2</v>
      </c>
      <c r="AU23" t="s">
        <v>50</v>
      </c>
      <c r="AV23" s="31">
        <f>LN(AV20)</f>
        <v>6.0584727772279537E-2</v>
      </c>
      <c r="AY23" t="s">
        <v>50</v>
      </c>
      <c r="AZ23" s="31">
        <f>LN(AZ20)</f>
        <v>6.0195251205812338E-2</v>
      </c>
      <c r="BC23" t="s">
        <v>50</v>
      </c>
      <c r="BD23" s="31">
        <f>LN(BD20)</f>
        <v>6.001629100876936E-2</v>
      </c>
      <c r="BG23" t="s">
        <v>50</v>
      </c>
      <c r="BH23" s="31">
        <f>LN(BH20)</f>
        <v>5.972217823951026E-2</v>
      </c>
      <c r="BK23" t="s">
        <v>50</v>
      </c>
      <c r="BL23" s="31">
        <f>LN(BL20)</f>
        <v>6.0865517785551028E-2</v>
      </c>
      <c r="BO23" t="s">
        <v>50</v>
      </c>
      <c r="BP23" s="31">
        <f>LN(BP20)</f>
        <v>5.9697763477814657E-2</v>
      </c>
      <c r="BS23" t="s">
        <v>50</v>
      </c>
      <c r="BT23" s="31">
        <f>LN(BT20)</f>
        <v>6.0339590260948615E-2</v>
      </c>
      <c r="BW23" t="s">
        <v>50</v>
      </c>
      <c r="BX23" s="31">
        <f>LN(BX20)</f>
        <v>5.9831296431296616E-2</v>
      </c>
      <c r="CA23" t="s">
        <v>50</v>
      </c>
      <c r="CB23" s="31">
        <f>LN(CB20)</f>
        <v>6.0640581973142059E-2</v>
      </c>
      <c r="CE23" t="s">
        <v>50</v>
      </c>
      <c r="CF23" s="31">
        <f>LN(CF20)</f>
        <v>6.1115877448140711E-2</v>
      </c>
      <c r="CI23" t="s">
        <v>50</v>
      </c>
      <c r="CJ23" s="31">
        <f>LN(CJ20)</f>
        <v>6.1950434715802097E-2</v>
      </c>
    </row>
    <row r="24" spans="1:90">
      <c r="A24" t="s">
        <v>30</v>
      </c>
      <c r="B24" s="23">
        <f>STDEV(B2:B22)</f>
        <v>2.3408845377264655E-3</v>
      </c>
      <c r="C24" s="23">
        <f>STDEV(C2:C22)</f>
        <v>1.7148449900444188E-2</v>
      </c>
      <c r="D24" s="23">
        <f>STDEV(D2:D22)</f>
        <v>8.1594626601063016</v>
      </c>
      <c r="E24" s="23">
        <f>STDEV(E2:E22)</f>
        <v>7.5198150939779795</v>
      </c>
      <c r="F24" s="23">
        <f>STDEV(F2:F22)</f>
        <v>474.56533495700791</v>
      </c>
      <c r="G24" t="s">
        <v>51</v>
      </c>
      <c r="H24" s="31">
        <f>H22-H21</f>
        <v>7.4708775801136662E-3</v>
      </c>
      <c r="K24" t="s">
        <v>51</v>
      </c>
      <c r="L24" s="31">
        <f>L22-L21</f>
        <v>8.1423426874303248E-3</v>
      </c>
      <c r="O24" t="s">
        <v>51</v>
      </c>
      <c r="P24" s="31">
        <f>P22-P21</f>
        <v>7.7024771830894456E-3</v>
      </c>
      <c r="S24" t="s">
        <v>51</v>
      </c>
      <c r="T24" s="31">
        <f>T22-T21</f>
        <v>7.4310042319716274E-3</v>
      </c>
      <c r="W24" t="s">
        <v>51</v>
      </c>
      <c r="X24" s="31">
        <f>X22-X21</f>
        <v>7.4552871420636435E-3</v>
      </c>
      <c r="AA24" t="s">
        <v>51</v>
      </c>
      <c r="AB24" s="31">
        <f>AB22-AB21</f>
        <v>6.8366599781085197E-3</v>
      </c>
      <c r="AE24" t="s">
        <v>51</v>
      </c>
      <c r="AF24" s="31">
        <f>AF22-AF21</f>
        <v>7.7319437103373911E-3</v>
      </c>
      <c r="AI24" t="s">
        <v>51</v>
      </c>
      <c r="AJ24" s="31">
        <f>AJ22-AJ21</f>
        <v>7.6719324333909683E-3</v>
      </c>
      <c r="AM24" t="s">
        <v>51</v>
      </c>
      <c r="AN24" s="31">
        <f>AN22-AN21</f>
        <v>7.6080106751095361E-3</v>
      </c>
      <c r="AQ24" t="s">
        <v>51</v>
      </c>
      <c r="AR24" s="31">
        <f>AR22-AR21</f>
        <v>7.536009624608514E-3</v>
      </c>
      <c r="AU24" t="s">
        <v>51</v>
      </c>
      <c r="AV24" s="31">
        <f>AV22-AV21</f>
        <v>7.3650833203299099E-3</v>
      </c>
      <c r="AY24" t="s">
        <v>51</v>
      </c>
      <c r="AZ24" s="31">
        <f>AZ22-AZ21</f>
        <v>7.6760479121503467E-3</v>
      </c>
      <c r="BC24" t="s">
        <v>51</v>
      </c>
      <c r="BD24" s="31">
        <f>BD22-BD21</f>
        <v>7.6209760469727467E-3</v>
      </c>
      <c r="BG24" t="s">
        <v>51</v>
      </c>
      <c r="BH24" s="31">
        <f>BH22-BH21</f>
        <v>7.5344180923888338E-3</v>
      </c>
      <c r="BK24" t="s">
        <v>51</v>
      </c>
      <c r="BL24" s="31">
        <f>BL22-BL21</f>
        <v>7.6582142221592042E-3</v>
      </c>
      <c r="BO24" t="s">
        <v>51</v>
      </c>
      <c r="BP24" s="31">
        <f>BP22-BP21</f>
        <v>7.7446432718057123E-3</v>
      </c>
      <c r="BS24" t="s">
        <v>51</v>
      </c>
      <c r="BT24" s="31">
        <f>BT22-BT21</f>
        <v>7.8089480669721184E-3</v>
      </c>
      <c r="BW24" t="s">
        <v>51</v>
      </c>
      <c r="BX24" s="31">
        <f>BX22-BX21</f>
        <v>7.8619717416833074E-3</v>
      </c>
      <c r="CA24" t="s">
        <v>51</v>
      </c>
      <c r="CB24" s="31">
        <f>CB22-CB21</f>
        <v>7.8963888965991047E-3</v>
      </c>
      <c r="CE24" t="s">
        <v>51</v>
      </c>
      <c r="CF24" s="31">
        <f>CF22-CF21</f>
        <v>7.9260708183184064E-3</v>
      </c>
      <c r="CI24" t="s">
        <v>51</v>
      </c>
      <c r="CJ24" s="31">
        <f>CJ22-CJ21</f>
        <v>7.919236913183858E-3</v>
      </c>
    </row>
    <row r="25" spans="1:90">
      <c r="A25" t="s">
        <v>31</v>
      </c>
      <c r="B25" s="23">
        <f>MIN(B2:B22)</f>
        <v>6.1795506408818542E-2</v>
      </c>
      <c r="C25" s="23">
        <f>MIN(C2:C22)</f>
        <v>0.74795951552913165</v>
      </c>
      <c r="D25" s="23">
        <f>MIN(D2:D22)</f>
        <v>53.41709808163975</v>
      </c>
      <c r="E25" s="23">
        <f>MIN(E2:E22)</f>
        <v>1919</v>
      </c>
      <c r="F25" s="23">
        <f>MIN(F2:F22)</f>
        <v>249</v>
      </c>
      <c r="G25" t="s">
        <v>52</v>
      </c>
      <c r="H25" s="31">
        <f>H21-H23</f>
        <v>7.527111975739853E-3</v>
      </c>
      <c r="K25" t="s">
        <v>52</v>
      </c>
      <c r="L25" s="31">
        <f>L21-L23</f>
        <v>8.2091850576763367E-3</v>
      </c>
      <c r="O25" t="s">
        <v>52</v>
      </c>
      <c r="P25" s="31">
        <f>P21-P23</f>
        <v>7.7622661589589886E-3</v>
      </c>
      <c r="S25" t="s">
        <v>52</v>
      </c>
      <c r="T25" s="31">
        <f>T21-T23</f>
        <v>7.4866377265225548E-3</v>
      </c>
      <c r="W25" t="s">
        <v>52</v>
      </c>
      <c r="X25" s="31">
        <f>X21-X23</f>
        <v>7.5112861988045274E-3</v>
      </c>
      <c r="AA25" t="s">
        <v>52</v>
      </c>
      <c r="AB25" s="31">
        <f>AB21-AB23</f>
        <v>6.8837218281987966E-3</v>
      </c>
      <c r="AE25" t="s">
        <v>52</v>
      </c>
      <c r="AF25" s="31">
        <f>AF21-AF23</f>
        <v>7.7921928090104939E-3</v>
      </c>
      <c r="AI25" t="s">
        <v>52</v>
      </c>
      <c r="AJ25" s="31">
        <f>AJ21-AJ23</f>
        <v>7.7312463260058306E-3</v>
      </c>
      <c r="AM25" t="s">
        <v>52</v>
      </c>
      <c r="AN25" s="31">
        <f>AN21-AN23</f>
        <v>7.6663365287491514E-3</v>
      </c>
      <c r="AQ25" t="s">
        <v>52</v>
      </c>
      <c r="AR25" s="31">
        <f>AR21-AR23</f>
        <v>7.5932325712171345E-3</v>
      </c>
      <c r="AU25" t="s">
        <v>52</v>
      </c>
      <c r="AV25" s="31">
        <f>AV21-AV23</f>
        <v>7.4197305025533317E-3</v>
      </c>
      <c r="AY25" t="s">
        <v>52</v>
      </c>
      <c r="AZ25" s="31">
        <f>AZ21-AZ23</f>
        <v>7.735425704285169E-3</v>
      </c>
      <c r="BC25" t="s">
        <v>52</v>
      </c>
      <c r="BD25" s="31">
        <f>BD21-BD23</f>
        <v>7.679501630385388E-3</v>
      </c>
      <c r="BG25" t="s">
        <v>52</v>
      </c>
      <c r="BH25" s="31">
        <f>BH21-BH23</f>
        <v>7.5916167798441153E-3</v>
      </c>
      <c r="BK25" t="s">
        <v>52</v>
      </c>
      <c r="BL25" s="31">
        <f>BL21-BL23</f>
        <v>7.7173153675402853E-3</v>
      </c>
      <c r="BO25" t="s">
        <v>52</v>
      </c>
      <c r="BP25" s="31">
        <f>BP21-BP23</f>
        <v>7.8050912235296463E-3</v>
      </c>
      <c r="BS25" t="s">
        <v>52</v>
      </c>
      <c r="BT25" s="31">
        <f>BT21-BT23</f>
        <v>7.8704079889983583E-3</v>
      </c>
      <c r="BW25" t="s">
        <v>52</v>
      </c>
      <c r="BX25" s="31">
        <f>BX21-BX23</f>
        <v>7.9242724713723539E-3</v>
      </c>
      <c r="CA25" t="s">
        <v>52</v>
      </c>
      <c r="CB25" s="31">
        <f>CB21-CB23</f>
        <v>7.9592384680330849E-3</v>
      </c>
      <c r="CE25" t="s">
        <v>52</v>
      </c>
      <c r="CF25" s="31">
        <f>CF21-CF23</f>
        <v>7.9893956683481995E-3</v>
      </c>
      <c r="CI25" t="s">
        <v>52</v>
      </c>
      <c r="CJ25" s="31">
        <f>CJ21-CJ23</f>
        <v>7.9824521761260731E-3</v>
      </c>
    </row>
    <row r="26" spans="1:90">
      <c r="A26" t="s">
        <v>32</v>
      </c>
      <c r="B26" s="23">
        <f>MAX(B2:B22)</f>
        <v>7.2702615529625411E-2</v>
      </c>
      <c r="C26" s="23">
        <f>MAX(C2:C22)</f>
        <v>0.84750600652291408</v>
      </c>
      <c r="D26" s="23">
        <f>MAX(D2:D22)</f>
        <v>100.03743602992937</v>
      </c>
      <c r="E26" s="23">
        <f>MAX(E2:E22)</f>
        <v>1945</v>
      </c>
      <c r="F26" s="23">
        <f>MAX(F2:F22)</f>
        <v>1717</v>
      </c>
      <c r="G26" t="s">
        <v>53</v>
      </c>
      <c r="H26" s="32">
        <f>AVERAGE(H24:H25)</f>
        <v>7.4989947779267596E-3</v>
      </c>
      <c r="K26" t="s">
        <v>53</v>
      </c>
      <c r="L26" s="32">
        <f>AVERAGE(L24:L25)</f>
        <v>8.1757638725533308E-3</v>
      </c>
      <c r="O26" t="s">
        <v>53</v>
      </c>
      <c r="P26" s="32">
        <f>AVERAGE(P24:P25)</f>
        <v>7.7323716710242171E-3</v>
      </c>
      <c r="S26" t="s">
        <v>53</v>
      </c>
      <c r="T26" s="32">
        <f>AVERAGE(T24:T25)</f>
        <v>7.4588209792470911E-3</v>
      </c>
      <c r="W26" t="s">
        <v>53</v>
      </c>
      <c r="X26" s="32">
        <f>AVERAGE(X24:X25)</f>
        <v>7.4832866704340854E-3</v>
      </c>
      <c r="AA26" t="s">
        <v>53</v>
      </c>
      <c r="AB26" s="32">
        <f>AVERAGE(AB24:AB25)</f>
        <v>6.8601909031536581E-3</v>
      </c>
      <c r="AE26" t="s">
        <v>53</v>
      </c>
      <c r="AF26" s="32">
        <f>AVERAGE(AF24:AF25)</f>
        <v>7.7620682596739425E-3</v>
      </c>
      <c r="AI26" t="s">
        <v>53</v>
      </c>
      <c r="AJ26" s="32">
        <f>AVERAGE(AJ24:AJ25)</f>
        <v>7.7015893796983995E-3</v>
      </c>
      <c r="AM26" t="s">
        <v>53</v>
      </c>
      <c r="AN26" s="32">
        <f>AVERAGE(AN24:AN25)</f>
        <v>7.6371736019293437E-3</v>
      </c>
      <c r="AQ26" t="s">
        <v>53</v>
      </c>
      <c r="AR26" s="32">
        <f>AVERAGE(AR24:AR25)</f>
        <v>7.5646210979128242E-3</v>
      </c>
      <c r="AU26" t="s">
        <v>53</v>
      </c>
      <c r="AV26" s="32">
        <f>AVERAGE(AV24:AV25)</f>
        <v>7.3924069114416208E-3</v>
      </c>
      <c r="AY26" t="s">
        <v>53</v>
      </c>
      <c r="AZ26" s="32">
        <f>AVERAGE(AZ24:AZ25)</f>
        <v>7.7057368082177578E-3</v>
      </c>
      <c r="BC26" t="s">
        <v>53</v>
      </c>
      <c r="BD26" s="32">
        <f>AVERAGE(BD24:BD25)</f>
        <v>7.6502388386790673E-3</v>
      </c>
      <c r="BG26" t="s">
        <v>53</v>
      </c>
      <c r="BH26" s="32">
        <f>AVERAGE(BH24:BH25)</f>
        <v>7.5630174361164745E-3</v>
      </c>
      <c r="BK26" t="s">
        <v>53</v>
      </c>
      <c r="BL26" s="32">
        <f>AVERAGE(BL24:BL25)</f>
        <v>7.6877647948497448E-3</v>
      </c>
      <c r="BO26" t="s">
        <v>53</v>
      </c>
      <c r="BP26" s="32">
        <f>AVERAGE(BP24:BP25)</f>
        <v>7.7748672476676793E-3</v>
      </c>
      <c r="BS26" t="s">
        <v>53</v>
      </c>
      <c r="BT26" s="32">
        <f>AVERAGE(BT24:BT25)</f>
        <v>7.8396780279852384E-3</v>
      </c>
      <c r="BW26" t="s">
        <v>53</v>
      </c>
      <c r="BX26" s="32">
        <f>AVERAGE(BX24:BX25)</f>
        <v>7.8931221065278306E-3</v>
      </c>
      <c r="CA26" t="s">
        <v>53</v>
      </c>
      <c r="CB26" s="32">
        <f>AVERAGE(CB24:CB25)</f>
        <v>7.9278136823160948E-3</v>
      </c>
      <c r="CE26" t="s">
        <v>53</v>
      </c>
      <c r="CF26" s="32">
        <f>AVERAGE(CF24:CF25)</f>
        <v>7.957733243333303E-3</v>
      </c>
      <c r="CI26" t="s">
        <v>53</v>
      </c>
      <c r="CJ26" s="32">
        <f>AVERAGE(CJ24:CJ25)</f>
        <v>7.9508445446549655E-3</v>
      </c>
    </row>
    <row r="27" spans="1:90">
      <c r="A27" t="s">
        <v>33</v>
      </c>
      <c r="B27" s="23">
        <f>ABS(B26-B25)</f>
        <v>1.090710912080687E-2</v>
      </c>
      <c r="C27" s="23">
        <f>ABS(C26-C25)</f>
        <v>9.9546490993782433E-2</v>
      </c>
      <c r="D27" s="23">
        <f>ABS(D26-D25)</f>
        <v>46.620337948289617</v>
      </c>
      <c r="E27" s="23">
        <f>ABS(E26-E25)</f>
        <v>26</v>
      </c>
      <c r="F27" s="23">
        <f>ABS(F26-F25)</f>
        <v>1468</v>
      </c>
    </row>
    <row r="28" spans="1:90">
      <c r="A28" t="s">
        <v>34</v>
      </c>
      <c r="B28" s="23">
        <f>COUNT(B2:B22)</f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2"/>
  <sheetViews>
    <sheetView workbookViewId="0">
      <selection sqref="A1:B22"/>
    </sheetView>
  </sheetViews>
  <sheetFormatPr baseColWidth="10" defaultColWidth="8.83203125" defaultRowHeight="14" x14ac:dyDescent="0"/>
  <sheetData>
    <row r="1" spans="1:2">
      <c r="A1" s="22" t="s">
        <v>1</v>
      </c>
      <c r="B1" s="22" t="s">
        <v>2</v>
      </c>
    </row>
    <row r="2" spans="1:2">
      <c r="A2" s="22">
        <v>1919</v>
      </c>
      <c r="B2" s="22">
        <v>249</v>
      </c>
    </row>
    <row r="3" spans="1:2">
      <c r="A3" s="22">
        <v>1922</v>
      </c>
      <c r="B3" s="22">
        <v>624</v>
      </c>
    </row>
    <row r="4" spans="1:2">
      <c r="A4" s="22">
        <v>1925</v>
      </c>
      <c r="B4" s="22">
        <v>354</v>
      </c>
    </row>
    <row r="5" spans="1:2">
      <c r="A5" s="22">
        <v>1926</v>
      </c>
      <c r="B5" s="22">
        <v>390</v>
      </c>
    </row>
    <row r="6" spans="1:2">
      <c r="A6" s="22">
        <v>1927</v>
      </c>
      <c r="B6" s="22">
        <v>1040</v>
      </c>
    </row>
    <row r="7" spans="1:2">
      <c r="A7" s="22">
        <v>1928</v>
      </c>
      <c r="B7" s="22">
        <v>549</v>
      </c>
    </row>
    <row r="8" spans="1:2">
      <c r="A8" s="22">
        <v>1930</v>
      </c>
      <c r="B8" s="22">
        <v>638</v>
      </c>
    </row>
    <row r="9" spans="1:2">
      <c r="A9" s="22">
        <v>1931</v>
      </c>
      <c r="B9" s="22">
        <v>962</v>
      </c>
    </row>
    <row r="10" spans="1:2">
      <c r="A10" s="22">
        <v>1933</v>
      </c>
      <c r="B10" s="22">
        <v>1143</v>
      </c>
    </row>
    <row r="11" spans="1:2">
      <c r="A11" s="22">
        <v>1934</v>
      </c>
      <c r="B11" s="22">
        <v>1350</v>
      </c>
    </row>
    <row r="12" spans="1:2">
      <c r="A12" s="22">
        <v>1935</v>
      </c>
      <c r="B12" s="22">
        <v>1122</v>
      </c>
    </row>
    <row r="13" spans="1:2">
      <c r="A13" s="22">
        <v>1936</v>
      </c>
      <c r="B13" s="22">
        <v>1320</v>
      </c>
    </row>
    <row r="14" spans="1:2">
      <c r="A14" s="22">
        <v>1937</v>
      </c>
      <c r="B14" s="22">
        <v>1535</v>
      </c>
    </row>
    <row r="15" spans="1:2">
      <c r="A15" s="22">
        <v>1938</v>
      </c>
      <c r="B15" s="22">
        <v>1097</v>
      </c>
    </row>
    <row r="16" spans="1:2">
      <c r="A16" s="22">
        <v>1939</v>
      </c>
      <c r="B16" s="22">
        <v>1527</v>
      </c>
    </row>
    <row r="17" spans="1:2">
      <c r="A17" s="22">
        <v>1940</v>
      </c>
      <c r="B17" s="22">
        <v>1418</v>
      </c>
    </row>
    <row r="18" spans="1:2">
      <c r="A18" s="22">
        <v>1941</v>
      </c>
      <c r="B18" s="22">
        <v>1633</v>
      </c>
    </row>
    <row r="19" spans="1:2">
      <c r="A19" s="22">
        <v>1942</v>
      </c>
      <c r="B19" s="22">
        <v>1562</v>
      </c>
    </row>
    <row r="20" spans="1:2">
      <c r="A20" s="22">
        <v>1943</v>
      </c>
      <c r="B20" s="22">
        <v>1596</v>
      </c>
    </row>
    <row r="21" spans="1:2">
      <c r="A21" s="22">
        <v>1944</v>
      </c>
      <c r="B21" s="22">
        <v>1598</v>
      </c>
    </row>
    <row r="22" spans="1:2">
      <c r="A22" s="22">
        <v>1945</v>
      </c>
      <c r="B22" s="22">
        <v>1717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32"/>
  <sheetViews>
    <sheetView workbookViewId="0">
      <selection activeCell="L11" sqref="L11"/>
    </sheetView>
  </sheetViews>
  <sheetFormatPr baseColWidth="10" defaultColWidth="8.83203125" defaultRowHeight="14" x14ac:dyDescent="0"/>
  <cols>
    <col min="2" max="2" width="9.1640625" customWidth="1"/>
  </cols>
  <sheetData>
    <row r="1" spans="1:12">
      <c r="A1" t="s">
        <v>15</v>
      </c>
    </row>
    <row r="7" spans="1:12">
      <c r="A7" s="6" t="s">
        <v>1</v>
      </c>
      <c r="B7" s="21" t="s">
        <v>2</v>
      </c>
      <c r="G7" s="23" t="s">
        <v>16</v>
      </c>
      <c r="H7" s="23" t="s">
        <v>17</v>
      </c>
      <c r="I7" s="23" t="s">
        <v>18</v>
      </c>
      <c r="J7" s="23" t="s">
        <v>19</v>
      </c>
      <c r="K7" s="23" t="s">
        <v>20</v>
      </c>
      <c r="L7" s="23" t="s">
        <v>21</v>
      </c>
    </row>
    <row r="8" spans="1:12">
      <c r="A8" s="1">
        <v>1919</v>
      </c>
      <c r="B8" s="3">
        <v>249</v>
      </c>
      <c r="G8">
        <v>1</v>
      </c>
      <c r="H8" s="24" t="s">
        <v>22</v>
      </c>
      <c r="I8" t="s">
        <v>23</v>
      </c>
      <c r="J8" t="s">
        <v>24</v>
      </c>
      <c r="K8" t="s">
        <v>25</v>
      </c>
    </row>
    <row r="9" spans="1:12">
      <c r="A9" s="1">
        <v>1922</v>
      </c>
      <c r="B9" s="3">
        <v>624</v>
      </c>
    </row>
    <row r="10" spans="1:12">
      <c r="A10" s="1">
        <v>1923</v>
      </c>
      <c r="B10" s="3"/>
    </row>
    <row r="11" spans="1:12">
      <c r="A11" s="1"/>
      <c r="B11" s="3">
        <v>304</v>
      </c>
    </row>
    <row r="12" spans="1:12">
      <c r="A12" s="1">
        <v>1925</v>
      </c>
      <c r="B12" s="3">
        <v>354</v>
      </c>
    </row>
    <row r="13" spans="1:12">
      <c r="A13" s="1">
        <v>1926</v>
      </c>
      <c r="B13" s="3">
        <v>390</v>
      </c>
    </row>
    <row r="14" spans="1:12">
      <c r="A14" s="1">
        <v>1927</v>
      </c>
      <c r="B14" s="3">
        <v>1040</v>
      </c>
    </row>
    <row r="15" spans="1:12">
      <c r="A15" s="1">
        <v>1928</v>
      </c>
      <c r="B15" s="3">
        <v>549</v>
      </c>
    </row>
    <row r="16" spans="1:12">
      <c r="A16" s="1">
        <v>1929</v>
      </c>
      <c r="B16" s="3"/>
    </row>
    <row r="17" spans="1:2">
      <c r="A17" s="1">
        <v>1930</v>
      </c>
      <c r="B17" s="3">
        <v>638</v>
      </c>
    </row>
    <row r="18" spans="1:2">
      <c r="A18" s="1">
        <v>1931</v>
      </c>
      <c r="B18" s="3">
        <v>962</v>
      </c>
    </row>
    <row r="19" spans="1:2">
      <c r="A19" s="1">
        <v>1932</v>
      </c>
      <c r="B19" s="3"/>
    </row>
    <row r="20" spans="1:2">
      <c r="A20" s="1">
        <v>1933</v>
      </c>
      <c r="B20" s="3">
        <v>1143</v>
      </c>
    </row>
    <row r="21" spans="1:2">
      <c r="A21" s="1">
        <v>1934</v>
      </c>
      <c r="B21" s="3">
        <v>1350</v>
      </c>
    </row>
    <row r="22" spans="1:2">
      <c r="A22" s="1">
        <v>1935</v>
      </c>
      <c r="B22" s="3">
        <v>1122</v>
      </c>
    </row>
    <row r="23" spans="1:2">
      <c r="A23" s="1">
        <v>1936</v>
      </c>
      <c r="B23" s="3">
        <v>1320</v>
      </c>
    </row>
    <row r="24" spans="1:2">
      <c r="A24" s="1">
        <v>1937</v>
      </c>
      <c r="B24" s="3">
        <v>1535</v>
      </c>
    </row>
    <row r="25" spans="1:2">
      <c r="A25" s="1">
        <v>1938</v>
      </c>
      <c r="B25" s="3">
        <v>1097</v>
      </c>
    </row>
    <row r="26" spans="1:2">
      <c r="A26" s="1">
        <v>1939</v>
      </c>
      <c r="B26" s="3">
        <v>1527</v>
      </c>
    </row>
    <row r="27" spans="1:2">
      <c r="A27" s="1">
        <v>1940</v>
      </c>
      <c r="B27" s="3">
        <v>1418</v>
      </c>
    </row>
    <row r="28" spans="1:2">
      <c r="A28" s="1">
        <v>1941</v>
      </c>
      <c r="B28" s="3">
        <v>1633</v>
      </c>
    </row>
    <row r="29" spans="1:2">
      <c r="A29" s="1">
        <v>1942</v>
      </c>
      <c r="B29" s="3">
        <v>1562</v>
      </c>
    </row>
    <row r="30" spans="1:2">
      <c r="A30" s="1">
        <v>1943</v>
      </c>
      <c r="B30" s="3">
        <v>1596</v>
      </c>
    </row>
    <row r="31" spans="1:2">
      <c r="A31" s="1">
        <v>1944</v>
      </c>
      <c r="B31" s="3">
        <v>1598</v>
      </c>
    </row>
    <row r="32" spans="1:2">
      <c r="A32" s="1">
        <v>1945</v>
      </c>
      <c r="B32" s="3">
        <v>1717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101"/>
  <sheetViews>
    <sheetView workbookViewId="0">
      <selection activeCell="E2" sqref="E2"/>
    </sheetView>
  </sheetViews>
  <sheetFormatPr baseColWidth="10" defaultColWidth="8.83203125" defaultRowHeight="14" x14ac:dyDescent="0"/>
  <cols>
    <col min="2" max="2" width="10.6640625" customWidth="1"/>
    <col min="3" max="3" width="9.1640625" customWidth="1"/>
  </cols>
  <sheetData>
    <row r="1" spans="1:9">
      <c r="H1" s="11" t="s">
        <v>14</v>
      </c>
      <c r="I1" s="20">
        <v>1960</v>
      </c>
    </row>
    <row r="2" spans="1:9" ht="28">
      <c r="H2" s="14" t="s">
        <v>13</v>
      </c>
      <c r="I2" s="19">
        <f>G29+((G36-G29)/(F36-F29))*(1960-F29)</f>
        <v>6578.5714285714284</v>
      </c>
    </row>
    <row r="3" spans="1:9" ht="24">
      <c r="H3" s="18" t="s">
        <v>12</v>
      </c>
      <c r="I3" s="13">
        <v>70</v>
      </c>
    </row>
    <row r="4" spans="1:9" ht="22">
      <c r="F4" s="36" t="s">
        <v>11</v>
      </c>
      <c r="G4" s="37"/>
      <c r="H4" s="17" t="s">
        <v>10</v>
      </c>
      <c r="I4" s="13">
        <v>8</v>
      </c>
    </row>
    <row r="5" spans="1:9" ht="28">
      <c r="B5" s="38" t="s">
        <v>9</v>
      </c>
      <c r="C5" s="38"/>
      <c r="D5" s="2" t="s">
        <v>8</v>
      </c>
      <c r="F5" s="16"/>
      <c r="G5" s="15"/>
      <c r="H5" s="14" t="s">
        <v>7</v>
      </c>
      <c r="I5" s="13">
        <f>I3*(I4-1)</f>
        <v>490</v>
      </c>
    </row>
    <row r="6" spans="1:9" ht="28">
      <c r="A6" s="2"/>
      <c r="B6" s="12" t="s">
        <v>6</v>
      </c>
      <c r="C6" s="12" t="s">
        <v>5</v>
      </c>
      <c r="D6" s="11" t="s">
        <v>4</v>
      </c>
      <c r="F6" s="39" t="s">
        <v>3</v>
      </c>
      <c r="G6" s="39"/>
      <c r="H6" s="39" t="s">
        <v>3</v>
      </c>
      <c r="I6" s="39"/>
    </row>
    <row r="7" spans="1:9">
      <c r="A7" s="10" t="s">
        <v>1</v>
      </c>
      <c r="B7" s="9" t="s">
        <v>2</v>
      </c>
      <c r="C7" s="9" t="s">
        <v>2</v>
      </c>
      <c r="D7" s="8" t="s">
        <v>2</v>
      </c>
      <c r="F7" s="7" t="s">
        <v>1</v>
      </c>
      <c r="G7" s="7" t="s">
        <v>0</v>
      </c>
      <c r="H7" s="7" t="s">
        <v>1</v>
      </c>
      <c r="I7" s="7" t="s">
        <v>0</v>
      </c>
    </row>
    <row r="8" spans="1:9">
      <c r="A8" s="6">
        <v>1881</v>
      </c>
      <c r="B8" s="2"/>
      <c r="C8" s="2"/>
      <c r="D8" s="5"/>
      <c r="F8" s="3">
        <f t="shared" ref="F8:F22" si="0">A8</f>
        <v>1881</v>
      </c>
      <c r="G8" s="2"/>
    </row>
    <row r="9" spans="1:9">
      <c r="A9" s="6">
        <v>1890</v>
      </c>
      <c r="B9" s="2"/>
      <c r="C9" s="2"/>
      <c r="D9" s="5"/>
      <c r="F9" s="3">
        <f t="shared" si="0"/>
        <v>1890</v>
      </c>
      <c r="G9" s="2"/>
    </row>
    <row r="10" spans="1:9">
      <c r="A10" s="1">
        <v>1896</v>
      </c>
      <c r="B10" s="1">
        <v>4.8</v>
      </c>
      <c r="C10" s="2"/>
      <c r="D10" s="5"/>
      <c r="F10" s="3">
        <f t="shared" si="0"/>
        <v>1896</v>
      </c>
      <c r="G10" s="2">
        <f>B10</f>
        <v>4.8</v>
      </c>
    </row>
    <row r="11" spans="1:9">
      <c r="A11" s="1">
        <v>1902</v>
      </c>
      <c r="B11" s="1">
        <v>31.2</v>
      </c>
      <c r="C11" s="2"/>
      <c r="D11" s="5"/>
      <c r="F11" s="3">
        <f t="shared" si="0"/>
        <v>1902</v>
      </c>
      <c r="G11" s="2">
        <f>B11</f>
        <v>31.2</v>
      </c>
    </row>
    <row r="12" spans="1:9">
      <c r="A12" s="1">
        <v>1903</v>
      </c>
      <c r="B12" s="1">
        <v>46.2</v>
      </c>
      <c r="C12" s="2"/>
      <c r="D12" s="5"/>
      <c r="F12" s="3">
        <f t="shared" si="0"/>
        <v>1903</v>
      </c>
      <c r="G12" s="2">
        <f>B12</f>
        <v>46.2</v>
      </c>
    </row>
    <row r="13" spans="1:9">
      <c r="A13" s="1">
        <v>1904</v>
      </c>
      <c r="B13" s="1"/>
      <c r="C13" s="2"/>
      <c r="D13" s="5"/>
      <c r="F13" s="3">
        <f t="shared" si="0"/>
        <v>1904</v>
      </c>
      <c r="G13" s="2"/>
    </row>
    <row r="14" spans="1:9">
      <c r="A14" s="1">
        <v>1906</v>
      </c>
      <c r="B14" s="1"/>
      <c r="C14" s="2"/>
      <c r="D14" s="5"/>
      <c r="F14" s="3">
        <f t="shared" si="0"/>
        <v>1906</v>
      </c>
      <c r="G14" s="2"/>
    </row>
    <row r="15" spans="1:9">
      <c r="A15" s="1">
        <v>1914</v>
      </c>
      <c r="B15" s="1">
        <v>74.7</v>
      </c>
      <c r="C15" s="2"/>
      <c r="D15" s="5"/>
      <c r="F15" s="3">
        <f t="shared" si="0"/>
        <v>1914</v>
      </c>
      <c r="G15" s="2">
        <f>B15</f>
        <v>74.7</v>
      </c>
    </row>
    <row r="16" spans="1:9">
      <c r="A16" s="1">
        <v>1915</v>
      </c>
      <c r="B16" s="1">
        <v>70.599999999999994</v>
      </c>
      <c r="C16" s="2"/>
      <c r="D16" s="2"/>
      <c r="F16" s="3">
        <f t="shared" si="0"/>
        <v>1915</v>
      </c>
      <c r="G16" s="2"/>
    </row>
    <row r="17" spans="1:7">
      <c r="A17" s="1">
        <v>1916</v>
      </c>
      <c r="B17" s="1">
        <v>71.3</v>
      </c>
      <c r="C17" s="2"/>
      <c r="D17" s="2"/>
      <c r="F17" s="3">
        <f t="shared" si="0"/>
        <v>1916</v>
      </c>
      <c r="G17" s="2"/>
    </row>
    <row r="18" spans="1:7">
      <c r="A18" s="1">
        <v>1917</v>
      </c>
      <c r="B18" s="1">
        <v>72.7</v>
      </c>
      <c r="C18" s="2"/>
      <c r="D18" s="5"/>
      <c r="F18" s="3">
        <f t="shared" si="0"/>
        <v>1917</v>
      </c>
      <c r="G18" s="2"/>
    </row>
    <row r="19" spans="1:7">
      <c r="A19" s="1">
        <v>1918</v>
      </c>
      <c r="B19" s="1">
        <v>75.400000000000006</v>
      </c>
      <c r="C19" s="2"/>
      <c r="D19" s="2"/>
      <c r="F19" s="3">
        <f t="shared" si="0"/>
        <v>1918</v>
      </c>
      <c r="G19" s="2"/>
    </row>
    <row r="20" spans="1:7">
      <c r="A20" s="1">
        <v>1919</v>
      </c>
      <c r="B20" s="1"/>
      <c r="C20" s="3">
        <v>249</v>
      </c>
      <c r="D20" s="2"/>
      <c r="F20" s="3">
        <f t="shared" si="0"/>
        <v>1919</v>
      </c>
      <c r="G20" s="2">
        <f>C20</f>
        <v>249</v>
      </c>
    </row>
    <row r="21" spans="1:7">
      <c r="A21" s="1">
        <v>1922</v>
      </c>
      <c r="B21" s="1">
        <v>74.3</v>
      </c>
      <c r="C21" s="3">
        <v>624</v>
      </c>
      <c r="D21" s="2"/>
      <c r="F21" s="3">
        <f t="shared" si="0"/>
        <v>1922</v>
      </c>
      <c r="G21" s="2">
        <f>C21</f>
        <v>624</v>
      </c>
    </row>
    <row r="22" spans="1:7">
      <c r="A22" s="1">
        <v>1923</v>
      </c>
      <c r="B22" s="1"/>
      <c r="C22" s="3"/>
      <c r="D22" s="5"/>
      <c r="F22" s="3">
        <f t="shared" si="0"/>
        <v>1923</v>
      </c>
      <c r="G22" s="2"/>
    </row>
    <row r="23" spans="1:7">
      <c r="A23" s="1"/>
      <c r="B23" s="1"/>
      <c r="C23" s="3">
        <v>304</v>
      </c>
      <c r="D23" s="5"/>
      <c r="F23" s="3"/>
      <c r="G23" s="2"/>
    </row>
    <row r="24" spans="1:7">
      <c r="A24" s="1">
        <v>1925</v>
      </c>
      <c r="B24" s="1">
        <v>92.9</v>
      </c>
      <c r="C24" s="3">
        <v>354</v>
      </c>
      <c r="D24" s="2"/>
      <c r="F24" s="3">
        <f t="shared" ref="F24:F55" si="1">A24</f>
        <v>1925</v>
      </c>
      <c r="G24" s="2"/>
    </row>
    <row r="25" spans="1:7">
      <c r="A25" s="1">
        <v>1926</v>
      </c>
      <c r="B25" s="1"/>
      <c r="C25" s="3">
        <v>390</v>
      </c>
      <c r="D25" s="2"/>
      <c r="F25" s="3">
        <f t="shared" si="1"/>
        <v>1926</v>
      </c>
      <c r="G25" s="2"/>
    </row>
    <row r="26" spans="1:7">
      <c r="A26" s="1">
        <v>1927</v>
      </c>
      <c r="B26" s="1"/>
      <c r="C26" s="3">
        <v>1040</v>
      </c>
      <c r="D26" s="2"/>
      <c r="F26" s="3">
        <f t="shared" si="1"/>
        <v>1927</v>
      </c>
      <c r="G26" s="2">
        <f>C26</f>
        <v>1040</v>
      </c>
    </row>
    <row r="27" spans="1:7">
      <c r="A27" s="1">
        <v>1928</v>
      </c>
      <c r="B27" s="1"/>
      <c r="C27" s="3">
        <v>549</v>
      </c>
      <c r="D27" s="2"/>
      <c r="F27" s="3">
        <f t="shared" si="1"/>
        <v>1928</v>
      </c>
      <c r="G27" s="2"/>
    </row>
    <row r="28" spans="1:7">
      <c r="A28" s="1">
        <v>1929</v>
      </c>
      <c r="B28" s="1"/>
      <c r="C28" s="3"/>
      <c r="D28" s="2"/>
      <c r="F28" s="3">
        <f t="shared" si="1"/>
        <v>1929</v>
      </c>
      <c r="G28" s="2"/>
    </row>
    <row r="29" spans="1:7">
      <c r="A29" s="1">
        <v>1930</v>
      </c>
      <c r="B29" s="1"/>
      <c r="C29" s="3">
        <v>638</v>
      </c>
      <c r="D29" s="5"/>
      <c r="F29" s="3">
        <f t="shared" si="1"/>
        <v>1930</v>
      </c>
      <c r="G29" s="2"/>
    </row>
    <row r="30" spans="1:7">
      <c r="A30" s="1">
        <v>1931</v>
      </c>
      <c r="B30" s="1">
        <v>271.39999999999998</v>
      </c>
      <c r="C30" s="3">
        <v>962</v>
      </c>
      <c r="D30" s="2"/>
      <c r="F30" s="3">
        <f t="shared" si="1"/>
        <v>1931</v>
      </c>
      <c r="G30" s="2"/>
    </row>
    <row r="31" spans="1:7">
      <c r="A31" s="1">
        <v>1932</v>
      </c>
      <c r="B31" s="1">
        <v>279.7</v>
      </c>
      <c r="C31" s="3"/>
      <c r="D31" s="2"/>
      <c r="F31" s="3">
        <f t="shared" si="1"/>
        <v>1932</v>
      </c>
      <c r="G31" s="2"/>
    </row>
    <row r="32" spans="1:7">
      <c r="A32" s="1">
        <v>1933</v>
      </c>
      <c r="B32" s="1">
        <v>305.10000000000002</v>
      </c>
      <c r="C32" s="3">
        <v>1143</v>
      </c>
      <c r="D32" s="2"/>
      <c r="F32" s="3">
        <f t="shared" si="1"/>
        <v>1933</v>
      </c>
      <c r="G32" s="2">
        <f>C32</f>
        <v>1143</v>
      </c>
    </row>
    <row r="33" spans="1:7">
      <c r="A33" s="1">
        <v>1934</v>
      </c>
      <c r="B33" s="1">
        <v>311.8</v>
      </c>
      <c r="C33" s="3">
        <v>1350</v>
      </c>
      <c r="D33" s="2"/>
      <c r="F33" s="3">
        <f t="shared" si="1"/>
        <v>1934</v>
      </c>
      <c r="G33" s="2">
        <f>C33</f>
        <v>1350</v>
      </c>
    </row>
    <row r="34" spans="1:7">
      <c r="A34" s="1">
        <v>1935</v>
      </c>
      <c r="B34" s="1">
        <v>302.8</v>
      </c>
      <c r="C34" s="3">
        <v>1122</v>
      </c>
      <c r="D34" s="2"/>
      <c r="F34" s="3">
        <f t="shared" si="1"/>
        <v>1935</v>
      </c>
      <c r="G34" s="2"/>
    </row>
    <row r="35" spans="1:7">
      <c r="A35" s="1">
        <v>1936</v>
      </c>
      <c r="B35" s="1">
        <v>301.3</v>
      </c>
      <c r="C35" s="3">
        <v>1320</v>
      </c>
      <c r="D35" s="2"/>
      <c r="F35" s="3">
        <f t="shared" si="1"/>
        <v>1936</v>
      </c>
      <c r="G35" s="2"/>
    </row>
    <row r="36" spans="1:7">
      <c r="A36" s="1">
        <v>1937</v>
      </c>
      <c r="B36" s="1">
        <v>317.89999999999998</v>
      </c>
      <c r="C36" s="3">
        <v>1535</v>
      </c>
      <c r="D36" s="2"/>
      <c r="F36" s="3">
        <f t="shared" si="1"/>
        <v>1937</v>
      </c>
      <c r="G36" s="2">
        <f>C36</f>
        <v>1535</v>
      </c>
    </row>
    <row r="37" spans="1:7">
      <c r="A37" s="1">
        <v>1938</v>
      </c>
      <c r="B37" s="1">
        <v>454.1</v>
      </c>
      <c r="C37" s="3">
        <v>1097</v>
      </c>
      <c r="D37" s="2"/>
      <c r="F37" s="3">
        <f t="shared" si="1"/>
        <v>1938</v>
      </c>
      <c r="G37" s="2"/>
    </row>
    <row r="38" spans="1:7">
      <c r="A38" s="1">
        <v>1939</v>
      </c>
      <c r="B38" s="1">
        <v>293.5</v>
      </c>
      <c r="C38" s="3">
        <v>1527</v>
      </c>
      <c r="D38" s="2"/>
      <c r="F38" s="3">
        <f t="shared" si="1"/>
        <v>1939</v>
      </c>
      <c r="G38" s="2">
        <f>C38</f>
        <v>1527</v>
      </c>
    </row>
    <row r="39" spans="1:7">
      <c r="A39" s="1">
        <v>1940</v>
      </c>
      <c r="B39" s="1">
        <v>292.3</v>
      </c>
      <c r="C39" s="3">
        <v>1418</v>
      </c>
      <c r="D39" s="5"/>
      <c r="F39" s="3">
        <f t="shared" si="1"/>
        <v>1940</v>
      </c>
      <c r="G39" s="2"/>
    </row>
    <row r="40" spans="1:7">
      <c r="A40" s="1">
        <v>1941</v>
      </c>
      <c r="B40" s="1">
        <v>293.60000000000002</v>
      </c>
      <c r="C40" s="3">
        <v>1633</v>
      </c>
      <c r="D40" s="2"/>
      <c r="F40" s="3">
        <f t="shared" si="1"/>
        <v>1941</v>
      </c>
      <c r="G40" s="2">
        <f>C40</f>
        <v>1633</v>
      </c>
    </row>
    <row r="41" spans="1:7">
      <c r="A41" s="1">
        <v>1942</v>
      </c>
      <c r="B41" s="1"/>
      <c r="C41" s="3">
        <v>1562</v>
      </c>
      <c r="D41" s="2"/>
      <c r="F41" s="3">
        <f t="shared" si="1"/>
        <v>1942</v>
      </c>
      <c r="G41" s="2"/>
    </row>
    <row r="42" spans="1:7">
      <c r="A42" s="1">
        <v>1943</v>
      </c>
      <c r="B42" s="1"/>
      <c r="C42" s="3">
        <v>1596</v>
      </c>
      <c r="D42" s="2"/>
      <c r="F42" s="3">
        <f t="shared" si="1"/>
        <v>1943</v>
      </c>
      <c r="G42" s="2"/>
    </row>
    <row r="43" spans="1:7">
      <c r="A43" s="1">
        <v>1944</v>
      </c>
      <c r="B43" s="1"/>
      <c r="C43" s="3">
        <v>1598</v>
      </c>
      <c r="D43" s="2"/>
      <c r="F43" s="3">
        <f t="shared" si="1"/>
        <v>1944</v>
      </c>
      <c r="G43" s="2"/>
    </row>
    <row r="44" spans="1:7">
      <c r="A44" s="1">
        <v>1945</v>
      </c>
      <c r="B44" s="1"/>
      <c r="C44" s="3">
        <v>1717</v>
      </c>
      <c r="D44" s="2"/>
      <c r="F44" s="3">
        <f t="shared" si="1"/>
        <v>1945</v>
      </c>
      <c r="G44" s="2">
        <f>C44</f>
        <v>1717</v>
      </c>
    </row>
    <row r="45" spans="1:7">
      <c r="A45" s="1">
        <v>1946</v>
      </c>
      <c r="B45" s="1">
        <v>280</v>
      </c>
      <c r="C45" s="3"/>
      <c r="D45" s="2"/>
      <c r="F45" s="3">
        <f t="shared" si="1"/>
        <v>1946</v>
      </c>
      <c r="G45" s="2"/>
    </row>
    <row r="46" spans="1:7">
      <c r="A46" s="1">
        <v>1947</v>
      </c>
      <c r="B46" s="1">
        <v>281.89999999999998</v>
      </c>
      <c r="C46" s="3"/>
      <c r="D46" s="2"/>
      <c r="F46" s="3">
        <f t="shared" si="1"/>
        <v>1947</v>
      </c>
      <c r="G46" s="2"/>
    </row>
    <row r="47" spans="1:7">
      <c r="A47" s="1">
        <v>1948</v>
      </c>
      <c r="B47" s="1">
        <v>280.39999999999998</v>
      </c>
      <c r="C47" s="3"/>
      <c r="D47" s="2"/>
      <c r="F47" s="3">
        <f t="shared" si="1"/>
        <v>1948</v>
      </c>
      <c r="G47" s="2"/>
    </row>
    <row r="48" spans="1:7">
      <c r="A48" s="1">
        <v>1949</v>
      </c>
      <c r="B48" s="1">
        <v>297.7</v>
      </c>
      <c r="C48" s="3"/>
      <c r="D48" s="2"/>
      <c r="F48" s="3">
        <f t="shared" si="1"/>
        <v>1949</v>
      </c>
      <c r="G48" s="2"/>
    </row>
    <row r="49" spans="1:9">
      <c r="A49" s="1">
        <v>1950</v>
      </c>
      <c r="B49" s="1">
        <v>310.10000000000002</v>
      </c>
      <c r="C49" s="3"/>
      <c r="D49" s="2"/>
      <c r="F49" s="3">
        <f t="shared" si="1"/>
        <v>1950</v>
      </c>
      <c r="G49" s="2"/>
    </row>
    <row r="50" spans="1:9">
      <c r="A50" s="1">
        <v>1951</v>
      </c>
      <c r="B50" s="1">
        <v>315.2</v>
      </c>
      <c r="C50" s="3"/>
      <c r="D50" s="2"/>
      <c r="F50" s="3">
        <f t="shared" si="1"/>
        <v>1951</v>
      </c>
      <c r="G50" s="2"/>
    </row>
    <row r="51" spans="1:9">
      <c r="A51" s="1">
        <v>1952</v>
      </c>
      <c r="B51" s="1">
        <v>320.5</v>
      </c>
      <c r="C51" s="3"/>
      <c r="D51" s="2"/>
      <c r="F51" s="3">
        <f t="shared" si="1"/>
        <v>1952</v>
      </c>
      <c r="G51" s="2"/>
    </row>
    <row r="52" spans="1:9">
      <c r="A52" s="1">
        <v>1953</v>
      </c>
      <c r="B52" s="1">
        <v>319.2</v>
      </c>
      <c r="C52" s="3"/>
      <c r="D52" s="2"/>
      <c r="F52" s="3">
        <f t="shared" si="1"/>
        <v>1953</v>
      </c>
      <c r="G52" s="2"/>
    </row>
    <row r="53" spans="1:9">
      <c r="A53" s="1">
        <v>1954</v>
      </c>
      <c r="B53" s="1">
        <v>354.4</v>
      </c>
      <c r="C53" s="3"/>
      <c r="D53" s="2"/>
      <c r="F53" s="3">
        <f t="shared" si="1"/>
        <v>1954</v>
      </c>
      <c r="G53" s="2"/>
    </row>
    <row r="54" spans="1:9">
      <c r="A54" s="1">
        <v>1955</v>
      </c>
      <c r="B54" s="1">
        <v>449.6</v>
      </c>
      <c r="C54" s="4"/>
      <c r="D54" s="5"/>
      <c r="F54" s="3">
        <f t="shared" si="1"/>
        <v>1955</v>
      </c>
      <c r="G54" s="2"/>
    </row>
    <row r="55" spans="1:9">
      <c r="A55" s="1">
        <v>1956</v>
      </c>
      <c r="B55" s="1">
        <v>539.6</v>
      </c>
      <c r="C55" s="3"/>
      <c r="D55" s="2"/>
      <c r="F55" s="3">
        <f t="shared" si="1"/>
        <v>1956</v>
      </c>
      <c r="G55" s="2"/>
    </row>
    <row r="56" spans="1:9">
      <c r="A56" s="1">
        <v>1957</v>
      </c>
      <c r="B56" s="1">
        <v>588.20000000000005</v>
      </c>
      <c r="C56" s="4"/>
      <c r="D56" s="2"/>
      <c r="F56" s="3">
        <f t="shared" ref="F56:F87" si="2">A56</f>
        <v>1957</v>
      </c>
      <c r="G56" s="2"/>
    </row>
    <row r="57" spans="1:9">
      <c r="A57" s="1">
        <v>1958</v>
      </c>
      <c r="B57" s="1">
        <v>650.79999999999995</v>
      </c>
      <c r="C57" s="3"/>
      <c r="D57" s="2"/>
      <c r="F57" s="3">
        <f t="shared" si="2"/>
        <v>1958</v>
      </c>
      <c r="G57" s="2"/>
    </row>
    <row r="58" spans="1:9">
      <c r="A58" s="1">
        <v>1959</v>
      </c>
      <c r="B58" s="1">
        <v>616.6</v>
      </c>
      <c r="C58" s="3"/>
      <c r="D58" s="2"/>
      <c r="F58" s="3">
        <f t="shared" si="2"/>
        <v>1959</v>
      </c>
      <c r="G58" s="2"/>
    </row>
    <row r="59" spans="1:9">
      <c r="A59" s="1">
        <v>1960</v>
      </c>
      <c r="B59" s="1">
        <v>590.1</v>
      </c>
      <c r="C59" s="3"/>
      <c r="D59" s="5"/>
      <c r="F59" s="3">
        <f t="shared" si="2"/>
        <v>1960</v>
      </c>
      <c r="G59" s="2"/>
    </row>
    <row r="60" spans="1:9">
      <c r="A60" s="1">
        <v>1961</v>
      </c>
      <c r="B60" s="1">
        <v>554.6</v>
      </c>
      <c r="C60" s="3"/>
      <c r="D60" s="2"/>
      <c r="F60" s="3">
        <f t="shared" si="2"/>
        <v>1961</v>
      </c>
      <c r="G60" s="2"/>
    </row>
    <row r="61" spans="1:9">
      <c r="A61" s="1">
        <v>1962</v>
      </c>
      <c r="B61" s="1"/>
      <c r="C61" s="3"/>
      <c r="D61" s="2"/>
      <c r="F61" s="3">
        <f t="shared" si="2"/>
        <v>1962</v>
      </c>
      <c r="G61" s="2"/>
    </row>
    <row r="62" spans="1:9">
      <c r="A62" s="1">
        <v>1963</v>
      </c>
      <c r="B62" s="1"/>
      <c r="C62" s="4"/>
      <c r="D62" s="1">
        <v>3616.71</v>
      </c>
      <c r="F62" s="3">
        <f t="shared" si="2"/>
        <v>1963</v>
      </c>
      <c r="G62" s="2">
        <f>D62</f>
        <v>3616.71</v>
      </c>
      <c r="I62" s="1">
        <v>3616.71</v>
      </c>
    </row>
    <row r="63" spans="1:9">
      <c r="A63" s="1">
        <v>1964</v>
      </c>
      <c r="B63" s="1"/>
      <c r="C63" s="3"/>
      <c r="D63" s="2"/>
      <c r="F63" s="3">
        <f t="shared" si="2"/>
        <v>1964</v>
      </c>
      <c r="G63" s="2"/>
      <c r="I63" s="2"/>
    </row>
    <row r="64" spans="1:9">
      <c r="A64" s="1">
        <v>1965</v>
      </c>
      <c r="B64" s="1"/>
      <c r="C64" s="4"/>
      <c r="D64" s="1">
        <v>3534.51</v>
      </c>
      <c r="F64" s="3">
        <f t="shared" si="2"/>
        <v>1965</v>
      </c>
      <c r="G64" s="2">
        <f>D64</f>
        <v>3534.51</v>
      </c>
      <c r="I64" s="1">
        <v>3534.51</v>
      </c>
    </row>
    <row r="65" spans="1:9">
      <c r="A65" s="1">
        <v>1966</v>
      </c>
      <c r="B65" s="1"/>
      <c r="C65" s="3"/>
      <c r="D65" s="2"/>
      <c r="F65" s="3">
        <f t="shared" si="2"/>
        <v>1966</v>
      </c>
      <c r="G65" s="2"/>
      <c r="I65" s="2"/>
    </row>
    <row r="66" spans="1:9">
      <c r="A66" s="1">
        <v>1967</v>
      </c>
      <c r="B66" s="1"/>
      <c r="C66" s="4"/>
      <c r="D66" s="1">
        <v>3863.3</v>
      </c>
      <c r="F66" s="3">
        <f t="shared" si="2"/>
        <v>1967</v>
      </c>
      <c r="G66" s="2">
        <f>D66</f>
        <v>3863.3</v>
      </c>
      <c r="I66" s="1">
        <v>3863.3</v>
      </c>
    </row>
    <row r="67" spans="1:9">
      <c r="A67" s="1">
        <v>1968</v>
      </c>
      <c r="B67" s="1"/>
      <c r="C67" s="3"/>
      <c r="D67" s="2"/>
      <c r="F67" s="3">
        <f t="shared" si="2"/>
        <v>1968</v>
      </c>
      <c r="G67" s="2"/>
      <c r="I67" s="2"/>
    </row>
    <row r="68" spans="1:9">
      <c r="A68" s="1">
        <v>1969</v>
      </c>
      <c r="B68" s="1"/>
      <c r="C68" s="4"/>
      <c r="D68" s="1"/>
      <c r="F68" s="3">
        <f t="shared" si="2"/>
        <v>1969</v>
      </c>
      <c r="G68" s="2"/>
      <c r="I68" s="1"/>
    </row>
    <row r="69" spans="1:9">
      <c r="A69" s="1">
        <v>1970</v>
      </c>
      <c r="B69" s="1">
        <v>872</v>
      </c>
      <c r="C69" s="3"/>
      <c r="D69" s="2"/>
      <c r="F69" s="3">
        <f t="shared" si="2"/>
        <v>1970</v>
      </c>
      <c r="G69" s="2"/>
      <c r="I69" s="2"/>
    </row>
    <row r="70" spans="1:9">
      <c r="A70" s="1">
        <v>1971</v>
      </c>
      <c r="B70" s="1">
        <v>896.6</v>
      </c>
      <c r="C70" s="4"/>
      <c r="D70" s="1">
        <v>4356.49</v>
      </c>
      <c r="F70" s="3">
        <f t="shared" si="2"/>
        <v>1971</v>
      </c>
      <c r="G70" s="2">
        <f>D70</f>
        <v>4356.49</v>
      </c>
      <c r="I70" s="1">
        <v>4356.49</v>
      </c>
    </row>
    <row r="71" spans="1:9">
      <c r="A71" s="1">
        <v>1972</v>
      </c>
      <c r="B71" s="1">
        <v>639.9</v>
      </c>
      <c r="C71" s="4"/>
      <c r="D71" s="1"/>
      <c r="F71" s="3">
        <f t="shared" si="2"/>
        <v>1972</v>
      </c>
      <c r="G71" s="2"/>
      <c r="I71" s="1"/>
    </row>
    <row r="72" spans="1:9">
      <c r="A72" s="1">
        <v>1973</v>
      </c>
      <c r="B72" s="1">
        <v>575.9</v>
      </c>
      <c r="C72" s="4"/>
      <c r="D72" s="1">
        <v>4520.8900000000003</v>
      </c>
      <c r="F72" s="3">
        <f t="shared" si="2"/>
        <v>1973</v>
      </c>
      <c r="G72" s="2">
        <f>D72</f>
        <v>4520.8900000000003</v>
      </c>
      <c r="I72" s="1">
        <v>4520.8900000000003</v>
      </c>
    </row>
    <row r="73" spans="1:9">
      <c r="A73" s="1">
        <v>1974</v>
      </c>
      <c r="B73" s="1"/>
      <c r="C73" s="4"/>
      <c r="D73" s="1">
        <v>4931.88</v>
      </c>
      <c r="F73" s="3">
        <f t="shared" si="2"/>
        <v>1974</v>
      </c>
      <c r="G73" s="2">
        <f>D73</f>
        <v>4931.88</v>
      </c>
      <c r="I73" s="1">
        <v>4931.88</v>
      </c>
    </row>
    <row r="74" spans="1:9">
      <c r="A74" s="1">
        <v>1975</v>
      </c>
      <c r="B74" s="1">
        <v>455.8</v>
      </c>
      <c r="C74" s="4"/>
      <c r="D74" s="1"/>
      <c r="F74" s="3">
        <f t="shared" si="2"/>
        <v>1975</v>
      </c>
      <c r="G74" s="2"/>
      <c r="I74" s="1"/>
    </row>
    <row r="75" spans="1:9">
      <c r="A75" s="1">
        <v>1976</v>
      </c>
      <c r="B75" s="1"/>
      <c r="C75" s="4"/>
      <c r="D75" s="1">
        <v>4438.6899999999996</v>
      </c>
      <c r="F75" s="3">
        <f t="shared" si="2"/>
        <v>1976</v>
      </c>
      <c r="G75" s="2"/>
      <c r="I75" s="1">
        <v>4438.6899999999996</v>
      </c>
    </row>
    <row r="76" spans="1:9">
      <c r="A76" s="1">
        <v>1976</v>
      </c>
      <c r="B76" s="1"/>
      <c r="C76" s="4"/>
      <c r="D76" s="1"/>
      <c r="F76" s="3">
        <f t="shared" si="2"/>
        <v>1976</v>
      </c>
      <c r="G76" s="2"/>
      <c r="I76" s="1"/>
    </row>
    <row r="77" spans="1:9">
      <c r="A77" s="1">
        <v>1977</v>
      </c>
      <c r="B77" s="1">
        <v>449.5</v>
      </c>
      <c r="C77" s="3"/>
      <c r="D77" s="2"/>
      <c r="F77" s="3">
        <f t="shared" si="2"/>
        <v>1977</v>
      </c>
      <c r="G77" s="2"/>
      <c r="I77" s="2"/>
    </row>
    <row r="78" spans="1:9">
      <c r="A78" s="1">
        <v>1978</v>
      </c>
      <c r="B78" s="1">
        <v>521.70000000000005</v>
      </c>
      <c r="C78" s="4"/>
      <c r="D78" s="1">
        <v>4520.8900000000003</v>
      </c>
      <c r="F78" s="3">
        <f t="shared" si="2"/>
        <v>1978</v>
      </c>
      <c r="G78" s="2"/>
      <c r="I78" s="1">
        <v>4520.8900000000003</v>
      </c>
    </row>
    <row r="79" spans="1:9">
      <c r="A79" s="1">
        <v>1979</v>
      </c>
      <c r="B79" s="1">
        <v>512.20000000000005</v>
      </c>
      <c r="C79" s="4"/>
      <c r="D79" s="1">
        <v>4603.09</v>
      </c>
      <c r="F79" s="3">
        <f t="shared" si="2"/>
        <v>1979</v>
      </c>
      <c r="G79" s="2"/>
      <c r="I79" s="1">
        <v>4603.09</v>
      </c>
    </row>
    <row r="80" spans="1:9">
      <c r="A80" s="1">
        <v>1980</v>
      </c>
      <c r="B80" s="1">
        <v>434.4</v>
      </c>
      <c r="C80" s="4"/>
      <c r="D80" s="1">
        <v>4767.4799999999996</v>
      </c>
      <c r="F80" s="3">
        <f t="shared" si="2"/>
        <v>1980</v>
      </c>
      <c r="G80" s="2"/>
      <c r="I80" s="1">
        <v>4767.4799999999996</v>
      </c>
    </row>
    <row r="81" spans="1:9">
      <c r="A81" s="1">
        <v>1981</v>
      </c>
      <c r="B81" s="1">
        <v>452.7</v>
      </c>
      <c r="C81" s="3"/>
      <c r="D81" s="2"/>
      <c r="F81" s="3">
        <f t="shared" si="2"/>
        <v>1981</v>
      </c>
      <c r="G81" s="2"/>
      <c r="I81" s="2"/>
    </row>
    <row r="82" spans="1:9">
      <c r="A82" s="1">
        <v>1982</v>
      </c>
      <c r="B82" s="1">
        <v>512.9</v>
      </c>
      <c r="C82" s="4"/>
      <c r="D82" s="1">
        <v>5425.07</v>
      </c>
      <c r="F82" s="3">
        <f t="shared" si="2"/>
        <v>1982</v>
      </c>
      <c r="G82" s="2">
        <f>D82</f>
        <v>5425.07</v>
      </c>
      <c r="I82" s="1">
        <v>5425.07</v>
      </c>
    </row>
    <row r="83" spans="1:9">
      <c r="A83" s="1">
        <v>1983</v>
      </c>
      <c r="B83" s="1">
        <v>588.4</v>
      </c>
      <c r="C83" s="4"/>
      <c r="D83" s="1">
        <v>5507.26</v>
      </c>
      <c r="F83" s="3">
        <f t="shared" si="2"/>
        <v>1983</v>
      </c>
      <c r="G83" s="2">
        <f>D83</f>
        <v>5507.26</v>
      </c>
      <c r="I83" s="1">
        <v>5507.26</v>
      </c>
    </row>
    <row r="84" spans="1:9">
      <c r="A84" s="1">
        <v>1984</v>
      </c>
      <c r="B84" s="1">
        <v>574.6</v>
      </c>
      <c r="C84" s="4"/>
      <c r="D84" s="1">
        <v>4438.6899999999996</v>
      </c>
      <c r="F84" s="3">
        <f t="shared" si="2"/>
        <v>1984</v>
      </c>
      <c r="G84" s="2"/>
      <c r="I84" s="1">
        <v>4438.6899999999996</v>
      </c>
    </row>
    <row r="85" spans="1:9">
      <c r="A85" s="1">
        <v>1985</v>
      </c>
      <c r="B85" s="1">
        <v>608.9</v>
      </c>
      <c r="C85" s="3"/>
      <c r="D85" s="2"/>
      <c r="F85" s="3">
        <f t="shared" si="2"/>
        <v>1985</v>
      </c>
      <c r="G85" s="2"/>
      <c r="I85" s="2"/>
    </row>
    <row r="86" spans="1:9">
      <c r="A86" s="1">
        <v>1986</v>
      </c>
      <c r="B86" s="1">
        <v>644.9</v>
      </c>
      <c r="C86" s="4"/>
      <c r="D86" s="1">
        <v>5589.46</v>
      </c>
      <c r="F86" s="3">
        <f t="shared" si="2"/>
        <v>1986</v>
      </c>
      <c r="G86" s="2">
        <f>D86</f>
        <v>5589.46</v>
      </c>
      <c r="I86" s="1">
        <v>5589.46</v>
      </c>
    </row>
    <row r="87" spans="1:9">
      <c r="A87" s="1">
        <v>1987</v>
      </c>
      <c r="B87" s="1">
        <v>742.9</v>
      </c>
      <c r="C87" s="4"/>
      <c r="D87" s="1">
        <v>5836.06</v>
      </c>
      <c r="F87" s="3">
        <f t="shared" si="2"/>
        <v>1987</v>
      </c>
      <c r="G87" s="2">
        <f>D87</f>
        <v>5836.06</v>
      </c>
      <c r="I87" s="1">
        <v>5836.06</v>
      </c>
    </row>
    <row r="88" spans="1:9">
      <c r="A88" s="1"/>
      <c r="B88" s="1"/>
      <c r="C88" s="4"/>
      <c r="D88" s="1">
        <v>5918.25</v>
      </c>
      <c r="F88" s="3"/>
      <c r="G88" s="2">
        <f>D88</f>
        <v>5918.25</v>
      </c>
      <c r="I88" s="1"/>
    </row>
    <row r="89" spans="1:9">
      <c r="A89" s="1">
        <v>1990</v>
      </c>
      <c r="B89" s="1">
        <v>713.9</v>
      </c>
      <c r="C89" s="4"/>
      <c r="D89" s="1">
        <v>5425.07</v>
      </c>
      <c r="F89" s="3">
        <f t="shared" ref="F89:F101" si="3">A89</f>
        <v>1990</v>
      </c>
      <c r="G89" s="2"/>
      <c r="I89" s="1">
        <v>5425.07</v>
      </c>
    </row>
    <row r="90" spans="1:9">
      <c r="A90" s="1">
        <v>1991</v>
      </c>
      <c r="B90" s="1">
        <v>825.7</v>
      </c>
      <c r="C90" s="3"/>
      <c r="D90" s="2"/>
      <c r="F90" s="3">
        <f t="shared" si="3"/>
        <v>1991</v>
      </c>
      <c r="G90" s="2"/>
      <c r="I90" s="2"/>
    </row>
    <row r="91" spans="1:9">
      <c r="A91" s="1">
        <v>1993</v>
      </c>
      <c r="B91" s="1">
        <v>820.9</v>
      </c>
      <c r="C91" s="3"/>
      <c r="D91" s="2"/>
      <c r="F91" s="3">
        <f t="shared" si="3"/>
        <v>1993</v>
      </c>
      <c r="G91" s="2"/>
      <c r="I91" s="2"/>
    </row>
    <row r="92" spans="1:9">
      <c r="A92" s="1">
        <v>1994</v>
      </c>
      <c r="B92" s="1">
        <v>817.7</v>
      </c>
      <c r="C92" s="3"/>
      <c r="D92" s="2"/>
      <c r="F92" s="3">
        <f t="shared" si="3"/>
        <v>1994</v>
      </c>
      <c r="G92" s="2"/>
      <c r="I92" s="2"/>
    </row>
    <row r="93" spans="1:9">
      <c r="A93" s="1">
        <v>1995</v>
      </c>
      <c r="B93" s="1"/>
      <c r="C93" s="3"/>
      <c r="D93" s="2"/>
      <c r="F93" s="3">
        <f t="shared" si="3"/>
        <v>1995</v>
      </c>
      <c r="G93" s="2"/>
      <c r="I93" s="2"/>
    </row>
    <row r="94" spans="1:9">
      <c r="A94" s="1">
        <v>1996</v>
      </c>
      <c r="B94" s="1"/>
      <c r="C94" s="4"/>
      <c r="D94" s="1">
        <v>3170.49</v>
      </c>
      <c r="F94" s="3">
        <f t="shared" si="3"/>
        <v>1996</v>
      </c>
      <c r="G94" s="2"/>
      <c r="I94" s="1">
        <v>3170.49</v>
      </c>
    </row>
    <row r="95" spans="1:9">
      <c r="A95" s="1">
        <v>1996</v>
      </c>
      <c r="B95" s="1"/>
      <c r="C95" s="4"/>
      <c r="D95" s="1">
        <v>4266.47</v>
      </c>
      <c r="F95" s="3">
        <f t="shared" si="3"/>
        <v>1996</v>
      </c>
      <c r="G95" s="2"/>
      <c r="I95" s="1">
        <v>4266.47</v>
      </c>
    </row>
    <row r="96" spans="1:9">
      <c r="A96" s="1">
        <v>1997</v>
      </c>
      <c r="B96" s="1"/>
      <c r="C96" s="3"/>
      <c r="D96" s="2"/>
      <c r="F96" s="3">
        <f t="shared" si="3"/>
        <v>1997</v>
      </c>
      <c r="G96" s="2"/>
      <c r="I96" s="2"/>
    </row>
    <row r="97" spans="1:9">
      <c r="A97" s="1">
        <v>1998</v>
      </c>
      <c r="B97" s="2"/>
      <c r="C97" s="4"/>
      <c r="D97" s="1">
        <v>4870.08</v>
      </c>
      <c r="F97" s="3">
        <f t="shared" si="3"/>
        <v>1998</v>
      </c>
      <c r="G97" s="2"/>
      <c r="I97" s="1">
        <v>4870.08</v>
      </c>
    </row>
    <row r="98" spans="1:9">
      <c r="A98" s="1">
        <v>1999</v>
      </c>
      <c r="B98" s="2"/>
      <c r="C98" s="4"/>
      <c r="D98" s="1">
        <v>4334.8599999999997</v>
      </c>
      <c r="F98" s="3">
        <f t="shared" si="3"/>
        <v>1999</v>
      </c>
      <c r="G98" s="2"/>
      <c r="I98" s="1">
        <v>4334.8599999999997</v>
      </c>
    </row>
    <row r="99" spans="1:9">
      <c r="A99" s="1">
        <v>2000</v>
      </c>
      <c r="B99" s="1"/>
      <c r="C99" s="3"/>
      <c r="D99" s="2"/>
      <c r="F99" s="3">
        <f t="shared" si="3"/>
        <v>2000</v>
      </c>
      <c r="G99" s="2"/>
      <c r="I99" s="2"/>
    </row>
    <row r="100" spans="1:9">
      <c r="A100" s="1">
        <v>2001</v>
      </c>
      <c r="B100" s="1"/>
      <c r="C100" s="3"/>
      <c r="D100" s="2"/>
      <c r="F100" s="3">
        <f t="shared" si="3"/>
        <v>2001</v>
      </c>
      <c r="G100" s="2"/>
      <c r="I100" s="2"/>
    </row>
    <row r="101" spans="1:9">
      <c r="A101" s="1">
        <v>2002</v>
      </c>
      <c r="B101" s="2"/>
      <c r="C101" s="4"/>
      <c r="D101" s="1">
        <v>7629.86</v>
      </c>
      <c r="F101" s="3">
        <f t="shared" si="3"/>
        <v>2002</v>
      </c>
      <c r="G101" s="2">
        <f>D101</f>
        <v>7629.86</v>
      </c>
      <c r="I101" s="1">
        <v>7629.86</v>
      </c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w_kg comb_eng_orig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2013-11-14T16:23:41Z</dcterms:created>
  <dcterms:modified xsi:type="dcterms:W3CDTF">2013-11-18T18:11:34Z</dcterms:modified>
</cp:coreProperties>
</file>