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codeName="ThisWorkbook" autoCompressPictures="0"/>
  <bookViews>
    <workbookView xWindow="220" yWindow="40" windowWidth="20620" windowHeight="13880"/>
  </bookViews>
  <sheets>
    <sheet name="PRM_Summary" sheetId="13" r:id="rId1"/>
    <sheet name="PRM70ND" sheetId="9" r:id="rId2"/>
    <sheet name="PRMallND" sheetId="10" r:id="rId3"/>
    <sheet name="PRM70all" sheetId="11" r:id="rId4"/>
    <sheet name="PRMallall" sheetId="12" r:id="rId5"/>
    <sheet name="rawdata" sheetId="3" r:id="rId6"/>
    <sheet name="sourcedata" sheetId="2" r:id="rId7"/>
    <sheet name="w_kg comb_eng" sheetId="1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3" l="1"/>
  <c r="E12" i="13"/>
  <c r="E11" i="13"/>
  <c r="E10" i="13"/>
  <c r="E9" i="13"/>
  <c r="E8" i="13"/>
  <c r="E7" i="13"/>
  <c r="E6" i="13"/>
  <c r="E5" i="13"/>
  <c r="E4" i="13"/>
  <c r="E3" i="13"/>
  <c r="E2" i="13"/>
  <c r="D13" i="13"/>
  <c r="D12" i="13"/>
  <c r="D11" i="13"/>
  <c r="D10" i="13"/>
  <c r="D9" i="13"/>
  <c r="D8" i="13"/>
  <c r="D7" i="13"/>
  <c r="D6" i="13"/>
  <c r="D5" i="13"/>
  <c r="D4" i="13"/>
  <c r="D3" i="13"/>
  <c r="D2" i="13"/>
  <c r="C13" i="13"/>
  <c r="C12" i="13"/>
  <c r="C11" i="13"/>
  <c r="C10" i="13"/>
  <c r="C9" i="13"/>
  <c r="C8" i="13"/>
  <c r="C7" i="13"/>
  <c r="C6" i="13"/>
  <c r="C5" i="13"/>
  <c r="C4" i="13"/>
  <c r="C3" i="13"/>
  <c r="C2" i="13"/>
  <c r="B13" i="13"/>
  <c r="B12" i="13"/>
  <c r="B11" i="13"/>
  <c r="B10" i="13"/>
  <c r="B9" i="13"/>
  <c r="B8" i="13"/>
  <c r="B7" i="13"/>
  <c r="B6" i="13"/>
  <c r="B5" i="13"/>
  <c r="B4" i="13"/>
  <c r="B3" i="13"/>
  <c r="B2" i="13"/>
  <c r="B28" i="12"/>
  <c r="F26" i="12"/>
  <c r="F25" i="12"/>
  <c r="F27" i="12"/>
  <c r="F24" i="12"/>
  <c r="F23" i="12"/>
  <c r="E26" i="12"/>
  <c r="E25" i="12"/>
  <c r="E27" i="12"/>
  <c r="E24" i="12"/>
  <c r="E23" i="12"/>
  <c r="D26" i="12"/>
  <c r="D25" i="12"/>
  <c r="D27" i="12"/>
  <c r="D24" i="12"/>
  <c r="D23" i="12"/>
  <c r="C26" i="12"/>
  <c r="C25" i="12"/>
  <c r="C27" i="12"/>
  <c r="C24" i="12"/>
  <c r="C23" i="12"/>
  <c r="B27" i="12"/>
  <c r="B26" i="12"/>
  <c r="B25" i="12"/>
  <c r="B24" i="12"/>
  <c r="B23" i="12"/>
  <c r="CJ26" i="12"/>
  <c r="CJ25" i="12"/>
  <c r="CJ24" i="12"/>
  <c r="CJ23" i="12"/>
  <c r="CJ22" i="12"/>
  <c r="CJ21" i="12"/>
  <c r="CJ20" i="12"/>
  <c r="CJ19" i="12"/>
  <c r="CJ18" i="12"/>
  <c r="CJ17" i="12"/>
  <c r="CJ16" i="12"/>
  <c r="CJ15" i="12"/>
  <c r="CJ14" i="12"/>
  <c r="CJ13" i="12"/>
  <c r="CJ12" i="12"/>
  <c r="CJ11" i="12"/>
  <c r="CJ10" i="12"/>
  <c r="CJ9" i="12"/>
  <c r="CJ8" i="12"/>
  <c r="CJ7" i="12"/>
  <c r="CN1" i="12"/>
  <c r="CM1" i="12"/>
  <c r="CM2" i="12" a="1"/>
  <c r="CM2" i="12"/>
  <c r="CN2" i="12"/>
  <c r="CM3" i="12"/>
  <c r="CN3" i="12"/>
  <c r="CM4" i="12"/>
  <c r="CN4" i="12"/>
  <c r="CM5" i="12"/>
  <c r="CN5" i="12"/>
  <c r="CM6" i="12"/>
  <c r="CN6" i="12"/>
  <c r="CE2" i="12" a="1"/>
  <c r="CE2" i="12"/>
  <c r="CF5" i="12"/>
  <c r="CF17" i="12"/>
  <c r="CE3" i="12"/>
  <c r="CF18" i="12"/>
  <c r="CF19" i="12"/>
  <c r="CF22" i="12"/>
  <c r="CF21" i="12"/>
  <c r="CF24" i="12"/>
  <c r="CF20" i="12"/>
  <c r="CF23" i="12"/>
  <c r="CF25" i="12"/>
  <c r="CF26" i="12"/>
  <c r="CF7" i="12"/>
  <c r="CF8" i="12"/>
  <c r="CF9" i="12"/>
  <c r="CF12" i="12"/>
  <c r="CF11" i="12"/>
  <c r="CF14" i="12"/>
  <c r="CF10" i="12"/>
  <c r="CF13" i="12"/>
  <c r="CF15" i="12"/>
  <c r="CF16" i="12"/>
  <c r="CI2" i="12" a="1"/>
  <c r="CI4" i="12"/>
  <c r="CJ1" i="12"/>
  <c r="CI2" i="12"/>
  <c r="CI1" i="12"/>
  <c r="CJ2" i="12"/>
  <c r="CI3" i="12"/>
  <c r="CJ3" i="12"/>
  <c r="CJ4" i="12"/>
  <c r="CI5" i="12"/>
  <c r="CJ5" i="12"/>
  <c r="CI6" i="12"/>
  <c r="CJ6" i="12"/>
  <c r="CA2" i="12" a="1"/>
  <c r="CA2" i="12"/>
  <c r="CB5" i="12"/>
  <c r="CB17" i="12"/>
  <c r="CA3" i="12"/>
  <c r="CB18" i="12"/>
  <c r="CB19" i="12"/>
  <c r="CB22" i="12"/>
  <c r="CB21" i="12"/>
  <c r="CB24" i="12"/>
  <c r="CB20" i="12"/>
  <c r="CB23" i="12"/>
  <c r="CB25" i="12"/>
  <c r="CB26" i="12"/>
  <c r="CB7" i="12"/>
  <c r="CB8" i="12"/>
  <c r="CB9" i="12"/>
  <c r="CB12" i="12"/>
  <c r="CB11" i="12"/>
  <c r="CB14" i="12"/>
  <c r="CB10" i="12"/>
  <c r="CB13" i="12"/>
  <c r="CB15" i="12"/>
  <c r="CB16" i="12"/>
  <c r="CE4" i="12"/>
  <c r="CF1" i="12"/>
  <c r="CE1" i="12"/>
  <c r="CF2" i="12"/>
  <c r="CF3" i="12"/>
  <c r="CF4" i="12"/>
  <c r="CE5" i="12"/>
  <c r="CE6" i="12"/>
  <c r="CF6" i="12"/>
  <c r="BW2" i="12" a="1"/>
  <c r="BW2" i="12"/>
  <c r="BX5" i="12"/>
  <c r="BX17" i="12"/>
  <c r="BW3" i="12"/>
  <c r="BX18" i="12"/>
  <c r="BX19" i="12"/>
  <c r="BX22" i="12"/>
  <c r="BX21" i="12"/>
  <c r="BX24" i="12"/>
  <c r="BX20" i="12"/>
  <c r="BX23" i="12"/>
  <c r="BX25" i="12"/>
  <c r="BX26" i="12"/>
  <c r="BX7" i="12"/>
  <c r="BX8" i="12"/>
  <c r="BX9" i="12"/>
  <c r="BX12" i="12"/>
  <c r="BX11" i="12"/>
  <c r="BX14" i="12"/>
  <c r="BX10" i="12"/>
  <c r="BX13" i="12"/>
  <c r="BX15" i="12"/>
  <c r="BX16" i="12"/>
  <c r="CA4" i="12"/>
  <c r="CB1" i="12"/>
  <c r="CA1" i="12"/>
  <c r="CB2" i="12"/>
  <c r="CB3" i="12"/>
  <c r="CB4" i="12"/>
  <c r="CA5" i="12"/>
  <c r="CA6" i="12"/>
  <c r="CB6" i="12"/>
  <c r="BS2" i="12" a="1"/>
  <c r="BS2" i="12"/>
  <c r="BT5" i="12"/>
  <c r="BT17" i="12"/>
  <c r="BS3" i="12"/>
  <c r="BT18" i="12"/>
  <c r="BT19" i="12"/>
  <c r="BT22" i="12"/>
  <c r="BT21" i="12"/>
  <c r="BT24" i="12"/>
  <c r="BT20" i="12"/>
  <c r="BT23" i="12"/>
  <c r="BT25" i="12"/>
  <c r="BT26" i="12"/>
  <c r="BT7" i="12"/>
  <c r="BT8" i="12"/>
  <c r="BT9" i="12"/>
  <c r="BT12" i="12"/>
  <c r="BT11" i="12"/>
  <c r="BT14" i="12"/>
  <c r="BT10" i="12"/>
  <c r="BT13" i="12"/>
  <c r="BT15" i="12"/>
  <c r="BT16" i="12"/>
  <c r="BW4" i="12"/>
  <c r="BX1" i="12"/>
  <c r="BW1" i="12"/>
  <c r="BX2" i="12"/>
  <c r="BX3" i="12"/>
  <c r="BX4" i="12"/>
  <c r="BW5" i="12"/>
  <c r="BW6" i="12"/>
  <c r="BX6" i="12"/>
  <c r="BO2" i="12" a="1"/>
  <c r="BO2" i="12"/>
  <c r="BP5" i="12"/>
  <c r="BP17" i="12"/>
  <c r="BO3" i="12"/>
  <c r="BP18" i="12"/>
  <c r="BP19" i="12"/>
  <c r="BP22" i="12"/>
  <c r="BP21" i="12"/>
  <c r="BP24" i="12"/>
  <c r="BP20" i="12"/>
  <c r="BP23" i="12"/>
  <c r="BP25" i="12"/>
  <c r="BP26" i="12"/>
  <c r="BP7" i="12"/>
  <c r="BP8" i="12"/>
  <c r="BP9" i="12"/>
  <c r="BP12" i="12"/>
  <c r="BP11" i="12"/>
  <c r="BP14" i="12"/>
  <c r="BP10" i="12"/>
  <c r="BP13" i="12"/>
  <c r="BP15" i="12"/>
  <c r="BP16" i="12"/>
  <c r="BS4" i="12"/>
  <c r="BT1" i="12"/>
  <c r="BS1" i="12"/>
  <c r="BT2" i="12"/>
  <c r="BT3" i="12"/>
  <c r="BT4" i="12"/>
  <c r="BS5" i="12"/>
  <c r="BS6" i="12"/>
  <c r="BT6" i="12"/>
  <c r="BK2" i="12" a="1"/>
  <c r="BK2" i="12"/>
  <c r="BL5" i="12"/>
  <c r="BL17" i="12"/>
  <c r="BK3" i="12"/>
  <c r="BL18" i="12"/>
  <c r="BL19" i="12"/>
  <c r="BL22" i="12"/>
  <c r="BL21" i="12"/>
  <c r="BL24" i="12"/>
  <c r="BL20" i="12"/>
  <c r="BL23" i="12"/>
  <c r="BL25" i="12"/>
  <c r="BL26" i="12"/>
  <c r="BL7" i="12"/>
  <c r="BL8" i="12"/>
  <c r="BL9" i="12"/>
  <c r="BL12" i="12"/>
  <c r="BL11" i="12"/>
  <c r="BL14" i="12"/>
  <c r="BL10" i="12"/>
  <c r="BL13" i="12"/>
  <c r="BL15" i="12"/>
  <c r="BL16" i="12"/>
  <c r="BO4" i="12"/>
  <c r="BP1" i="12"/>
  <c r="BO1" i="12"/>
  <c r="BP2" i="12"/>
  <c r="BP3" i="12"/>
  <c r="BP4" i="12"/>
  <c r="BO5" i="12"/>
  <c r="BO6" i="12"/>
  <c r="BP6" i="12"/>
  <c r="BG2" i="12" a="1"/>
  <c r="BG2" i="12"/>
  <c r="BH5" i="12"/>
  <c r="BH17" i="12"/>
  <c r="BG3" i="12"/>
  <c r="BH18" i="12"/>
  <c r="BH19" i="12"/>
  <c r="BH22" i="12"/>
  <c r="BH21" i="12"/>
  <c r="BH24" i="12"/>
  <c r="BH20" i="12"/>
  <c r="BH23" i="12"/>
  <c r="BH25" i="12"/>
  <c r="BH26" i="12"/>
  <c r="BH7" i="12"/>
  <c r="BH8" i="12"/>
  <c r="BH9" i="12"/>
  <c r="BH12" i="12"/>
  <c r="BH11" i="12"/>
  <c r="BH14" i="12"/>
  <c r="BH10" i="12"/>
  <c r="BH13" i="12"/>
  <c r="BH15" i="12"/>
  <c r="BH16" i="12"/>
  <c r="BK4" i="12"/>
  <c r="BL1" i="12"/>
  <c r="BK1" i="12"/>
  <c r="BL2" i="12"/>
  <c r="BL3" i="12"/>
  <c r="BL4" i="12"/>
  <c r="BK5" i="12"/>
  <c r="BK6" i="12"/>
  <c r="BL6" i="12"/>
  <c r="BC2" i="12" a="1"/>
  <c r="BC2" i="12"/>
  <c r="BD5" i="12"/>
  <c r="BD17" i="12"/>
  <c r="BC3" i="12"/>
  <c r="BD18" i="12"/>
  <c r="BD19" i="12"/>
  <c r="BD22" i="12"/>
  <c r="BD21" i="12"/>
  <c r="BD24" i="12"/>
  <c r="BD20" i="12"/>
  <c r="BD23" i="12"/>
  <c r="BD25" i="12"/>
  <c r="BD26" i="12"/>
  <c r="BD7" i="12"/>
  <c r="BD8" i="12"/>
  <c r="BD9" i="12"/>
  <c r="BD12" i="12"/>
  <c r="BD11" i="12"/>
  <c r="BD14" i="12"/>
  <c r="BD10" i="12"/>
  <c r="BD13" i="12"/>
  <c r="BD15" i="12"/>
  <c r="BD16" i="12"/>
  <c r="BG4" i="12"/>
  <c r="BH1" i="12"/>
  <c r="BG1" i="12"/>
  <c r="BH2" i="12"/>
  <c r="BH3" i="12"/>
  <c r="BH4" i="12"/>
  <c r="BG5" i="12"/>
  <c r="BG6" i="12"/>
  <c r="BH6" i="12"/>
  <c r="AY2" i="12" a="1"/>
  <c r="AY2" i="12"/>
  <c r="AZ5" i="12"/>
  <c r="AZ17" i="12"/>
  <c r="AY3" i="12"/>
  <c r="AZ18" i="12"/>
  <c r="AZ19" i="12"/>
  <c r="AZ22" i="12"/>
  <c r="AZ21" i="12"/>
  <c r="AZ24" i="12"/>
  <c r="AZ20" i="12"/>
  <c r="AZ23" i="12"/>
  <c r="AZ25" i="12"/>
  <c r="AZ26" i="12"/>
  <c r="AZ7" i="12"/>
  <c r="AZ8" i="12"/>
  <c r="AZ9" i="12"/>
  <c r="AZ12" i="12"/>
  <c r="AZ11" i="12"/>
  <c r="AZ14" i="12"/>
  <c r="AZ10" i="12"/>
  <c r="AZ13" i="12"/>
  <c r="AZ15" i="12"/>
  <c r="AZ16" i="12"/>
  <c r="BC4" i="12"/>
  <c r="BD1" i="12"/>
  <c r="BC1" i="12"/>
  <c r="BD2" i="12"/>
  <c r="BD3" i="12"/>
  <c r="BD4" i="12"/>
  <c r="BC5" i="12"/>
  <c r="BC6" i="12"/>
  <c r="BD6" i="12"/>
  <c r="AU2" i="12" a="1"/>
  <c r="AU2" i="12"/>
  <c r="AV5" i="12"/>
  <c r="AV17" i="12"/>
  <c r="AU3" i="12"/>
  <c r="AV18" i="12"/>
  <c r="AV19" i="12"/>
  <c r="AV22" i="12"/>
  <c r="AV21" i="12"/>
  <c r="AV24" i="12"/>
  <c r="AV20" i="12"/>
  <c r="AV23" i="12"/>
  <c r="AV25" i="12"/>
  <c r="AV26" i="12"/>
  <c r="AV7" i="12"/>
  <c r="AV8" i="12"/>
  <c r="AV9" i="12"/>
  <c r="AV12" i="12"/>
  <c r="AV11" i="12"/>
  <c r="AV14" i="12"/>
  <c r="AV10" i="12"/>
  <c r="AV13" i="12"/>
  <c r="AV15" i="12"/>
  <c r="AV16" i="12"/>
  <c r="AY4" i="12"/>
  <c r="AZ1" i="12"/>
  <c r="AY1" i="12"/>
  <c r="AZ2" i="12"/>
  <c r="AZ3" i="12"/>
  <c r="AZ4" i="12"/>
  <c r="AY5" i="12"/>
  <c r="AY6" i="12"/>
  <c r="AZ6" i="12"/>
  <c r="AQ2" i="12" a="1"/>
  <c r="AQ2" i="12"/>
  <c r="AR5" i="12"/>
  <c r="AR17" i="12"/>
  <c r="AQ3" i="12"/>
  <c r="AR18" i="12"/>
  <c r="AR19" i="12"/>
  <c r="AR22" i="12"/>
  <c r="AR21" i="12"/>
  <c r="AR24" i="12"/>
  <c r="AR20" i="12"/>
  <c r="AR23" i="12"/>
  <c r="AR25" i="12"/>
  <c r="AR26" i="12"/>
  <c r="AR7" i="12"/>
  <c r="AR8" i="12"/>
  <c r="AR9" i="12"/>
  <c r="AR12" i="12"/>
  <c r="AR11" i="12"/>
  <c r="AR14" i="12"/>
  <c r="AR10" i="12"/>
  <c r="AR13" i="12"/>
  <c r="AR15" i="12"/>
  <c r="AR16" i="12"/>
  <c r="AU4" i="12"/>
  <c r="AV1" i="12"/>
  <c r="AU1" i="12"/>
  <c r="AV2" i="12"/>
  <c r="AV3" i="12"/>
  <c r="AV4" i="12"/>
  <c r="AU5" i="12"/>
  <c r="AU6" i="12"/>
  <c r="AV6" i="12"/>
  <c r="AM2" i="12" a="1"/>
  <c r="AM2" i="12"/>
  <c r="AN5" i="12"/>
  <c r="AN17" i="12"/>
  <c r="AM3" i="12"/>
  <c r="AN18" i="12"/>
  <c r="AN19" i="12"/>
  <c r="AN22" i="12"/>
  <c r="AN21" i="12"/>
  <c r="AN24" i="12"/>
  <c r="AN20" i="12"/>
  <c r="AN23" i="12"/>
  <c r="AN25" i="12"/>
  <c r="AN26" i="12"/>
  <c r="AN7" i="12"/>
  <c r="AN8" i="12"/>
  <c r="AN9" i="12"/>
  <c r="AN12" i="12"/>
  <c r="AN11" i="12"/>
  <c r="AN14" i="12"/>
  <c r="AN10" i="12"/>
  <c r="AN13" i="12"/>
  <c r="AN15" i="12"/>
  <c r="AN16" i="12"/>
  <c r="AQ4" i="12"/>
  <c r="AR1" i="12"/>
  <c r="AQ1" i="12"/>
  <c r="AR2" i="12"/>
  <c r="AR3" i="12"/>
  <c r="AR4" i="12"/>
  <c r="AQ5" i="12"/>
  <c r="AQ6" i="12"/>
  <c r="AR6" i="12"/>
  <c r="AI2" i="12" a="1"/>
  <c r="AI2" i="12"/>
  <c r="AJ5" i="12"/>
  <c r="AJ17" i="12"/>
  <c r="AI3" i="12"/>
  <c r="AJ18" i="12"/>
  <c r="AJ19" i="12"/>
  <c r="AJ22" i="12"/>
  <c r="AJ21" i="12"/>
  <c r="AJ24" i="12"/>
  <c r="AJ20" i="12"/>
  <c r="AJ23" i="12"/>
  <c r="AJ25" i="12"/>
  <c r="AJ26" i="12"/>
  <c r="AJ7" i="12"/>
  <c r="AJ8" i="12"/>
  <c r="AJ9" i="12"/>
  <c r="AJ12" i="12"/>
  <c r="AJ11" i="12"/>
  <c r="AJ14" i="12"/>
  <c r="AJ10" i="12"/>
  <c r="AJ13" i="12"/>
  <c r="AJ15" i="12"/>
  <c r="AJ16" i="12"/>
  <c r="AM4" i="12"/>
  <c r="AN1" i="12"/>
  <c r="AM1" i="12"/>
  <c r="AN2" i="12"/>
  <c r="AN3" i="12"/>
  <c r="AN4" i="12"/>
  <c r="AM5" i="12"/>
  <c r="AM6" i="12"/>
  <c r="AN6" i="12"/>
  <c r="AE2" i="12" a="1"/>
  <c r="AE2" i="12"/>
  <c r="AF5" i="12"/>
  <c r="AF17" i="12"/>
  <c r="AE3" i="12"/>
  <c r="AF18" i="12"/>
  <c r="AF19" i="12"/>
  <c r="AF22" i="12"/>
  <c r="AF21" i="12"/>
  <c r="AF24" i="12"/>
  <c r="AF20" i="12"/>
  <c r="AF23" i="12"/>
  <c r="AF25" i="12"/>
  <c r="AF26" i="12"/>
  <c r="AF7" i="12"/>
  <c r="AF8" i="12"/>
  <c r="AF9" i="12"/>
  <c r="AF12" i="12"/>
  <c r="AF11" i="12"/>
  <c r="AF14" i="12"/>
  <c r="AF10" i="12"/>
  <c r="AF13" i="12"/>
  <c r="AF15" i="12"/>
  <c r="AF16" i="12"/>
  <c r="AI4" i="12"/>
  <c r="AJ1" i="12"/>
  <c r="AI1" i="12"/>
  <c r="AJ2" i="12"/>
  <c r="AJ3" i="12"/>
  <c r="AJ4" i="12"/>
  <c r="AI5" i="12"/>
  <c r="AI6" i="12"/>
  <c r="AJ6" i="12"/>
  <c r="AA2" i="12" a="1"/>
  <c r="AA2" i="12"/>
  <c r="AB5" i="12"/>
  <c r="AB17" i="12"/>
  <c r="AA3" i="12"/>
  <c r="AB18" i="12"/>
  <c r="AB19" i="12"/>
  <c r="AB22" i="12"/>
  <c r="AB21" i="12"/>
  <c r="AB24" i="12"/>
  <c r="AB20" i="12"/>
  <c r="AB23" i="12"/>
  <c r="AB25" i="12"/>
  <c r="AB26" i="12"/>
  <c r="AB7" i="12"/>
  <c r="AB8" i="12"/>
  <c r="AB9" i="12"/>
  <c r="AB12" i="12"/>
  <c r="AB11" i="12"/>
  <c r="AB14" i="12"/>
  <c r="AB10" i="12"/>
  <c r="AB13" i="12"/>
  <c r="AB15" i="12"/>
  <c r="AB16" i="12"/>
  <c r="AE4" i="12"/>
  <c r="AF1" i="12"/>
  <c r="AE1" i="12"/>
  <c r="AF2" i="12"/>
  <c r="AF3" i="12"/>
  <c r="AF4" i="12"/>
  <c r="AE5" i="12"/>
  <c r="AE6" i="12"/>
  <c r="AF6" i="12"/>
  <c r="W2" i="12" a="1"/>
  <c r="W2" i="12"/>
  <c r="X5" i="12"/>
  <c r="X17" i="12"/>
  <c r="W3" i="12"/>
  <c r="X18" i="12"/>
  <c r="X19" i="12"/>
  <c r="X22" i="12"/>
  <c r="X21" i="12"/>
  <c r="X24" i="12"/>
  <c r="X20" i="12"/>
  <c r="X23" i="12"/>
  <c r="X25" i="12"/>
  <c r="X26" i="12"/>
  <c r="X7" i="12"/>
  <c r="X8" i="12"/>
  <c r="X9" i="12"/>
  <c r="X12" i="12"/>
  <c r="X11" i="12"/>
  <c r="X14" i="12"/>
  <c r="X10" i="12"/>
  <c r="X13" i="12"/>
  <c r="X15" i="12"/>
  <c r="X16" i="12"/>
  <c r="AA4" i="12"/>
  <c r="AB1" i="12"/>
  <c r="AA1" i="12"/>
  <c r="AB2" i="12"/>
  <c r="AB3" i="12"/>
  <c r="AB4" i="12"/>
  <c r="AA5" i="12"/>
  <c r="AA6" i="12"/>
  <c r="AB6" i="12"/>
  <c r="S2" i="12" a="1"/>
  <c r="S2" i="12"/>
  <c r="T5" i="12"/>
  <c r="T17" i="12"/>
  <c r="S3" i="12"/>
  <c r="T18" i="12"/>
  <c r="T19" i="12"/>
  <c r="T22" i="12"/>
  <c r="T21" i="12"/>
  <c r="T24" i="12"/>
  <c r="T20" i="12"/>
  <c r="T23" i="12"/>
  <c r="T25" i="12"/>
  <c r="T26" i="12"/>
  <c r="T7" i="12"/>
  <c r="T8" i="12"/>
  <c r="T9" i="12"/>
  <c r="T12" i="12"/>
  <c r="T11" i="12"/>
  <c r="T14" i="12"/>
  <c r="T10" i="12"/>
  <c r="T13" i="12"/>
  <c r="T15" i="12"/>
  <c r="T16" i="12"/>
  <c r="W4" i="12"/>
  <c r="X1" i="12"/>
  <c r="W1" i="12"/>
  <c r="X2" i="12"/>
  <c r="X3" i="12"/>
  <c r="X4" i="12"/>
  <c r="W5" i="12"/>
  <c r="W6" i="12"/>
  <c r="X6" i="12"/>
  <c r="O2" i="12" a="1"/>
  <c r="O2" i="12"/>
  <c r="P5" i="12"/>
  <c r="P17" i="12"/>
  <c r="O3" i="12"/>
  <c r="P18" i="12"/>
  <c r="P19" i="12"/>
  <c r="P22" i="12"/>
  <c r="P21" i="12"/>
  <c r="P24" i="12"/>
  <c r="P20" i="12"/>
  <c r="P23" i="12"/>
  <c r="P25" i="12"/>
  <c r="P26" i="12"/>
  <c r="P7" i="12"/>
  <c r="P8" i="12"/>
  <c r="P9" i="12"/>
  <c r="P12" i="12"/>
  <c r="P11" i="12"/>
  <c r="P14" i="12"/>
  <c r="P10" i="12"/>
  <c r="P13" i="12"/>
  <c r="P15" i="12"/>
  <c r="P16" i="12"/>
  <c r="S4" i="12"/>
  <c r="T1" i="12"/>
  <c r="S1" i="12"/>
  <c r="T2" i="12"/>
  <c r="T3" i="12"/>
  <c r="T4" i="12"/>
  <c r="S5" i="12"/>
  <c r="S6" i="12"/>
  <c r="T6" i="12"/>
  <c r="K2" i="12" a="1"/>
  <c r="K2" i="12"/>
  <c r="L5" i="12"/>
  <c r="L17" i="12"/>
  <c r="K3" i="12"/>
  <c r="L18" i="12"/>
  <c r="L19" i="12"/>
  <c r="L22" i="12"/>
  <c r="L21" i="12"/>
  <c r="L24" i="12"/>
  <c r="L20" i="12"/>
  <c r="L23" i="12"/>
  <c r="L25" i="12"/>
  <c r="L26" i="12"/>
  <c r="L7" i="12"/>
  <c r="L8" i="12"/>
  <c r="L9" i="12"/>
  <c r="L12" i="12"/>
  <c r="L11" i="12"/>
  <c r="L14" i="12"/>
  <c r="L10" i="12"/>
  <c r="L13" i="12"/>
  <c r="L15" i="12"/>
  <c r="L16" i="12"/>
  <c r="O4" i="12"/>
  <c r="P1" i="12"/>
  <c r="O1" i="12"/>
  <c r="P2" i="12"/>
  <c r="P3" i="12"/>
  <c r="P4" i="12"/>
  <c r="O5" i="12"/>
  <c r="O6" i="12"/>
  <c r="P6" i="12"/>
  <c r="G2" i="12" a="1"/>
  <c r="G2" i="12"/>
  <c r="H5" i="12"/>
  <c r="H17" i="12"/>
  <c r="G3" i="12"/>
  <c r="H18" i="12"/>
  <c r="H19" i="12"/>
  <c r="H22" i="12"/>
  <c r="H21" i="12"/>
  <c r="H24" i="12"/>
  <c r="H20" i="12"/>
  <c r="H23" i="12"/>
  <c r="H25" i="12"/>
  <c r="H26" i="12"/>
  <c r="H7" i="12"/>
  <c r="H8" i="12"/>
  <c r="H9" i="12"/>
  <c r="H12" i="12"/>
  <c r="H11" i="12"/>
  <c r="H14" i="12"/>
  <c r="H10" i="12"/>
  <c r="H13" i="12"/>
  <c r="H15" i="12"/>
  <c r="H16" i="12"/>
  <c r="K4" i="12"/>
  <c r="L1" i="12"/>
  <c r="K1" i="12"/>
  <c r="L2" i="12"/>
  <c r="L3" i="12"/>
  <c r="L4" i="12"/>
  <c r="K5" i="12"/>
  <c r="K6" i="12"/>
  <c r="L6" i="12"/>
  <c r="G4" i="12"/>
  <c r="H1" i="12"/>
  <c r="G1" i="12"/>
  <c r="H2" i="12"/>
  <c r="H3" i="12"/>
  <c r="H4" i="12"/>
  <c r="G5" i="12"/>
  <c r="G6" i="12"/>
  <c r="H6" i="12"/>
  <c r="B25" i="11"/>
  <c r="F23" i="11"/>
  <c r="F22" i="11"/>
  <c r="F24" i="11"/>
  <c r="F21" i="11"/>
  <c r="F20" i="11"/>
  <c r="E23" i="11"/>
  <c r="E22" i="11"/>
  <c r="E24" i="11"/>
  <c r="E21" i="11"/>
  <c r="E20" i="11"/>
  <c r="D23" i="11"/>
  <c r="D22" i="11"/>
  <c r="D24" i="11"/>
  <c r="D21" i="11"/>
  <c r="D20" i="11"/>
  <c r="C23" i="11"/>
  <c r="C22" i="11"/>
  <c r="C24" i="11"/>
  <c r="C21" i="11"/>
  <c r="C20" i="11"/>
  <c r="B24" i="11"/>
  <c r="B23" i="11"/>
  <c r="B22" i="11"/>
  <c r="B21" i="11"/>
  <c r="B20" i="11"/>
  <c r="BX26" i="11"/>
  <c r="BX25" i="11"/>
  <c r="BX24" i="11"/>
  <c r="BX23" i="11"/>
  <c r="BX22" i="11"/>
  <c r="BX21" i="11"/>
  <c r="BX20" i="11"/>
  <c r="BX19" i="11"/>
  <c r="BX18" i="11"/>
  <c r="BX17" i="11"/>
  <c r="BX16" i="11"/>
  <c r="BX15" i="11"/>
  <c r="BX14" i="11"/>
  <c r="BX13" i="11"/>
  <c r="BX12" i="11"/>
  <c r="BX11" i="11"/>
  <c r="BX10" i="11"/>
  <c r="BX9" i="11"/>
  <c r="BX8" i="11"/>
  <c r="BX7" i="11"/>
  <c r="CB1" i="11"/>
  <c r="CA1" i="11"/>
  <c r="CA2" i="11" a="1"/>
  <c r="CA2" i="11"/>
  <c r="CB2" i="11"/>
  <c r="CA3" i="11"/>
  <c r="CB3" i="11"/>
  <c r="CA4" i="11"/>
  <c r="CB4" i="11"/>
  <c r="CA5" i="11"/>
  <c r="CB5" i="11"/>
  <c r="CA6" i="11"/>
  <c r="CB6" i="11"/>
  <c r="BS2" i="11" a="1"/>
  <c r="BS2" i="11"/>
  <c r="BT5" i="11"/>
  <c r="BT17" i="11"/>
  <c r="BS3" i="11"/>
  <c r="BT18" i="11"/>
  <c r="BT19" i="11"/>
  <c r="BT22" i="11"/>
  <c r="BT21" i="11"/>
  <c r="BT24" i="11"/>
  <c r="BT20" i="11"/>
  <c r="BT23" i="11"/>
  <c r="BT25" i="11"/>
  <c r="BT26" i="11"/>
  <c r="BT7" i="11"/>
  <c r="BT8" i="11"/>
  <c r="BT9" i="11"/>
  <c r="BT12" i="11"/>
  <c r="BT11" i="11"/>
  <c r="BT14" i="11"/>
  <c r="BT10" i="11"/>
  <c r="BT13" i="11"/>
  <c r="BT15" i="11"/>
  <c r="BT16" i="11"/>
  <c r="BW2" i="11" a="1"/>
  <c r="BW4" i="11"/>
  <c r="BX1" i="11"/>
  <c r="BW2" i="11"/>
  <c r="BW1" i="11"/>
  <c r="BX2" i="11"/>
  <c r="BW3" i="11"/>
  <c r="BX3" i="11"/>
  <c r="BX4" i="11"/>
  <c r="BW5" i="11"/>
  <c r="BX5" i="11"/>
  <c r="BW6" i="11"/>
  <c r="BX6" i="11"/>
  <c r="BO2" i="11" a="1"/>
  <c r="BO2" i="11"/>
  <c r="BP5" i="11"/>
  <c r="BP17" i="11"/>
  <c r="BO3" i="11"/>
  <c r="BP18" i="11"/>
  <c r="BP19" i="11"/>
  <c r="BP22" i="11"/>
  <c r="BP21" i="11"/>
  <c r="BP24" i="11"/>
  <c r="BP20" i="11"/>
  <c r="BP23" i="11"/>
  <c r="BP25" i="11"/>
  <c r="BP26" i="11"/>
  <c r="BP7" i="11"/>
  <c r="BP8" i="11"/>
  <c r="BP9" i="11"/>
  <c r="BP12" i="11"/>
  <c r="BP11" i="11"/>
  <c r="BP14" i="11"/>
  <c r="BP10" i="11"/>
  <c r="BP13" i="11"/>
  <c r="BP15" i="11"/>
  <c r="BP16" i="11"/>
  <c r="BS4" i="11"/>
  <c r="BT1" i="11"/>
  <c r="BS1" i="11"/>
  <c r="BT2" i="11"/>
  <c r="BT3" i="11"/>
  <c r="BT4" i="11"/>
  <c r="BS5" i="11"/>
  <c r="BS6" i="11"/>
  <c r="BT6" i="11"/>
  <c r="BK2" i="11" a="1"/>
  <c r="BK2" i="11"/>
  <c r="BL5" i="11"/>
  <c r="BL17" i="11"/>
  <c r="BK3" i="11"/>
  <c r="BL18" i="11"/>
  <c r="BL19" i="11"/>
  <c r="BL22" i="11"/>
  <c r="BL21" i="11"/>
  <c r="BL24" i="11"/>
  <c r="BL20" i="11"/>
  <c r="BL23" i="11"/>
  <c r="BL25" i="11"/>
  <c r="BL26" i="11"/>
  <c r="BL7" i="11"/>
  <c r="BL8" i="11"/>
  <c r="BL9" i="11"/>
  <c r="BL12" i="11"/>
  <c r="BL11" i="11"/>
  <c r="BL14" i="11"/>
  <c r="BL10" i="11"/>
  <c r="BL13" i="11"/>
  <c r="BL15" i="11"/>
  <c r="BL16" i="11"/>
  <c r="BO4" i="11"/>
  <c r="BP1" i="11"/>
  <c r="BO1" i="11"/>
  <c r="BP2" i="11"/>
  <c r="BP3" i="11"/>
  <c r="BP4" i="11"/>
  <c r="BO5" i="11"/>
  <c r="BO6" i="11"/>
  <c r="BP6" i="11"/>
  <c r="BG2" i="11" a="1"/>
  <c r="BG2" i="11"/>
  <c r="BH5" i="11"/>
  <c r="BH17" i="11"/>
  <c r="BG3" i="11"/>
  <c r="BH18" i="11"/>
  <c r="BH19" i="11"/>
  <c r="BH22" i="11"/>
  <c r="BH21" i="11"/>
  <c r="BH24" i="11"/>
  <c r="BH20" i="11"/>
  <c r="BH23" i="11"/>
  <c r="BH25" i="11"/>
  <c r="BH26" i="11"/>
  <c r="BH7" i="11"/>
  <c r="BH8" i="11"/>
  <c r="BH9" i="11"/>
  <c r="BH12" i="11"/>
  <c r="BH11" i="11"/>
  <c r="BH14" i="11"/>
  <c r="BH10" i="11"/>
  <c r="BH13" i="11"/>
  <c r="BH15" i="11"/>
  <c r="BH16" i="11"/>
  <c r="BK4" i="11"/>
  <c r="BL1" i="11"/>
  <c r="BK1" i="11"/>
  <c r="BL2" i="11"/>
  <c r="BL3" i="11"/>
  <c r="BL4" i="11"/>
  <c r="BK5" i="11"/>
  <c r="BK6" i="11"/>
  <c r="BL6" i="11"/>
  <c r="BC2" i="11" a="1"/>
  <c r="BC2" i="11"/>
  <c r="BD5" i="11"/>
  <c r="BD17" i="11"/>
  <c r="BC3" i="11"/>
  <c r="BD18" i="11"/>
  <c r="BD19" i="11"/>
  <c r="BD22" i="11"/>
  <c r="BD21" i="11"/>
  <c r="BD24" i="11"/>
  <c r="BD20" i="11"/>
  <c r="BD23" i="11"/>
  <c r="BD25" i="11"/>
  <c r="BD26" i="11"/>
  <c r="BD7" i="11"/>
  <c r="BD8" i="11"/>
  <c r="BD9" i="11"/>
  <c r="BD12" i="11"/>
  <c r="BD11" i="11"/>
  <c r="BD14" i="11"/>
  <c r="BD10" i="11"/>
  <c r="BD13" i="11"/>
  <c r="BD15" i="11"/>
  <c r="BD16" i="11"/>
  <c r="BG4" i="11"/>
  <c r="BH1" i="11"/>
  <c r="BG1" i="11"/>
  <c r="BH2" i="11"/>
  <c r="BH3" i="11"/>
  <c r="BH4" i="11"/>
  <c r="BG5" i="11"/>
  <c r="BG6" i="11"/>
  <c r="BH6" i="11"/>
  <c r="AY2" i="11" a="1"/>
  <c r="AY2" i="11"/>
  <c r="AZ5" i="11"/>
  <c r="AZ17" i="11"/>
  <c r="AY3" i="11"/>
  <c r="AZ18" i="11"/>
  <c r="AZ19" i="11"/>
  <c r="AZ22" i="11"/>
  <c r="AZ21" i="11"/>
  <c r="AZ24" i="11"/>
  <c r="AZ20" i="11"/>
  <c r="AZ23" i="11"/>
  <c r="AZ25" i="11"/>
  <c r="AZ26" i="11"/>
  <c r="AZ7" i="11"/>
  <c r="AZ8" i="11"/>
  <c r="AZ9" i="11"/>
  <c r="AZ12" i="11"/>
  <c r="AZ11" i="11"/>
  <c r="AZ14" i="11"/>
  <c r="AZ10" i="11"/>
  <c r="AZ13" i="11"/>
  <c r="AZ15" i="11"/>
  <c r="AZ16" i="11"/>
  <c r="BC4" i="11"/>
  <c r="BD1" i="11"/>
  <c r="BC1" i="11"/>
  <c r="BD2" i="11"/>
  <c r="BD3" i="11"/>
  <c r="BD4" i="11"/>
  <c r="BC5" i="11"/>
  <c r="BC6" i="11"/>
  <c r="BD6" i="11"/>
  <c r="AU2" i="11" a="1"/>
  <c r="AU2" i="11"/>
  <c r="AV5" i="11"/>
  <c r="AV17" i="11"/>
  <c r="AU3" i="11"/>
  <c r="AV18" i="11"/>
  <c r="AV19" i="11"/>
  <c r="AV22" i="11"/>
  <c r="AV21" i="11"/>
  <c r="AV24" i="11"/>
  <c r="AV20" i="11"/>
  <c r="AV23" i="11"/>
  <c r="AV25" i="11"/>
  <c r="AV26" i="11"/>
  <c r="AV7" i="11"/>
  <c r="AV8" i="11"/>
  <c r="AV9" i="11"/>
  <c r="AV12" i="11"/>
  <c r="AV11" i="11"/>
  <c r="AV14" i="11"/>
  <c r="AV10" i="11"/>
  <c r="AV13" i="11"/>
  <c r="AV15" i="11"/>
  <c r="AV16" i="11"/>
  <c r="AY4" i="11"/>
  <c r="AZ1" i="11"/>
  <c r="AY1" i="11"/>
  <c r="AZ2" i="11"/>
  <c r="AZ3" i="11"/>
  <c r="AZ4" i="11"/>
  <c r="AY5" i="11"/>
  <c r="AY6" i="11"/>
  <c r="AZ6" i="11"/>
  <c r="AQ2" i="11" a="1"/>
  <c r="AQ2" i="11"/>
  <c r="AR5" i="11"/>
  <c r="AR17" i="11"/>
  <c r="AQ3" i="11"/>
  <c r="AR18" i="11"/>
  <c r="AR19" i="11"/>
  <c r="AR22" i="11"/>
  <c r="AR21" i="11"/>
  <c r="AR24" i="11"/>
  <c r="AR20" i="11"/>
  <c r="AR23" i="11"/>
  <c r="AR25" i="11"/>
  <c r="AR26" i="11"/>
  <c r="AR7" i="11"/>
  <c r="AR8" i="11"/>
  <c r="AR9" i="11"/>
  <c r="AR12" i="11"/>
  <c r="AR11" i="11"/>
  <c r="AR14" i="11"/>
  <c r="AR10" i="11"/>
  <c r="AR13" i="11"/>
  <c r="AR15" i="11"/>
  <c r="AR16" i="11"/>
  <c r="AU4" i="11"/>
  <c r="AV1" i="11"/>
  <c r="AU1" i="11"/>
  <c r="AV2" i="11"/>
  <c r="AV3" i="11"/>
  <c r="AV4" i="11"/>
  <c r="AU5" i="11"/>
  <c r="AU6" i="11"/>
  <c r="AV6" i="11"/>
  <c r="AM2" i="11" a="1"/>
  <c r="AM2" i="11"/>
  <c r="AN5" i="11"/>
  <c r="AN17" i="11"/>
  <c r="AM3" i="11"/>
  <c r="AN18" i="11"/>
  <c r="AN19" i="11"/>
  <c r="AN22" i="11"/>
  <c r="AN21" i="11"/>
  <c r="AN24" i="11"/>
  <c r="AN20" i="11"/>
  <c r="AN23" i="11"/>
  <c r="AN25" i="11"/>
  <c r="AN26" i="11"/>
  <c r="AN7" i="11"/>
  <c r="AN8" i="11"/>
  <c r="AN9" i="11"/>
  <c r="AN12" i="11"/>
  <c r="AN11" i="11"/>
  <c r="AN14" i="11"/>
  <c r="AN10" i="11"/>
  <c r="AN13" i="11"/>
  <c r="AN15" i="11"/>
  <c r="AN16" i="11"/>
  <c r="AQ4" i="11"/>
  <c r="AR1" i="11"/>
  <c r="AQ1" i="11"/>
  <c r="AR2" i="11"/>
  <c r="AR3" i="11"/>
  <c r="AR4" i="11"/>
  <c r="AQ5" i="11"/>
  <c r="AQ6" i="11"/>
  <c r="AR6" i="11"/>
  <c r="AI2" i="11" a="1"/>
  <c r="AI2" i="11"/>
  <c r="AJ5" i="11"/>
  <c r="AJ17" i="11"/>
  <c r="AI3" i="11"/>
  <c r="AJ18" i="11"/>
  <c r="AJ19" i="11"/>
  <c r="AJ22" i="11"/>
  <c r="AJ21" i="11"/>
  <c r="AJ24" i="11"/>
  <c r="AJ20" i="11"/>
  <c r="AJ23" i="11"/>
  <c r="AJ25" i="11"/>
  <c r="AJ26" i="11"/>
  <c r="AJ7" i="11"/>
  <c r="AJ8" i="11"/>
  <c r="AJ9" i="11"/>
  <c r="AJ12" i="11"/>
  <c r="AJ11" i="11"/>
  <c r="AJ14" i="11"/>
  <c r="AJ10" i="11"/>
  <c r="AJ13" i="11"/>
  <c r="AJ15" i="11"/>
  <c r="AJ16" i="11"/>
  <c r="AM4" i="11"/>
  <c r="AN1" i="11"/>
  <c r="AM1" i="11"/>
  <c r="AN2" i="11"/>
  <c r="AN3" i="11"/>
  <c r="AN4" i="11"/>
  <c r="AM5" i="11"/>
  <c r="AM6" i="11"/>
  <c r="AN6" i="11"/>
  <c r="AE2" i="11" a="1"/>
  <c r="AE2" i="11"/>
  <c r="AF5" i="11"/>
  <c r="AF17" i="11"/>
  <c r="AE3" i="11"/>
  <c r="AF18" i="11"/>
  <c r="AF19" i="11"/>
  <c r="AF22" i="11"/>
  <c r="AF21" i="11"/>
  <c r="AF24" i="11"/>
  <c r="AF20" i="11"/>
  <c r="AF23" i="11"/>
  <c r="AF25" i="11"/>
  <c r="AF26" i="11"/>
  <c r="AF7" i="11"/>
  <c r="AF8" i="11"/>
  <c r="AF9" i="11"/>
  <c r="AF12" i="11"/>
  <c r="AF11" i="11"/>
  <c r="AF14" i="11"/>
  <c r="AF10" i="11"/>
  <c r="AF13" i="11"/>
  <c r="AF15" i="11"/>
  <c r="AF16" i="11"/>
  <c r="AI4" i="11"/>
  <c r="AJ1" i="11"/>
  <c r="AI1" i="11"/>
  <c r="AJ2" i="11"/>
  <c r="AJ3" i="11"/>
  <c r="AJ4" i="11"/>
  <c r="AI5" i="11"/>
  <c r="AI6" i="11"/>
  <c r="AJ6" i="11"/>
  <c r="AA2" i="11" a="1"/>
  <c r="AA2" i="11"/>
  <c r="AB5" i="11"/>
  <c r="AB17" i="11"/>
  <c r="AA3" i="11"/>
  <c r="AB18" i="11"/>
  <c r="AB19" i="11"/>
  <c r="AB22" i="11"/>
  <c r="AB21" i="11"/>
  <c r="AB24" i="11"/>
  <c r="AB20" i="11"/>
  <c r="AB23" i="11"/>
  <c r="AB25" i="11"/>
  <c r="AB26" i="11"/>
  <c r="AB7" i="11"/>
  <c r="AB8" i="11"/>
  <c r="AB9" i="11"/>
  <c r="AB12" i="11"/>
  <c r="AB11" i="11"/>
  <c r="AB14" i="11"/>
  <c r="AB10" i="11"/>
  <c r="AB13" i="11"/>
  <c r="AB15" i="11"/>
  <c r="AB16" i="11"/>
  <c r="AE4" i="11"/>
  <c r="AF1" i="11"/>
  <c r="AE1" i="11"/>
  <c r="AF2" i="11"/>
  <c r="AF3" i="11"/>
  <c r="AF4" i="11"/>
  <c r="AE5" i="11"/>
  <c r="AE6" i="11"/>
  <c r="AF6" i="11"/>
  <c r="W2" i="11" a="1"/>
  <c r="W2" i="11"/>
  <c r="X5" i="11"/>
  <c r="X17" i="11"/>
  <c r="W3" i="11"/>
  <c r="X18" i="11"/>
  <c r="X19" i="11"/>
  <c r="X22" i="11"/>
  <c r="X21" i="11"/>
  <c r="X24" i="11"/>
  <c r="X20" i="11"/>
  <c r="X23" i="11"/>
  <c r="X25" i="11"/>
  <c r="X26" i="11"/>
  <c r="X7" i="11"/>
  <c r="X8" i="11"/>
  <c r="X9" i="11"/>
  <c r="X12" i="11"/>
  <c r="X11" i="11"/>
  <c r="X14" i="11"/>
  <c r="X10" i="11"/>
  <c r="X13" i="11"/>
  <c r="X15" i="11"/>
  <c r="X16" i="11"/>
  <c r="AA4" i="11"/>
  <c r="AB1" i="11"/>
  <c r="AA1" i="11"/>
  <c r="AB2" i="11"/>
  <c r="AB3" i="11"/>
  <c r="AB4" i="11"/>
  <c r="AA5" i="11"/>
  <c r="AA6" i="11"/>
  <c r="AB6" i="11"/>
  <c r="S2" i="11" a="1"/>
  <c r="S2" i="11"/>
  <c r="T5" i="11"/>
  <c r="T17" i="11"/>
  <c r="S3" i="11"/>
  <c r="T18" i="11"/>
  <c r="T19" i="11"/>
  <c r="T22" i="11"/>
  <c r="T21" i="11"/>
  <c r="T24" i="11"/>
  <c r="T20" i="11"/>
  <c r="T23" i="11"/>
  <c r="T25" i="11"/>
  <c r="T26" i="11"/>
  <c r="T7" i="11"/>
  <c r="T8" i="11"/>
  <c r="T9" i="11"/>
  <c r="T12" i="11"/>
  <c r="T11" i="11"/>
  <c r="T14" i="11"/>
  <c r="T10" i="11"/>
  <c r="T13" i="11"/>
  <c r="T15" i="11"/>
  <c r="T16" i="11"/>
  <c r="W4" i="11"/>
  <c r="X1" i="11"/>
  <c r="W1" i="11"/>
  <c r="X2" i="11"/>
  <c r="X3" i="11"/>
  <c r="X4" i="11"/>
  <c r="W5" i="11"/>
  <c r="W6" i="11"/>
  <c r="X6" i="11"/>
  <c r="O2" i="11" a="1"/>
  <c r="O2" i="11"/>
  <c r="P5" i="11"/>
  <c r="P17" i="11"/>
  <c r="O3" i="11"/>
  <c r="P18" i="11"/>
  <c r="P19" i="11"/>
  <c r="P22" i="11"/>
  <c r="P21" i="11"/>
  <c r="P24" i="11"/>
  <c r="P20" i="11"/>
  <c r="P23" i="11"/>
  <c r="P25" i="11"/>
  <c r="P26" i="11"/>
  <c r="P7" i="11"/>
  <c r="P8" i="11"/>
  <c r="P9" i="11"/>
  <c r="P12" i="11"/>
  <c r="P11" i="11"/>
  <c r="P14" i="11"/>
  <c r="P10" i="11"/>
  <c r="P13" i="11"/>
  <c r="P15" i="11"/>
  <c r="P16" i="11"/>
  <c r="S4" i="11"/>
  <c r="T1" i="11"/>
  <c r="S1" i="11"/>
  <c r="T2" i="11"/>
  <c r="T3" i="11"/>
  <c r="T4" i="11"/>
  <c r="S5" i="11"/>
  <c r="S6" i="11"/>
  <c r="T6" i="11"/>
  <c r="K2" i="11" a="1"/>
  <c r="K2" i="11"/>
  <c r="L5" i="11"/>
  <c r="L17" i="11"/>
  <c r="K3" i="11"/>
  <c r="L18" i="11"/>
  <c r="L19" i="11"/>
  <c r="L22" i="11"/>
  <c r="L21" i="11"/>
  <c r="L24" i="11"/>
  <c r="L20" i="11"/>
  <c r="L23" i="11"/>
  <c r="L25" i="11"/>
  <c r="L26" i="11"/>
  <c r="L7" i="11"/>
  <c r="L8" i="11"/>
  <c r="L9" i="11"/>
  <c r="L12" i="11"/>
  <c r="L11" i="11"/>
  <c r="L14" i="11"/>
  <c r="L10" i="11"/>
  <c r="L13" i="11"/>
  <c r="L15" i="11"/>
  <c r="L16" i="11"/>
  <c r="O4" i="11"/>
  <c r="P1" i="11"/>
  <c r="O1" i="11"/>
  <c r="P2" i="11"/>
  <c r="P3" i="11"/>
  <c r="P4" i="11"/>
  <c r="O5" i="11"/>
  <c r="O6" i="11"/>
  <c r="P6" i="11"/>
  <c r="G2" i="11" a="1"/>
  <c r="G2" i="11"/>
  <c r="H5" i="11"/>
  <c r="H17" i="11"/>
  <c r="G3" i="11"/>
  <c r="H18" i="11"/>
  <c r="H19" i="11"/>
  <c r="H22" i="11"/>
  <c r="H21" i="11"/>
  <c r="H24" i="11"/>
  <c r="H20" i="11"/>
  <c r="H23" i="11"/>
  <c r="H25" i="11"/>
  <c r="H26" i="11"/>
  <c r="H7" i="11"/>
  <c r="H8" i="11"/>
  <c r="H9" i="11"/>
  <c r="H12" i="11"/>
  <c r="H11" i="11"/>
  <c r="H14" i="11"/>
  <c r="H10" i="11"/>
  <c r="H13" i="11"/>
  <c r="H15" i="11"/>
  <c r="H16" i="11"/>
  <c r="K4" i="11"/>
  <c r="L1" i="11"/>
  <c r="K1" i="11"/>
  <c r="L2" i="11"/>
  <c r="L3" i="11"/>
  <c r="L4" i="11"/>
  <c r="K5" i="11"/>
  <c r="K6" i="11"/>
  <c r="L6" i="11"/>
  <c r="G4" i="11"/>
  <c r="H1" i="11"/>
  <c r="G1" i="11"/>
  <c r="H2" i="11"/>
  <c r="H3" i="11"/>
  <c r="H4" i="11"/>
  <c r="G5" i="11"/>
  <c r="G6" i="11"/>
  <c r="H6" i="11"/>
  <c r="B17" i="10"/>
  <c r="F15" i="10"/>
  <c r="F14" i="10"/>
  <c r="F16" i="10"/>
  <c r="F13" i="10"/>
  <c r="F12" i="10"/>
  <c r="E15" i="10"/>
  <c r="E14" i="10"/>
  <c r="E16" i="10"/>
  <c r="E13" i="10"/>
  <c r="E12" i="10"/>
  <c r="D15" i="10"/>
  <c r="D14" i="10"/>
  <c r="D16" i="10"/>
  <c r="D13" i="10"/>
  <c r="D12" i="10"/>
  <c r="C15" i="10"/>
  <c r="C14" i="10"/>
  <c r="C16" i="10"/>
  <c r="C13" i="10"/>
  <c r="C12" i="10"/>
  <c r="B16" i="10"/>
  <c r="B15" i="10"/>
  <c r="B14" i="10"/>
  <c r="B13" i="10"/>
  <c r="B12" i="10"/>
  <c r="AR26" i="10"/>
  <c r="AR25" i="10"/>
  <c r="AR24" i="10"/>
  <c r="AR23" i="10"/>
  <c r="AR22" i="10"/>
  <c r="AR21" i="10"/>
  <c r="AR20" i="10"/>
  <c r="AR19" i="10"/>
  <c r="AR18" i="10"/>
  <c r="AR17" i="10"/>
  <c r="AR16" i="10"/>
  <c r="AR15" i="10"/>
  <c r="AR14" i="10"/>
  <c r="AR13" i="10"/>
  <c r="AR12" i="10"/>
  <c r="AR11" i="10"/>
  <c r="AR10" i="10"/>
  <c r="AR9" i="10"/>
  <c r="AR8" i="10"/>
  <c r="AR7" i="10"/>
  <c r="AV1" i="10"/>
  <c r="AU1" i="10"/>
  <c r="AU2" i="10" a="1"/>
  <c r="AU2" i="10"/>
  <c r="AV2" i="10"/>
  <c r="AU3" i="10"/>
  <c r="AV3" i="10"/>
  <c r="AU4" i="10"/>
  <c r="AV4" i="10"/>
  <c r="AU5" i="10"/>
  <c r="AV5" i="10"/>
  <c r="AU6" i="10"/>
  <c r="AV6" i="10"/>
  <c r="AM2" i="10" a="1"/>
  <c r="AM2" i="10"/>
  <c r="AN5" i="10"/>
  <c r="AN17" i="10"/>
  <c r="AM3" i="10"/>
  <c r="AN18" i="10"/>
  <c r="AN19" i="10"/>
  <c r="AN22" i="10"/>
  <c r="AN21" i="10"/>
  <c r="AN24" i="10"/>
  <c r="AN20" i="10"/>
  <c r="AN23" i="10"/>
  <c r="AN25" i="10"/>
  <c r="AN26" i="10"/>
  <c r="AN7" i="10"/>
  <c r="AN8" i="10"/>
  <c r="AN9" i="10"/>
  <c r="AN12" i="10"/>
  <c r="AN11" i="10"/>
  <c r="AN14" i="10"/>
  <c r="AN10" i="10"/>
  <c r="AN13" i="10"/>
  <c r="AN15" i="10"/>
  <c r="AN16" i="10"/>
  <c r="AQ2" i="10" a="1"/>
  <c r="AQ4" i="10"/>
  <c r="AR1" i="10"/>
  <c r="AQ2" i="10"/>
  <c r="AQ1" i="10"/>
  <c r="AR2" i="10"/>
  <c r="AQ3" i="10"/>
  <c r="AR3" i="10"/>
  <c r="AR4" i="10"/>
  <c r="AQ5" i="10"/>
  <c r="AR5" i="10"/>
  <c r="AQ6" i="10"/>
  <c r="AR6" i="10"/>
  <c r="AI2" i="10" a="1"/>
  <c r="AI2" i="10"/>
  <c r="AJ5" i="10"/>
  <c r="AJ17" i="10"/>
  <c r="AI3" i="10"/>
  <c r="AJ18" i="10"/>
  <c r="AJ19" i="10"/>
  <c r="AJ22" i="10"/>
  <c r="AJ21" i="10"/>
  <c r="AJ24" i="10"/>
  <c r="AJ20" i="10"/>
  <c r="AJ23" i="10"/>
  <c r="AJ25" i="10"/>
  <c r="AJ26" i="10"/>
  <c r="AJ7" i="10"/>
  <c r="AJ8" i="10"/>
  <c r="AJ9" i="10"/>
  <c r="AJ12" i="10"/>
  <c r="AJ11" i="10"/>
  <c r="AJ14" i="10"/>
  <c r="AJ10" i="10"/>
  <c r="AJ13" i="10"/>
  <c r="AJ15" i="10"/>
  <c r="AJ16" i="10"/>
  <c r="AM4" i="10"/>
  <c r="AN1" i="10"/>
  <c r="AM1" i="10"/>
  <c r="AN2" i="10"/>
  <c r="AN3" i="10"/>
  <c r="AN4" i="10"/>
  <c r="AM5" i="10"/>
  <c r="AM6" i="10"/>
  <c r="AN6" i="10"/>
  <c r="AE2" i="10" a="1"/>
  <c r="AE2" i="10"/>
  <c r="AF5" i="10"/>
  <c r="AF17" i="10"/>
  <c r="AE3" i="10"/>
  <c r="AF18" i="10"/>
  <c r="AF19" i="10"/>
  <c r="AF22" i="10"/>
  <c r="AF21" i="10"/>
  <c r="AF24" i="10"/>
  <c r="AF20" i="10"/>
  <c r="AF23" i="10"/>
  <c r="AF25" i="10"/>
  <c r="AF26" i="10"/>
  <c r="AF7" i="10"/>
  <c r="AF8" i="10"/>
  <c r="AF9" i="10"/>
  <c r="AF12" i="10"/>
  <c r="AF11" i="10"/>
  <c r="AF14" i="10"/>
  <c r="AF10" i="10"/>
  <c r="AF13" i="10"/>
  <c r="AF15" i="10"/>
  <c r="AF16" i="10"/>
  <c r="AI4" i="10"/>
  <c r="AJ1" i="10"/>
  <c r="AI1" i="10"/>
  <c r="AJ2" i="10"/>
  <c r="AJ3" i="10"/>
  <c r="AJ4" i="10"/>
  <c r="AI5" i="10"/>
  <c r="AI6" i="10"/>
  <c r="AJ6" i="10"/>
  <c r="AA2" i="10" a="1"/>
  <c r="AA2" i="10"/>
  <c r="AB5" i="10"/>
  <c r="AB17" i="10"/>
  <c r="AA3" i="10"/>
  <c r="AB18" i="10"/>
  <c r="AB19" i="10"/>
  <c r="AB22" i="10"/>
  <c r="AB21" i="10"/>
  <c r="AB24" i="10"/>
  <c r="AB20" i="10"/>
  <c r="AB23" i="10"/>
  <c r="AB25" i="10"/>
  <c r="AB26" i="10"/>
  <c r="AB7" i="10"/>
  <c r="AB8" i="10"/>
  <c r="AB9" i="10"/>
  <c r="AB12" i="10"/>
  <c r="AB11" i="10"/>
  <c r="AB14" i="10"/>
  <c r="AB10" i="10"/>
  <c r="AB13" i="10"/>
  <c r="AB15" i="10"/>
  <c r="AB16" i="10"/>
  <c r="AE4" i="10"/>
  <c r="AF1" i="10"/>
  <c r="AE1" i="10"/>
  <c r="AF2" i="10"/>
  <c r="AF3" i="10"/>
  <c r="AF4" i="10"/>
  <c r="AE5" i="10"/>
  <c r="AE6" i="10"/>
  <c r="AF6" i="10"/>
  <c r="W2" i="10" a="1"/>
  <c r="W2" i="10"/>
  <c r="X5" i="10"/>
  <c r="X17" i="10"/>
  <c r="W3" i="10"/>
  <c r="X18" i="10"/>
  <c r="X19" i="10"/>
  <c r="X22" i="10"/>
  <c r="X21" i="10"/>
  <c r="X24" i="10"/>
  <c r="X20" i="10"/>
  <c r="X23" i="10"/>
  <c r="X25" i="10"/>
  <c r="X26" i="10"/>
  <c r="X7" i="10"/>
  <c r="X8" i="10"/>
  <c r="X9" i="10"/>
  <c r="X12" i="10"/>
  <c r="X11" i="10"/>
  <c r="X14" i="10"/>
  <c r="X10" i="10"/>
  <c r="X13" i="10"/>
  <c r="X15" i="10"/>
  <c r="X16" i="10"/>
  <c r="AA4" i="10"/>
  <c r="AB1" i="10"/>
  <c r="AA1" i="10"/>
  <c r="AB2" i="10"/>
  <c r="AB3" i="10"/>
  <c r="AB4" i="10"/>
  <c r="AA5" i="10"/>
  <c r="AA6" i="10"/>
  <c r="AB6" i="10"/>
  <c r="S2" i="10" a="1"/>
  <c r="S2" i="10"/>
  <c r="T5" i="10"/>
  <c r="T17" i="10"/>
  <c r="S3" i="10"/>
  <c r="T18" i="10"/>
  <c r="T19" i="10"/>
  <c r="T22" i="10"/>
  <c r="T21" i="10"/>
  <c r="T24" i="10"/>
  <c r="T20" i="10"/>
  <c r="T23" i="10"/>
  <c r="T25" i="10"/>
  <c r="T26" i="10"/>
  <c r="T7" i="10"/>
  <c r="T8" i="10"/>
  <c r="T9" i="10"/>
  <c r="T12" i="10"/>
  <c r="T11" i="10"/>
  <c r="T14" i="10"/>
  <c r="T10" i="10"/>
  <c r="T13" i="10"/>
  <c r="T15" i="10"/>
  <c r="T16" i="10"/>
  <c r="W4" i="10"/>
  <c r="X1" i="10"/>
  <c r="W1" i="10"/>
  <c r="X2" i="10"/>
  <c r="X3" i="10"/>
  <c r="X4" i="10"/>
  <c r="W5" i="10"/>
  <c r="W6" i="10"/>
  <c r="X6" i="10"/>
  <c r="O2" i="10" a="1"/>
  <c r="O2" i="10"/>
  <c r="P5" i="10"/>
  <c r="P17" i="10"/>
  <c r="O3" i="10"/>
  <c r="P18" i="10"/>
  <c r="P19" i="10"/>
  <c r="P22" i="10"/>
  <c r="P21" i="10"/>
  <c r="P24" i="10"/>
  <c r="P20" i="10"/>
  <c r="P23" i="10"/>
  <c r="P25" i="10"/>
  <c r="P26" i="10"/>
  <c r="P7" i="10"/>
  <c r="P8" i="10"/>
  <c r="P9" i="10"/>
  <c r="P12" i="10"/>
  <c r="P11" i="10"/>
  <c r="P14" i="10"/>
  <c r="P10" i="10"/>
  <c r="P13" i="10"/>
  <c r="P15" i="10"/>
  <c r="P16" i="10"/>
  <c r="S4" i="10"/>
  <c r="T1" i="10"/>
  <c r="S1" i="10"/>
  <c r="T2" i="10"/>
  <c r="T3" i="10"/>
  <c r="T4" i="10"/>
  <c r="S5" i="10"/>
  <c r="S6" i="10"/>
  <c r="T6" i="10"/>
  <c r="K2" i="10" a="1"/>
  <c r="K2" i="10"/>
  <c r="L5" i="10"/>
  <c r="L17" i="10"/>
  <c r="K3" i="10"/>
  <c r="L18" i="10"/>
  <c r="L19" i="10"/>
  <c r="L22" i="10"/>
  <c r="L21" i="10"/>
  <c r="L24" i="10"/>
  <c r="L20" i="10"/>
  <c r="L23" i="10"/>
  <c r="L25" i="10"/>
  <c r="L26" i="10"/>
  <c r="L7" i="10"/>
  <c r="L8" i="10"/>
  <c r="L9" i="10"/>
  <c r="L12" i="10"/>
  <c r="L11" i="10"/>
  <c r="L14" i="10"/>
  <c r="L10" i="10"/>
  <c r="L13" i="10"/>
  <c r="L15" i="10"/>
  <c r="L16" i="10"/>
  <c r="O4" i="10"/>
  <c r="P1" i="10"/>
  <c r="O1" i="10"/>
  <c r="P2" i="10"/>
  <c r="P3" i="10"/>
  <c r="P4" i="10"/>
  <c r="O5" i="10"/>
  <c r="O6" i="10"/>
  <c r="P6" i="10"/>
  <c r="G2" i="10" a="1"/>
  <c r="G2" i="10"/>
  <c r="H5" i="10"/>
  <c r="H17" i="10"/>
  <c r="G3" i="10"/>
  <c r="H18" i="10"/>
  <c r="H19" i="10"/>
  <c r="H22" i="10"/>
  <c r="H21" i="10"/>
  <c r="H24" i="10"/>
  <c r="H20" i="10"/>
  <c r="H23" i="10"/>
  <c r="H25" i="10"/>
  <c r="H26" i="10"/>
  <c r="H7" i="10"/>
  <c r="H8" i="10"/>
  <c r="H9" i="10"/>
  <c r="H12" i="10"/>
  <c r="H11" i="10"/>
  <c r="H14" i="10"/>
  <c r="H10" i="10"/>
  <c r="H13" i="10"/>
  <c r="H15" i="10"/>
  <c r="H16" i="10"/>
  <c r="K4" i="10"/>
  <c r="L1" i="10"/>
  <c r="K1" i="10"/>
  <c r="L2" i="10"/>
  <c r="L3" i="10"/>
  <c r="L4" i="10"/>
  <c r="K5" i="10"/>
  <c r="K6" i="10"/>
  <c r="L6" i="10"/>
  <c r="G4" i="10"/>
  <c r="H1" i="10"/>
  <c r="G1" i="10"/>
  <c r="H2" i="10"/>
  <c r="H3" i="10"/>
  <c r="H4" i="10"/>
  <c r="G5" i="10"/>
  <c r="G6" i="10"/>
  <c r="H6" i="10"/>
  <c r="B15" i="9"/>
  <c r="F13" i="9"/>
  <c r="F12" i="9"/>
  <c r="F14" i="9"/>
  <c r="F11" i="9"/>
  <c r="F10" i="9"/>
  <c r="E13" i="9"/>
  <c r="E12" i="9"/>
  <c r="E14" i="9"/>
  <c r="E11" i="9"/>
  <c r="E10" i="9"/>
  <c r="D13" i="9"/>
  <c r="D12" i="9"/>
  <c r="D14" i="9"/>
  <c r="D11" i="9"/>
  <c r="D10" i="9"/>
  <c r="C13" i="9"/>
  <c r="C12" i="9"/>
  <c r="C14" i="9"/>
  <c r="C11" i="9"/>
  <c r="C10" i="9"/>
  <c r="B14" i="9"/>
  <c r="B13" i="9"/>
  <c r="B12" i="9"/>
  <c r="B11" i="9"/>
  <c r="B10" i="9"/>
  <c r="AJ26" i="9"/>
  <c r="AJ25" i="9"/>
  <c r="AJ24" i="9"/>
  <c r="AJ23" i="9"/>
  <c r="AJ22" i="9"/>
  <c r="AJ21" i="9"/>
  <c r="AJ20" i="9"/>
  <c r="AJ19" i="9"/>
  <c r="AJ18" i="9"/>
  <c r="AJ17" i="9"/>
  <c r="AJ16" i="9"/>
  <c r="AJ15" i="9"/>
  <c r="AJ14" i="9"/>
  <c r="AJ13" i="9"/>
  <c r="AJ12" i="9"/>
  <c r="AJ11" i="9"/>
  <c r="AJ10" i="9"/>
  <c r="AJ9" i="9"/>
  <c r="AJ8" i="9"/>
  <c r="AJ7" i="9"/>
  <c r="AN1" i="9"/>
  <c r="AM1" i="9"/>
  <c r="AM2" i="9" a="1"/>
  <c r="AM2" i="9"/>
  <c r="AN2" i="9"/>
  <c r="AM3" i="9"/>
  <c r="AN3" i="9"/>
  <c r="AM4" i="9"/>
  <c r="AN4" i="9"/>
  <c r="AM5" i="9"/>
  <c r="AN5" i="9"/>
  <c r="AM6" i="9"/>
  <c r="AN6" i="9"/>
  <c r="AE2" i="9" a="1"/>
  <c r="AE2" i="9"/>
  <c r="AF5" i="9"/>
  <c r="AF17" i="9"/>
  <c r="AE3" i="9"/>
  <c r="AF18" i="9"/>
  <c r="AF19" i="9"/>
  <c r="AF22" i="9"/>
  <c r="AF21" i="9"/>
  <c r="AF24" i="9"/>
  <c r="AF20" i="9"/>
  <c r="AF23" i="9"/>
  <c r="AF25" i="9"/>
  <c r="AF26" i="9"/>
  <c r="AF7" i="9"/>
  <c r="AF8" i="9"/>
  <c r="AF9" i="9"/>
  <c r="AF12" i="9"/>
  <c r="AF11" i="9"/>
  <c r="AF14" i="9"/>
  <c r="AF10" i="9"/>
  <c r="AF13" i="9"/>
  <c r="AF15" i="9"/>
  <c r="AF16" i="9"/>
  <c r="AI2" i="9" a="1"/>
  <c r="AI4" i="9"/>
  <c r="AJ1" i="9"/>
  <c r="AI2" i="9"/>
  <c r="AI1" i="9"/>
  <c r="AJ2" i="9"/>
  <c r="AI3" i="9"/>
  <c r="AJ3" i="9"/>
  <c r="AJ4" i="9"/>
  <c r="AI5" i="9"/>
  <c r="AJ5" i="9"/>
  <c r="AI6" i="9"/>
  <c r="AJ6" i="9"/>
  <c r="AA2" i="9" a="1"/>
  <c r="AA2" i="9"/>
  <c r="AB5" i="9"/>
  <c r="AB17" i="9"/>
  <c r="AA3" i="9"/>
  <c r="AB18" i="9"/>
  <c r="AB19" i="9"/>
  <c r="AB22" i="9"/>
  <c r="AB21" i="9"/>
  <c r="AB24" i="9"/>
  <c r="AB20" i="9"/>
  <c r="AB23" i="9"/>
  <c r="AB25" i="9"/>
  <c r="AB26" i="9"/>
  <c r="AB7" i="9"/>
  <c r="AB8" i="9"/>
  <c r="AB9" i="9"/>
  <c r="AB12" i="9"/>
  <c r="AB11" i="9"/>
  <c r="AB14" i="9"/>
  <c r="AB10" i="9"/>
  <c r="AB13" i="9"/>
  <c r="AB15" i="9"/>
  <c r="AB16" i="9"/>
  <c r="AE4" i="9"/>
  <c r="AF1" i="9"/>
  <c r="AE1" i="9"/>
  <c r="AF2" i="9"/>
  <c r="AF3" i="9"/>
  <c r="AF4" i="9"/>
  <c r="AE5" i="9"/>
  <c r="AE6" i="9"/>
  <c r="AF6" i="9"/>
  <c r="W2" i="9" a="1"/>
  <c r="W2" i="9"/>
  <c r="X5" i="9"/>
  <c r="X17" i="9"/>
  <c r="W3" i="9"/>
  <c r="X18" i="9"/>
  <c r="X19" i="9"/>
  <c r="X22" i="9"/>
  <c r="X21" i="9"/>
  <c r="X24" i="9"/>
  <c r="X20" i="9"/>
  <c r="X23" i="9"/>
  <c r="X25" i="9"/>
  <c r="X26" i="9"/>
  <c r="X7" i="9"/>
  <c r="X8" i="9"/>
  <c r="X9" i="9"/>
  <c r="X12" i="9"/>
  <c r="X11" i="9"/>
  <c r="X14" i="9"/>
  <c r="X10" i="9"/>
  <c r="X13" i="9"/>
  <c r="X15" i="9"/>
  <c r="X16" i="9"/>
  <c r="AA4" i="9"/>
  <c r="AB1" i="9"/>
  <c r="AA1" i="9"/>
  <c r="AB2" i="9"/>
  <c r="AB3" i="9"/>
  <c r="AB4" i="9"/>
  <c r="AA5" i="9"/>
  <c r="AA6" i="9"/>
  <c r="AB6" i="9"/>
  <c r="S2" i="9" a="1"/>
  <c r="S2" i="9"/>
  <c r="T5" i="9"/>
  <c r="T17" i="9"/>
  <c r="S3" i="9"/>
  <c r="T18" i="9"/>
  <c r="T19" i="9"/>
  <c r="T22" i="9"/>
  <c r="T21" i="9"/>
  <c r="T24" i="9"/>
  <c r="T20" i="9"/>
  <c r="T23" i="9"/>
  <c r="T25" i="9"/>
  <c r="T26" i="9"/>
  <c r="T7" i="9"/>
  <c r="T8" i="9"/>
  <c r="T9" i="9"/>
  <c r="T12" i="9"/>
  <c r="T11" i="9"/>
  <c r="T14" i="9"/>
  <c r="T10" i="9"/>
  <c r="T13" i="9"/>
  <c r="T15" i="9"/>
  <c r="T16" i="9"/>
  <c r="W4" i="9"/>
  <c r="X1" i="9"/>
  <c r="W1" i="9"/>
  <c r="X2" i="9"/>
  <c r="X3" i="9"/>
  <c r="X4" i="9"/>
  <c r="W5" i="9"/>
  <c r="W6" i="9"/>
  <c r="X6" i="9"/>
  <c r="O2" i="9" a="1"/>
  <c r="O2" i="9"/>
  <c r="P5" i="9"/>
  <c r="P17" i="9"/>
  <c r="O3" i="9"/>
  <c r="P18" i="9"/>
  <c r="P19" i="9"/>
  <c r="P22" i="9"/>
  <c r="P21" i="9"/>
  <c r="P24" i="9"/>
  <c r="P20" i="9"/>
  <c r="P23" i="9"/>
  <c r="P25" i="9"/>
  <c r="P26" i="9"/>
  <c r="P7" i="9"/>
  <c r="P8" i="9"/>
  <c r="P9" i="9"/>
  <c r="P12" i="9"/>
  <c r="P11" i="9"/>
  <c r="P14" i="9"/>
  <c r="P10" i="9"/>
  <c r="P13" i="9"/>
  <c r="P15" i="9"/>
  <c r="P16" i="9"/>
  <c r="S4" i="9"/>
  <c r="T1" i="9"/>
  <c r="S1" i="9"/>
  <c r="T2" i="9"/>
  <c r="T3" i="9"/>
  <c r="T4" i="9"/>
  <c r="S5" i="9"/>
  <c r="S6" i="9"/>
  <c r="T6" i="9"/>
  <c r="K2" i="9" a="1"/>
  <c r="K2" i="9"/>
  <c r="L5" i="9"/>
  <c r="L17" i="9"/>
  <c r="K3" i="9"/>
  <c r="L18" i="9"/>
  <c r="L19" i="9"/>
  <c r="L22" i="9"/>
  <c r="L21" i="9"/>
  <c r="L24" i="9"/>
  <c r="L20" i="9"/>
  <c r="L23" i="9"/>
  <c r="L25" i="9"/>
  <c r="L26" i="9"/>
  <c r="L7" i="9"/>
  <c r="L8" i="9"/>
  <c r="L9" i="9"/>
  <c r="L12" i="9"/>
  <c r="L11" i="9"/>
  <c r="L14" i="9"/>
  <c r="L10" i="9"/>
  <c r="L13" i="9"/>
  <c r="L15" i="9"/>
  <c r="L16" i="9"/>
  <c r="O4" i="9"/>
  <c r="P1" i="9"/>
  <c r="O1" i="9"/>
  <c r="P2" i="9"/>
  <c r="P3" i="9"/>
  <c r="P4" i="9"/>
  <c r="O5" i="9"/>
  <c r="O6" i="9"/>
  <c r="P6" i="9"/>
  <c r="G2" i="9" a="1"/>
  <c r="G2" i="9"/>
  <c r="H5" i="9"/>
  <c r="H17" i="9"/>
  <c r="G3" i="9"/>
  <c r="H18" i="9"/>
  <c r="H19" i="9"/>
  <c r="H22" i="9"/>
  <c r="H21" i="9"/>
  <c r="H24" i="9"/>
  <c r="H20" i="9"/>
  <c r="H23" i="9"/>
  <c r="H25" i="9"/>
  <c r="H26" i="9"/>
  <c r="H7" i="9"/>
  <c r="H8" i="9"/>
  <c r="H9" i="9"/>
  <c r="H12" i="9"/>
  <c r="H11" i="9"/>
  <c r="H14" i="9"/>
  <c r="H10" i="9"/>
  <c r="H13" i="9"/>
  <c r="H15" i="9"/>
  <c r="H16" i="9"/>
  <c r="K4" i="9"/>
  <c r="L1" i="9"/>
  <c r="K1" i="9"/>
  <c r="L2" i="9"/>
  <c r="L3" i="9"/>
  <c r="L4" i="9"/>
  <c r="K5" i="9"/>
  <c r="K6" i="9"/>
  <c r="L6" i="9"/>
  <c r="G4" i="9"/>
  <c r="H1" i="9"/>
  <c r="G1" i="9"/>
  <c r="H2" i="9"/>
  <c r="H3" i="9"/>
  <c r="H4" i="9"/>
  <c r="G5" i="9"/>
  <c r="G6" i="9"/>
  <c r="H6" i="9"/>
  <c r="G36" i="1"/>
  <c r="F36" i="1"/>
  <c r="F29" i="1"/>
  <c r="I2" i="1"/>
  <c r="I5" i="1"/>
  <c r="F8" i="1"/>
  <c r="F9" i="1"/>
  <c r="F10" i="1"/>
  <c r="G10" i="1"/>
  <c r="F11" i="1"/>
  <c r="G11" i="1"/>
  <c r="F12" i="1"/>
  <c r="G12" i="1"/>
  <c r="F13" i="1"/>
  <c r="F14" i="1"/>
  <c r="F15" i="1"/>
  <c r="G15" i="1"/>
  <c r="F16" i="1"/>
  <c r="F17" i="1"/>
  <c r="F18" i="1"/>
  <c r="F19" i="1"/>
  <c r="F20" i="1"/>
  <c r="G20" i="1"/>
  <c r="F21" i="1"/>
  <c r="G21" i="1"/>
  <c r="F22" i="1"/>
  <c r="F24" i="1"/>
  <c r="F25" i="1"/>
  <c r="F26" i="1"/>
  <c r="G26" i="1"/>
  <c r="F27" i="1"/>
  <c r="F28" i="1"/>
  <c r="F30" i="1"/>
  <c r="F31" i="1"/>
  <c r="F32" i="1"/>
  <c r="G32" i="1"/>
  <c r="F33" i="1"/>
  <c r="G33" i="1"/>
  <c r="F34" i="1"/>
  <c r="F35" i="1"/>
  <c r="F37" i="1"/>
  <c r="F38" i="1"/>
  <c r="G38" i="1"/>
  <c r="F39" i="1"/>
  <c r="F40" i="1"/>
  <c r="G40" i="1"/>
  <c r="F41" i="1"/>
  <c r="F42" i="1"/>
  <c r="F43" i="1"/>
  <c r="F44" i="1"/>
  <c r="G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G62" i="1"/>
  <c r="F63" i="1"/>
  <c r="F64" i="1"/>
  <c r="G64" i="1"/>
  <c r="F65" i="1"/>
  <c r="F66" i="1"/>
  <c r="G66" i="1"/>
  <c r="F67" i="1"/>
  <c r="F68" i="1"/>
  <c r="F69" i="1"/>
  <c r="F70" i="1"/>
  <c r="G70" i="1"/>
  <c r="F71" i="1"/>
  <c r="F72" i="1"/>
  <c r="G72" i="1"/>
  <c r="F73" i="1"/>
  <c r="G73" i="1"/>
  <c r="F74" i="1"/>
  <c r="F75" i="1"/>
  <c r="F76" i="1"/>
  <c r="F77" i="1"/>
  <c r="F78" i="1"/>
  <c r="F79" i="1"/>
  <c r="F80" i="1"/>
  <c r="F81" i="1"/>
  <c r="F82" i="1"/>
  <c r="G82" i="1"/>
  <c r="F83" i="1"/>
  <c r="G83" i="1"/>
  <c r="F84" i="1"/>
  <c r="F85" i="1"/>
  <c r="F86" i="1"/>
  <c r="G86" i="1"/>
  <c r="F87" i="1"/>
  <c r="G87" i="1"/>
  <c r="G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G101" i="1"/>
</calcChain>
</file>

<file path=xl/sharedStrings.xml><?xml version="1.0" encoding="utf-8"?>
<sst xmlns="http://schemas.openxmlformats.org/spreadsheetml/2006/main" count="1352" uniqueCount="69">
  <si>
    <t>w/kg</t>
  </si>
  <si>
    <t>Year</t>
  </si>
  <si>
    <t>W/kg</t>
  </si>
  <si>
    <t>combined</t>
  </si>
  <si>
    <t>Airpl turbine</t>
  </si>
  <si>
    <t>Airplane</t>
  </si>
  <si>
    <t>Pas Car</t>
  </si>
  <si>
    <t>years offset</t>
  </si>
  <si>
    <t>Turbine</t>
  </si>
  <si>
    <t>piston engines</t>
  </si>
  <si>
    <t>Graph serial # (n)</t>
  </si>
  <si>
    <t>non-dominated points</t>
  </si>
  <si>
    <t>separation unit (yrs)</t>
  </si>
  <si>
    <t>Ref val, mbits/cc</t>
  </si>
  <si>
    <t>Ref year</t>
  </si>
  <si>
    <t>version</t>
  </si>
  <si>
    <t>date</t>
  </si>
  <si>
    <t>who</t>
  </si>
  <si>
    <t>what changes</t>
  </si>
  <si>
    <t>source</t>
  </si>
  <si>
    <t>Note</t>
  </si>
  <si>
    <t>Basnet</t>
  </si>
  <si>
    <t xml:space="preserve">recently copied from non-dom study; </t>
  </si>
  <si>
    <t>Koh&amp;Magee, 2008</t>
  </si>
  <si>
    <t>11/14/013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</si>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</sst>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7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6">
    <xf numFmtId="0" fontId="0" fillId="0" borderId="0"/>
    <xf numFmtId="9" fontId="11" fillId="0" borderId="0" applyFont="0" applyFill="0" applyBorder="0" applyAlignment="0" applyProtection="0"/>
    <xf numFmtId="0" fontId="12" fillId="4" borderId="3" applyNumberFormat="0" applyAlignment="0" applyProtection="0"/>
    <xf numFmtId="0" fontId="13" fillId="5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1" fontId="9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center"/>
    </xf>
    <xf numFmtId="0" fontId="12" fillId="4" borderId="3" xfId="2"/>
    <xf numFmtId="0" fontId="13" fillId="5" borderId="4" xfId="3"/>
    <xf numFmtId="164" fontId="12" fillId="4" borderId="3" xfId="2" applyNumberFormat="1"/>
    <xf numFmtId="2" fontId="13" fillId="5" borderId="4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0" fontId="1" fillId="0" borderId="0" xfId="0" applyFont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/>
    </xf>
  </cellXfs>
  <cellStyles count="496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comb_eng</c:v>
          </c:tx>
          <c:spPr>
            <a:ln w="28575">
              <a:noFill/>
            </a:ln>
          </c:spPr>
          <c:marker>
            <c:symbol val="x"/>
            <c:size val="4"/>
            <c:spPr>
              <a:ln w="15875"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'w_kg comb_eng'!$F$8:$F$101</c:f>
              <c:numCache>
                <c:formatCode>General</c:formatCode>
                <c:ptCount val="94"/>
                <c:pt idx="0">
                  <c:v>1881.0</c:v>
                </c:pt>
                <c:pt idx="1">
                  <c:v>1890.0</c:v>
                </c:pt>
                <c:pt idx="2">
                  <c:v>1896.0</c:v>
                </c:pt>
                <c:pt idx="3">
                  <c:v>1902.0</c:v>
                </c:pt>
                <c:pt idx="4">
                  <c:v>1903.0</c:v>
                </c:pt>
                <c:pt idx="5">
                  <c:v>1904.0</c:v>
                </c:pt>
                <c:pt idx="6">
                  <c:v>1906.0</c:v>
                </c:pt>
                <c:pt idx="7">
                  <c:v>1914.0</c:v>
                </c:pt>
                <c:pt idx="8">
                  <c:v>1915.0</c:v>
                </c:pt>
                <c:pt idx="9">
                  <c:v>1916.0</c:v>
                </c:pt>
                <c:pt idx="10">
                  <c:v>1917.0</c:v>
                </c:pt>
                <c:pt idx="11">
                  <c:v>1918.0</c:v>
                </c:pt>
                <c:pt idx="12">
                  <c:v>1919.0</c:v>
                </c:pt>
                <c:pt idx="13">
                  <c:v>1922.0</c:v>
                </c:pt>
                <c:pt idx="14">
                  <c:v>1923.0</c:v>
                </c:pt>
                <c:pt idx="16">
                  <c:v>1925.0</c:v>
                </c:pt>
                <c:pt idx="17">
                  <c:v>1926.0</c:v>
                </c:pt>
                <c:pt idx="18">
                  <c:v>1927.0</c:v>
                </c:pt>
                <c:pt idx="19">
                  <c:v>1928.0</c:v>
                </c:pt>
                <c:pt idx="20">
                  <c:v>1929.0</c:v>
                </c:pt>
                <c:pt idx="21">
                  <c:v>1930.0</c:v>
                </c:pt>
                <c:pt idx="22">
                  <c:v>1931.0</c:v>
                </c:pt>
                <c:pt idx="23">
                  <c:v>1932.0</c:v>
                </c:pt>
                <c:pt idx="24">
                  <c:v>1933.0</c:v>
                </c:pt>
                <c:pt idx="25">
                  <c:v>1934.0</c:v>
                </c:pt>
                <c:pt idx="26">
                  <c:v>1935.0</c:v>
                </c:pt>
                <c:pt idx="27">
                  <c:v>1936.0</c:v>
                </c:pt>
                <c:pt idx="28">
                  <c:v>1937.0</c:v>
                </c:pt>
                <c:pt idx="29">
                  <c:v>1938.0</c:v>
                </c:pt>
                <c:pt idx="30">
                  <c:v>1939.0</c:v>
                </c:pt>
                <c:pt idx="31">
                  <c:v>1940.0</c:v>
                </c:pt>
                <c:pt idx="32">
                  <c:v>1941.0</c:v>
                </c:pt>
                <c:pt idx="33">
                  <c:v>1942.0</c:v>
                </c:pt>
                <c:pt idx="34">
                  <c:v>1943.0</c:v>
                </c:pt>
                <c:pt idx="35">
                  <c:v>1944.0</c:v>
                </c:pt>
                <c:pt idx="36">
                  <c:v>1945.0</c:v>
                </c:pt>
                <c:pt idx="37">
                  <c:v>1946.0</c:v>
                </c:pt>
                <c:pt idx="38">
                  <c:v>1947.0</c:v>
                </c:pt>
                <c:pt idx="39">
                  <c:v>1948.0</c:v>
                </c:pt>
                <c:pt idx="40">
                  <c:v>1949.0</c:v>
                </c:pt>
                <c:pt idx="41">
                  <c:v>1950.0</c:v>
                </c:pt>
                <c:pt idx="42">
                  <c:v>1951.0</c:v>
                </c:pt>
                <c:pt idx="43">
                  <c:v>1952.0</c:v>
                </c:pt>
                <c:pt idx="44">
                  <c:v>1953.0</c:v>
                </c:pt>
                <c:pt idx="45">
                  <c:v>1954.0</c:v>
                </c:pt>
                <c:pt idx="46">
                  <c:v>1955.0</c:v>
                </c:pt>
                <c:pt idx="47">
                  <c:v>1956.0</c:v>
                </c:pt>
                <c:pt idx="48">
                  <c:v>1957.0</c:v>
                </c:pt>
                <c:pt idx="49">
                  <c:v>1958.0</c:v>
                </c:pt>
                <c:pt idx="50">
                  <c:v>1959.0</c:v>
                </c:pt>
                <c:pt idx="51">
                  <c:v>1960.0</c:v>
                </c:pt>
                <c:pt idx="52">
                  <c:v>1961.0</c:v>
                </c:pt>
                <c:pt idx="53">
                  <c:v>1962.0</c:v>
                </c:pt>
                <c:pt idx="54">
                  <c:v>1963.0</c:v>
                </c:pt>
                <c:pt idx="55">
                  <c:v>1964.0</c:v>
                </c:pt>
                <c:pt idx="56">
                  <c:v>1965.0</c:v>
                </c:pt>
                <c:pt idx="57">
                  <c:v>1966.0</c:v>
                </c:pt>
                <c:pt idx="58">
                  <c:v>1967.0</c:v>
                </c:pt>
                <c:pt idx="59">
                  <c:v>1968.0</c:v>
                </c:pt>
                <c:pt idx="60">
                  <c:v>1969.0</c:v>
                </c:pt>
                <c:pt idx="61">
                  <c:v>1970.0</c:v>
                </c:pt>
                <c:pt idx="62">
                  <c:v>1971.0</c:v>
                </c:pt>
                <c:pt idx="63">
                  <c:v>1972.0</c:v>
                </c:pt>
                <c:pt idx="64">
                  <c:v>1973.0</c:v>
                </c:pt>
                <c:pt idx="65">
                  <c:v>1974.0</c:v>
                </c:pt>
                <c:pt idx="66">
                  <c:v>1975.0</c:v>
                </c:pt>
                <c:pt idx="67">
                  <c:v>1976.0</c:v>
                </c:pt>
                <c:pt idx="68">
                  <c:v>1976.0</c:v>
                </c:pt>
                <c:pt idx="69">
                  <c:v>1977.0</c:v>
                </c:pt>
                <c:pt idx="70">
                  <c:v>1978.0</c:v>
                </c:pt>
                <c:pt idx="71">
                  <c:v>1979.0</c:v>
                </c:pt>
                <c:pt idx="72">
                  <c:v>1980.0</c:v>
                </c:pt>
                <c:pt idx="73">
                  <c:v>1981.0</c:v>
                </c:pt>
                <c:pt idx="74">
                  <c:v>1982.0</c:v>
                </c:pt>
                <c:pt idx="75">
                  <c:v>1983.0</c:v>
                </c:pt>
                <c:pt idx="76">
                  <c:v>1984.0</c:v>
                </c:pt>
                <c:pt idx="77">
                  <c:v>1985.0</c:v>
                </c:pt>
                <c:pt idx="78">
                  <c:v>1986.0</c:v>
                </c:pt>
                <c:pt idx="79">
                  <c:v>1987.0</c:v>
                </c:pt>
                <c:pt idx="81">
                  <c:v>1990.0</c:v>
                </c:pt>
                <c:pt idx="82">
                  <c:v>1991.0</c:v>
                </c:pt>
                <c:pt idx="83">
                  <c:v>1993.0</c:v>
                </c:pt>
                <c:pt idx="84">
                  <c:v>1994.0</c:v>
                </c:pt>
                <c:pt idx="85">
                  <c:v>1995.0</c:v>
                </c:pt>
                <c:pt idx="86">
                  <c:v>1996.0</c:v>
                </c:pt>
                <c:pt idx="87">
                  <c:v>1996.0</c:v>
                </c:pt>
                <c:pt idx="88">
                  <c:v>1997.0</c:v>
                </c:pt>
                <c:pt idx="89">
                  <c:v>1998.0</c:v>
                </c:pt>
                <c:pt idx="90">
                  <c:v>1999.0</c:v>
                </c:pt>
                <c:pt idx="91">
                  <c:v>2000.0</c:v>
                </c:pt>
                <c:pt idx="92">
                  <c:v>2001.0</c:v>
                </c:pt>
                <c:pt idx="93">
                  <c:v>2002.0</c:v>
                </c:pt>
              </c:numCache>
            </c:numRef>
          </c:xVal>
          <c:yVal>
            <c:numRef>
              <c:f>'w_kg comb_eng'!$G$8:$G$101</c:f>
              <c:numCache>
                <c:formatCode>General</c:formatCode>
                <c:ptCount val="94"/>
                <c:pt idx="2">
                  <c:v>4.8</c:v>
                </c:pt>
                <c:pt idx="3">
                  <c:v>31.2</c:v>
                </c:pt>
                <c:pt idx="4">
                  <c:v>46.2</c:v>
                </c:pt>
                <c:pt idx="7">
                  <c:v>74.7</c:v>
                </c:pt>
                <c:pt idx="12">
                  <c:v>249.0</c:v>
                </c:pt>
                <c:pt idx="13">
                  <c:v>624.0</c:v>
                </c:pt>
                <c:pt idx="18">
                  <c:v>1040.0</c:v>
                </c:pt>
                <c:pt idx="24">
                  <c:v>1143.0</c:v>
                </c:pt>
                <c:pt idx="25">
                  <c:v>1350.0</c:v>
                </c:pt>
                <c:pt idx="28">
                  <c:v>1535.0</c:v>
                </c:pt>
                <c:pt idx="30">
                  <c:v>1527.0</c:v>
                </c:pt>
                <c:pt idx="32">
                  <c:v>1633.0</c:v>
                </c:pt>
                <c:pt idx="36">
                  <c:v>1717.0</c:v>
                </c:pt>
                <c:pt idx="54">
                  <c:v>3616.71</c:v>
                </c:pt>
                <c:pt idx="56">
                  <c:v>3534.51</c:v>
                </c:pt>
                <c:pt idx="58">
                  <c:v>3863.3</c:v>
                </c:pt>
                <c:pt idx="62">
                  <c:v>4356.49</c:v>
                </c:pt>
                <c:pt idx="64">
                  <c:v>4520.89</c:v>
                </c:pt>
                <c:pt idx="65">
                  <c:v>4931.88</c:v>
                </c:pt>
                <c:pt idx="74">
                  <c:v>5425.07</c:v>
                </c:pt>
                <c:pt idx="75">
                  <c:v>5507.26</c:v>
                </c:pt>
                <c:pt idx="78">
                  <c:v>5589.46</c:v>
                </c:pt>
                <c:pt idx="79">
                  <c:v>5836.06</c:v>
                </c:pt>
                <c:pt idx="80">
                  <c:v>5918.25</c:v>
                </c:pt>
                <c:pt idx="93">
                  <c:v>7629.86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860328"/>
        <c:axId val="-2121382264"/>
      </c:scatterChart>
      <c:valAx>
        <c:axId val="-21218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1382264"/>
        <c:crosses val="autoZero"/>
        <c:crossBetween val="midCat"/>
      </c:valAx>
      <c:valAx>
        <c:axId val="-2121382264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8603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comb_eng</c:v>
          </c:tx>
          <c:spPr>
            <a:ln w="28575">
              <a:noFill/>
            </a:ln>
          </c:spPr>
          <c:marker>
            <c:symbol val="x"/>
            <c:size val="4"/>
            <c:spPr>
              <a:ln w="15875"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'w_kg comb_eng'!$F$8:$F$101</c:f>
              <c:numCache>
                <c:formatCode>General</c:formatCode>
                <c:ptCount val="94"/>
                <c:pt idx="0">
                  <c:v>1881.0</c:v>
                </c:pt>
                <c:pt idx="1">
                  <c:v>1890.0</c:v>
                </c:pt>
                <c:pt idx="2">
                  <c:v>1896.0</c:v>
                </c:pt>
                <c:pt idx="3">
                  <c:v>1902.0</c:v>
                </c:pt>
                <c:pt idx="4">
                  <c:v>1903.0</c:v>
                </c:pt>
                <c:pt idx="5">
                  <c:v>1904.0</c:v>
                </c:pt>
                <c:pt idx="6">
                  <c:v>1906.0</c:v>
                </c:pt>
                <c:pt idx="7">
                  <c:v>1914.0</c:v>
                </c:pt>
                <c:pt idx="8">
                  <c:v>1915.0</c:v>
                </c:pt>
                <c:pt idx="9">
                  <c:v>1916.0</c:v>
                </c:pt>
                <c:pt idx="10">
                  <c:v>1917.0</c:v>
                </c:pt>
                <c:pt idx="11">
                  <c:v>1918.0</c:v>
                </c:pt>
                <c:pt idx="12">
                  <c:v>1919.0</c:v>
                </c:pt>
                <c:pt idx="13">
                  <c:v>1922.0</c:v>
                </c:pt>
                <c:pt idx="14">
                  <c:v>1923.0</c:v>
                </c:pt>
                <c:pt idx="16">
                  <c:v>1925.0</c:v>
                </c:pt>
                <c:pt idx="17">
                  <c:v>1926.0</c:v>
                </c:pt>
                <c:pt idx="18">
                  <c:v>1927.0</c:v>
                </c:pt>
                <c:pt idx="19">
                  <c:v>1928.0</c:v>
                </c:pt>
                <c:pt idx="20">
                  <c:v>1929.0</c:v>
                </c:pt>
                <c:pt idx="21">
                  <c:v>1930.0</c:v>
                </c:pt>
                <c:pt idx="22">
                  <c:v>1931.0</c:v>
                </c:pt>
                <c:pt idx="23">
                  <c:v>1932.0</c:v>
                </c:pt>
                <c:pt idx="24">
                  <c:v>1933.0</c:v>
                </c:pt>
                <c:pt idx="25">
                  <c:v>1934.0</c:v>
                </c:pt>
                <c:pt idx="26">
                  <c:v>1935.0</c:v>
                </c:pt>
                <c:pt idx="27">
                  <c:v>1936.0</c:v>
                </c:pt>
                <c:pt idx="28">
                  <c:v>1937.0</c:v>
                </c:pt>
                <c:pt idx="29">
                  <c:v>1938.0</c:v>
                </c:pt>
                <c:pt idx="30">
                  <c:v>1939.0</c:v>
                </c:pt>
                <c:pt idx="31">
                  <c:v>1940.0</c:v>
                </c:pt>
                <c:pt idx="32">
                  <c:v>1941.0</c:v>
                </c:pt>
                <c:pt idx="33">
                  <c:v>1942.0</c:v>
                </c:pt>
                <c:pt idx="34">
                  <c:v>1943.0</c:v>
                </c:pt>
                <c:pt idx="35">
                  <c:v>1944.0</c:v>
                </c:pt>
                <c:pt idx="36">
                  <c:v>1945.0</c:v>
                </c:pt>
                <c:pt idx="37">
                  <c:v>1946.0</c:v>
                </c:pt>
                <c:pt idx="38">
                  <c:v>1947.0</c:v>
                </c:pt>
                <c:pt idx="39">
                  <c:v>1948.0</c:v>
                </c:pt>
                <c:pt idx="40">
                  <c:v>1949.0</c:v>
                </c:pt>
                <c:pt idx="41">
                  <c:v>1950.0</c:v>
                </c:pt>
                <c:pt idx="42">
                  <c:v>1951.0</c:v>
                </c:pt>
                <c:pt idx="43">
                  <c:v>1952.0</c:v>
                </c:pt>
                <c:pt idx="44">
                  <c:v>1953.0</c:v>
                </c:pt>
                <c:pt idx="45">
                  <c:v>1954.0</c:v>
                </c:pt>
                <c:pt idx="46">
                  <c:v>1955.0</c:v>
                </c:pt>
                <c:pt idx="47">
                  <c:v>1956.0</c:v>
                </c:pt>
                <c:pt idx="48">
                  <c:v>1957.0</c:v>
                </c:pt>
                <c:pt idx="49">
                  <c:v>1958.0</c:v>
                </c:pt>
                <c:pt idx="50">
                  <c:v>1959.0</c:v>
                </c:pt>
                <c:pt idx="51">
                  <c:v>1960.0</c:v>
                </c:pt>
                <c:pt idx="52">
                  <c:v>1961.0</c:v>
                </c:pt>
                <c:pt idx="53">
                  <c:v>1962.0</c:v>
                </c:pt>
                <c:pt idx="54">
                  <c:v>1963.0</c:v>
                </c:pt>
                <c:pt idx="55">
                  <c:v>1964.0</c:v>
                </c:pt>
                <c:pt idx="56">
                  <c:v>1965.0</c:v>
                </c:pt>
                <c:pt idx="57">
                  <c:v>1966.0</c:v>
                </c:pt>
                <c:pt idx="58">
                  <c:v>1967.0</c:v>
                </c:pt>
                <c:pt idx="59">
                  <c:v>1968.0</c:v>
                </c:pt>
                <c:pt idx="60">
                  <c:v>1969.0</c:v>
                </c:pt>
                <c:pt idx="61">
                  <c:v>1970.0</c:v>
                </c:pt>
                <c:pt idx="62">
                  <c:v>1971.0</c:v>
                </c:pt>
                <c:pt idx="63">
                  <c:v>1972.0</c:v>
                </c:pt>
                <c:pt idx="64">
                  <c:v>1973.0</c:v>
                </c:pt>
                <c:pt idx="65">
                  <c:v>1974.0</c:v>
                </c:pt>
                <c:pt idx="66">
                  <c:v>1975.0</c:v>
                </c:pt>
                <c:pt idx="67">
                  <c:v>1976.0</c:v>
                </c:pt>
                <c:pt idx="68">
                  <c:v>1976.0</c:v>
                </c:pt>
                <c:pt idx="69">
                  <c:v>1977.0</c:v>
                </c:pt>
                <c:pt idx="70">
                  <c:v>1978.0</c:v>
                </c:pt>
                <c:pt idx="71">
                  <c:v>1979.0</c:v>
                </c:pt>
                <c:pt idx="72">
                  <c:v>1980.0</c:v>
                </c:pt>
                <c:pt idx="73">
                  <c:v>1981.0</c:v>
                </c:pt>
                <c:pt idx="74">
                  <c:v>1982.0</c:v>
                </c:pt>
                <c:pt idx="75">
                  <c:v>1983.0</c:v>
                </c:pt>
                <c:pt idx="76">
                  <c:v>1984.0</c:v>
                </c:pt>
                <c:pt idx="77">
                  <c:v>1985.0</c:v>
                </c:pt>
                <c:pt idx="78">
                  <c:v>1986.0</c:v>
                </c:pt>
                <c:pt idx="79">
                  <c:v>1987.0</c:v>
                </c:pt>
                <c:pt idx="81">
                  <c:v>1990.0</c:v>
                </c:pt>
                <c:pt idx="82">
                  <c:v>1991.0</c:v>
                </c:pt>
                <c:pt idx="83">
                  <c:v>1993.0</c:v>
                </c:pt>
                <c:pt idx="84">
                  <c:v>1994.0</c:v>
                </c:pt>
                <c:pt idx="85">
                  <c:v>1995.0</c:v>
                </c:pt>
                <c:pt idx="86">
                  <c:v>1996.0</c:v>
                </c:pt>
                <c:pt idx="87">
                  <c:v>1996.0</c:v>
                </c:pt>
                <c:pt idx="88">
                  <c:v>1997.0</c:v>
                </c:pt>
                <c:pt idx="89">
                  <c:v>1998.0</c:v>
                </c:pt>
                <c:pt idx="90">
                  <c:v>1999.0</c:v>
                </c:pt>
                <c:pt idx="91">
                  <c:v>2000.0</c:v>
                </c:pt>
                <c:pt idx="92">
                  <c:v>2001.0</c:v>
                </c:pt>
                <c:pt idx="93">
                  <c:v>2002.0</c:v>
                </c:pt>
              </c:numCache>
            </c:numRef>
          </c:xVal>
          <c:yVal>
            <c:numRef>
              <c:f>'w_kg comb_eng'!$G$8:$G$101</c:f>
              <c:numCache>
                <c:formatCode>General</c:formatCode>
                <c:ptCount val="94"/>
                <c:pt idx="2">
                  <c:v>4.8</c:v>
                </c:pt>
                <c:pt idx="3">
                  <c:v>31.2</c:v>
                </c:pt>
                <c:pt idx="4">
                  <c:v>46.2</c:v>
                </c:pt>
                <c:pt idx="7">
                  <c:v>74.7</c:v>
                </c:pt>
                <c:pt idx="12">
                  <c:v>249.0</c:v>
                </c:pt>
                <c:pt idx="13">
                  <c:v>624.0</c:v>
                </c:pt>
                <c:pt idx="18">
                  <c:v>1040.0</c:v>
                </c:pt>
                <c:pt idx="24">
                  <c:v>1143.0</c:v>
                </c:pt>
                <c:pt idx="25">
                  <c:v>1350.0</c:v>
                </c:pt>
                <c:pt idx="28">
                  <c:v>1535.0</c:v>
                </c:pt>
                <c:pt idx="30">
                  <c:v>1527.0</c:v>
                </c:pt>
                <c:pt idx="32">
                  <c:v>1633.0</c:v>
                </c:pt>
                <c:pt idx="36">
                  <c:v>1717.0</c:v>
                </c:pt>
                <c:pt idx="54">
                  <c:v>3616.71</c:v>
                </c:pt>
                <c:pt idx="56">
                  <c:v>3534.51</c:v>
                </c:pt>
                <c:pt idx="58">
                  <c:v>3863.3</c:v>
                </c:pt>
                <c:pt idx="62">
                  <c:v>4356.49</c:v>
                </c:pt>
                <c:pt idx="64">
                  <c:v>4520.89</c:v>
                </c:pt>
                <c:pt idx="65">
                  <c:v>4931.88</c:v>
                </c:pt>
                <c:pt idx="74">
                  <c:v>5425.07</c:v>
                </c:pt>
                <c:pt idx="75">
                  <c:v>5507.26</c:v>
                </c:pt>
                <c:pt idx="78">
                  <c:v>5589.46</c:v>
                </c:pt>
                <c:pt idx="79">
                  <c:v>5836.06</c:v>
                </c:pt>
                <c:pt idx="80">
                  <c:v>5918.25</c:v>
                </c:pt>
                <c:pt idx="93">
                  <c:v>7629.86</c:v>
                </c:pt>
              </c:numCache>
            </c:numRef>
          </c:yVal>
          <c:smooth val="0"/>
        </c:ser>
        <c:ser>
          <c:idx val="1"/>
          <c:order val="1"/>
          <c:tx>
            <c:v>piston_eng_car</c:v>
          </c:tx>
          <c:spPr>
            <a:ln w="28575">
              <a:noFill/>
            </a:ln>
          </c:spPr>
          <c:xVal>
            <c:numRef>
              <c:f>'w_kg comb_eng'!$A$8:$A$101</c:f>
              <c:numCache>
                <c:formatCode>General</c:formatCode>
                <c:ptCount val="94"/>
                <c:pt idx="0">
                  <c:v>1881.0</c:v>
                </c:pt>
                <c:pt idx="1">
                  <c:v>1890.0</c:v>
                </c:pt>
                <c:pt idx="2">
                  <c:v>1896.0</c:v>
                </c:pt>
                <c:pt idx="3">
                  <c:v>1902.0</c:v>
                </c:pt>
                <c:pt idx="4">
                  <c:v>1903.0</c:v>
                </c:pt>
                <c:pt idx="5">
                  <c:v>1904.0</c:v>
                </c:pt>
                <c:pt idx="6">
                  <c:v>1906.0</c:v>
                </c:pt>
                <c:pt idx="7">
                  <c:v>1914.0</c:v>
                </c:pt>
                <c:pt idx="8">
                  <c:v>1915.0</c:v>
                </c:pt>
                <c:pt idx="9">
                  <c:v>1916.0</c:v>
                </c:pt>
                <c:pt idx="10">
                  <c:v>1917.0</c:v>
                </c:pt>
                <c:pt idx="11">
                  <c:v>1918.0</c:v>
                </c:pt>
                <c:pt idx="12">
                  <c:v>1919.0</c:v>
                </c:pt>
                <c:pt idx="13">
                  <c:v>1922.0</c:v>
                </c:pt>
                <c:pt idx="14">
                  <c:v>1923.0</c:v>
                </c:pt>
                <c:pt idx="16">
                  <c:v>1925.0</c:v>
                </c:pt>
                <c:pt idx="17">
                  <c:v>1926.0</c:v>
                </c:pt>
                <c:pt idx="18">
                  <c:v>1927.0</c:v>
                </c:pt>
                <c:pt idx="19">
                  <c:v>1928.0</c:v>
                </c:pt>
                <c:pt idx="20">
                  <c:v>1929.0</c:v>
                </c:pt>
                <c:pt idx="21">
                  <c:v>1930.0</c:v>
                </c:pt>
                <c:pt idx="22">
                  <c:v>1931.0</c:v>
                </c:pt>
                <c:pt idx="23">
                  <c:v>1932.0</c:v>
                </c:pt>
                <c:pt idx="24">
                  <c:v>1933.0</c:v>
                </c:pt>
                <c:pt idx="25">
                  <c:v>1934.0</c:v>
                </c:pt>
                <c:pt idx="26">
                  <c:v>1935.0</c:v>
                </c:pt>
                <c:pt idx="27">
                  <c:v>1936.0</c:v>
                </c:pt>
                <c:pt idx="28">
                  <c:v>1937.0</c:v>
                </c:pt>
                <c:pt idx="29">
                  <c:v>1938.0</c:v>
                </c:pt>
                <c:pt idx="30">
                  <c:v>1939.0</c:v>
                </c:pt>
                <c:pt idx="31">
                  <c:v>1940.0</c:v>
                </c:pt>
                <c:pt idx="32">
                  <c:v>1941.0</c:v>
                </c:pt>
                <c:pt idx="33">
                  <c:v>1942.0</c:v>
                </c:pt>
                <c:pt idx="34">
                  <c:v>1943.0</c:v>
                </c:pt>
                <c:pt idx="35">
                  <c:v>1944.0</c:v>
                </c:pt>
                <c:pt idx="36">
                  <c:v>1945.0</c:v>
                </c:pt>
                <c:pt idx="37">
                  <c:v>1946.0</c:v>
                </c:pt>
                <c:pt idx="38">
                  <c:v>1947.0</c:v>
                </c:pt>
                <c:pt idx="39">
                  <c:v>1948.0</c:v>
                </c:pt>
                <c:pt idx="40">
                  <c:v>1949.0</c:v>
                </c:pt>
                <c:pt idx="41">
                  <c:v>1950.0</c:v>
                </c:pt>
                <c:pt idx="42">
                  <c:v>1951.0</c:v>
                </c:pt>
                <c:pt idx="43">
                  <c:v>1952.0</c:v>
                </c:pt>
                <c:pt idx="44">
                  <c:v>1953.0</c:v>
                </c:pt>
                <c:pt idx="45">
                  <c:v>1954.0</c:v>
                </c:pt>
                <c:pt idx="46">
                  <c:v>1955.0</c:v>
                </c:pt>
                <c:pt idx="47">
                  <c:v>1956.0</c:v>
                </c:pt>
                <c:pt idx="48">
                  <c:v>1957.0</c:v>
                </c:pt>
                <c:pt idx="49">
                  <c:v>1958.0</c:v>
                </c:pt>
                <c:pt idx="50">
                  <c:v>1959.0</c:v>
                </c:pt>
                <c:pt idx="51">
                  <c:v>1960.0</c:v>
                </c:pt>
                <c:pt idx="52">
                  <c:v>1961.0</c:v>
                </c:pt>
                <c:pt idx="53">
                  <c:v>1962.0</c:v>
                </c:pt>
                <c:pt idx="54">
                  <c:v>1963.0</c:v>
                </c:pt>
                <c:pt idx="55">
                  <c:v>1964.0</c:v>
                </c:pt>
                <c:pt idx="56">
                  <c:v>1965.0</c:v>
                </c:pt>
                <c:pt idx="57">
                  <c:v>1966.0</c:v>
                </c:pt>
                <c:pt idx="58">
                  <c:v>1967.0</c:v>
                </c:pt>
                <c:pt idx="59">
                  <c:v>1968.0</c:v>
                </c:pt>
                <c:pt idx="60">
                  <c:v>1969.0</c:v>
                </c:pt>
                <c:pt idx="61">
                  <c:v>1970.0</c:v>
                </c:pt>
                <c:pt idx="62">
                  <c:v>1971.0</c:v>
                </c:pt>
                <c:pt idx="63">
                  <c:v>1972.0</c:v>
                </c:pt>
                <c:pt idx="64">
                  <c:v>1973.0</c:v>
                </c:pt>
                <c:pt idx="65">
                  <c:v>1974.0</c:v>
                </c:pt>
                <c:pt idx="66">
                  <c:v>1975.0</c:v>
                </c:pt>
                <c:pt idx="67">
                  <c:v>1976.0</c:v>
                </c:pt>
                <c:pt idx="68">
                  <c:v>1976.0</c:v>
                </c:pt>
                <c:pt idx="69">
                  <c:v>1977.0</c:v>
                </c:pt>
                <c:pt idx="70">
                  <c:v>1978.0</c:v>
                </c:pt>
                <c:pt idx="71">
                  <c:v>1979.0</c:v>
                </c:pt>
                <c:pt idx="72">
                  <c:v>1980.0</c:v>
                </c:pt>
                <c:pt idx="73">
                  <c:v>1981.0</c:v>
                </c:pt>
                <c:pt idx="74">
                  <c:v>1982.0</c:v>
                </c:pt>
                <c:pt idx="75">
                  <c:v>1983.0</c:v>
                </c:pt>
                <c:pt idx="76">
                  <c:v>1984.0</c:v>
                </c:pt>
                <c:pt idx="77">
                  <c:v>1985.0</c:v>
                </c:pt>
                <c:pt idx="78">
                  <c:v>1986.0</c:v>
                </c:pt>
                <c:pt idx="79">
                  <c:v>1987.0</c:v>
                </c:pt>
                <c:pt idx="81">
                  <c:v>1990.0</c:v>
                </c:pt>
                <c:pt idx="82">
                  <c:v>1991.0</c:v>
                </c:pt>
                <c:pt idx="83">
                  <c:v>1993.0</c:v>
                </c:pt>
                <c:pt idx="84">
                  <c:v>1994.0</c:v>
                </c:pt>
                <c:pt idx="85">
                  <c:v>1995.0</c:v>
                </c:pt>
                <c:pt idx="86">
                  <c:v>1996.0</c:v>
                </c:pt>
                <c:pt idx="87">
                  <c:v>1996.0</c:v>
                </c:pt>
                <c:pt idx="88">
                  <c:v>1997.0</c:v>
                </c:pt>
                <c:pt idx="89">
                  <c:v>1998.0</c:v>
                </c:pt>
                <c:pt idx="90">
                  <c:v>1999.0</c:v>
                </c:pt>
                <c:pt idx="91">
                  <c:v>2000.0</c:v>
                </c:pt>
                <c:pt idx="92">
                  <c:v>2001.0</c:v>
                </c:pt>
                <c:pt idx="93">
                  <c:v>2002.0</c:v>
                </c:pt>
              </c:numCache>
            </c:numRef>
          </c:xVal>
          <c:yVal>
            <c:numRef>
              <c:f>'w_kg comb_eng'!$B$8:$B$101</c:f>
              <c:numCache>
                <c:formatCode>General</c:formatCode>
                <c:ptCount val="94"/>
                <c:pt idx="2">
                  <c:v>4.8</c:v>
                </c:pt>
                <c:pt idx="3">
                  <c:v>31.2</c:v>
                </c:pt>
                <c:pt idx="4">
                  <c:v>46.2</c:v>
                </c:pt>
                <c:pt idx="7">
                  <c:v>74.7</c:v>
                </c:pt>
                <c:pt idx="8">
                  <c:v>70.6</c:v>
                </c:pt>
                <c:pt idx="9">
                  <c:v>71.3</c:v>
                </c:pt>
                <c:pt idx="10">
                  <c:v>72.7</c:v>
                </c:pt>
                <c:pt idx="11">
                  <c:v>75.4</c:v>
                </c:pt>
                <c:pt idx="13">
                  <c:v>74.3</c:v>
                </c:pt>
                <c:pt idx="16">
                  <c:v>92.9</c:v>
                </c:pt>
                <c:pt idx="22">
                  <c:v>271.4</c:v>
                </c:pt>
                <c:pt idx="23">
                  <c:v>279.7</c:v>
                </c:pt>
                <c:pt idx="24">
                  <c:v>305.1</c:v>
                </c:pt>
                <c:pt idx="25">
                  <c:v>311.8</c:v>
                </c:pt>
                <c:pt idx="26">
                  <c:v>302.8</c:v>
                </c:pt>
                <c:pt idx="27">
                  <c:v>301.3</c:v>
                </c:pt>
                <c:pt idx="28">
                  <c:v>317.9</c:v>
                </c:pt>
                <c:pt idx="29">
                  <c:v>454.1</c:v>
                </c:pt>
                <c:pt idx="30">
                  <c:v>293.5</c:v>
                </c:pt>
                <c:pt idx="31">
                  <c:v>292.3</c:v>
                </c:pt>
                <c:pt idx="32">
                  <c:v>293.6</c:v>
                </c:pt>
                <c:pt idx="37">
                  <c:v>280.0</c:v>
                </c:pt>
                <c:pt idx="38">
                  <c:v>281.9</c:v>
                </c:pt>
                <c:pt idx="39">
                  <c:v>280.4</c:v>
                </c:pt>
                <c:pt idx="40">
                  <c:v>297.7</c:v>
                </c:pt>
                <c:pt idx="41">
                  <c:v>310.1</c:v>
                </c:pt>
                <c:pt idx="42">
                  <c:v>315.2</c:v>
                </c:pt>
                <c:pt idx="43">
                  <c:v>320.5</c:v>
                </c:pt>
                <c:pt idx="44">
                  <c:v>319.2</c:v>
                </c:pt>
                <c:pt idx="45">
                  <c:v>354.4</c:v>
                </c:pt>
                <c:pt idx="46">
                  <c:v>449.6</c:v>
                </c:pt>
                <c:pt idx="47">
                  <c:v>539.6</c:v>
                </c:pt>
                <c:pt idx="48">
                  <c:v>588.2</c:v>
                </c:pt>
                <c:pt idx="49">
                  <c:v>650.8</c:v>
                </c:pt>
                <c:pt idx="50">
                  <c:v>616.6</c:v>
                </c:pt>
                <c:pt idx="51">
                  <c:v>590.1</c:v>
                </c:pt>
                <c:pt idx="52">
                  <c:v>554.6</c:v>
                </c:pt>
                <c:pt idx="61">
                  <c:v>872.0</c:v>
                </c:pt>
                <c:pt idx="62">
                  <c:v>896.6</c:v>
                </c:pt>
                <c:pt idx="63">
                  <c:v>639.9</c:v>
                </c:pt>
                <c:pt idx="64">
                  <c:v>575.9</c:v>
                </c:pt>
                <c:pt idx="66">
                  <c:v>455.8</c:v>
                </c:pt>
                <c:pt idx="69">
                  <c:v>449.5</c:v>
                </c:pt>
                <c:pt idx="70">
                  <c:v>521.7</c:v>
                </c:pt>
                <c:pt idx="71">
                  <c:v>512.2</c:v>
                </c:pt>
                <c:pt idx="72">
                  <c:v>434.4</c:v>
                </c:pt>
                <c:pt idx="73">
                  <c:v>452.7</c:v>
                </c:pt>
                <c:pt idx="74">
                  <c:v>512.9</c:v>
                </c:pt>
                <c:pt idx="75">
                  <c:v>588.4</c:v>
                </c:pt>
                <c:pt idx="76">
                  <c:v>574.6</c:v>
                </c:pt>
                <c:pt idx="77">
                  <c:v>608.9</c:v>
                </c:pt>
                <c:pt idx="78">
                  <c:v>644.9</c:v>
                </c:pt>
                <c:pt idx="79">
                  <c:v>742.9</c:v>
                </c:pt>
                <c:pt idx="81">
                  <c:v>713.9</c:v>
                </c:pt>
                <c:pt idx="82">
                  <c:v>825.7</c:v>
                </c:pt>
                <c:pt idx="83">
                  <c:v>820.9</c:v>
                </c:pt>
                <c:pt idx="84">
                  <c:v>817.7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188088"/>
        <c:axId val="-2122184952"/>
      </c:scatterChart>
      <c:valAx>
        <c:axId val="-2122188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2184952"/>
        <c:crosses val="autoZero"/>
        <c:crossBetween val="midCat"/>
      </c:valAx>
      <c:valAx>
        <c:axId val="-2122184952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21880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</xdr:row>
      <xdr:rowOff>0</xdr:rowOff>
    </xdr:from>
    <xdr:to>
      <xdr:col>16</xdr:col>
      <xdr:colOff>304800</xdr:colOff>
      <xdr:row>21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22</xdr:row>
      <xdr:rowOff>114300</xdr:rowOff>
    </xdr:from>
    <xdr:to>
      <xdr:col>16</xdr:col>
      <xdr:colOff>314325</xdr:colOff>
      <xdr:row>35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baseColWidth="10" defaultRowHeight="14" x14ac:dyDescent="0"/>
  <sheetData>
    <row r="1" spans="1:5">
      <c r="B1" t="s">
        <v>53</v>
      </c>
      <c r="C1" t="s">
        <v>54</v>
      </c>
      <c r="D1" t="s">
        <v>55</v>
      </c>
      <c r="E1" t="s">
        <v>56</v>
      </c>
    </row>
    <row r="2" spans="1:5">
      <c r="A2" t="s">
        <v>57</v>
      </c>
      <c r="B2" s="34">
        <f>PRMallall!G1</f>
        <v>7.2217350307314495E-3</v>
      </c>
      <c r="C2" s="34">
        <f>PRMallND!G1</f>
        <v>1.8821381490472341E-2</v>
      </c>
      <c r="D2" s="34">
        <f>PRM70all!G1</f>
        <v>2.8412004467583663E-3</v>
      </c>
      <c r="E2" s="34">
        <f>PRM70ND!G1</f>
        <v>1.7167832460475211E-2</v>
      </c>
    </row>
    <row r="3" spans="1:5">
      <c r="A3" t="s">
        <v>52</v>
      </c>
      <c r="B3">
        <f>PRMallall!B28</f>
        <v>21</v>
      </c>
      <c r="C3">
        <f>PRMallND!B17</f>
        <v>10</v>
      </c>
      <c r="D3">
        <f>PRM70all!B25</f>
        <v>18</v>
      </c>
      <c r="E3">
        <f>PRM70ND!B15</f>
        <v>8</v>
      </c>
    </row>
    <row r="4" spans="1:5">
      <c r="A4" t="s">
        <v>26</v>
      </c>
      <c r="B4" s="33">
        <f>PRMallall!H1</f>
        <v>0.18309344495107815</v>
      </c>
      <c r="C4" s="33">
        <f>PRMallND!H1</f>
        <v>0.9781194119112836</v>
      </c>
      <c r="D4" s="33">
        <f>PRM70all!H1</f>
        <v>2.3306030034631577E-2</v>
      </c>
      <c r="E4" s="33">
        <f>PRM70ND!H1</f>
        <v>0.97888613825433923</v>
      </c>
    </row>
    <row r="5" spans="1:5">
      <c r="A5" t="s">
        <v>58</v>
      </c>
      <c r="B5" s="34">
        <f>PRMallall!H16</f>
        <v>7.4370506174235825E-3</v>
      </c>
      <c r="C5" s="34">
        <f>PRMallND!H16</f>
        <v>2.311311854503055E-3</v>
      </c>
      <c r="D5" s="34">
        <f>PRM70all!H16</f>
        <v>9.9452458535422873E-3</v>
      </c>
      <c r="E5" s="34">
        <f>PRM70ND!H16</f>
        <v>2.5462700354301569E-3</v>
      </c>
    </row>
    <row r="6" spans="1:5">
      <c r="A6" t="s">
        <v>59</v>
      </c>
      <c r="B6" s="34">
        <f>PRMallall!H26</f>
        <v>3.5683505456581477E-3</v>
      </c>
      <c r="C6" s="34">
        <f>PRMallND!H26</f>
        <v>1.041714458320438E-3</v>
      </c>
      <c r="D6" s="34">
        <f>PRM70all!H26</f>
        <v>4.7331196044245964E-3</v>
      </c>
      <c r="E6" s="34">
        <f>PRM70ND!H26</f>
        <v>1.1034822081243487E-3</v>
      </c>
    </row>
    <row r="7" spans="1:5">
      <c r="A7" t="s">
        <v>60</v>
      </c>
      <c r="B7" s="34">
        <f>SUM(B5:B6)/3</f>
        <v>3.6684670543605767E-3</v>
      </c>
      <c r="C7" s="34">
        <f>SUM(C5:C6)/3</f>
        <v>1.1176754376078311E-3</v>
      </c>
      <c r="D7" s="34">
        <f>SUM(D5:D6)/3</f>
        <v>4.8927884859889612E-3</v>
      </c>
      <c r="E7" s="34">
        <f>SUM(E5:E6)/3</f>
        <v>1.2165840811848353E-3</v>
      </c>
    </row>
    <row r="8" spans="1:5">
      <c r="A8" t="s">
        <v>61</v>
      </c>
      <c r="B8" s="35">
        <f>B7/B2</f>
        <v>0.50797585881367047</v>
      </c>
      <c r="C8" s="35">
        <f>C7/C2</f>
        <v>5.9383283749581017E-2</v>
      </c>
      <c r="D8" s="35">
        <f>D7/D2</f>
        <v>1.7220849347575353</v>
      </c>
      <c r="E8" s="35">
        <f>E7/E2</f>
        <v>7.0864163195075811E-2</v>
      </c>
    </row>
    <row r="9" spans="1:5">
      <c r="A9" t="s">
        <v>62</v>
      </c>
      <c r="B9" s="34">
        <f>PRMallall!B23</f>
        <v>7.2058803656983306E-3</v>
      </c>
      <c r="C9" s="34">
        <f>PRMallND!B12</f>
        <v>1.8841390450692524E-2</v>
      </c>
      <c r="D9" s="34">
        <f>PRM70all!B20</f>
        <v>2.8091615981232615E-3</v>
      </c>
      <c r="E9" s="34">
        <f>PRM70ND!B10</f>
        <v>1.711513707865233E-2</v>
      </c>
    </row>
    <row r="10" spans="1:5">
      <c r="A10" t="s">
        <v>63</v>
      </c>
      <c r="B10" s="34">
        <f>PRMallall!B24</f>
        <v>1.1187497853219586E-3</v>
      </c>
      <c r="C10" s="34">
        <f>PRMallND!B13</f>
        <v>3.7898094508395381E-4</v>
      </c>
      <c r="D10" s="34">
        <f>PRM70all!B21</f>
        <v>1.6979777785708825E-3</v>
      </c>
      <c r="E10" s="34">
        <f>PRM70ND!B11</f>
        <v>4.2778061859429195E-4</v>
      </c>
    </row>
    <row r="11" spans="1:5">
      <c r="A11" t="s">
        <v>65</v>
      </c>
      <c r="B11" s="34">
        <f>PRMallall!B26</f>
        <v>1.0048655834328027E-2</v>
      </c>
      <c r="C11" s="34">
        <f>PRMallND!B15</f>
        <v>1.9573379335228208E-2</v>
      </c>
      <c r="D11" s="34">
        <f>PRM70all!B23</f>
        <v>6.3800670981037783E-3</v>
      </c>
      <c r="E11" s="34">
        <f>PRM70ND!B13</f>
        <v>1.7932636363217971E-2</v>
      </c>
    </row>
    <row r="12" spans="1:5">
      <c r="A12" t="s">
        <v>64</v>
      </c>
      <c r="B12" s="34">
        <f>PRMallall!B25</f>
        <v>3.989646579942864E-3</v>
      </c>
      <c r="C12" s="34">
        <f>PRMallND!B14</f>
        <v>1.8249404511197765E-2</v>
      </c>
      <c r="D12" s="34">
        <f>PRM70all!B22</f>
        <v>-2.7347506727643757E-3</v>
      </c>
      <c r="E12" s="34">
        <f>PRM70ND!B12</f>
        <v>1.6587444311159126E-2</v>
      </c>
    </row>
    <row r="13" spans="1:5">
      <c r="A13" t="s">
        <v>66</v>
      </c>
      <c r="B13">
        <f>PRMallall!E27</f>
        <v>39</v>
      </c>
      <c r="C13">
        <f>PRMallND!E16</f>
        <v>39</v>
      </c>
      <c r="D13">
        <f>PRM70all!E24</f>
        <v>31</v>
      </c>
      <c r="E13">
        <f>PRM70ND!E14</f>
        <v>31</v>
      </c>
    </row>
    <row r="14" spans="1:5">
      <c r="A14" t="s">
        <v>67</v>
      </c>
    </row>
    <row r="15" spans="1:5">
      <c r="A15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"/>
  <sheetViews>
    <sheetView workbookViewId="0">
      <selection activeCell="F1" sqref="F1"/>
    </sheetView>
  </sheetViews>
  <sheetFormatPr baseColWidth="10" defaultRowHeight="14" x14ac:dyDescent="0"/>
  <sheetData>
    <row r="1" spans="1:40" ht="16" thickTop="1" thickBot="1">
      <c r="B1" s="22" t="s">
        <v>25</v>
      </c>
      <c r="C1" s="22" t="s">
        <v>26</v>
      </c>
      <c r="D1" s="22" t="s">
        <v>27</v>
      </c>
      <c r="E1" s="32" t="s">
        <v>1</v>
      </c>
      <c r="F1" s="32" t="s">
        <v>2</v>
      </c>
      <c r="G1" s="25">
        <f>LN(G2)</f>
        <v>1.7167832460475211E-2</v>
      </c>
      <c r="H1" s="26">
        <f>G4</f>
        <v>0.97888613825433923</v>
      </c>
      <c r="I1" s="24" t="s">
        <v>1</v>
      </c>
      <c r="J1" s="24" t="s">
        <v>2</v>
      </c>
      <c r="K1" s="27">
        <f>LN(K2)</f>
        <v>1.6677390958062855E-2</v>
      </c>
      <c r="L1" s="28">
        <f>K4</f>
        <v>0.97608578396460521</v>
      </c>
      <c r="M1" s="24" t="s">
        <v>1</v>
      </c>
      <c r="N1" s="24" t="s">
        <v>2</v>
      </c>
      <c r="O1" s="27">
        <f>LN(O2)</f>
        <v>1.6842497491158438E-2</v>
      </c>
      <c r="P1" s="28">
        <f>O4</f>
        <v>0.97722556352248335</v>
      </c>
      <c r="Q1" s="24" t="s">
        <v>1</v>
      </c>
      <c r="R1" s="24" t="s">
        <v>2</v>
      </c>
      <c r="S1" s="27">
        <f>LN(S2)</f>
        <v>1.7932636363217971E-2</v>
      </c>
      <c r="T1" s="28">
        <f>S4</f>
        <v>0.99436521556406221</v>
      </c>
      <c r="U1" s="24" t="s">
        <v>1</v>
      </c>
      <c r="V1" s="24" t="s">
        <v>2</v>
      </c>
      <c r="W1" s="27">
        <f>LN(W2)</f>
        <v>1.7171486547362263E-2</v>
      </c>
      <c r="X1" s="28">
        <f>W4</f>
        <v>0.97932283685023447</v>
      </c>
      <c r="Y1" s="24" t="s">
        <v>1</v>
      </c>
      <c r="Z1" s="24" t="s">
        <v>2</v>
      </c>
      <c r="AA1" s="27">
        <f>LN(AA2)</f>
        <v>1.7159445913296042E-2</v>
      </c>
      <c r="AB1" s="28">
        <f>AA4</f>
        <v>0.97909906643936673</v>
      </c>
      <c r="AC1" s="24" t="s">
        <v>1</v>
      </c>
      <c r="AD1" s="24" t="s">
        <v>2</v>
      </c>
      <c r="AE1" s="27">
        <f>LN(AE2)</f>
        <v>1.7352369228147969E-2</v>
      </c>
      <c r="AF1" s="28">
        <f>AE4</f>
        <v>0.98364692516764884</v>
      </c>
      <c r="AG1" s="24" t="s">
        <v>1</v>
      </c>
      <c r="AH1" s="24" t="s">
        <v>2</v>
      </c>
      <c r="AI1" s="27">
        <f>LN(AI2)</f>
        <v>1.7197825816813957E-2</v>
      </c>
      <c r="AJ1" s="28">
        <f>AI4</f>
        <v>0.97825949429799397</v>
      </c>
      <c r="AK1" s="24" t="s">
        <v>1</v>
      </c>
      <c r="AL1" s="24" t="s">
        <v>2</v>
      </c>
      <c r="AM1" s="27">
        <f>LN(AM2)</f>
        <v>1.6587444311159126E-2</v>
      </c>
      <c r="AN1" s="28">
        <f>AM4</f>
        <v>0.94293576857089467</v>
      </c>
    </row>
    <row r="2" spans="1:40" ht="15" thickTop="1">
      <c r="B2">
        <v>1.6677390958062855E-2</v>
      </c>
      <c r="C2" s="29">
        <v>0.97608578396460521</v>
      </c>
      <c r="D2">
        <v>204.08065698660724</v>
      </c>
      <c r="E2" s="24">
        <v>1971</v>
      </c>
      <c r="F2" s="24">
        <v>4356.49</v>
      </c>
      <c r="G2">
        <f t="array" ref="G2:H6">LOGEST(F2:F9,E2:E9,TRUE, TRUE)</f>
        <v>1.0173160466534887</v>
      </c>
      <c r="H2">
        <v>8.9720639259745681E-12</v>
      </c>
      <c r="I2" s="24">
        <v>1973</v>
      </c>
      <c r="J2" s="24">
        <v>4520.8900000000003</v>
      </c>
      <c r="K2">
        <f t="array" ref="K2:L6">LOGEST(J2:J8,I2:I8,TRUE, TRUE)</f>
        <v>1.0168172349721134</v>
      </c>
      <c r="L2">
        <v>2.3811027768637145E-11</v>
      </c>
      <c r="M2" s="24">
        <v>1971</v>
      </c>
      <c r="N2" s="24">
        <v>4356.49</v>
      </c>
      <c r="O2">
        <f t="array" ref="O2:P6">LOGEST(N2:N8,M2:M8,TRUE, TRUE)</f>
        <v>1.0169851320006382</v>
      </c>
      <c r="P2">
        <v>1.7152114332477372E-11</v>
      </c>
      <c r="Q2" s="24">
        <v>1971</v>
      </c>
      <c r="R2" s="24">
        <v>4356.49</v>
      </c>
      <c r="S2">
        <f t="array" ref="S2:T6">LOGEST(R2:R8,Q2:Q8,TRUE, TRUE)</f>
        <v>1.0180943915389558</v>
      </c>
      <c r="T2">
        <v>1.954012087040626E-12</v>
      </c>
      <c r="U2" s="24">
        <v>1971</v>
      </c>
      <c r="V2" s="24">
        <v>4356.49</v>
      </c>
      <c r="W2">
        <f t="array" ref="W2:X6">LOGEST(V2:V8,U2:U8,TRUE, TRUE)</f>
        <v>1.0173197640215066</v>
      </c>
      <c r="X2">
        <v>8.8958047990740873E-12</v>
      </c>
      <c r="Y2" s="24">
        <v>1971</v>
      </c>
      <c r="Z2" s="24">
        <v>4356.49</v>
      </c>
      <c r="AA2">
        <f t="array" ref="AA2:AB6">LOGEST(Z2:Z8,Y2:Y8,TRUE, TRUE)</f>
        <v>1.0173075149202433</v>
      </c>
      <c r="AB2">
        <v>9.1134474194514795E-12</v>
      </c>
      <c r="AC2" s="24">
        <v>1971</v>
      </c>
      <c r="AD2" s="24">
        <v>4356.49</v>
      </c>
      <c r="AE2">
        <f t="array" ref="AE2:AF6">LOGEST(AD2:AD8,AC2:AC8,TRUE, TRUE)</f>
        <v>1.0175037961912534</v>
      </c>
      <c r="AF2">
        <v>6.2505516638590941E-12</v>
      </c>
      <c r="AG2" s="24">
        <v>1971</v>
      </c>
      <c r="AH2" s="24">
        <v>4356.49</v>
      </c>
      <c r="AI2">
        <f t="array" ref="AI2:AJ6">LOGEST(AH2:AH8,AG2:AG8,TRUE, TRUE)</f>
        <v>1.0173465598337792</v>
      </c>
      <c r="AJ2">
        <v>8.4589059085131482E-12</v>
      </c>
      <c r="AK2" s="24">
        <v>1971</v>
      </c>
      <c r="AL2" s="24">
        <v>4356.49</v>
      </c>
      <c r="AM2">
        <f t="array" ref="AM2:AN6">LOGEST(AL2:AL8,AK2:AK8,TRUE, TRUE)</f>
        <v>1.0167257797844191</v>
      </c>
      <c r="AN2">
        <v>2.8275374326516483E-11</v>
      </c>
    </row>
    <row r="3" spans="1:40">
      <c r="B3">
        <v>1.6842497491158438E-2</v>
      </c>
      <c r="C3" s="29">
        <v>0.97722556352248335</v>
      </c>
      <c r="D3">
        <v>214.54440036029447</v>
      </c>
      <c r="E3" s="24">
        <v>1973</v>
      </c>
      <c r="F3" s="24">
        <v>4520.8900000000003</v>
      </c>
      <c r="G3">
        <v>1.0293370110092987E-3</v>
      </c>
      <c r="H3">
        <v>2.040426251727792</v>
      </c>
      <c r="I3" s="24">
        <v>1974</v>
      </c>
      <c r="J3" s="24">
        <v>4931.88</v>
      </c>
      <c r="K3">
        <v>1.1674201576488089E-3</v>
      </c>
      <c r="L3">
        <v>2.3160184768315983</v>
      </c>
      <c r="M3" s="24">
        <v>1974</v>
      </c>
      <c r="N3" s="24">
        <v>4931.88</v>
      </c>
      <c r="O3">
        <v>1.1498677653097764E-3</v>
      </c>
      <c r="P3">
        <v>2.2808700921019165</v>
      </c>
      <c r="Q3" s="24">
        <v>1973</v>
      </c>
      <c r="R3" s="24">
        <v>4520.8900000000003</v>
      </c>
      <c r="S3">
        <v>6.0370508118745591E-4</v>
      </c>
      <c r="T3">
        <v>1.1974195973063486</v>
      </c>
      <c r="U3" s="24">
        <v>1973</v>
      </c>
      <c r="V3" s="24">
        <v>4520.8900000000003</v>
      </c>
      <c r="W3">
        <v>1.1158489987313672E-3</v>
      </c>
      <c r="X3">
        <v>2.2119599735032116</v>
      </c>
      <c r="Y3" s="24">
        <v>1973</v>
      </c>
      <c r="Z3" s="24">
        <v>4520.8900000000003</v>
      </c>
      <c r="AA3">
        <v>1.1212121158821781E-3</v>
      </c>
      <c r="AB3">
        <v>2.2224311465388049</v>
      </c>
      <c r="AC3" s="24">
        <v>1973</v>
      </c>
      <c r="AD3" s="24">
        <v>4520.8900000000003</v>
      </c>
      <c r="AE3">
        <v>1.0005847296905462E-3</v>
      </c>
      <c r="AF3">
        <v>1.9828979890444036</v>
      </c>
      <c r="AG3" s="24">
        <v>1973</v>
      </c>
      <c r="AH3" s="24">
        <v>4520.8900000000003</v>
      </c>
      <c r="AI3">
        <v>1.1465587922764211E-3</v>
      </c>
      <c r="AJ3">
        <v>2.2720163185850684</v>
      </c>
      <c r="AK3" s="24">
        <v>1973</v>
      </c>
      <c r="AL3" s="24">
        <v>4520.8900000000003</v>
      </c>
      <c r="AM3">
        <v>1.8248846019909616E-3</v>
      </c>
      <c r="AN3">
        <v>3.6122459550521233</v>
      </c>
    </row>
    <row r="4" spans="1:40" ht="15" thickBot="1">
      <c r="B4">
        <v>1.7932636363217971E-2</v>
      </c>
      <c r="C4" s="29">
        <v>0.99436521556406221</v>
      </c>
      <c r="D4">
        <v>882.34539126478978</v>
      </c>
      <c r="E4" s="24">
        <v>1974</v>
      </c>
      <c r="F4" s="24">
        <v>4931.88</v>
      </c>
      <c r="G4">
        <v>0.97888613825433923</v>
      </c>
      <c r="H4">
        <v>2.7379203561832138E-2</v>
      </c>
      <c r="I4" s="24">
        <v>1982</v>
      </c>
      <c r="J4" s="24">
        <v>5425.07</v>
      </c>
      <c r="K4">
        <v>0.97608578396460521</v>
      </c>
      <c r="L4">
        <v>2.7696588517283374E-2</v>
      </c>
      <c r="M4" s="24">
        <v>1982</v>
      </c>
      <c r="N4" s="24">
        <v>5425.07</v>
      </c>
      <c r="O4">
        <v>0.97722556352248335</v>
      </c>
      <c r="P4">
        <v>2.8392987076834891E-2</v>
      </c>
      <c r="Q4" s="24">
        <v>1982</v>
      </c>
      <c r="R4" s="24">
        <v>5425.07</v>
      </c>
      <c r="S4">
        <v>0.99436521556406221</v>
      </c>
      <c r="T4">
        <v>1.5149440861097549E-2</v>
      </c>
      <c r="U4" s="24">
        <v>1974</v>
      </c>
      <c r="V4" s="24">
        <v>4931.88</v>
      </c>
      <c r="W4">
        <v>0.97932283685023447</v>
      </c>
      <c r="X4">
        <v>2.9678826575827769E-2</v>
      </c>
      <c r="Y4" s="24">
        <v>1974</v>
      </c>
      <c r="Z4" s="24">
        <v>4931.88</v>
      </c>
      <c r="AA4">
        <v>0.97909906643936673</v>
      </c>
      <c r="AB4">
        <v>2.9809425595528152E-2</v>
      </c>
      <c r="AC4" s="24">
        <v>1974</v>
      </c>
      <c r="AD4" s="24">
        <v>4931.88</v>
      </c>
      <c r="AE4">
        <v>0.98364692516764884</v>
      </c>
      <c r="AF4">
        <v>2.6310404889763758E-2</v>
      </c>
      <c r="AG4" s="24">
        <v>1974</v>
      </c>
      <c r="AH4" s="24">
        <v>4931.88</v>
      </c>
      <c r="AI4">
        <v>0.97825949429799397</v>
      </c>
      <c r="AJ4">
        <v>2.9936258927705659E-2</v>
      </c>
      <c r="AK4" s="24">
        <v>1974</v>
      </c>
      <c r="AL4" s="24">
        <v>4931.88</v>
      </c>
      <c r="AM4">
        <v>0.94293576857089467</v>
      </c>
      <c r="AN4">
        <v>2.9522227415456098E-2</v>
      </c>
    </row>
    <row r="5" spans="1:40" ht="16" thickTop="1" thickBot="1">
      <c r="B5">
        <v>1.7171486547362263E-2</v>
      </c>
      <c r="C5" s="29">
        <v>0.97932283685023447</v>
      </c>
      <c r="D5">
        <v>236.81266858440813</v>
      </c>
      <c r="E5" s="24">
        <v>1982</v>
      </c>
      <c r="F5" s="24">
        <v>5425.07</v>
      </c>
      <c r="G5">
        <v>278.17350043665579</v>
      </c>
      <c r="H5">
        <v>6</v>
      </c>
      <c r="I5" s="24">
        <v>1983</v>
      </c>
      <c r="J5" s="24">
        <v>5507.26</v>
      </c>
      <c r="K5" s="26">
        <v>204.08065698660724</v>
      </c>
      <c r="L5">
        <v>5</v>
      </c>
      <c r="M5" s="24">
        <v>1983</v>
      </c>
      <c r="N5" s="24">
        <v>5507.26</v>
      </c>
      <c r="O5" s="26">
        <v>214.54440036029447</v>
      </c>
      <c r="P5">
        <v>5</v>
      </c>
      <c r="Q5" s="24">
        <v>1983</v>
      </c>
      <c r="R5" s="24">
        <v>5507.26</v>
      </c>
      <c r="S5" s="26">
        <v>882.34539126478978</v>
      </c>
      <c r="T5">
        <v>5</v>
      </c>
      <c r="U5" s="24">
        <v>1983</v>
      </c>
      <c r="V5" s="24">
        <v>5507.26</v>
      </c>
      <c r="W5" s="26">
        <v>236.81266858440813</v>
      </c>
      <c r="X5">
        <v>5</v>
      </c>
      <c r="Y5" s="24">
        <v>1982</v>
      </c>
      <c r="Z5" s="24">
        <v>5425.07</v>
      </c>
      <c r="AA5" s="26">
        <v>234.22376412015694</v>
      </c>
      <c r="AB5">
        <v>5</v>
      </c>
      <c r="AC5" s="24">
        <v>1982</v>
      </c>
      <c r="AD5" s="24">
        <v>5425.07</v>
      </c>
      <c r="AE5" s="26">
        <v>300.75289670347104</v>
      </c>
      <c r="AF5">
        <v>5</v>
      </c>
      <c r="AG5" s="24">
        <v>1982</v>
      </c>
      <c r="AH5" s="24">
        <v>5425.07</v>
      </c>
      <c r="AI5" s="26">
        <v>224.98545059320568</v>
      </c>
      <c r="AJ5">
        <v>5</v>
      </c>
      <c r="AK5" s="24">
        <v>1982</v>
      </c>
      <c r="AL5" s="24">
        <v>5425.07</v>
      </c>
      <c r="AM5" s="26">
        <v>82.620561510792001</v>
      </c>
      <c r="AN5">
        <v>5</v>
      </c>
    </row>
    <row r="6" spans="1:40" ht="15" thickTop="1">
      <c r="B6">
        <v>1.7159445913296042E-2</v>
      </c>
      <c r="C6" s="29">
        <v>0.97909906643936673</v>
      </c>
      <c r="D6">
        <v>234.22376412015694</v>
      </c>
      <c r="E6" s="24">
        <v>1983</v>
      </c>
      <c r="F6" s="24">
        <v>5507.26</v>
      </c>
      <c r="G6">
        <v>0.20852463850909594</v>
      </c>
      <c r="H6">
        <v>4.49772472608145E-3</v>
      </c>
      <c r="I6" s="24">
        <v>1986</v>
      </c>
      <c r="J6" s="24">
        <v>5589.46</v>
      </c>
      <c r="K6">
        <v>0.15655047921745874</v>
      </c>
      <c r="L6">
        <v>3.8355050774785664E-3</v>
      </c>
      <c r="M6" s="24">
        <v>1986</v>
      </c>
      <c r="N6" s="24">
        <v>5589.46</v>
      </c>
      <c r="O6">
        <v>0.17295748176927772</v>
      </c>
      <c r="P6">
        <v>4.0308085757265657E-3</v>
      </c>
      <c r="Q6" s="24">
        <v>1986</v>
      </c>
      <c r="R6" s="24">
        <v>5589.46</v>
      </c>
      <c r="S6">
        <v>0.20250317172732621</v>
      </c>
      <c r="T6">
        <v>1.1475277920194604E-3</v>
      </c>
      <c r="U6" s="24">
        <v>1986</v>
      </c>
      <c r="V6" s="24">
        <v>5589.46</v>
      </c>
      <c r="W6">
        <v>0.20859235337420057</v>
      </c>
      <c r="X6">
        <v>4.4041637345903035E-3</v>
      </c>
      <c r="Y6" s="24">
        <v>1986</v>
      </c>
      <c r="Z6" s="24">
        <v>5589.46</v>
      </c>
      <c r="AA6">
        <v>0.20813167112657216</v>
      </c>
      <c r="AB6">
        <v>4.4430092716766451E-3</v>
      </c>
      <c r="AC6" s="24">
        <v>1983</v>
      </c>
      <c r="AD6" s="24">
        <v>5507.26</v>
      </c>
      <c r="AE6">
        <v>0.20819240489958407</v>
      </c>
      <c r="AF6">
        <v>3.4611870273165233E-3</v>
      </c>
      <c r="AG6" s="24">
        <v>1983</v>
      </c>
      <c r="AH6" s="24">
        <v>5507.26</v>
      </c>
      <c r="AI6">
        <v>0.20162737080045265</v>
      </c>
      <c r="AJ6">
        <v>4.4808979929331838E-3</v>
      </c>
      <c r="AK6" s="24">
        <v>1983</v>
      </c>
      <c r="AL6" s="24">
        <v>5507.26</v>
      </c>
      <c r="AM6">
        <v>7.2008934525325016E-2</v>
      </c>
      <c r="AN6">
        <v>4.3578095578495389E-3</v>
      </c>
    </row>
    <row r="7" spans="1:40">
      <c r="B7">
        <v>1.7352369228147969E-2</v>
      </c>
      <c r="C7" s="29">
        <v>0.98364692516764884</v>
      </c>
      <c r="D7">
        <v>300.75289670347104</v>
      </c>
      <c r="E7" s="24">
        <v>1986</v>
      </c>
      <c r="F7" s="24">
        <v>5589.46</v>
      </c>
      <c r="G7" t="s">
        <v>28</v>
      </c>
      <c r="H7">
        <f>TINV(0.0455,H5)</f>
        <v>2.5165283481216276</v>
      </c>
      <c r="I7" s="24">
        <v>1987</v>
      </c>
      <c r="J7" s="24">
        <v>5836.06</v>
      </c>
      <c r="K7" t="s">
        <v>28</v>
      </c>
      <c r="L7">
        <f>TINV(0.0455,L5)</f>
        <v>2.6486542542831191</v>
      </c>
      <c r="M7" s="24">
        <v>1987</v>
      </c>
      <c r="N7" s="24">
        <v>5836.06</v>
      </c>
      <c r="O7" t="s">
        <v>28</v>
      </c>
      <c r="P7">
        <f>TINV(0.0455,P5)</f>
        <v>2.6486542542831191</v>
      </c>
      <c r="Q7" s="24">
        <v>1987</v>
      </c>
      <c r="R7" s="24">
        <v>5836.06</v>
      </c>
      <c r="S7" t="s">
        <v>28</v>
      </c>
      <c r="T7">
        <f>TINV(0.0455,T5)</f>
        <v>2.6486542542831191</v>
      </c>
      <c r="U7" s="24">
        <v>1987</v>
      </c>
      <c r="V7" s="24">
        <v>5836.06</v>
      </c>
      <c r="W7" t="s">
        <v>28</v>
      </c>
      <c r="X7">
        <f>TINV(0.0455,X5)</f>
        <v>2.6486542542831191</v>
      </c>
      <c r="Y7" s="24">
        <v>1987</v>
      </c>
      <c r="Z7" s="24">
        <v>5836.06</v>
      </c>
      <c r="AA7" t="s">
        <v>28</v>
      </c>
      <c r="AB7">
        <f>TINV(0.0455,AB5)</f>
        <v>2.6486542542831191</v>
      </c>
      <c r="AC7" s="24">
        <v>1987</v>
      </c>
      <c r="AD7" s="24">
        <v>5836.06</v>
      </c>
      <c r="AE7" t="s">
        <v>28</v>
      </c>
      <c r="AF7">
        <f>TINV(0.0455,AF5)</f>
        <v>2.6486542542831191</v>
      </c>
      <c r="AG7" s="24">
        <v>1986</v>
      </c>
      <c r="AH7" s="24">
        <v>5589.46</v>
      </c>
      <c r="AI7" t="s">
        <v>28</v>
      </c>
      <c r="AJ7">
        <f>TINV(0.0455,AJ5)</f>
        <v>2.6486542542831191</v>
      </c>
      <c r="AK7" s="24">
        <v>1986</v>
      </c>
      <c r="AL7" s="24">
        <v>5589.46</v>
      </c>
    </row>
    <row r="8" spans="1:40">
      <c r="B8">
        <v>1.7197825816813957E-2</v>
      </c>
      <c r="C8" s="29">
        <v>0.97825949429799397</v>
      </c>
      <c r="D8">
        <v>224.98545059320568</v>
      </c>
      <c r="E8" s="24">
        <v>1987</v>
      </c>
      <c r="F8" s="24">
        <v>5836.06</v>
      </c>
      <c r="G8" t="s">
        <v>29</v>
      </c>
      <c r="H8">
        <f>H7*G3</f>
        <v>2.5903557679756838E-3</v>
      </c>
      <c r="I8" s="24">
        <v>2002</v>
      </c>
      <c r="J8" s="24">
        <v>7629.86</v>
      </c>
      <c r="K8" t="s">
        <v>29</v>
      </c>
      <c r="L8">
        <f>L7*K3</f>
        <v>3.0920923670923871E-3</v>
      </c>
      <c r="M8" s="24">
        <v>2002</v>
      </c>
      <c r="N8" s="24">
        <v>7629.86</v>
      </c>
      <c r="O8" t="s">
        <v>29</v>
      </c>
      <c r="P8">
        <f>P7*O3</f>
        <v>3.0456021484507627E-3</v>
      </c>
      <c r="Q8" s="24">
        <v>2002</v>
      </c>
      <c r="R8" s="24">
        <v>7629.86</v>
      </c>
      <c r="S8" t="s">
        <v>29</v>
      </c>
      <c r="T8">
        <f>T7*S3</f>
        <v>1.5990060316194909E-3</v>
      </c>
      <c r="U8" s="24">
        <v>2002</v>
      </c>
      <c r="V8" s="24">
        <v>7629.86</v>
      </c>
      <c r="W8" t="s">
        <v>29</v>
      </c>
      <c r="X8">
        <f>X7*W3</f>
        <v>2.9554981976273945E-3</v>
      </c>
      <c r="Y8" s="24">
        <v>2002</v>
      </c>
      <c r="Z8" s="24">
        <v>7629.86</v>
      </c>
      <c r="AA8" t="s">
        <v>29</v>
      </c>
      <c r="AB8">
        <f>AB7*AA3</f>
        <v>2.9697032406851087E-3</v>
      </c>
      <c r="AC8" s="24">
        <v>2002</v>
      </c>
      <c r="AD8" s="24">
        <v>7629.86</v>
      </c>
      <c r="AE8" t="s">
        <v>29</v>
      </c>
      <c r="AF8">
        <f>AF7*AE3</f>
        <v>2.6502030010655897E-3</v>
      </c>
      <c r="AG8" s="24">
        <v>2002</v>
      </c>
      <c r="AH8" s="24">
        <v>7629.86</v>
      </c>
      <c r="AI8" t="s">
        <v>29</v>
      </c>
      <c r="AJ8">
        <f>AJ7*AI3</f>
        <v>3.0368378229486577E-3</v>
      </c>
      <c r="AK8" s="24">
        <v>1987</v>
      </c>
      <c r="AL8" s="24">
        <v>5836.06</v>
      </c>
    </row>
    <row r="9" spans="1:40">
      <c r="B9">
        <v>1.6587444311159126E-2</v>
      </c>
      <c r="C9" s="29">
        <v>0.94293576857089467</v>
      </c>
      <c r="D9">
        <v>82.620561510792001</v>
      </c>
      <c r="E9" s="24">
        <v>2002</v>
      </c>
      <c r="F9" s="24">
        <v>7629.86</v>
      </c>
      <c r="G9" t="s">
        <v>30</v>
      </c>
      <c r="H9">
        <f>G2+H8</f>
        <v>1.0199064024214644</v>
      </c>
      <c r="K9" t="s">
        <v>30</v>
      </c>
      <c r="L9">
        <f>K2+L8</f>
        <v>1.0199093273392057</v>
      </c>
      <c r="O9" t="s">
        <v>30</v>
      </c>
      <c r="P9">
        <f>O2+P8</f>
        <v>1.0200307341490891</v>
      </c>
      <c r="S9" t="s">
        <v>30</v>
      </c>
      <c r="T9">
        <f>S2+T8</f>
        <v>1.0196933975705753</v>
      </c>
      <c r="W9" t="s">
        <v>30</v>
      </c>
      <c r="X9">
        <f>W2+X8</f>
        <v>1.020275262219134</v>
      </c>
      <c r="AA9" t="s">
        <v>30</v>
      </c>
      <c r="AB9">
        <f>AA2+AB8</f>
        <v>1.0202772181609283</v>
      </c>
      <c r="AE9" t="s">
        <v>30</v>
      </c>
      <c r="AF9">
        <f>AE2+AF8</f>
        <v>1.020153999192319</v>
      </c>
      <c r="AI9" t="s">
        <v>30</v>
      </c>
      <c r="AJ9">
        <f>AI2+AJ8</f>
        <v>1.0203833976567278</v>
      </c>
    </row>
    <row r="10" spans="1:40">
      <c r="A10" t="s">
        <v>47</v>
      </c>
      <c r="B10" s="22">
        <f>AVERAGE(B2:B9)</f>
        <v>1.711513707865233E-2</v>
      </c>
      <c r="C10" s="22">
        <f>AVERAGE(C2:C9)</f>
        <v>0.9763675817971611</v>
      </c>
      <c r="D10" s="22">
        <f>AVERAGE(D2:D9)</f>
        <v>297.54572376546565</v>
      </c>
      <c r="E10" s="22">
        <f>AVERAGE(E2:E9)</f>
        <v>1982.25</v>
      </c>
      <c r="F10" s="22">
        <f>AVERAGE(F2:F9)</f>
        <v>5474.6212500000001</v>
      </c>
      <c r="G10" t="s">
        <v>31</v>
      </c>
      <c r="H10">
        <f>G2-H8</f>
        <v>1.0147256908855131</v>
      </c>
      <c r="K10" t="s">
        <v>31</v>
      </c>
      <c r="L10">
        <f>K2-L8</f>
        <v>1.0137251426050211</v>
      </c>
      <c r="O10" t="s">
        <v>31</v>
      </c>
      <c r="P10">
        <f>O2-P8</f>
        <v>1.0139395298521874</v>
      </c>
      <c r="S10" t="s">
        <v>31</v>
      </c>
      <c r="T10">
        <f>S2-T8</f>
        <v>1.0164953855073362</v>
      </c>
      <c r="W10" t="s">
        <v>31</v>
      </c>
      <c r="X10">
        <f>W2-X8</f>
        <v>1.0143642658238792</v>
      </c>
      <c r="AA10" t="s">
        <v>31</v>
      </c>
      <c r="AB10">
        <f>AA2-AB8</f>
        <v>1.0143378116795583</v>
      </c>
      <c r="AE10" t="s">
        <v>31</v>
      </c>
      <c r="AF10">
        <f>AE2-AF8</f>
        <v>1.0148535931901879</v>
      </c>
      <c r="AI10" t="s">
        <v>31</v>
      </c>
      <c r="AJ10">
        <f>AI2-AJ8</f>
        <v>1.0143097220108306</v>
      </c>
    </row>
    <row r="11" spans="1:40">
      <c r="A11" t="s">
        <v>48</v>
      </c>
      <c r="B11" s="22">
        <f>STDEV(B2:B9)</f>
        <v>4.2778061859429195E-4</v>
      </c>
      <c r="C11" s="22">
        <f>STDEV(C2:C9)</f>
        <v>1.4712381632287403E-2</v>
      </c>
      <c r="D11" s="22">
        <f>STDEV(D2:D9)</f>
        <v>244.00874358998425</v>
      </c>
      <c r="E11" s="22">
        <f>STDEV(E2:E9)</f>
        <v>10.053428697286741</v>
      </c>
      <c r="F11" s="22">
        <f>STDEV(F2:F9)</f>
        <v>1017.4751275505076</v>
      </c>
      <c r="G11" t="s">
        <v>32</v>
      </c>
      <c r="H11" s="30">
        <f>LN(G2)</f>
        <v>1.7167832460475211E-2</v>
      </c>
      <c r="K11" t="s">
        <v>32</v>
      </c>
      <c r="L11" s="30">
        <f>LN(K2)</f>
        <v>1.6677390958062855E-2</v>
      </c>
      <c r="O11" t="s">
        <v>32</v>
      </c>
      <c r="P11" s="30">
        <f>LN(O2)</f>
        <v>1.6842497491158438E-2</v>
      </c>
      <c r="S11" t="s">
        <v>32</v>
      </c>
      <c r="T11" s="30">
        <f>LN(S2)</f>
        <v>1.7932636363217971E-2</v>
      </c>
      <c r="W11" t="s">
        <v>32</v>
      </c>
      <c r="X11" s="30">
        <f>LN(W2)</f>
        <v>1.7171486547362263E-2</v>
      </c>
      <c r="AA11" t="s">
        <v>32</v>
      </c>
      <c r="AB11" s="30">
        <f>LN(AA2)</f>
        <v>1.7159445913296042E-2</v>
      </c>
      <c r="AE11" t="s">
        <v>32</v>
      </c>
      <c r="AF11" s="30">
        <f>LN(AE2)</f>
        <v>1.7352369228147969E-2</v>
      </c>
      <c r="AI11" t="s">
        <v>32</v>
      </c>
      <c r="AJ11" s="30">
        <f>LN(AI2)</f>
        <v>1.7197825816813957E-2</v>
      </c>
    </row>
    <row r="12" spans="1:40">
      <c r="A12" t="s">
        <v>49</v>
      </c>
      <c r="B12" s="22">
        <f>MIN(B2:B9)</f>
        <v>1.6587444311159126E-2</v>
      </c>
      <c r="C12" s="22">
        <f>MIN(C2:C9)</f>
        <v>0.94293576857089467</v>
      </c>
      <c r="D12" s="22">
        <f>MIN(D2:D9)</f>
        <v>82.620561510792001</v>
      </c>
      <c r="E12" s="22">
        <f>MIN(E2:E9)</f>
        <v>1971</v>
      </c>
      <c r="F12" s="22">
        <f>MIN(F2:F9)</f>
        <v>4356.49</v>
      </c>
      <c r="G12" t="s">
        <v>33</v>
      </c>
      <c r="H12" s="30">
        <f>LN(H9)</f>
        <v>1.9710860753861668E-2</v>
      </c>
      <c r="K12" t="s">
        <v>33</v>
      </c>
      <c r="L12" s="30">
        <f>LN(L9)</f>
        <v>1.9713728579321264E-2</v>
      </c>
      <c r="O12" t="s">
        <v>33</v>
      </c>
      <c r="P12" s="30">
        <f>LN(P9)</f>
        <v>1.9832758360949394E-2</v>
      </c>
      <c r="S12" t="s">
        <v>33</v>
      </c>
      <c r="T12" s="30">
        <f>LN(T9)</f>
        <v>1.9501991492681843E-2</v>
      </c>
      <c r="W12" t="s">
        <v>33</v>
      </c>
      <c r="X12" s="30">
        <f>LN(X9)</f>
        <v>2.0072455809911439E-2</v>
      </c>
      <c r="AA12" t="s">
        <v>33</v>
      </c>
      <c r="AB12" s="30">
        <f>LN(AB9)</f>
        <v>2.007437288071762E-2</v>
      </c>
      <c r="AE12" t="s">
        <v>33</v>
      </c>
      <c r="AF12" s="30">
        <f>LN(AF9)</f>
        <v>1.9953595500219631E-2</v>
      </c>
      <c r="AI12" t="s">
        <v>33</v>
      </c>
      <c r="AJ12" s="30">
        <f>LN(AJ9)</f>
        <v>2.017843672658429E-2</v>
      </c>
    </row>
    <row r="13" spans="1:40">
      <c r="A13" t="s">
        <v>50</v>
      </c>
      <c r="B13" s="22">
        <f>MAX(B2:B9)</f>
        <v>1.7932636363217971E-2</v>
      </c>
      <c r="C13" s="22">
        <f>MAX(C2:C9)</f>
        <v>0.99436521556406221</v>
      </c>
      <c r="D13" s="22">
        <f>MAX(D2:D9)</f>
        <v>882.34539126478978</v>
      </c>
      <c r="E13" s="22">
        <f>MAX(E2:E9)</f>
        <v>2002</v>
      </c>
      <c r="F13" s="22">
        <f>MAX(F2:F9)</f>
        <v>7629.86</v>
      </c>
      <c r="G13" t="s">
        <v>34</v>
      </c>
      <c r="H13" s="30">
        <f>LN(H10)</f>
        <v>1.4618320683001354E-2</v>
      </c>
      <c r="K13" t="s">
        <v>34</v>
      </c>
      <c r="L13" s="30">
        <f>LN(L10)</f>
        <v>1.363180590520347E-2</v>
      </c>
      <c r="O13" t="s">
        <v>34</v>
      </c>
      <c r="P13" s="30">
        <f>LN(P10)</f>
        <v>1.3843268136485874E-2</v>
      </c>
      <c r="S13" t="s">
        <v>34</v>
      </c>
      <c r="T13" s="30">
        <f>LN(T10)</f>
        <v>1.6360814486522234E-2</v>
      </c>
      <c r="W13" t="s">
        <v>34</v>
      </c>
      <c r="X13" s="30">
        <f>LN(X10)</f>
        <v>1.4262077171705847E-2</v>
      </c>
      <c r="AA13" t="s">
        <v>34</v>
      </c>
      <c r="AB13" s="30">
        <f>LN(AB10)</f>
        <v>1.4235997300623986E-2</v>
      </c>
      <c r="AE13" t="s">
        <v>34</v>
      </c>
      <c r="AF13" s="30">
        <f>LN(AF10)</f>
        <v>1.4744358927328732E-2</v>
      </c>
      <c r="AI13" t="s">
        <v>34</v>
      </c>
      <c r="AJ13" s="30">
        <f>LN(AJ10)</f>
        <v>1.4208304299978979E-2</v>
      </c>
    </row>
    <row r="14" spans="1:40">
      <c r="A14" t="s">
        <v>51</v>
      </c>
      <c r="B14" s="22">
        <f>ABS(B13-B12)</f>
        <v>1.3451920520588453E-3</v>
      </c>
      <c r="C14" s="22">
        <f>ABS(C13-C12)</f>
        <v>5.1429446993167538E-2</v>
      </c>
      <c r="D14" s="22">
        <f>ABS(D13-D12)</f>
        <v>799.72482975399782</v>
      </c>
      <c r="E14" s="22">
        <f>ABS(E13-E12)</f>
        <v>31</v>
      </c>
      <c r="F14" s="22">
        <f>ABS(F13-F12)</f>
        <v>3273.37</v>
      </c>
      <c r="G14" t="s">
        <v>35</v>
      </c>
      <c r="H14" s="30">
        <f>H12-H11</f>
        <v>2.5430282933864568E-3</v>
      </c>
      <c r="K14" t="s">
        <v>35</v>
      </c>
      <c r="L14" s="30">
        <f>L12-L11</f>
        <v>3.0363376212584094E-3</v>
      </c>
      <c r="O14" t="s">
        <v>35</v>
      </c>
      <c r="P14" s="30">
        <f>P12-P11</f>
        <v>2.9902608697909561E-3</v>
      </c>
      <c r="S14" t="s">
        <v>35</v>
      </c>
      <c r="T14" s="30">
        <f>T12-T11</f>
        <v>1.5693551294638716E-3</v>
      </c>
      <c r="W14" t="s">
        <v>35</v>
      </c>
      <c r="X14" s="30">
        <f>X12-X11</f>
        <v>2.9009692625491766E-3</v>
      </c>
      <c r="AA14" t="s">
        <v>35</v>
      </c>
      <c r="AB14" s="30">
        <f>AB12-AB11</f>
        <v>2.9149269674215786E-3</v>
      </c>
      <c r="AE14" t="s">
        <v>35</v>
      </c>
      <c r="AF14" s="30">
        <f>AF12-AF11</f>
        <v>2.601226272071662E-3</v>
      </c>
      <c r="AI14" t="s">
        <v>35</v>
      </c>
      <c r="AJ14" s="30">
        <f>AJ12-AJ11</f>
        <v>2.9806109097703336E-3</v>
      </c>
    </row>
    <row r="15" spans="1:40">
      <c r="A15" t="s">
        <v>52</v>
      </c>
      <c r="B15" s="22">
        <f>COUNT(B2:B9)</f>
        <v>8</v>
      </c>
      <c r="G15" t="s">
        <v>36</v>
      </c>
      <c r="H15" s="30">
        <f>H11-H13</f>
        <v>2.549511777473857E-3</v>
      </c>
      <c r="K15" t="s">
        <v>36</v>
      </c>
      <c r="L15" s="30">
        <f>L11-L13</f>
        <v>3.0455850528593852E-3</v>
      </c>
      <c r="O15" t="s">
        <v>36</v>
      </c>
      <c r="P15" s="30">
        <f>P11-P13</f>
        <v>2.9992293546725647E-3</v>
      </c>
      <c r="S15" t="s">
        <v>36</v>
      </c>
      <c r="T15" s="30">
        <f>T11-T13</f>
        <v>1.5718218766957379E-3</v>
      </c>
      <c r="W15" t="s">
        <v>36</v>
      </c>
      <c r="X15" s="30">
        <f>X11-X13</f>
        <v>2.9094093756564156E-3</v>
      </c>
      <c r="AA15" t="s">
        <v>36</v>
      </c>
      <c r="AB15" s="30">
        <f>AB11-AB13</f>
        <v>2.9234486126720558E-3</v>
      </c>
      <c r="AE15" t="s">
        <v>36</v>
      </c>
      <c r="AF15" s="30">
        <f>AF11-AF13</f>
        <v>2.6080103008192367E-3</v>
      </c>
      <c r="AI15" t="s">
        <v>36</v>
      </c>
      <c r="AJ15" s="30">
        <f>AJ11-AJ13</f>
        <v>2.9895215168349778E-3</v>
      </c>
    </row>
    <row r="16" spans="1:40">
      <c r="G16" t="s">
        <v>37</v>
      </c>
      <c r="H16" s="31">
        <f>AVERAGE(H14:H15)</f>
        <v>2.5462700354301569E-3</v>
      </c>
      <c r="K16" t="s">
        <v>37</v>
      </c>
      <c r="L16" s="31">
        <f>AVERAGE(L14:L15)</f>
        <v>3.0409613370588973E-3</v>
      </c>
      <c r="O16" t="s">
        <v>37</v>
      </c>
      <c r="P16" s="31">
        <f>AVERAGE(P14:P15)</f>
        <v>2.9947451122317604E-3</v>
      </c>
      <c r="S16" t="s">
        <v>37</v>
      </c>
      <c r="T16" s="31">
        <f>AVERAGE(T14:T15)</f>
        <v>1.5705885030798047E-3</v>
      </c>
      <c r="W16" t="s">
        <v>37</v>
      </c>
      <c r="X16" s="31">
        <f>AVERAGE(X14:X15)</f>
        <v>2.9051893191027961E-3</v>
      </c>
      <c r="AA16" t="s">
        <v>37</v>
      </c>
      <c r="AB16" s="31">
        <f>AVERAGE(AB14:AB15)</f>
        <v>2.9191877900468172E-3</v>
      </c>
      <c r="AE16" t="s">
        <v>37</v>
      </c>
      <c r="AF16" s="31">
        <f>AVERAGE(AF14:AF15)</f>
        <v>2.6046182864454493E-3</v>
      </c>
      <c r="AI16" t="s">
        <v>37</v>
      </c>
      <c r="AJ16" s="31">
        <f>AVERAGE(AJ14:AJ15)</f>
        <v>2.9850662133026557E-3</v>
      </c>
    </row>
    <row r="17" spans="7:36">
      <c r="G17" t="s">
        <v>38</v>
      </c>
      <c r="H17">
        <f>TINV(0.3173,H5)</f>
        <v>1.0905949070768337</v>
      </c>
      <c r="K17" t="s">
        <v>38</v>
      </c>
      <c r="L17">
        <f>TINV(0.3173,L5)</f>
        <v>1.1105333938140243</v>
      </c>
      <c r="O17" t="s">
        <v>38</v>
      </c>
      <c r="P17">
        <f>TINV(0.3173,P5)</f>
        <v>1.1105333938140243</v>
      </c>
      <c r="S17" t="s">
        <v>38</v>
      </c>
      <c r="T17">
        <f>TINV(0.3173,T5)</f>
        <v>1.1105333938140243</v>
      </c>
      <c r="W17" t="s">
        <v>38</v>
      </c>
      <c r="X17">
        <f>TINV(0.3173,X5)</f>
        <v>1.1105333938140243</v>
      </c>
      <c r="AA17" t="s">
        <v>38</v>
      </c>
      <c r="AB17">
        <f>TINV(0.3173,AB5)</f>
        <v>1.1105333938140243</v>
      </c>
      <c r="AE17" t="s">
        <v>38</v>
      </c>
      <c r="AF17">
        <f>TINV(0.3173,AF5)</f>
        <v>1.1105333938140243</v>
      </c>
      <c r="AI17" t="s">
        <v>38</v>
      </c>
      <c r="AJ17">
        <f>TINV(0.3173,AJ5)</f>
        <v>1.1105333938140243</v>
      </c>
    </row>
    <row r="18" spans="7:36">
      <c r="G18" t="s">
        <v>39</v>
      </c>
      <c r="H18">
        <f>H17*G3</f>
        <v>1.1225897018724319E-3</v>
      </c>
      <c r="K18" t="s">
        <v>39</v>
      </c>
      <c r="L18">
        <f>L17*K3</f>
        <v>1.296459069680635E-3</v>
      </c>
      <c r="O18" t="s">
        <v>39</v>
      </c>
      <c r="P18">
        <f>P17*O3</f>
        <v>1.2769665518468139E-3</v>
      </c>
      <c r="S18" t="s">
        <v>39</v>
      </c>
      <c r="T18">
        <f>T17*S3</f>
        <v>6.7043465267387645E-4</v>
      </c>
      <c r="W18" t="s">
        <v>39</v>
      </c>
      <c r="X18">
        <f>X17*W3</f>
        <v>1.239187575545126E-3</v>
      </c>
      <c r="AA18" t="s">
        <v>39</v>
      </c>
      <c r="AB18">
        <f>AB17*AA3</f>
        <v>1.2451434962360384E-3</v>
      </c>
      <c r="AE18" t="s">
        <v>39</v>
      </c>
      <c r="AF18">
        <f>AF17*AE3</f>
        <v>1.1111827556617303E-3</v>
      </c>
      <c r="AI18" t="s">
        <v>39</v>
      </c>
      <c r="AJ18">
        <f>AJ17*AI3</f>
        <v>1.2732918267940429E-3</v>
      </c>
    </row>
    <row r="19" spans="7:36">
      <c r="G19" t="s">
        <v>40</v>
      </c>
      <c r="H19">
        <f>G2+H18</f>
        <v>1.0184386363553612</v>
      </c>
      <c r="K19" t="s">
        <v>40</v>
      </c>
      <c r="L19">
        <f>K2+L18</f>
        <v>1.0181136940417941</v>
      </c>
      <c r="O19" t="s">
        <v>40</v>
      </c>
      <c r="P19">
        <f>O2+P18</f>
        <v>1.0182620985524851</v>
      </c>
      <c r="S19" t="s">
        <v>40</v>
      </c>
      <c r="T19">
        <f>S2+T18</f>
        <v>1.0187648261916296</v>
      </c>
      <c r="W19" t="s">
        <v>40</v>
      </c>
      <c r="X19">
        <f>W2+X18</f>
        <v>1.0185589515970517</v>
      </c>
      <c r="AA19" t="s">
        <v>40</v>
      </c>
      <c r="AB19">
        <f>AA2+AB18</f>
        <v>1.0185526584164792</v>
      </c>
      <c r="AE19" t="s">
        <v>40</v>
      </c>
      <c r="AF19">
        <f>AE2+AF18</f>
        <v>1.0186149789469152</v>
      </c>
      <c r="AI19" t="s">
        <v>40</v>
      </c>
      <c r="AJ19">
        <f>AI2+AJ18</f>
        <v>1.0186198516605733</v>
      </c>
    </row>
    <row r="20" spans="7:36">
      <c r="G20" t="s">
        <v>41</v>
      </c>
      <c r="H20">
        <f>G2-H18</f>
        <v>1.0161934569516162</v>
      </c>
      <c r="K20" t="s">
        <v>41</v>
      </c>
      <c r="L20">
        <f>K2-L18</f>
        <v>1.0155207759024327</v>
      </c>
      <c r="O20" t="s">
        <v>41</v>
      </c>
      <c r="P20">
        <f>O2-P18</f>
        <v>1.0157081654487914</v>
      </c>
      <c r="S20" t="s">
        <v>41</v>
      </c>
      <c r="T20">
        <f>S2-T18</f>
        <v>1.017423956886282</v>
      </c>
      <c r="W20" t="s">
        <v>41</v>
      </c>
      <c r="X20">
        <f>W2-X18</f>
        <v>1.0160805764459615</v>
      </c>
      <c r="AA20" t="s">
        <v>41</v>
      </c>
      <c r="AB20">
        <f>AA2-AB18</f>
        <v>1.0160623714240073</v>
      </c>
      <c r="AE20" t="s">
        <v>41</v>
      </c>
      <c r="AF20">
        <f>AE2-AF18</f>
        <v>1.0163926134355916</v>
      </c>
      <c r="AI20" t="s">
        <v>41</v>
      </c>
      <c r="AJ20">
        <f>AI2-AJ18</f>
        <v>1.0160732680069851</v>
      </c>
    </row>
    <row r="21" spans="7:36">
      <c r="G21" t="s">
        <v>32</v>
      </c>
      <c r="H21" s="30">
        <f>LN(G2)</f>
        <v>1.7167832460475211E-2</v>
      </c>
      <c r="K21" t="s">
        <v>32</v>
      </c>
      <c r="L21" s="30">
        <f>LN(K2)</f>
        <v>1.6677390958062855E-2</v>
      </c>
      <c r="O21" t="s">
        <v>32</v>
      </c>
      <c r="P21" s="30">
        <f>LN(O2)</f>
        <v>1.6842497491158438E-2</v>
      </c>
      <c r="S21" t="s">
        <v>32</v>
      </c>
      <c r="T21" s="30">
        <f>LN(S2)</f>
        <v>1.7932636363217971E-2</v>
      </c>
      <c r="W21" t="s">
        <v>32</v>
      </c>
      <c r="X21" s="30">
        <f>LN(W2)</f>
        <v>1.7171486547362263E-2</v>
      </c>
      <c r="AA21" t="s">
        <v>32</v>
      </c>
      <c r="AB21" s="30">
        <f>LN(AA2)</f>
        <v>1.7159445913296042E-2</v>
      </c>
      <c r="AE21" t="s">
        <v>32</v>
      </c>
      <c r="AF21" s="30">
        <f>LN(AE2)</f>
        <v>1.7352369228147969E-2</v>
      </c>
      <c r="AI21" t="s">
        <v>32</v>
      </c>
      <c r="AJ21" s="30">
        <f>LN(AI2)</f>
        <v>1.7197825816813957E-2</v>
      </c>
    </row>
    <row r="22" spans="7:36">
      <c r="G22" t="s">
        <v>42</v>
      </c>
      <c r="H22" s="30">
        <f>LN(H19)</f>
        <v>1.8270705832231296E-2</v>
      </c>
      <c r="K22" t="s">
        <v>42</v>
      </c>
      <c r="L22" s="30">
        <f>LN(L19)</f>
        <v>1.7951595626738821E-2</v>
      </c>
      <c r="O22" t="s">
        <v>42</v>
      </c>
      <c r="P22" s="30">
        <f>LN(P19)</f>
        <v>1.8097349187052601E-2</v>
      </c>
      <c r="S22" t="s">
        <v>42</v>
      </c>
      <c r="T22" s="30">
        <f>LN(T19)</f>
        <v>1.8590938783973911E-2</v>
      </c>
      <c r="W22" t="s">
        <v>42</v>
      </c>
      <c r="X22" s="30">
        <f>LN(X19)</f>
        <v>1.8388835811905237E-2</v>
      </c>
      <c r="AA22" t="s">
        <v>42</v>
      </c>
      <c r="AB22" s="30">
        <f>LN(AB19)</f>
        <v>1.8382657278984877E-2</v>
      </c>
      <c r="AE22" t="s">
        <v>42</v>
      </c>
      <c r="AF22" s="30">
        <f>LN(AF19)</f>
        <v>1.8443840786235247E-2</v>
      </c>
      <c r="AI22" t="s">
        <v>42</v>
      </c>
      <c r="AJ22" s="30">
        <f>LN(AJ19)</f>
        <v>1.8448624440613154E-2</v>
      </c>
    </row>
    <row r="23" spans="7:36">
      <c r="G23" t="s">
        <v>43</v>
      </c>
      <c r="H23" s="30">
        <f>LN(H20)</f>
        <v>1.6063741415982598E-2</v>
      </c>
      <c r="K23" t="s">
        <v>43</v>
      </c>
      <c r="L23" s="30">
        <f>LN(L20)</f>
        <v>1.5401560620193707E-2</v>
      </c>
      <c r="O23" t="s">
        <v>43</v>
      </c>
      <c r="P23" s="30">
        <f>LN(P20)</f>
        <v>1.5586069163839823E-2</v>
      </c>
      <c r="S23" t="s">
        <v>43</v>
      </c>
      <c r="T23" s="30">
        <f>LN(T20)</f>
        <v>1.7273900294897948E-2</v>
      </c>
      <c r="W23" t="s">
        <v>43</v>
      </c>
      <c r="X23" s="30">
        <f>LN(X20)</f>
        <v>1.595265353716727E-2</v>
      </c>
      <c r="AA23" t="s">
        <v>43</v>
      </c>
      <c r="AB23" s="30">
        <f>LN(AB20)</f>
        <v>1.5934736468908146E-2</v>
      </c>
      <c r="AE23" t="s">
        <v>43</v>
      </c>
      <c r="AF23" s="30">
        <f>LN(AF20)</f>
        <v>1.6259705058077993E-2</v>
      </c>
      <c r="AI23" t="s">
        <v>43</v>
      </c>
      <c r="AJ23" s="30">
        <f>LN(AJ20)</f>
        <v>1.5945460736291064E-2</v>
      </c>
    </row>
    <row r="24" spans="7:36">
      <c r="G24" t="s">
        <v>44</v>
      </c>
      <c r="H24" s="30">
        <f>H22-H21</f>
        <v>1.102873371756085E-3</v>
      </c>
      <c r="K24" t="s">
        <v>44</v>
      </c>
      <c r="L24" s="30">
        <f>L22-L21</f>
        <v>1.2742046686759663E-3</v>
      </c>
      <c r="O24" t="s">
        <v>44</v>
      </c>
      <c r="P24" s="30">
        <f>P22-P21</f>
        <v>1.254851695894163E-3</v>
      </c>
      <c r="S24" t="s">
        <v>44</v>
      </c>
      <c r="T24" s="30">
        <f>T22-T21</f>
        <v>6.5830242075594E-4</v>
      </c>
      <c r="W24" t="s">
        <v>44</v>
      </c>
      <c r="X24" s="30">
        <f>X22-X21</f>
        <v>1.2173492645429738E-3</v>
      </c>
      <c r="AA24" t="s">
        <v>44</v>
      </c>
      <c r="AB24" s="30">
        <f>AB22-AB21</f>
        <v>1.2232113656888352E-3</v>
      </c>
      <c r="AE24" t="s">
        <v>44</v>
      </c>
      <c r="AF24" s="30">
        <f>AF22-AF21</f>
        <v>1.0914715580872779E-3</v>
      </c>
      <c r="AI24" t="s">
        <v>44</v>
      </c>
      <c r="AJ24" s="30">
        <f>AJ22-AJ21</f>
        <v>1.2507986237991972E-3</v>
      </c>
    </row>
    <row r="25" spans="7:36">
      <c r="G25" t="s">
        <v>45</v>
      </c>
      <c r="H25" s="30">
        <f>H21-H23</f>
        <v>1.1040910444926125E-3</v>
      </c>
      <c r="K25" t="s">
        <v>45</v>
      </c>
      <c r="L25" s="30">
        <f>L21-L23</f>
        <v>1.275830337869148E-3</v>
      </c>
      <c r="O25" t="s">
        <v>45</v>
      </c>
      <c r="P25" s="30">
        <f>P21-P23</f>
        <v>1.2564283273186153E-3</v>
      </c>
      <c r="S25" t="s">
        <v>45</v>
      </c>
      <c r="T25" s="30">
        <f>T21-T23</f>
        <v>6.5873606832002329E-4</v>
      </c>
      <c r="W25" t="s">
        <v>45</v>
      </c>
      <c r="X25" s="30">
        <f>X21-X23</f>
        <v>1.2188330101949932E-3</v>
      </c>
      <c r="AA25" t="s">
        <v>45</v>
      </c>
      <c r="AB25" s="30">
        <f>AB21-AB23</f>
        <v>1.2247094443878954E-3</v>
      </c>
      <c r="AE25" t="s">
        <v>45</v>
      </c>
      <c r="AF25" s="30">
        <f>AF21-AF23</f>
        <v>1.0926641700699756E-3</v>
      </c>
      <c r="AI25" t="s">
        <v>45</v>
      </c>
      <c r="AJ25" s="30">
        <f>AJ21-AJ23</f>
        <v>1.2523650805228922E-3</v>
      </c>
    </row>
    <row r="26" spans="7:36">
      <c r="G26" t="s">
        <v>46</v>
      </c>
      <c r="H26" s="31">
        <f>AVERAGE(H24:H25)</f>
        <v>1.1034822081243487E-3</v>
      </c>
      <c r="K26" t="s">
        <v>46</v>
      </c>
      <c r="L26" s="31">
        <f>AVERAGE(L24:L25)</f>
        <v>1.2750175032725571E-3</v>
      </c>
      <c r="O26" t="s">
        <v>46</v>
      </c>
      <c r="P26" s="31">
        <f>AVERAGE(P24:P25)</f>
        <v>1.2556400116063892E-3</v>
      </c>
      <c r="S26" t="s">
        <v>46</v>
      </c>
      <c r="T26" s="31">
        <f>AVERAGE(T24:T25)</f>
        <v>6.5851924453798165E-4</v>
      </c>
      <c r="W26" t="s">
        <v>46</v>
      </c>
      <c r="X26" s="31">
        <f>AVERAGE(X24:X25)</f>
        <v>1.2180911373689835E-3</v>
      </c>
      <c r="AA26" t="s">
        <v>46</v>
      </c>
      <c r="AB26" s="31">
        <f>AVERAGE(AB24:AB25)</f>
        <v>1.2239604050383653E-3</v>
      </c>
      <c r="AE26" t="s">
        <v>46</v>
      </c>
      <c r="AF26" s="31">
        <f>AVERAGE(AF24:AF25)</f>
        <v>1.0920678640786267E-3</v>
      </c>
      <c r="AI26" t="s">
        <v>46</v>
      </c>
      <c r="AJ26" s="31">
        <f>AVERAGE(AJ24:AJ25)</f>
        <v>1.2515818521610447E-3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workbookViewId="0">
      <selection activeCell="F1" sqref="F1"/>
    </sheetView>
  </sheetViews>
  <sheetFormatPr baseColWidth="10" defaultRowHeight="14" x14ac:dyDescent="0"/>
  <sheetData>
    <row r="1" spans="1:48" ht="16" thickTop="1" thickBot="1">
      <c r="B1" s="22" t="s">
        <v>25</v>
      </c>
      <c r="C1" s="22" t="s">
        <v>26</v>
      </c>
      <c r="D1" s="22" t="s">
        <v>27</v>
      </c>
      <c r="E1" s="32" t="s">
        <v>1</v>
      </c>
      <c r="F1" s="32" t="s">
        <v>2</v>
      </c>
      <c r="G1" s="25">
        <f>LN(G2)</f>
        <v>1.8821381490472341E-2</v>
      </c>
      <c r="H1" s="26">
        <f>G4</f>
        <v>0.9781194119112836</v>
      </c>
      <c r="I1" s="24" t="s">
        <v>1</v>
      </c>
      <c r="J1" s="24" t="s">
        <v>2</v>
      </c>
      <c r="K1" s="27">
        <f>LN(K2)</f>
        <v>1.8249404511197765E-2</v>
      </c>
      <c r="L1" s="28">
        <f>K4</f>
        <v>0.97390567064107858</v>
      </c>
      <c r="M1" s="24" t="s">
        <v>1</v>
      </c>
      <c r="N1" s="24" t="s">
        <v>2</v>
      </c>
      <c r="O1" s="27">
        <f>LN(O2)</f>
        <v>1.8326787974475425E-2</v>
      </c>
      <c r="P1" s="28">
        <f>O4</f>
        <v>0.97894819484034024</v>
      </c>
      <c r="Q1" s="24" t="s">
        <v>1</v>
      </c>
      <c r="R1" s="24" t="s">
        <v>2</v>
      </c>
      <c r="S1" s="27">
        <f>LN(S2)</f>
        <v>1.8865675700507917E-2</v>
      </c>
      <c r="T1" s="28">
        <f>S4</f>
        <v>0.97703284513922939</v>
      </c>
      <c r="U1" s="24" t="s">
        <v>1</v>
      </c>
      <c r="V1" s="24" t="s">
        <v>2</v>
      </c>
      <c r="W1" s="27">
        <f>LN(W2)</f>
        <v>1.8850102574492711E-2</v>
      </c>
      <c r="X1" s="28">
        <f>W4</f>
        <v>0.97756474569047824</v>
      </c>
      <c r="Y1" s="24" t="s">
        <v>1</v>
      </c>
      <c r="Z1" s="24" t="s">
        <v>2</v>
      </c>
      <c r="AA1" s="27">
        <f>LN(AA2)</f>
        <v>1.9156814495322843E-2</v>
      </c>
      <c r="AB1" s="28">
        <f>AA4</f>
        <v>0.99226373492805175</v>
      </c>
      <c r="AC1" s="24" t="s">
        <v>1</v>
      </c>
      <c r="AD1" s="24" t="s">
        <v>2</v>
      </c>
      <c r="AE1" s="27">
        <f>LN(AE2)</f>
        <v>1.8766932875221586E-2</v>
      </c>
      <c r="AF1" s="28">
        <f>AE4</f>
        <v>0.97863121242599671</v>
      </c>
      <c r="AG1" s="24" t="s">
        <v>1</v>
      </c>
      <c r="AH1" s="24" t="s">
        <v>2</v>
      </c>
      <c r="AI1" s="27">
        <f>LN(AI2)</f>
        <v>1.876448727842045E-2</v>
      </c>
      <c r="AJ1" s="28">
        <f>AI4</f>
        <v>0.97816406089128849</v>
      </c>
      <c r="AK1" s="24" t="s">
        <v>1</v>
      </c>
      <c r="AL1" s="24" t="s">
        <v>2</v>
      </c>
      <c r="AM1" s="27">
        <f>LN(AM2)</f>
        <v>1.9014398138646253E-2</v>
      </c>
      <c r="AN1" s="28">
        <f>AM4</f>
        <v>0.97952808113246426</v>
      </c>
      <c r="AO1" s="24" t="s">
        <v>1</v>
      </c>
      <c r="AP1" s="24" t="s">
        <v>2</v>
      </c>
      <c r="AQ1" s="27">
        <f>LN(AQ2)</f>
        <v>1.8845921623412094E-2</v>
      </c>
      <c r="AR1" s="28">
        <f>AQ4</f>
        <v>0.97677494725385916</v>
      </c>
      <c r="AS1" s="24" t="s">
        <v>1</v>
      </c>
      <c r="AT1" s="24" t="s">
        <v>2</v>
      </c>
      <c r="AU1" s="27">
        <f>LN(AU2)</f>
        <v>1.9573379335228208E-2</v>
      </c>
      <c r="AV1" s="28">
        <f>AU4</f>
        <v>0.96284962126383766</v>
      </c>
    </row>
    <row r="2" spans="1:48" ht="15" thickTop="1">
      <c r="B2">
        <v>1.8249404511197765E-2</v>
      </c>
      <c r="C2" s="29">
        <v>0.97390567064107858</v>
      </c>
      <c r="D2">
        <v>261.25751693851197</v>
      </c>
      <c r="E2" s="24">
        <v>1963</v>
      </c>
      <c r="F2" s="24">
        <v>3616.71</v>
      </c>
      <c r="G2">
        <f t="array" ref="G2:H6">LOGEST(F2:F11,E2:E11,TRUE, TRUE)</f>
        <v>1.0189996201677032</v>
      </c>
      <c r="H2">
        <v>3.354627175235222E-13</v>
      </c>
      <c r="I2" s="24">
        <v>1967</v>
      </c>
      <c r="J2" s="24">
        <v>3863.3</v>
      </c>
      <c r="K2">
        <f t="array" ref="K2:L6">LOGEST(J2:J10,I2:I10,TRUE, TRUE)</f>
        <v>1.01841694249807</v>
      </c>
      <c r="L2">
        <v>1.0448750540661225E-12</v>
      </c>
      <c r="M2" s="24">
        <v>1963</v>
      </c>
      <c r="N2" s="24">
        <v>3616.71</v>
      </c>
      <c r="O2">
        <f t="array" ref="O2:P6">LOGEST(N2:N10,M2:M10,TRUE, TRUE)</f>
        <v>1.0184957541774622</v>
      </c>
      <c r="P2">
        <v>8.9713560860435377E-13</v>
      </c>
      <c r="Q2" s="24">
        <v>1963</v>
      </c>
      <c r="R2" s="24">
        <v>3616.71</v>
      </c>
      <c r="S2">
        <f t="array" ref="S2:T6">LOGEST(R2:R10,Q2:Q10,TRUE, TRUE)</f>
        <v>1.0190447569505467</v>
      </c>
      <c r="T2">
        <v>3.0710348118752359E-13</v>
      </c>
      <c r="U2" s="24">
        <v>1963</v>
      </c>
      <c r="V2" s="24">
        <v>3616.71</v>
      </c>
      <c r="W2">
        <f t="array" ref="W2:X6">LOGEST(V2:V10,U2:U10,TRUE, TRUE)</f>
        <v>1.0190288873617015</v>
      </c>
      <c r="X2">
        <v>3.1674197211762463E-13</v>
      </c>
      <c r="Y2" s="24">
        <v>1963</v>
      </c>
      <c r="Z2" s="24">
        <v>3616.71</v>
      </c>
      <c r="AA2">
        <f t="array" ref="AA2:AB6">LOGEST(Z2:Z10,Y2:Y10,TRUE, TRUE)</f>
        <v>1.0193414836051722</v>
      </c>
      <c r="AB2">
        <v>1.7130213534444867E-13</v>
      </c>
      <c r="AC2" s="24">
        <v>1963</v>
      </c>
      <c r="AD2" s="24">
        <v>3616.71</v>
      </c>
      <c r="AE2">
        <f t="array" ref="AE2:AF6">LOGEST(AD2:AD10,AC2:AC10,TRUE, TRUE)</f>
        <v>1.0189441385599061</v>
      </c>
      <c r="AF2">
        <v>3.728686506766263E-13</v>
      </c>
      <c r="AG2" s="24">
        <v>1963</v>
      </c>
      <c r="AH2" s="24">
        <v>3616.71</v>
      </c>
      <c r="AI2">
        <f t="array" ref="AI2:AJ6">LOGEST(AH2:AH10,AG2:AG10,TRUE, TRUE)</f>
        <v>1.0189416466364274</v>
      </c>
      <c r="AJ2">
        <v>3.7483237343306172E-13</v>
      </c>
      <c r="AK2" s="24">
        <v>1963</v>
      </c>
      <c r="AL2" s="24">
        <v>3616.71</v>
      </c>
      <c r="AM2">
        <f t="array" ref="AM2:AN6">LOGEST(AL2:AL10,AK2:AK10,TRUE, TRUE)</f>
        <v>1.0191963230417325</v>
      </c>
      <c r="AN2">
        <v>2.2969765650839734E-13</v>
      </c>
      <c r="AO2" s="24">
        <v>1963</v>
      </c>
      <c r="AP2" s="24">
        <v>3616.71</v>
      </c>
      <c r="AQ2">
        <f t="array" ref="AQ2:AR6">LOGEST(AP2:AP10,AO2:AO10,TRUE, TRUE)</f>
        <v>1.0190246268606802</v>
      </c>
      <c r="AR2">
        <v>3.1967582009267616E-13</v>
      </c>
      <c r="AS2" s="24">
        <v>1963</v>
      </c>
      <c r="AT2" s="24">
        <v>3616.71</v>
      </c>
      <c r="AU2">
        <f t="array" ref="AU2:AV6">LOGEST(AT2:AT10,AS2:AS10,TRUE, TRUE)</f>
        <v>1.0197661938806415</v>
      </c>
      <c r="AV2">
        <v>7.6044592104092409E-14</v>
      </c>
    </row>
    <row r="3" spans="1:48">
      <c r="B3">
        <v>1.8326787974475425E-2</v>
      </c>
      <c r="C3" s="29">
        <v>0.97894819484034024</v>
      </c>
      <c r="D3">
        <v>325.51305277200885</v>
      </c>
      <c r="E3" s="24">
        <v>1967</v>
      </c>
      <c r="F3" s="24">
        <v>3863.3</v>
      </c>
      <c r="G3">
        <v>9.9526804444123986E-4</v>
      </c>
      <c r="H3">
        <v>1.9694663727942163</v>
      </c>
      <c r="I3" s="24">
        <v>1971</v>
      </c>
      <c r="J3" s="24">
        <v>4356.49</v>
      </c>
      <c r="K3">
        <v>1.1290529252464313E-3</v>
      </c>
      <c r="L3">
        <v>2.236180997290262</v>
      </c>
      <c r="M3" s="24">
        <v>1971</v>
      </c>
      <c r="N3" s="24">
        <v>4356.49</v>
      </c>
      <c r="O3">
        <v>1.0157858328329876E-3</v>
      </c>
      <c r="P3">
        <v>2.011398364893235</v>
      </c>
      <c r="Q3" s="24">
        <v>1967</v>
      </c>
      <c r="R3" s="24">
        <v>3863.3</v>
      </c>
      <c r="S3">
        <v>1.093257240156034E-3</v>
      </c>
      <c r="T3">
        <v>2.1643194006672184</v>
      </c>
      <c r="U3" s="24">
        <v>1967</v>
      </c>
      <c r="V3" s="24">
        <v>3863.3</v>
      </c>
      <c r="W3">
        <v>1.0793379085577209E-3</v>
      </c>
      <c r="X3">
        <v>2.1365243912860703</v>
      </c>
      <c r="Y3" s="24">
        <v>1967</v>
      </c>
      <c r="Z3" s="24">
        <v>3863.3</v>
      </c>
      <c r="AA3">
        <v>6.3933191566893524E-4</v>
      </c>
      <c r="AB3">
        <v>1.2654718950338644</v>
      </c>
      <c r="AC3" s="24">
        <v>1967</v>
      </c>
      <c r="AD3" s="24">
        <v>3863.3</v>
      </c>
      <c r="AE3">
        <v>1.0481530200627197E-3</v>
      </c>
      <c r="AF3">
        <v>2.0737472561641646</v>
      </c>
      <c r="AG3" s="24">
        <v>1967</v>
      </c>
      <c r="AH3" s="24">
        <v>3863.3</v>
      </c>
      <c r="AI3">
        <v>1.0596629950445624E-3</v>
      </c>
      <c r="AJ3">
        <v>2.0964015006443968</v>
      </c>
      <c r="AK3" s="24">
        <v>1967</v>
      </c>
      <c r="AL3" s="24">
        <v>3863.3</v>
      </c>
      <c r="AM3">
        <v>1.0389733159950913E-3</v>
      </c>
      <c r="AN3">
        <v>2.0551223104396685</v>
      </c>
      <c r="AO3" s="24">
        <v>1967</v>
      </c>
      <c r="AP3" s="24">
        <v>3863.3</v>
      </c>
      <c r="AQ3">
        <v>1.098372014809142E-3</v>
      </c>
      <c r="AR3">
        <v>2.1724922612849151</v>
      </c>
      <c r="AS3" s="24">
        <v>1967</v>
      </c>
      <c r="AT3" s="24">
        <v>3863.3</v>
      </c>
      <c r="AU3">
        <v>1.4531792359323698E-3</v>
      </c>
      <c r="AV3">
        <v>2.8718293466153568</v>
      </c>
    </row>
    <row r="4" spans="1:48" ht="15" thickBot="1">
      <c r="B4">
        <v>1.8865675700507917E-2</v>
      </c>
      <c r="C4" s="29">
        <v>0.97703284513922939</v>
      </c>
      <c r="D4">
        <v>297.78307140935698</v>
      </c>
      <c r="E4" s="24">
        <v>1971</v>
      </c>
      <c r="F4" s="24">
        <v>4356.49</v>
      </c>
      <c r="G4">
        <v>0.9781194119112836</v>
      </c>
      <c r="H4">
        <v>3.435621465046268E-2</v>
      </c>
      <c r="I4" s="24">
        <v>1973</v>
      </c>
      <c r="J4" s="24">
        <v>4520.8900000000003</v>
      </c>
      <c r="K4">
        <v>0.97390567064107858</v>
      </c>
      <c r="L4">
        <v>3.4138166096493339E-2</v>
      </c>
      <c r="M4" s="24">
        <v>1973</v>
      </c>
      <c r="N4" s="24">
        <v>4520.8900000000003</v>
      </c>
      <c r="O4">
        <v>0.97894819484034024</v>
      </c>
      <c r="P4">
        <v>3.2709074936093832E-2</v>
      </c>
      <c r="Q4" s="24">
        <v>1973</v>
      </c>
      <c r="R4" s="24">
        <v>4520.8900000000003</v>
      </c>
      <c r="S4">
        <v>0.97703284513922939</v>
      </c>
      <c r="T4">
        <v>3.6652661648298245E-2</v>
      </c>
      <c r="U4" s="24">
        <v>1971</v>
      </c>
      <c r="V4" s="24">
        <v>4356.49</v>
      </c>
      <c r="W4">
        <v>0.97756474569047824</v>
      </c>
      <c r="X4">
        <v>3.6669260049176609E-2</v>
      </c>
      <c r="Y4" s="24">
        <v>1971</v>
      </c>
      <c r="Z4" s="24">
        <v>4356.49</v>
      </c>
      <c r="AA4">
        <v>0.99226373492805175</v>
      </c>
      <c r="AB4">
        <v>2.1831102077681137E-2</v>
      </c>
      <c r="AC4" s="24">
        <v>1971</v>
      </c>
      <c r="AD4" s="24">
        <v>4356.49</v>
      </c>
      <c r="AE4">
        <v>0.97863121242599671</v>
      </c>
      <c r="AF4">
        <v>3.6008628798174083E-2</v>
      </c>
      <c r="AG4" s="24">
        <v>1971</v>
      </c>
      <c r="AH4" s="24">
        <v>4356.49</v>
      </c>
      <c r="AI4">
        <v>0.97816406089128849</v>
      </c>
      <c r="AJ4">
        <v>3.6277017478209321E-2</v>
      </c>
      <c r="AK4" s="24">
        <v>1971</v>
      </c>
      <c r="AL4" s="24">
        <v>4356.49</v>
      </c>
      <c r="AM4">
        <v>0.97952808113246426</v>
      </c>
      <c r="AN4">
        <v>3.4987339642086446E-2</v>
      </c>
      <c r="AO4" s="24">
        <v>1971</v>
      </c>
      <c r="AP4" s="24">
        <v>4356.49</v>
      </c>
      <c r="AQ4">
        <v>0.97677494725385916</v>
      </c>
      <c r="AR4">
        <v>3.6707469305715737E-2</v>
      </c>
      <c r="AS4" s="24">
        <v>1971</v>
      </c>
      <c r="AT4" s="24">
        <v>4356.49</v>
      </c>
      <c r="AU4">
        <v>0.96284962126383766</v>
      </c>
      <c r="AV4">
        <v>3.5403799359362102E-2</v>
      </c>
    </row>
    <row r="5" spans="1:48" ht="16" thickTop="1" thickBot="1">
      <c r="B5">
        <v>1.8850102574492711E-2</v>
      </c>
      <c r="C5" s="29">
        <v>0.97756474569047824</v>
      </c>
      <c r="D5">
        <v>305.00894375550439</v>
      </c>
      <c r="E5" s="24">
        <v>1973</v>
      </c>
      <c r="F5" s="24">
        <v>4520.8900000000003</v>
      </c>
      <c r="G5">
        <v>357.62088585386488</v>
      </c>
      <c r="H5">
        <v>8</v>
      </c>
      <c r="I5" s="24">
        <v>1974</v>
      </c>
      <c r="J5" s="24">
        <v>4931.88</v>
      </c>
      <c r="K5" s="26">
        <v>261.25751693851197</v>
      </c>
      <c r="L5">
        <v>7</v>
      </c>
      <c r="M5" s="24">
        <v>1974</v>
      </c>
      <c r="N5" s="24">
        <v>4931.88</v>
      </c>
      <c r="O5" s="26">
        <v>325.51305277200885</v>
      </c>
      <c r="P5">
        <v>7</v>
      </c>
      <c r="Q5" s="24">
        <v>1974</v>
      </c>
      <c r="R5" s="24">
        <v>4931.88</v>
      </c>
      <c r="S5" s="26">
        <v>297.78307140935698</v>
      </c>
      <c r="T5">
        <v>7</v>
      </c>
      <c r="U5" s="24">
        <v>1974</v>
      </c>
      <c r="V5" s="24">
        <v>4931.88</v>
      </c>
      <c r="W5" s="26">
        <v>305.00894375550439</v>
      </c>
      <c r="X5">
        <v>7</v>
      </c>
      <c r="Y5" s="24">
        <v>1973</v>
      </c>
      <c r="Z5" s="24">
        <v>4520.8900000000003</v>
      </c>
      <c r="AA5" s="26">
        <v>897.8293892335887</v>
      </c>
      <c r="AB5">
        <v>7</v>
      </c>
      <c r="AC5" s="24">
        <v>1973</v>
      </c>
      <c r="AD5" s="24">
        <v>4520.8900000000003</v>
      </c>
      <c r="AE5" s="26">
        <v>320.58058807772608</v>
      </c>
      <c r="AF5">
        <v>7</v>
      </c>
      <c r="AG5" s="24">
        <v>1973</v>
      </c>
      <c r="AH5" s="24">
        <v>4520.8900000000003</v>
      </c>
      <c r="AI5" s="26">
        <v>313.57242718758721</v>
      </c>
      <c r="AJ5">
        <v>7</v>
      </c>
      <c r="AK5" s="24">
        <v>1973</v>
      </c>
      <c r="AL5" s="24">
        <v>4520.8900000000003</v>
      </c>
      <c r="AM5" s="26">
        <v>334.93179668665812</v>
      </c>
      <c r="AN5">
        <v>7</v>
      </c>
      <c r="AO5" s="24">
        <v>1973</v>
      </c>
      <c r="AP5" s="24">
        <v>4520.8900000000003</v>
      </c>
      <c r="AQ5" s="26">
        <v>294.39866963975555</v>
      </c>
      <c r="AR5">
        <v>7</v>
      </c>
      <c r="AS5" s="24">
        <v>1973</v>
      </c>
      <c r="AT5" s="24">
        <v>4520.8900000000003</v>
      </c>
      <c r="AU5" s="26">
        <v>181.42338189102165</v>
      </c>
      <c r="AV5">
        <v>7</v>
      </c>
    </row>
    <row r="6" spans="1:48" ht="15" thickTop="1">
      <c r="B6">
        <v>1.9156814495322843E-2</v>
      </c>
      <c r="C6" s="29">
        <v>0.99226373492805175</v>
      </c>
      <c r="D6">
        <v>897.8293892335887</v>
      </c>
      <c r="E6" s="24">
        <v>1974</v>
      </c>
      <c r="F6" s="24">
        <v>4931.88</v>
      </c>
      <c r="G6">
        <v>0.42211762848171458</v>
      </c>
      <c r="H6">
        <v>9.442795880869331E-3</v>
      </c>
      <c r="I6" s="24">
        <v>1982</v>
      </c>
      <c r="J6" s="24">
        <v>5425.07</v>
      </c>
      <c r="K6">
        <v>0.30447326828106785</v>
      </c>
      <c r="L6">
        <v>8.1579006910223687E-3</v>
      </c>
      <c r="M6" s="24">
        <v>1982</v>
      </c>
      <c r="N6" s="24">
        <v>5425.07</v>
      </c>
      <c r="O6">
        <v>0.34826107126995026</v>
      </c>
      <c r="P6">
        <v>7.489185082225013E-3</v>
      </c>
      <c r="Q6" s="24">
        <v>1982</v>
      </c>
      <c r="R6" s="24">
        <v>5425.07</v>
      </c>
      <c r="S6">
        <v>0.40004702087168664</v>
      </c>
      <c r="T6">
        <v>9.4039232413324295E-3</v>
      </c>
      <c r="U6" s="24">
        <v>1982</v>
      </c>
      <c r="V6" s="24">
        <v>5425.07</v>
      </c>
      <c r="W6">
        <v>0.41012558901240892</v>
      </c>
      <c r="X6">
        <v>9.4124424278789788E-3</v>
      </c>
      <c r="Y6" s="24">
        <v>1982</v>
      </c>
      <c r="Z6" s="24">
        <v>5425.07</v>
      </c>
      <c r="AA6">
        <v>0.42790280951517029</v>
      </c>
      <c r="AB6">
        <v>3.3361791254829356E-3</v>
      </c>
      <c r="AC6" s="24">
        <v>1974</v>
      </c>
      <c r="AD6" s="24">
        <v>4931.88</v>
      </c>
      <c r="AE6">
        <v>0.41567163423183168</v>
      </c>
      <c r="AF6">
        <v>9.0763494354728445E-3</v>
      </c>
      <c r="AG6" s="24">
        <v>1974</v>
      </c>
      <c r="AH6" s="24">
        <v>4931.88</v>
      </c>
      <c r="AI6">
        <v>0.41266821186738833</v>
      </c>
      <c r="AJ6">
        <v>9.2121539798001306E-3</v>
      </c>
      <c r="AK6" s="24">
        <v>1974</v>
      </c>
      <c r="AL6" s="24">
        <v>4931.88</v>
      </c>
      <c r="AM6">
        <v>0.40999467967599834</v>
      </c>
      <c r="AN6">
        <v>8.5687975466149958E-3</v>
      </c>
      <c r="AO6" s="24">
        <v>1974</v>
      </c>
      <c r="AP6" s="24">
        <v>4931.88</v>
      </c>
      <c r="AQ6">
        <v>0.39668404377482058</v>
      </c>
      <c r="AR6">
        <v>9.4320681198104411E-3</v>
      </c>
      <c r="AS6" s="24">
        <v>1974</v>
      </c>
      <c r="AT6" s="24">
        <v>4931.88</v>
      </c>
      <c r="AU6">
        <v>0.22740132978723712</v>
      </c>
      <c r="AV6">
        <v>8.7740030635457805E-3</v>
      </c>
    </row>
    <row r="7" spans="1:48">
      <c r="B7">
        <v>1.8766932875221586E-2</v>
      </c>
      <c r="C7" s="29">
        <v>0.97863121242599671</v>
      </c>
      <c r="D7">
        <v>320.58058807772608</v>
      </c>
      <c r="E7" s="24">
        <v>1982</v>
      </c>
      <c r="F7" s="24">
        <v>5425.07</v>
      </c>
      <c r="G7" t="s">
        <v>28</v>
      </c>
      <c r="H7">
        <f>TINV(0.0455,H5)</f>
        <v>2.3664194997430683</v>
      </c>
      <c r="I7" s="24">
        <v>1983</v>
      </c>
      <c r="J7" s="24">
        <v>5507.26</v>
      </c>
      <c r="K7" t="s">
        <v>28</v>
      </c>
      <c r="L7">
        <f>TINV(0.0455,L5)</f>
        <v>2.428809082234241</v>
      </c>
      <c r="M7" s="24">
        <v>1983</v>
      </c>
      <c r="N7" s="24">
        <v>5507.26</v>
      </c>
      <c r="O7" t="s">
        <v>28</v>
      </c>
      <c r="P7">
        <f>TINV(0.0455,P5)</f>
        <v>2.428809082234241</v>
      </c>
      <c r="Q7" s="24">
        <v>1983</v>
      </c>
      <c r="R7" s="24">
        <v>5507.26</v>
      </c>
      <c r="S7" t="s">
        <v>28</v>
      </c>
      <c r="T7">
        <f>TINV(0.0455,T5)</f>
        <v>2.428809082234241</v>
      </c>
      <c r="U7" s="24">
        <v>1983</v>
      </c>
      <c r="V7" s="24">
        <v>5507.26</v>
      </c>
      <c r="W7" t="s">
        <v>28</v>
      </c>
      <c r="X7">
        <f>TINV(0.0455,X5)</f>
        <v>2.428809082234241</v>
      </c>
      <c r="Y7" s="24">
        <v>1983</v>
      </c>
      <c r="Z7" s="24">
        <v>5507.26</v>
      </c>
      <c r="AA7" t="s">
        <v>28</v>
      </c>
      <c r="AB7">
        <f>TINV(0.0455,AB5)</f>
        <v>2.428809082234241</v>
      </c>
      <c r="AC7" s="24">
        <v>1983</v>
      </c>
      <c r="AD7" s="24">
        <v>5507.26</v>
      </c>
      <c r="AE7" t="s">
        <v>28</v>
      </c>
      <c r="AF7">
        <f>TINV(0.0455,AF5)</f>
        <v>2.428809082234241</v>
      </c>
      <c r="AG7" s="24">
        <v>1982</v>
      </c>
      <c r="AH7" s="24">
        <v>5425.07</v>
      </c>
      <c r="AI7" t="s">
        <v>28</v>
      </c>
      <c r="AJ7">
        <f>TINV(0.0455,AJ5)</f>
        <v>2.428809082234241</v>
      </c>
      <c r="AK7" s="24">
        <v>1982</v>
      </c>
      <c r="AL7" s="24">
        <v>5425.07</v>
      </c>
      <c r="AM7" t="s">
        <v>28</v>
      </c>
      <c r="AN7">
        <f>TINV(0.0455,AN5)</f>
        <v>2.428809082234241</v>
      </c>
      <c r="AO7" s="24">
        <v>1982</v>
      </c>
      <c r="AP7" s="24">
        <v>5425.07</v>
      </c>
      <c r="AQ7" t="s">
        <v>28</v>
      </c>
      <c r="AR7">
        <f>TINV(0.0455,AR5)</f>
        <v>2.428809082234241</v>
      </c>
      <c r="AS7" s="24">
        <v>1982</v>
      </c>
      <c r="AT7" s="24">
        <v>5425.07</v>
      </c>
    </row>
    <row r="8" spans="1:48">
      <c r="B8">
        <v>1.876448727842045E-2</v>
      </c>
      <c r="C8" s="29">
        <v>0.97816406089128849</v>
      </c>
      <c r="D8">
        <v>313.57242718758721</v>
      </c>
      <c r="E8" s="24">
        <v>1983</v>
      </c>
      <c r="F8" s="24">
        <v>5507.26</v>
      </c>
      <c r="G8" t="s">
        <v>29</v>
      </c>
      <c r="H8">
        <f>H7*G3</f>
        <v>2.3552217078369009E-3</v>
      </c>
      <c r="I8" s="24">
        <v>1986</v>
      </c>
      <c r="J8" s="24">
        <v>5589.46</v>
      </c>
      <c r="K8" t="s">
        <v>29</v>
      </c>
      <c r="L8">
        <f>L7*K3</f>
        <v>2.7422539991616697E-3</v>
      </c>
      <c r="M8" s="24">
        <v>1986</v>
      </c>
      <c r="N8" s="24">
        <v>5589.46</v>
      </c>
      <c r="O8" t="s">
        <v>29</v>
      </c>
      <c r="P8">
        <f>P7*O3</f>
        <v>2.4671498563896329E-3</v>
      </c>
      <c r="Q8" s="24">
        <v>1986</v>
      </c>
      <c r="R8" s="24">
        <v>5589.46</v>
      </c>
      <c r="S8" t="s">
        <v>29</v>
      </c>
      <c r="T8">
        <f>T7*S3</f>
        <v>2.655313114109316E-3</v>
      </c>
      <c r="U8" s="24">
        <v>1986</v>
      </c>
      <c r="V8" s="24">
        <v>5589.46</v>
      </c>
      <c r="W8" t="s">
        <v>29</v>
      </c>
      <c r="X8">
        <f>X7*W3</f>
        <v>2.6215057151047034E-3</v>
      </c>
      <c r="Y8" s="24">
        <v>1986</v>
      </c>
      <c r="Z8" s="24">
        <v>5589.46</v>
      </c>
      <c r="AA8" t="s">
        <v>29</v>
      </c>
      <c r="AB8">
        <f>AB7*AA3</f>
        <v>1.5528151633389256E-3</v>
      </c>
      <c r="AC8" s="24">
        <v>1986</v>
      </c>
      <c r="AD8" s="24">
        <v>5589.46</v>
      </c>
      <c r="AE8" t="s">
        <v>29</v>
      </c>
      <c r="AF8">
        <f>AF7*AE3</f>
        <v>2.5457635746995821E-3</v>
      </c>
      <c r="AG8" s="24">
        <v>1986</v>
      </c>
      <c r="AH8" s="24">
        <v>5589.46</v>
      </c>
      <c r="AI8" t="s">
        <v>29</v>
      </c>
      <c r="AJ8">
        <f>AJ7*AI3</f>
        <v>2.5737191064717706E-3</v>
      </c>
      <c r="AK8" s="24">
        <v>1983</v>
      </c>
      <c r="AL8" s="24">
        <v>5507.26</v>
      </c>
      <c r="AM8" t="s">
        <v>29</v>
      </c>
      <c r="AN8">
        <f>AN7*AM3</f>
        <v>2.523467826087904E-3</v>
      </c>
      <c r="AO8" s="24">
        <v>1983</v>
      </c>
      <c r="AP8" s="24">
        <v>5507.26</v>
      </c>
      <c r="AQ8" t="s">
        <v>29</v>
      </c>
      <c r="AR8">
        <f>AR7*AQ3</f>
        <v>2.6677359252403662E-3</v>
      </c>
      <c r="AS8" s="24">
        <v>1983</v>
      </c>
      <c r="AT8" s="24">
        <v>5507.26</v>
      </c>
    </row>
    <row r="9" spans="1:48">
      <c r="B9">
        <v>1.9014398138646253E-2</v>
      </c>
      <c r="C9" s="29">
        <v>0.97952808113246426</v>
      </c>
      <c r="D9">
        <v>334.93179668665812</v>
      </c>
      <c r="E9" s="24">
        <v>1986</v>
      </c>
      <c r="F9" s="24">
        <v>5589.46</v>
      </c>
      <c r="G9" t="s">
        <v>30</v>
      </c>
      <c r="H9">
        <f>G2+H8</f>
        <v>1.02135484187554</v>
      </c>
      <c r="I9" s="24">
        <v>1987</v>
      </c>
      <c r="J9" s="24">
        <v>5836.06</v>
      </c>
      <c r="K9" t="s">
        <v>30</v>
      </c>
      <c r="L9">
        <f>K2+L8</f>
        <v>1.0211591964972317</v>
      </c>
      <c r="M9" s="24">
        <v>1987</v>
      </c>
      <c r="N9" s="24">
        <v>5836.06</v>
      </c>
      <c r="O9" t="s">
        <v>30</v>
      </c>
      <c r="P9">
        <f>O2+P8</f>
        <v>1.0209629040338519</v>
      </c>
      <c r="Q9" s="24">
        <v>1987</v>
      </c>
      <c r="R9" s="24">
        <v>5836.06</v>
      </c>
      <c r="S9" t="s">
        <v>30</v>
      </c>
      <c r="T9">
        <f>S2+T8</f>
        <v>1.0217000700646561</v>
      </c>
      <c r="U9" s="24">
        <v>1987</v>
      </c>
      <c r="V9" s="24">
        <v>5836.06</v>
      </c>
      <c r="W9" t="s">
        <v>30</v>
      </c>
      <c r="X9">
        <f>W2+X8</f>
        <v>1.0216503930768062</v>
      </c>
      <c r="Y9" s="24">
        <v>1987</v>
      </c>
      <c r="Z9" s="24">
        <v>5836.06</v>
      </c>
      <c r="AA9" t="s">
        <v>30</v>
      </c>
      <c r="AB9">
        <f>AA2+AB8</f>
        <v>1.020894298768511</v>
      </c>
      <c r="AC9" s="24">
        <v>1987</v>
      </c>
      <c r="AD9" s="24">
        <v>5836.06</v>
      </c>
      <c r="AE9" t="s">
        <v>30</v>
      </c>
      <c r="AF9">
        <f>AE2+AF8</f>
        <v>1.0214899021346056</v>
      </c>
      <c r="AG9" s="24">
        <v>1987</v>
      </c>
      <c r="AH9" s="24">
        <v>5836.06</v>
      </c>
      <c r="AI9" t="s">
        <v>30</v>
      </c>
      <c r="AJ9">
        <f>AI2+AJ8</f>
        <v>1.0215153657428993</v>
      </c>
      <c r="AK9" s="24">
        <v>1987</v>
      </c>
      <c r="AL9" s="24">
        <v>5836.06</v>
      </c>
      <c r="AM9" t="s">
        <v>30</v>
      </c>
      <c r="AN9">
        <f>AM2+AN8</f>
        <v>1.0217197908678204</v>
      </c>
      <c r="AO9" s="24">
        <v>1986</v>
      </c>
      <c r="AP9" s="24">
        <v>5589.46</v>
      </c>
      <c r="AQ9" t="s">
        <v>30</v>
      </c>
      <c r="AR9">
        <f>AQ2+AR8</f>
        <v>1.0216923627859205</v>
      </c>
      <c r="AS9" s="24">
        <v>1986</v>
      </c>
      <c r="AT9" s="24">
        <v>5589.46</v>
      </c>
    </row>
    <row r="10" spans="1:48">
      <c r="B10">
        <v>1.8845921623412094E-2</v>
      </c>
      <c r="C10" s="29">
        <v>0.97677494725385916</v>
      </c>
      <c r="D10">
        <v>294.39866963975555</v>
      </c>
      <c r="E10" s="24">
        <v>1987</v>
      </c>
      <c r="F10" s="24">
        <v>5836.06</v>
      </c>
      <c r="G10" t="s">
        <v>31</v>
      </c>
      <c r="H10">
        <f>G2-H8</f>
        <v>1.0166443984598663</v>
      </c>
      <c r="I10" s="24">
        <v>2002</v>
      </c>
      <c r="J10" s="24">
        <v>7629.86</v>
      </c>
      <c r="K10" t="s">
        <v>31</v>
      </c>
      <c r="L10">
        <f>K2-L8</f>
        <v>1.0156746884989083</v>
      </c>
      <c r="M10" s="24">
        <v>2002</v>
      </c>
      <c r="N10" s="24">
        <v>7629.86</v>
      </c>
      <c r="O10" t="s">
        <v>31</v>
      </c>
      <c r="P10">
        <f>O2-P8</f>
        <v>1.0160286043210724</v>
      </c>
      <c r="Q10" s="24">
        <v>2002</v>
      </c>
      <c r="R10" s="24">
        <v>7629.86</v>
      </c>
      <c r="S10" t="s">
        <v>31</v>
      </c>
      <c r="T10">
        <f>S2-T8</f>
        <v>1.0163894438364374</v>
      </c>
      <c r="U10" s="24">
        <v>2002</v>
      </c>
      <c r="V10" s="24">
        <v>7629.86</v>
      </c>
      <c r="W10" t="s">
        <v>31</v>
      </c>
      <c r="X10">
        <f>W2-X8</f>
        <v>1.0164073816465968</v>
      </c>
      <c r="Y10" s="24">
        <v>2002</v>
      </c>
      <c r="Z10" s="24">
        <v>7629.86</v>
      </c>
      <c r="AA10" t="s">
        <v>31</v>
      </c>
      <c r="AB10">
        <f>AA2-AB8</f>
        <v>1.0177886684418334</v>
      </c>
      <c r="AC10" s="24">
        <v>2002</v>
      </c>
      <c r="AD10" s="24">
        <v>7629.86</v>
      </c>
      <c r="AE10" t="s">
        <v>31</v>
      </c>
      <c r="AF10">
        <f>AE2-AF8</f>
        <v>1.0163983749852066</v>
      </c>
      <c r="AG10" s="24">
        <v>2002</v>
      </c>
      <c r="AH10" s="24">
        <v>7629.86</v>
      </c>
      <c r="AI10" t="s">
        <v>31</v>
      </c>
      <c r="AJ10">
        <f>AI2-AJ8</f>
        <v>1.0163679275299555</v>
      </c>
      <c r="AK10" s="24">
        <v>2002</v>
      </c>
      <c r="AL10" s="24">
        <v>7629.86</v>
      </c>
      <c r="AM10" t="s">
        <v>31</v>
      </c>
      <c r="AN10">
        <f>AM2-AN8</f>
        <v>1.0166728552156445</v>
      </c>
      <c r="AO10" s="24">
        <v>2002</v>
      </c>
      <c r="AP10" s="24">
        <v>7629.86</v>
      </c>
      <c r="AQ10" t="s">
        <v>31</v>
      </c>
      <c r="AR10">
        <f>AQ2-AR8</f>
        <v>1.0163568909354399</v>
      </c>
      <c r="AS10" s="24">
        <v>1987</v>
      </c>
      <c r="AT10" s="24">
        <v>5836.06</v>
      </c>
    </row>
    <row r="11" spans="1:48">
      <c r="B11">
        <v>1.9573379335228208E-2</v>
      </c>
      <c r="C11" s="29">
        <v>0.96284962126383766</v>
      </c>
      <c r="D11">
        <v>181.42338189102165</v>
      </c>
      <c r="E11" s="24">
        <v>2002</v>
      </c>
      <c r="F11" s="24">
        <v>7629.86</v>
      </c>
      <c r="G11" t="s">
        <v>32</v>
      </c>
      <c r="H11" s="30">
        <f>LN(G2)</f>
        <v>1.8821381490472341E-2</v>
      </c>
      <c r="K11" t="s">
        <v>32</v>
      </c>
      <c r="L11" s="30">
        <f>LN(K2)</f>
        <v>1.8249404511197765E-2</v>
      </c>
      <c r="O11" t="s">
        <v>32</v>
      </c>
      <c r="P11" s="30">
        <f>LN(O2)</f>
        <v>1.8326787974475425E-2</v>
      </c>
      <c r="S11" t="s">
        <v>32</v>
      </c>
      <c r="T11" s="30">
        <f>LN(S2)</f>
        <v>1.8865675700507917E-2</v>
      </c>
      <c r="W11" t="s">
        <v>32</v>
      </c>
      <c r="X11" s="30">
        <f>LN(W2)</f>
        <v>1.8850102574492711E-2</v>
      </c>
      <c r="AA11" t="s">
        <v>32</v>
      </c>
      <c r="AB11" s="30">
        <f>LN(AA2)</f>
        <v>1.9156814495322843E-2</v>
      </c>
      <c r="AE11" t="s">
        <v>32</v>
      </c>
      <c r="AF11" s="30">
        <f>LN(AE2)</f>
        <v>1.8766932875221586E-2</v>
      </c>
      <c r="AI11" t="s">
        <v>32</v>
      </c>
      <c r="AJ11" s="30">
        <f>LN(AI2)</f>
        <v>1.876448727842045E-2</v>
      </c>
      <c r="AM11" t="s">
        <v>32</v>
      </c>
      <c r="AN11" s="30">
        <f>LN(AM2)</f>
        <v>1.9014398138646253E-2</v>
      </c>
      <c r="AQ11" t="s">
        <v>32</v>
      </c>
      <c r="AR11" s="30">
        <f>LN(AQ2)</f>
        <v>1.8845921623412094E-2</v>
      </c>
    </row>
    <row r="12" spans="1:48">
      <c r="A12" t="s">
        <v>47</v>
      </c>
      <c r="B12" s="22">
        <f>AVERAGE(B2:B11)</f>
        <v>1.8841390450692524E-2</v>
      </c>
      <c r="C12" s="22">
        <f>AVERAGE(C2:C11)</f>
        <v>0.97756631142066241</v>
      </c>
      <c r="D12" s="22">
        <f>AVERAGE(D2:D11)</f>
        <v>353.22988375917197</v>
      </c>
      <c r="E12" s="22">
        <f>AVERAGE(E2:E11)</f>
        <v>1978.8</v>
      </c>
      <c r="F12" s="22">
        <f>AVERAGE(F2:F11)</f>
        <v>5127.6979999999994</v>
      </c>
      <c r="G12" t="s">
        <v>33</v>
      </c>
      <c r="H12" s="30">
        <f>LN(H9)</f>
        <v>2.1130022266109237E-2</v>
      </c>
      <c r="K12" t="s">
        <v>33</v>
      </c>
      <c r="L12" s="30">
        <f>LN(L9)</f>
        <v>2.0938449160386532E-2</v>
      </c>
      <c r="O12" t="s">
        <v>33</v>
      </c>
      <c r="P12" s="30">
        <f>LN(P9)</f>
        <v>2.0746205548769658E-2</v>
      </c>
      <c r="S12" t="s">
        <v>33</v>
      </c>
      <c r="T12" s="30">
        <f>LN(T9)</f>
        <v>2.1467975191783673E-2</v>
      </c>
      <c r="W12" t="s">
        <v>33</v>
      </c>
      <c r="X12" s="30">
        <f>LN(X9)</f>
        <v>2.1419352120258899E-2</v>
      </c>
      <c r="AA12" t="s">
        <v>33</v>
      </c>
      <c r="AB12" s="30">
        <f>LN(AB9)</f>
        <v>2.0679006662116299E-2</v>
      </c>
      <c r="AE12" t="s">
        <v>33</v>
      </c>
      <c r="AF12" s="30">
        <f>LN(AF9)</f>
        <v>2.1262249895896871E-2</v>
      </c>
      <c r="AI12" t="s">
        <v>33</v>
      </c>
      <c r="AJ12" s="30">
        <f>LN(AJ9)</f>
        <v>2.1287177495150172E-2</v>
      </c>
      <c r="AM12" t="s">
        <v>33</v>
      </c>
      <c r="AN12" s="30">
        <f>LN(AN9)</f>
        <v>2.1487276955011004E-2</v>
      </c>
      <c r="AQ12" t="s">
        <v>33</v>
      </c>
      <c r="AR12" s="30">
        <f>LN(AR9)</f>
        <v>2.1460431580863127E-2</v>
      </c>
    </row>
    <row r="13" spans="1:48">
      <c r="A13" t="s">
        <v>48</v>
      </c>
      <c r="B13" s="22">
        <f>STDEV(B2:B11)</f>
        <v>3.7898094508395381E-4</v>
      </c>
      <c r="C13" s="22">
        <f>STDEV(C2:C11)</f>
        <v>7.1036440146562338E-3</v>
      </c>
      <c r="D13" s="22">
        <f>STDEV(D2:D11)</f>
        <v>196.40306192335061</v>
      </c>
      <c r="E13" s="22">
        <f>STDEV(E2:E11)</f>
        <v>11.506519890914019</v>
      </c>
      <c r="F13" s="22">
        <f>STDEV(F2:F11)</f>
        <v>1159.0907555282786</v>
      </c>
      <c r="G13" t="s">
        <v>34</v>
      </c>
      <c r="H13" s="30">
        <f>LN(H10)</f>
        <v>1.6507398557103127E-2</v>
      </c>
      <c r="K13" t="s">
        <v>34</v>
      </c>
      <c r="L13" s="30">
        <f>LN(L10)</f>
        <v>1.5553109399685993E-2</v>
      </c>
      <c r="O13" t="s">
        <v>34</v>
      </c>
      <c r="P13" s="30">
        <f>LN(P10)</f>
        <v>1.5901502619300966E-2</v>
      </c>
      <c r="S13" t="s">
        <v>34</v>
      </c>
      <c r="T13" s="30">
        <f>LN(T10)</f>
        <v>1.6256586574084183E-2</v>
      </c>
      <c r="W13" t="s">
        <v>34</v>
      </c>
      <c r="X13" s="30">
        <f>LN(X10)</f>
        <v>1.6274234978425495E-2</v>
      </c>
      <c r="AA13" t="s">
        <v>34</v>
      </c>
      <c r="AB13" s="30">
        <f>LN(AB10)</f>
        <v>1.7632301726686023E-2</v>
      </c>
      <c r="AE13" t="s">
        <v>34</v>
      </c>
      <c r="AF13" s="30">
        <f>LN(AF10)</f>
        <v>1.6265373668031297E-2</v>
      </c>
      <c r="AI13" t="s">
        <v>34</v>
      </c>
      <c r="AJ13" s="30">
        <f>LN(AJ10)</f>
        <v>1.6235416997443387E-2</v>
      </c>
      <c r="AM13" t="s">
        <v>34</v>
      </c>
      <c r="AN13" s="30">
        <f>LN(AN10)</f>
        <v>1.6535389030039552E-2</v>
      </c>
      <c r="AQ13" t="s">
        <v>34</v>
      </c>
      <c r="AR13" s="30">
        <f>LN(AR10)</f>
        <v>1.6224558080962931E-2</v>
      </c>
    </row>
    <row r="14" spans="1:48">
      <c r="A14" t="s">
        <v>49</v>
      </c>
      <c r="B14" s="22">
        <f>MIN(B2:B11)</f>
        <v>1.8249404511197765E-2</v>
      </c>
      <c r="C14" s="22">
        <f>MIN(C2:C11)</f>
        <v>0.96284962126383766</v>
      </c>
      <c r="D14" s="22">
        <f>MIN(D2:D11)</f>
        <v>181.42338189102165</v>
      </c>
      <c r="E14" s="22">
        <f>MIN(E2:E11)</f>
        <v>1963</v>
      </c>
      <c r="F14" s="22">
        <f>MIN(F2:F11)</f>
        <v>3616.71</v>
      </c>
      <c r="G14" t="s">
        <v>35</v>
      </c>
      <c r="H14" s="30">
        <f>H12-H11</f>
        <v>2.3086407756368957E-3</v>
      </c>
      <c r="K14" t="s">
        <v>35</v>
      </c>
      <c r="L14" s="30">
        <f>L12-L11</f>
        <v>2.6890446491887668E-3</v>
      </c>
      <c r="O14" t="s">
        <v>35</v>
      </c>
      <c r="P14" s="30">
        <f>P12-P11</f>
        <v>2.4194175742942338E-3</v>
      </c>
      <c r="S14" t="s">
        <v>35</v>
      </c>
      <c r="T14" s="30">
        <f>T12-T11</f>
        <v>2.6022994912757551E-3</v>
      </c>
      <c r="W14" t="s">
        <v>35</v>
      </c>
      <c r="X14" s="30">
        <f>X12-X11</f>
        <v>2.5692495457661883E-3</v>
      </c>
      <c r="AA14" t="s">
        <v>35</v>
      </c>
      <c r="AB14" s="30">
        <f>AB12-AB11</f>
        <v>1.5221921667934561E-3</v>
      </c>
      <c r="AE14" t="s">
        <v>35</v>
      </c>
      <c r="AF14" s="30">
        <f>AF12-AF11</f>
        <v>2.4953170206752848E-3</v>
      </c>
      <c r="AI14" t="s">
        <v>35</v>
      </c>
      <c r="AJ14" s="30">
        <f>AJ12-AJ11</f>
        <v>2.522690216729722E-3</v>
      </c>
      <c r="AM14" t="s">
        <v>35</v>
      </c>
      <c r="AN14" s="30">
        <f>AN12-AN11</f>
        <v>2.4728788163647514E-3</v>
      </c>
      <c r="AQ14" t="s">
        <v>35</v>
      </c>
      <c r="AR14" s="30">
        <f>AR12-AR11</f>
        <v>2.6145099574510326E-3</v>
      </c>
    </row>
    <row r="15" spans="1:48">
      <c r="A15" t="s">
        <v>50</v>
      </c>
      <c r="B15" s="22">
        <f>MAX(B2:B11)</f>
        <v>1.9573379335228208E-2</v>
      </c>
      <c r="C15" s="22">
        <f>MAX(C2:C11)</f>
        <v>0.99226373492805175</v>
      </c>
      <c r="D15" s="22">
        <f>MAX(D2:D11)</f>
        <v>897.8293892335887</v>
      </c>
      <c r="E15" s="22">
        <f>MAX(E2:E11)</f>
        <v>2002</v>
      </c>
      <c r="F15" s="22">
        <f>MAX(F2:F11)</f>
        <v>7629.86</v>
      </c>
      <c r="G15" t="s">
        <v>36</v>
      </c>
      <c r="H15" s="30">
        <f>H11-H13</f>
        <v>2.3139829333692144E-3</v>
      </c>
      <c r="K15" t="s">
        <v>36</v>
      </c>
      <c r="L15" s="30">
        <f>L11-L13</f>
        <v>2.6962951115117716E-3</v>
      </c>
      <c r="O15" t="s">
        <v>36</v>
      </c>
      <c r="P15" s="30">
        <f>P11-P13</f>
        <v>2.4252853551744585E-3</v>
      </c>
      <c r="S15" t="s">
        <v>36</v>
      </c>
      <c r="T15" s="30">
        <f>T11-T13</f>
        <v>2.6090891264237345E-3</v>
      </c>
      <c r="W15" t="s">
        <v>36</v>
      </c>
      <c r="X15" s="30">
        <f>X11-X13</f>
        <v>2.5758675960672155E-3</v>
      </c>
      <c r="AA15" t="s">
        <v>36</v>
      </c>
      <c r="AB15" s="30">
        <f>AB11-AB13</f>
        <v>1.5245127686368196E-3</v>
      </c>
      <c r="AE15" t="s">
        <v>36</v>
      </c>
      <c r="AF15" s="30">
        <f>AF11-AF13</f>
        <v>2.5015592071902897E-3</v>
      </c>
      <c r="AI15" t="s">
        <v>36</v>
      </c>
      <c r="AJ15" s="30">
        <f>AJ11-AJ13</f>
        <v>2.5290702809770624E-3</v>
      </c>
      <c r="AM15" t="s">
        <v>36</v>
      </c>
      <c r="AN15" s="30">
        <f>AN11-AN13</f>
        <v>2.4790091086067008E-3</v>
      </c>
      <c r="AQ15" t="s">
        <v>36</v>
      </c>
      <c r="AR15" s="30">
        <f>AR11-AR13</f>
        <v>2.6213635424491635E-3</v>
      </c>
    </row>
    <row r="16" spans="1:48">
      <c r="A16" t="s">
        <v>51</v>
      </c>
      <c r="B16" s="22">
        <f>ABS(B15-B14)</f>
        <v>1.3239748240304432E-3</v>
      </c>
      <c r="C16" s="22">
        <f>ABS(C15-C14)</f>
        <v>2.9414113664214092E-2</v>
      </c>
      <c r="D16" s="22">
        <f>ABS(D15-D14)</f>
        <v>716.40600734256702</v>
      </c>
      <c r="E16" s="22">
        <f>ABS(E15-E14)</f>
        <v>39</v>
      </c>
      <c r="F16" s="22">
        <f>ABS(F15-F14)</f>
        <v>4013.1499999999996</v>
      </c>
      <c r="G16" t="s">
        <v>37</v>
      </c>
      <c r="H16" s="31">
        <f>AVERAGE(H14:H15)</f>
        <v>2.311311854503055E-3</v>
      </c>
      <c r="K16" t="s">
        <v>37</v>
      </c>
      <c r="L16" s="31">
        <f>AVERAGE(L14:L15)</f>
        <v>2.6926698803502692E-3</v>
      </c>
      <c r="O16" t="s">
        <v>37</v>
      </c>
      <c r="P16" s="31">
        <f>AVERAGE(P14:P15)</f>
        <v>2.4223514647343462E-3</v>
      </c>
      <c r="S16" t="s">
        <v>37</v>
      </c>
      <c r="T16" s="31">
        <f>AVERAGE(T14:T15)</f>
        <v>2.6056943088497448E-3</v>
      </c>
      <c r="W16" t="s">
        <v>37</v>
      </c>
      <c r="X16" s="31">
        <f>AVERAGE(X14:X15)</f>
        <v>2.5725585709167019E-3</v>
      </c>
      <c r="AA16" t="s">
        <v>37</v>
      </c>
      <c r="AB16" s="31">
        <f>AVERAGE(AB14:AB15)</f>
        <v>1.5233524677151378E-3</v>
      </c>
      <c r="AE16" t="s">
        <v>37</v>
      </c>
      <c r="AF16" s="31">
        <f>AVERAGE(AF14:AF15)</f>
        <v>2.4984381139327872E-3</v>
      </c>
      <c r="AI16" t="s">
        <v>37</v>
      </c>
      <c r="AJ16" s="31">
        <f>AVERAGE(AJ14:AJ15)</f>
        <v>2.5258802488533922E-3</v>
      </c>
      <c r="AM16" t="s">
        <v>37</v>
      </c>
      <c r="AN16" s="31">
        <f>AVERAGE(AN14:AN15)</f>
        <v>2.4759439624857261E-3</v>
      </c>
      <c r="AQ16" t="s">
        <v>37</v>
      </c>
      <c r="AR16" s="31">
        <f>AVERAGE(AR14:AR15)</f>
        <v>2.6179367499500981E-3</v>
      </c>
    </row>
    <row r="17" spans="1:44">
      <c r="A17" t="s">
        <v>52</v>
      </c>
      <c r="B17" s="22">
        <f>COUNT(B2:B11)</f>
        <v>10</v>
      </c>
      <c r="G17" t="s">
        <v>38</v>
      </c>
      <c r="H17">
        <f>TINV(0.3173,H5)</f>
        <v>1.0665531354182853</v>
      </c>
      <c r="K17" t="s">
        <v>38</v>
      </c>
      <c r="L17">
        <f>TINV(0.3173,L5)</f>
        <v>1.0767385673224843</v>
      </c>
      <c r="O17" t="s">
        <v>38</v>
      </c>
      <c r="P17">
        <f>TINV(0.3173,P5)</f>
        <v>1.0767385673224843</v>
      </c>
      <c r="S17" t="s">
        <v>38</v>
      </c>
      <c r="T17">
        <f>TINV(0.3173,T5)</f>
        <v>1.0767385673224843</v>
      </c>
      <c r="W17" t="s">
        <v>38</v>
      </c>
      <c r="X17">
        <f>TINV(0.3173,X5)</f>
        <v>1.0767385673224843</v>
      </c>
      <c r="AA17" t="s">
        <v>38</v>
      </c>
      <c r="AB17">
        <f>TINV(0.3173,AB5)</f>
        <v>1.0767385673224843</v>
      </c>
      <c r="AE17" t="s">
        <v>38</v>
      </c>
      <c r="AF17">
        <f>TINV(0.3173,AF5)</f>
        <v>1.0767385673224843</v>
      </c>
      <c r="AI17" t="s">
        <v>38</v>
      </c>
      <c r="AJ17">
        <f>TINV(0.3173,AJ5)</f>
        <v>1.0767385673224843</v>
      </c>
      <c r="AM17" t="s">
        <v>38</v>
      </c>
      <c r="AN17">
        <f>TINV(0.3173,AN5)</f>
        <v>1.0767385673224843</v>
      </c>
      <c r="AQ17" t="s">
        <v>38</v>
      </c>
      <c r="AR17">
        <f>TINV(0.3173,AR5)</f>
        <v>1.0767385673224843</v>
      </c>
    </row>
    <row r="18" spans="1:44">
      <c r="G18" t="s">
        <v>39</v>
      </c>
      <c r="H18">
        <f>H17*G3</f>
        <v>1.0615062533804297E-3</v>
      </c>
      <c r="K18" t="s">
        <v>39</v>
      </c>
      <c r="L18">
        <f>L17*K3</f>
        <v>1.2156948291611024E-3</v>
      </c>
      <c r="O18" t="s">
        <v>39</v>
      </c>
      <c r="P18">
        <f>P17*O3</f>
        <v>1.0937357823510676E-3</v>
      </c>
      <c r="S18" t="s">
        <v>39</v>
      </c>
      <c r="T18">
        <f>T17*S3</f>
        <v>1.1771522344805412E-3</v>
      </c>
      <c r="W18" t="s">
        <v>39</v>
      </c>
      <c r="X18">
        <f>X17*W3</f>
        <v>1.1621647533172871E-3</v>
      </c>
      <c r="AA18" t="s">
        <v>39</v>
      </c>
      <c r="AB18">
        <f>AB17*AA3</f>
        <v>6.8839333092090866E-4</v>
      </c>
      <c r="AE18" t="s">
        <v>39</v>
      </c>
      <c r="AF18">
        <f>AF17*AE3</f>
        <v>1.1285867811570681E-3</v>
      </c>
      <c r="AI18" t="s">
        <v>39</v>
      </c>
      <c r="AJ18">
        <f>AJ17*AI3</f>
        <v>1.140980015128935E-3</v>
      </c>
      <c r="AM18" t="s">
        <v>39</v>
      </c>
      <c r="AN18">
        <f>AN17*AM3</f>
        <v>1.1187026397508455E-3</v>
      </c>
      <c r="AQ18" t="s">
        <v>39</v>
      </c>
      <c r="AR18">
        <f>AR17*AQ3</f>
        <v>1.182659509612706E-3</v>
      </c>
    </row>
    <row r="19" spans="1:44">
      <c r="G19" t="s">
        <v>40</v>
      </c>
      <c r="H19">
        <f>G2+H18</f>
        <v>1.0200611264210837</v>
      </c>
      <c r="K19" t="s">
        <v>40</v>
      </c>
      <c r="L19">
        <f>K2+L18</f>
        <v>1.0196326373272311</v>
      </c>
      <c r="O19" t="s">
        <v>40</v>
      </c>
      <c r="P19">
        <f>O2+P18</f>
        <v>1.0195894899598132</v>
      </c>
      <c r="S19" t="s">
        <v>40</v>
      </c>
      <c r="T19">
        <f>S2+T18</f>
        <v>1.0202219091850273</v>
      </c>
      <c r="W19" t="s">
        <v>40</v>
      </c>
      <c r="X19">
        <f>W2+X18</f>
        <v>1.0201910521150188</v>
      </c>
      <c r="AA19" t="s">
        <v>40</v>
      </c>
      <c r="AB19">
        <f>AA2+AB18</f>
        <v>1.0200298769360931</v>
      </c>
      <c r="AE19" t="s">
        <v>40</v>
      </c>
      <c r="AF19">
        <f>AE2+AF18</f>
        <v>1.0200727253410631</v>
      </c>
      <c r="AI19" t="s">
        <v>40</v>
      </c>
      <c r="AJ19">
        <f>AI2+AJ18</f>
        <v>1.0200826266515564</v>
      </c>
      <c r="AM19" t="s">
        <v>40</v>
      </c>
      <c r="AN19">
        <f>AM2+AN18</f>
        <v>1.0203150256814832</v>
      </c>
      <c r="AQ19" t="s">
        <v>40</v>
      </c>
      <c r="AR19">
        <f>AQ2+AR18</f>
        <v>1.0202072863702929</v>
      </c>
    </row>
    <row r="20" spans="1:44">
      <c r="G20" t="s">
        <v>41</v>
      </c>
      <c r="H20">
        <f>G2-H18</f>
        <v>1.0179381139143227</v>
      </c>
      <c r="K20" t="s">
        <v>41</v>
      </c>
      <c r="L20">
        <f>K2-L18</f>
        <v>1.017201247668909</v>
      </c>
      <c r="O20" t="s">
        <v>41</v>
      </c>
      <c r="P20">
        <f>O2-P18</f>
        <v>1.0174020183951111</v>
      </c>
      <c r="S20" t="s">
        <v>41</v>
      </c>
      <c r="T20">
        <f>S2-T18</f>
        <v>1.0178676047160662</v>
      </c>
      <c r="W20" t="s">
        <v>41</v>
      </c>
      <c r="X20">
        <f>W2-X18</f>
        <v>1.0178667226083842</v>
      </c>
      <c r="AA20" t="s">
        <v>41</v>
      </c>
      <c r="AB20">
        <f>AA2-AB18</f>
        <v>1.0186530902742512</v>
      </c>
      <c r="AE20" t="s">
        <v>41</v>
      </c>
      <c r="AF20">
        <f>AE2-AF18</f>
        <v>1.0178155517787491</v>
      </c>
      <c r="AI20" t="s">
        <v>41</v>
      </c>
      <c r="AJ20">
        <f>AI2-AJ18</f>
        <v>1.0178006666212984</v>
      </c>
      <c r="AM20" t="s">
        <v>41</v>
      </c>
      <c r="AN20">
        <f>AM2-AN18</f>
        <v>1.0180776204019817</v>
      </c>
      <c r="AQ20" t="s">
        <v>41</v>
      </c>
      <c r="AR20">
        <f>AQ2-AR18</f>
        <v>1.0178419673510675</v>
      </c>
    </row>
    <row r="21" spans="1:44">
      <c r="G21" t="s">
        <v>32</v>
      </c>
      <c r="H21" s="30">
        <f>LN(G2)</f>
        <v>1.8821381490472341E-2</v>
      </c>
      <c r="K21" t="s">
        <v>32</v>
      </c>
      <c r="L21" s="30">
        <f>LN(K2)</f>
        <v>1.8249404511197765E-2</v>
      </c>
      <c r="O21" t="s">
        <v>32</v>
      </c>
      <c r="P21" s="30">
        <f>LN(O2)</f>
        <v>1.8326787974475425E-2</v>
      </c>
      <c r="S21" t="s">
        <v>32</v>
      </c>
      <c r="T21" s="30">
        <f>LN(S2)</f>
        <v>1.8865675700507917E-2</v>
      </c>
      <c r="W21" t="s">
        <v>32</v>
      </c>
      <c r="X21" s="30">
        <f>LN(W2)</f>
        <v>1.8850102574492711E-2</v>
      </c>
      <c r="AA21" t="s">
        <v>32</v>
      </c>
      <c r="AB21" s="30">
        <f>LN(AA2)</f>
        <v>1.9156814495322843E-2</v>
      </c>
      <c r="AE21" t="s">
        <v>32</v>
      </c>
      <c r="AF21" s="30">
        <f>LN(AE2)</f>
        <v>1.8766932875221586E-2</v>
      </c>
      <c r="AI21" t="s">
        <v>32</v>
      </c>
      <c r="AJ21" s="30">
        <f>LN(AI2)</f>
        <v>1.876448727842045E-2</v>
      </c>
      <c r="AM21" t="s">
        <v>32</v>
      </c>
      <c r="AN21" s="30">
        <f>LN(AM2)</f>
        <v>1.9014398138646253E-2</v>
      </c>
      <c r="AQ21" t="s">
        <v>32</v>
      </c>
      <c r="AR21" s="30">
        <f>LN(AQ2)</f>
        <v>1.8845921623412094E-2</v>
      </c>
    </row>
    <row r="22" spans="1:44">
      <c r="G22" t="s">
        <v>42</v>
      </c>
      <c r="H22" s="30">
        <f>LN(H19)</f>
        <v>1.9862553364384576E-2</v>
      </c>
      <c r="K22" t="s">
        <v>42</v>
      </c>
      <c r="L22" s="30">
        <f>LN(L19)</f>
        <v>1.9442402940069412E-2</v>
      </c>
      <c r="O22" t="s">
        <v>42</v>
      </c>
      <c r="P22" s="30">
        <f>LN(P19)</f>
        <v>1.9400085463373844E-2</v>
      </c>
      <c r="S22" t="s">
        <v>42</v>
      </c>
      <c r="T22" s="30">
        <f>LN(T19)</f>
        <v>2.0020161658401158E-2</v>
      </c>
      <c r="W22" t="s">
        <v>42</v>
      </c>
      <c r="X22" s="30">
        <f>LN(X19)</f>
        <v>1.9989915751718438E-2</v>
      </c>
      <c r="AA22" t="s">
        <v>42</v>
      </c>
      <c r="AB22" s="30">
        <f>LN(AB19)</f>
        <v>1.9831917981020228E-2</v>
      </c>
      <c r="AE22" t="s">
        <v>42</v>
      </c>
      <c r="AF22" s="30">
        <f>LN(AF19)</f>
        <v>1.9873924108485E-2</v>
      </c>
      <c r="AI22" t="s">
        <v>42</v>
      </c>
      <c r="AJ22" s="30">
        <f>LN(AJ19)</f>
        <v>1.9883630536462343E-2</v>
      </c>
      <c r="AM22" t="s">
        <v>42</v>
      </c>
      <c r="AN22" s="30">
        <f>LN(AN19)</f>
        <v>2.0111428319572047E-2</v>
      </c>
      <c r="AQ22" t="s">
        <v>42</v>
      </c>
      <c r="AR22" s="30">
        <f>LN(AR19)</f>
        <v>2.000582858105987E-2</v>
      </c>
    </row>
    <row r="23" spans="1:44">
      <c r="G23" t="s">
        <v>43</v>
      </c>
      <c r="H23" s="30">
        <f>LN(H20)</f>
        <v>1.77791244477437E-2</v>
      </c>
      <c r="K23" t="s">
        <v>43</v>
      </c>
      <c r="L23" s="30">
        <f>LN(L20)</f>
        <v>1.7054981136948026E-2</v>
      </c>
      <c r="O23" t="s">
        <v>43</v>
      </c>
      <c r="P23" s="30">
        <f>LN(P20)</f>
        <v>1.725233728023411E-2</v>
      </c>
      <c r="S23" t="s">
        <v>43</v>
      </c>
      <c r="T23" s="30">
        <f>LN(T20)</f>
        <v>1.7709855364118086E-2</v>
      </c>
      <c r="W23" t="s">
        <v>43</v>
      </c>
      <c r="X23" s="30">
        <f>LN(X20)</f>
        <v>1.7708988740541356E-2</v>
      </c>
      <c r="AA23" t="s">
        <v>43</v>
      </c>
      <c r="AB23" s="30">
        <f>LN(AB20)</f>
        <v>1.8481254936995498E-2</v>
      </c>
      <c r="AE23" t="s">
        <v>43</v>
      </c>
      <c r="AF23" s="30">
        <f>LN(AF20)</f>
        <v>1.7658714854198936E-2</v>
      </c>
      <c r="AI23" t="s">
        <v>43</v>
      </c>
      <c r="AJ23" s="30">
        <f>LN(AJ20)</f>
        <v>1.764409013533853E-2</v>
      </c>
      <c r="AM23" t="s">
        <v>43</v>
      </c>
      <c r="AN23" s="30">
        <f>LN(AN20)</f>
        <v>1.7916163160682924E-2</v>
      </c>
      <c r="AQ23" t="s">
        <v>43</v>
      </c>
      <c r="AR23" s="30">
        <f>LN(AR20)</f>
        <v>1.7684667719129962E-2</v>
      </c>
    </row>
    <row r="24" spans="1:44">
      <c r="G24" t="s">
        <v>44</v>
      </c>
      <c r="H24" s="30">
        <f>H22-H21</f>
        <v>1.0411718739122347E-3</v>
      </c>
      <c r="K24" t="s">
        <v>44</v>
      </c>
      <c r="L24" s="30">
        <f>L22-L21</f>
        <v>1.1929984288716472E-3</v>
      </c>
      <c r="O24" t="s">
        <v>44</v>
      </c>
      <c r="P24" s="30">
        <f>P22-P21</f>
        <v>1.0732974888984191E-3</v>
      </c>
      <c r="S24" t="s">
        <v>44</v>
      </c>
      <c r="T24" s="30">
        <f>T22-T21</f>
        <v>1.1544859578932407E-3</v>
      </c>
      <c r="W24" t="s">
        <v>44</v>
      </c>
      <c r="X24" s="30">
        <f>X22-X21</f>
        <v>1.1398131772257271E-3</v>
      </c>
      <c r="AA24" t="s">
        <v>44</v>
      </c>
      <c r="AB24" s="30">
        <f>AB22-AB21</f>
        <v>6.751034856973849E-4</v>
      </c>
      <c r="AE24" t="s">
        <v>44</v>
      </c>
      <c r="AF24" s="30">
        <f>AF22-AF21</f>
        <v>1.1069912332634137E-3</v>
      </c>
      <c r="AI24" t="s">
        <v>44</v>
      </c>
      <c r="AJ24" s="30">
        <f>AJ22-AJ21</f>
        <v>1.1191432580418929E-3</v>
      </c>
      <c r="AM24" t="s">
        <v>44</v>
      </c>
      <c r="AN24" s="30">
        <f>AN22-AN21</f>
        <v>1.097030180925794E-3</v>
      </c>
      <c r="AQ24" t="s">
        <v>44</v>
      </c>
      <c r="AR24" s="30">
        <f>AR22-AR21</f>
        <v>1.1599069576477758E-3</v>
      </c>
    </row>
    <row r="25" spans="1:44">
      <c r="G25" t="s">
        <v>45</v>
      </c>
      <c r="H25" s="30">
        <f>H21-H23</f>
        <v>1.0422570427286414E-3</v>
      </c>
      <c r="K25" t="s">
        <v>45</v>
      </c>
      <c r="L25" s="30">
        <f>L21-L23</f>
        <v>1.1944233742497389E-3</v>
      </c>
      <c r="O25" t="s">
        <v>45</v>
      </c>
      <c r="P25" s="30">
        <f>P21-P23</f>
        <v>1.0744506942413148E-3</v>
      </c>
      <c r="S25" t="s">
        <v>45</v>
      </c>
      <c r="T25" s="30">
        <f>T21-T23</f>
        <v>1.155820336389831E-3</v>
      </c>
      <c r="W25" t="s">
        <v>45</v>
      </c>
      <c r="X25" s="30">
        <f>X21-X23</f>
        <v>1.141113833951355E-3</v>
      </c>
      <c r="AA25" t="s">
        <v>45</v>
      </c>
      <c r="AB25" s="30">
        <f>AB21-AB23</f>
        <v>6.7555955832734535E-4</v>
      </c>
      <c r="AE25" t="s">
        <v>45</v>
      </c>
      <c r="AF25" s="30">
        <f>AF21-AF23</f>
        <v>1.10821802102265E-3</v>
      </c>
      <c r="AI25" t="s">
        <v>45</v>
      </c>
      <c r="AJ25" s="30">
        <f>AJ21-AJ23</f>
        <v>1.12039714308192E-3</v>
      </c>
      <c r="AM25" t="s">
        <v>45</v>
      </c>
      <c r="AN25" s="30">
        <f>AN21-AN23</f>
        <v>1.0982349779633284E-3</v>
      </c>
      <c r="AQ25" t="s">
        <v>45</v>
      </c>
      <c r="AR25" s="30">
        <f>AR21-AR23</f>
        <v>1.1612539042821328E-3</v>
      </c>
    </row>
    <row r="26" spans="1:44">
      <c r="G26" t="s">
        <v>46</v>
      </c>
      <c r="H26" s="31">
        <f>AVERAGE(H24:H25)</f>
        <v>1.041714458320438E-3</v>
      </c>
      <c r="K26" t="s">
        <v>46</v>
      </c>
      <c r="L26" s="31">
        <f>AVERAGE(L24:L25)</f>
        <v>1.193710901560693E-3</v>
      </c>
      <c r="O26" t="s">
        <v>46</v>
      </c>
      <c r="P26" s="31">
        <f>AVERAGE(P24:P25)</f>
        <v>1.073874091569867E-3</v>
      </c>
      <c r="S26" t="s">
        <v>46</v>
      </c>
      <c r="T26" s="31">
        <f>AVERAGE(T24:T25)</f>
        <v>1.1551531471415358E-3</v>
      </c>
      <c r="W26" t="s">
        <v>46</v>
      </c>
      <c r="X26" s="31">
        <f>AVERAGE(X24:X25)</f>
        <v>1.1404635055885411E-3</v>
      </c>
      <c r="AA26" t="s">
        <v>46</v>
      </c>
      <c r="AB26" s="31">
        <f>AVERAGE(AB24:AB25)</f>
        <v>6.7533152201236513E-4</v>
      </c>
      <c r="AE26" t="s">
        <v>46</v>
      </c>
      <c r="AF26" s="31">
        <f>AVERAGE(AF24:AF25)</f>
        <v>1.1076046271430318E-3</v>
      </c>
      <c r="AI26" t="s">
        <v>46</v>
      </c>
      <c r="AJ26" s="31">
        <f>AVERAGE(AJ24:AJ25)</f>
        <v>1.1197702005619065E-3</v>
      </c>
      <c r="AM26" t="s">
        <v>46</v>
      </c>
      <c r="AN26" s="31">
        <f>AVERAGE(AN24:AN25)</f>
        <v>1.0976325794445612E-3</v>
      </c>
      <c r="AQ26" t="s">
        <v>46</v>
      </c>
      <c r="AR26" s="31">
        <f>AVERAGE(AR24:AR25)</f>
        <v>1.1605804309649543E-3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6"/>
  <sheetViews>
    <sheetView workbookViewId="0">
      <selection activeCell="F1" sqref="F1"/>
    </sheetView>
  </sheetViews>
  <sheetFormatPr baseColWidth="10" defaultRowHeight="14" x14ac:dyDescent="0"/>
  <sheetData>
    <row r="1" spans="2:80" ht="16" thickTop="1" thickBot="1">
      <c r="B1" s="22" t="s">
        <v>25</v>
      </c>
      <c r="C1" s="22" t="s">
        <v>26</v>
      </c>
      <c r="D1" s="22" t="s">
        <v>27</v>
      </c>
      <c r="E1" s="32" t="s">
        <v>1</v>
      </c>
      <c r="F1" s="32" t="s">
        <v>2</v>
      </c>
      <c r="G1" s="25">
        <f>LN(G2)</f>
        <v>2.8412004467583663E-3</v>
      </c>
      <c r="H1" s="26">
        <f>G4</f>
        <v>2.3306030034631577E-2</v>
      </c>
      <c r="I1" s="24" t="s">
        <v>1</v>
      </c>
      <c r="J1" s="24" t="s">
        <v>2</v>
      </c>
      <c r="K1" s="27">
        <f>LN(K2)</f>
        <v>2.1143343121971425E-3</v>
      </c>
      <c r="L1" s="28">
        <f>K4</f>
        <v>1.141991412564638E-2</v>
      </c>
      <c r="M1" s="24" t="s">
        <v>1</v>
      </c>
      <c r="N1" s="24" t="s">
        <v>2</v>
      </c>
      <c r="O1" s="27">
        <f>LN(O2)</f>
        <v>2.5241779792345869E-3</v>
      </c>
      <c r="P1" s="28">
        <f>O4</f>
        <v>1.6723227484198723E-2</v>
      </c>
      <c r="Q1" s="24" t="s">
        <v>1</v>
      </c>
      <c r="R1" s="24" t="s">
        <v>2</v>
      </c>
      <c r="S1" s="27">
        <f>LN(S2)</f>
        <v>3.2411505295111302E-3</v>
      </c>
      <c r="T1" s="28">
        <f>S4</f>
        <v>2.7803296822448139E-2</v>
      </c>
      <c r="U1" s="24" t="s">
        <v>1</v>
      </c>
      <c r="V1" s="24" t="s">
        <v>2</v>
      </c>
      <c r="W1" s="27">
        <f>LN(W2)</f>
        <v>2.4380319714423448E-3</v>
      </c>
      <c r="X1" s="28">
        <f>W4</f>
        <v>1.6435286593135118E-2</v>
      </c>
      <c r="Y1" s="24" t="s">
        <v>1</v>
      </c>
      <c r="Z1" s="24" t="s">
        <v>2</v>
      </c>
      <c r="AA1" s="27">
        <f>LN(AA2)</f>
        <v>2.5956939508076011E-3</v>
      </c>
      <c r="AB1" s="28">
        <f>AA4</f>
        <v>1.8954690959678524E-2</v>
      </c>
      <c r="AC1" s="24" t="s">
        <v>1</v>
      </c>
      <c r="AD1" s="24" t="s">
        <v>2</v>
      </c>
      <c r="AE1" s="27">
        <f>LN(AE2)</f>
        <v>2.6961372583161271E-3</v>
      </c>
      <c r="AF1" s="28">
        <f>AE4</f>
        <v>2.0552196029993197E-2</v>
      </c>
      <c r="AG1" s="24" t="s">
        <v>1</v>
      </c>
      <c r="AH1" s="24" t="s">
        <v>2</v>
      </c>
      <c r="AI1" s="27">
        <f>LN(AI2)</f>
        <v>2.8345376594637738E-3</v>
      </c>
      <c r="AJ1" s="28">
        <f>AI4</f>
        <v>2.2788108197032243E-2</v>
      </c>
      <c r="AK1" s="24" t="s">
        <v>1</v>
      </c>
      <c r="AL1" s="24" t="s">
        <v>2</v>
      </c>
      <c r="AM1" s="27">
        <f>LN(AM2)</f>
        <v>3.1038610496982423E-3</v>
      </c>
      <c r="AN1" s="28">
        <f>AM4</f>
        <v>2.8310498355989346E-2</v>
      </c>
      <c r="AO1" s="24" t="s">
        <v>1</v>
      </c>
      <c r="AP1" s="24" t="s">
        <v>2</v>
      </c>
      <c r="AQ1" s="27">
        <f>LN(AQ2)</f>
        <v>3.0397810209398537E-3</v>
      </c>
      <c r="AR1" s="28">
        <f>AQ4</f>
        <v>2.7447738978899659E-2</v>
      </c>
      <c r="AS1" s="24" t="s">
        <v>1</v>
      </c>
      <c r="AT1" s="24" t="s">
        <v>2</v>
      </c>
      <c r="AU1" s="27">
        <f>LN(AU2)</f>
        <v>2.7722370760776514E-3</v>
      </c>
      <c r="AV1" s="28">
        <f>AU4</f>
        <v>2.2502464236511231E-2</v>
      </c>
      <c r="AW1" s="24" t="s">
        <v>1</v>
      </c>
      <c r="AX1" s="24" t="s">
        <v>2</v>
      </c>
      <c r="AY1" s="27">
        <f>LN(AY2)</f>
        <v>2.7686398907285194E-3</v>
      </c>
      <c r="AZ1" s="28">
        <f>AY4</f>
        <v>2.3017974633061877E-2</v>
      </c>
      <c r="BA1" s="24" t="s">
        <v>1</v>
      </c>
      <c r="BB1" s="24" t="s">
        <v>2</v>
      </c>
      <c r="BC1" s="27">
        <f>LN(BC2)</f>
        <v>2.6272500080754806E-3</v>
      </c>
      <c r="BD1" s="28">
        <f>BC4</f>
        <v>2.1294325792062582E-2</v>
      </c>
      <c r="BE1" s="24" t="s">
        <v>1</v>
      </c>
      <c r="BF1" s="24" t="s">
        <v>2</v>
      </c>
      <c r="BG1" s="27">
        <f>LN(BG2)</f>
        <v>2.5218450267314946E-3</v>
      </c>
      <c r="BH1" s="28">
        <f>BG4</f>
        <v>1.8532885028341155E-2</v>
      </c>
      <c r="BI1" s="24" t="s">
        <v>1</v>
      </c>
      <c r="BJ1" s="24" t="s">
        <v>2</v>
      </c>
      <c r="BK1" s="27">
        <f>LN(BK2)</f>
        <v>6.3800670981037783E-3</v>
      </c>
      <c r="BL1" s="28">
        <f>BK4</f>
        <v>0.16592170088865871</v>
      </c>
      <c r="BM1" s="24" t="s">
        <v>1</v>
      </c>
      <c r="BN1" s="24" t="s">
        <v>2</v>
      </c>
      <c r="BO1" s="27">
        <f>LN(BO2)</f>
        <v>4.0722410042844685E-3</v>
      </c>
      <c r="BP1" s="28">
        <f>BO4</f>
        <v>4.5606578602033855E-2</v>
      </c>
      <c r="BQ1" s="24" t="s">
        <v>1</v>
      </c>
      <c r="BR1" s="24" t="s">
        <v>2</v>
      </c>
      <c r="BS1" s="27">
        <f>LN(BS2)</f>
        <v>3.1439071332747229E-3</v>
      </c>
      <c r="BT1" s="28">
        <f>BS4</f>
        <v>2.5437193804031553E-2</v>
      </c>
      <c r="BU1" s="24" t="s">
        <v>1</v>
      </c>
      <c r="BV1" s="24" t="s">
        <v>2</v>
      </c>
      <c r="BW1" s="27">
        <f>LN(BW2)</f>
        <v>4.4257664700961602E-3</v>
      </c>
      <c r="BX1" s="28">
        <f>BW4</f>
        <v>5.0624228487085476E-2</v>
      </c>
      <c r="BY1" s="24" t="s">
        <v>1</v>
      </c>
      <c r="BZ1" s="24" t="s">
        <v>2</v>
      </c>
      <c r="CA1" s="27">
        <f>LN(CA2)</f>
        <v>-2.7347506727643757E-3</v>
      </c>
      <c r="CB1" s="28">
        <f>CA4</f>
        <v>2.901329095090922E-2</v>
      </c>
    </row>
    <row r="2" spans="2:80" ht="15" thickTop="1">
      <c r="B2">
        <v>2.1143343121971425E-3</v>
      </c>
      <c r="C2" s="29">
        <v>1.141991412564638E-2</v>
      </c>
      <c r="D2">
        <v>0.17327752635558086</v>
      </c>
      <c r="E2" s="24">
        <v>1971</v>
      </c>
      <c r="F2" s="24">
        <v>4356.49</v>
      </c>
      <c r="G2">
        <f t="array" ref="G2:H6">LOGEST(F2:F19,E2:E19,TRUE, TRUE)</f>
        <v>1.0028452404820249</v>
      </c>
      <c r="H2">
        <v>17.216680456681498</v>
      </c>
      <c r="I2" s="24">
        <v>1973</v>
      </c>
      <c r="J2" s="24">
        <v>4520.8900000000003</v>
      </c>
      <c r="K2">
        <f t="array" ref="K2:L6">LOGEST(J2:J18,I2:I18,TRUE, TRUE)</f>
        <v>1.0021165710931454</v>
      </c>
      <c r="L2">
        <v>73.214038525300722</v>
      </c>
      <c r="M2" s="24">
        <v>1971</v>
      </c>
      <c r="N2" s="24">
        <v>4356.49</v>
      </c>
      <c r="O2">
        <f t="array" ref="O2:P6">LOGEST(N2:N18,M2:M18,TRUE, TRUE)</f>
        <v>1.0025273663986183</v>
      </c>
      <c r="P2">
        <v>32.379696148986696</v>
      </c>
      <c r="Q2" s="24">
        <v>1971</v>
      </c>
      <c r="R2" s="24">
        <v>4356.49</v>
      </c>
      <c r="S2">
        <f t="array" ref="S2:T6">LOGEST(R2:R18,Q2:Q18,TRUE, TRUE)</f>
        <v>1.0032464087372348</v>
      </c>
      <c r="T2">
        <v>7.758108805968603</v>
      </c>
      <c r="U2" s="24">
        <v>1971</v>
      </c>
      <c r="V2" s="24">
        <v>4356.49</v>
      </c>
      <c r="W2">
        <f t="array" ref="W2:X6">LOGEST(V2:V18,U2:U18,TRUE, TRUE)</f>
        <v>1.002441006388139</v>
      </c>
      <c r="X2">
        <v>38.479363973185244</v>
      </c>
      <c r="Y2" s="24">
        <v>1971</v>
      </c>
      <c r="Z2" s="24">
        <v>4356.49</v>
      </c>
      <c r="AA2">
        <f t="array" ref="AA2:AB6">LOGEST(Z2:Z18,Y2:Y18,TRUE, TRUE)</f>
        <v>1.0025990656810462</v>
      </c>
      <c r="AB2">
        <v>28.114022998972786</v>
      </c>
      <c r="AC2" s="24">
        <v>1971</v>
      </c>
      <c r="AD2" s="24">
        <v>4356.49</v>
      </c>
      <c r="AE2">
        <f t="array" ref="AE2:AF6">LOGEST(AD2:AD18,AC2:AC18,TRUE, TRUE)</f>
        <v>1.0026997751050173</v>
      </c>
      <c r="AF2">
        <v>23.009845544811814</v>
      </c>
      <c r="AG2" s="24">
        <v>1971</v>
      </c>
      <c r="AH2" s="24">
        <v>4356.49</v>
      </c>
      <c r="AI2">
        <f t="array" ref="AI2:AJ6">LOGEST(AH2:AH18,AG2:AG18,TRUE, TRUE)</f>
        <v>1.0028385587597577</v>
      </c>
      <c r="AJ2">
        <v>17.447887835205254</v>
      </c>
      <c r="AK2" s="24">
        <v>1971</v>
      </c>
      <c r="AL2" s="24">
        <v>4356.49</v>
      </c>
      <c r="AM2">
        <f t="array" ref="AM2:AN6">LOGEST(AL2:AL18,AK2:AK18,TRUE, TRUE)</f>
        <v>1.0031086830140179</v>
      </c>
      <c r="AN2">
        <v>10.147562072842346</v>
      </c>
      <c r="AO2" s="24">
        <v>1971</v>
      </c>
      <c r="AP2" s="24">
        <v>4356.49</v>
      </c>
      <c r="AQ2">
        <f t="array" ref="AQ2:AR6">LOGEST(AP2:AP18,AO2:AO18,TRUE, TRUE)</f>
        <v>1.0030444058402261</v>
      </c>
      <c r="AR2">
        <v>11.516180484757406</v>
      </c>
      <c r="AS2" s="24">
        <v>1971</v>
      </c>
      <c r="AT2" s="24">
        <v>4356.49</v>
      </c>
      <c r="AU2">
        <f t="array" ref="AU2:AV6">LOGEST(AT2:AT18,AS2:AS18,TRUE, TRUE)</f>
        <v>1.0027760832786545</v>
      </c>
      <c r="AV2">
        <v>19.841465751675806</v>
      </c>
      <c r="AW2" s="24">
        <v>1971</v>
      </c>
      <c r="AX2" s="24">
        <v>4356.49</v>
      </c>
      <c r="AY2">
        <f t="array" ref="AY2:AZ6">LOGEST(AX2:AX18,AW2:AW18,TRUE, TRUE)</f>
        <v>1.0027724761137071</v>
      </c>
      <c r="AZ2">
        <v>19.72093913211588</v>
      </c>
      <c r="BA2" s="24">
        <v>1971</v>
      </c>
      <c r="BB2" s="24">
        <v>4356.49</v>
      </c>
      <c r="BC2">
        <f t="array" ref="BC2:BD6">LOGEST(BB2:BB18,BA2:BA18,TRUE, TRUE)</f>
        <v>1.0026307042537712</v>
      </c>
      <c r="BD2">
        <v>26.049010476658168</v>
      </c>
      <c r="BE2" s="24">
        <v>1971</v>
      </c>
      <c r="BF2" s="24">
        <v>4356.49</v>
      </c>
      <c r="BG2">
        <f t="array" ref="BG2:BH6">LOGEST(BF2:BF18,BE2:BE18,TRUE, TRUE)</f>
        <v>1.0025250275526176</v>
      </c>
      <c r="BH2">
        <v>32.264310995654185</v>
      </c>
      <c r="BI2" s="24">
        <v>1971</v>
      </c>
      <c r="BJ2" s="24">
        <v>4356.49</v>
      </c>
      <c r="BK2">
        <f t="array" ref="BK2:BL6">LOGEST(BJ2:BJ18,BI2:BI18,TRUE, TRUE)</f>
        <v>1.0064004630790293</v>
      </c>
      <c r="BL2">
        <v>1.5756006392320668E-2</v>
      </c>
      <c r="BM2" s="24">
        <v>1971</v>
      </c>
      <c r="BN2" s="24">
        <v>4356.49</v>
      </c>
      <c r="BO2">
        <f t="array" ref="BO2:BP6">LOGEST(BN2:BN18,BM2:BM18,TRUE, TRUE)</f>
        <v>1.0040805438442457</v>
      </c>
      <c r="BP2">
        <v>1.509964504138599</v>
      </c>
      <c r="BQ2" s="24">
        <v>1971</v>
      </c>
      <c r="BR2" s="24">
        <v>4356.49</v>
      </c>
      <c r="BS2">
        <f t="array" ref="BS2:BT6">LOGEST(BR2:BR18,BQ2:BQ18,TRUE, TRUE)</f>
        <v>1.003148854392522</v>
      </c>
      <c r="BT2">
        <v>9.4596251147350099</v>
      </c>
      <c r="BU2" s="24">
        <v>1971</v>
      </c>
      <c r="BV2" s="24">
        <v>4356.49</v>
      </c>
      <c r="BW2">
        <f t="array" ref="BW2:BX6">LOGEST(BV2:BV18,BU2:BU18,TRUE, TRUE)</f>
        <v>1.0044355746387366</v>
      </c>
      <c r="BX2">
        <v>0.74850996484788579</v>
      </c>
      <c r="BY2" s="24">
        <v>1971</v>
      </c>
      <c r="BZ2" s="24">
        <v>4356.49</v>
      </c>
      <c r="CA2">
        <f t="array" ref="CA2:CB6">LOGEST(BZ2:BZ18,BY2:BY18,TRUE, TRUE)</f>
        <v>0.99726898535138253</v>
      </c>
      <c r="CB2">
        <v>1073036.928046589</v>
      </c>
    </row>
    <row r="3" spans="2:80">
      <c r="B3">
        <v>2.5241779792345869E-3</v>
      </c>
      <c r="C3" s="29">
        <v>1.6723227484198723E-2</v>
      </c>
      <c r="D3">
        <v>0.25511475433428865</v>
      </c>
      <c r="E3" s="24">
        <v>1973</v>
      </c>
      <c r="F3" s="24">
        <v>4520.8900000000003</v>
      </c>
      <c r="G3">
        <v>4.5981907693144839E-3</v>
      </c>
      <c r="H3">
        <v>9.128532867431483</v>
      </c>
      <c r="I3" s="24">
        <v>1974</v>
      </c>
      <c r="J3" s="24">
        <v>4931.88</v>
      </c>
      <c r="K3">
        <v>5.0792844865903694E-3</v>
      </c>
      <c r="L3">
        <v>10.087861344359482</v>
      </c>
      <c r="M3" s="24">
        <v>1974</v>
      </c>
      <c r="N3" s="24">
        <v>4931.88</v>
      </c>
      <c r="O3">
        <v>4.9974928964566286E-3</v>
      </c>
      <c r="P3">
        <v>9.9248329776275863</v>
      </c>
      <c r="Q3" s="24">
        <v>1973</v>
      </c>
      <c r="R3" s="24">
        <v>4520.8900000000003</v>
      </c>
      <c r="S3">
        <v>4.948601653728733E-3</v>
      </c>
      <c r="T3">
        <v>9.8274475361837759</v>
      </c>
      <c r="U3" s="24">
        <v>1973</v>
      </c>
      <c r="V3" s="24">
        <v>4520.8900000000003</v>
      </c>
      <c r="W3">
        <v>4.86974921136694E-3</v>
      </c>
      <c r="X3">
        <v>9.6702843771988061</v>
      </c>
      <c r="Y3" s="24">
        <v>1973</v>
      </c>
      <c r="Z3" s="24">
        <v>4520.8900000000003</v>
      </c>
      <c r="AA3">
        <v>4.821631705136685E-3</v>
      </c>
      <c r="AB3">
        <v>9.5741685044103697</v>
      </c>
      <c r="AC3" s="24">
        <v>1973</v>
      </c>
      <c r="AD3" s="24">
        <v>4520.8900000000003</v>
      </c>
      <c r="AE3">
        <v>4.8057137654937765E-3</v>
      </c>
      <c r="AF3">
        <v>9.5422790597731328</v>
      </c>
      <c r="AG3" s="24">
        <v>1973</v>
      </c>
      <c r="AH3" s="24">
        <v>4520.8900000000003</v>
      </c>
      <c r="AI3">
        <v>4.7926623908671239E-3</v>
      </c>
      <c r="AJ3">
        <v>9.5160830463983945</v>
      </c>
      <c r="AK3" s="24">
        <v>1973</v>
      </c>
      <c r="AL3" s="24">
        <v>4520.8900000000003</v>
      </c>
      <c r="AM3">
        <v>4.6951193825870942E-3</v>
      </c>
      <c r="AN3">
        <v>9.3218551604818796</v>
      </c>
      <c r="AO3" s="24">
        <v>1973</v>
      </c>
      <c r="AP3" s="24">
        <v>4520.8900000000003</v>
      </c>
      <c r="AQ3">
        <v>4.6719679627047431E-3</v>
      </c>
      <c r="AR3">
        <v>9.2756150977371217</v>
      </c>
      <c r="AS3" s="24">
        <v>1973</v>
      </c>
      <c r="AT3" s="24">
        <v>4520.8900000000003</v>
      </c>
      <c r="AU3">
        <v>4.7176697253552453E-3</v>
      </c>
      <c r="AV3">
        <v>9.3660730485317547</v>
      </c>
      <c r="AW3" s="24">
        <v>1973</v>
      </c>
      <c r="AX3" s="24">
        <v>4520.8900000000003</v>
      </c>
      <c r="AY3">
        <v>4.657260984104199E-3</v>
      </c>
      <c r="AZ3">
        <v>9.2455946657230275</v>
      </c>
      <c r="BA3" s="24">
        <v>1973</v>
      </c>
      <c r="BB3" s="24">
        <v>4520.8900000000003</v>
      </c>
      <c r="BC3">
        <v>4.5988567136808906E-3</v>
      </c>
      <c r="BD3">
        <v>9.1293798039299112</v>
      </c>
      <c r="BE3" s="24">
        <v>1973</v>
      </c>
      <c r="BF3" s="24">
        <v>4520.8900000000003</v>
      </c>
      <c r="BG3">
        <v>4.7384808051810171E-3</v>
      </c>
      <c r="BH3">
        <v>9.4057156818596912</v>
      </c>
      <c r="BI3" s="24">
        <v>1973</v>
      </c>
      <c r="BJ3" s="24">
        <v>4520.8900000000003</v>
      </c>
      <c r="BK3">
        <v>3.6934432636734076E-3</v>
      </c>
      <c r="BL3">
        <v>7.3300444089333441</v>
      </c>
      <c r="BM3" s="24">
        <v>1973</v>
      </c>
      <c r="BN3" s="24">
        <v>4520.8900000000003</v>
      </c>
      <c r="BO3">
        <v>4.8099195804778014E-3</v>
      </c>
      <c r="BP3">
        <v>9.5458144639900748</v>
      </c>
      <c r="BQ3" s="24">
        <v>1973</v>
      </c>
      <c r="BR3" s="24">
        <v>4520.8900000000003</v>
      </c>
      <c r="BS3">
        <v>5.0245178852701923E-3</v>
      </c>
      <c r="BT3">
        <v>9.9711135762404801</v>
      </c>
      <c r="BU3" s="24">
        <v>1973</v>
      </c>
      <c r="BV3" s="24">
        <v>4520.8900000000003</v>
      </c>
      <c r="BW3">
        <v>4.948604297478597E-3</v>
      </c>
      <c r="BX3">
        <v>9.8201705447934415</v>
      </c>
      <c r="BY3" s="24">
        <v>1973</v>
      </c>
      <c r="BZ3" s="24">
        <v>4520.8900000000003</v>
      </c>
      <c r="CA3">
        <v>4.0848889486835415E-3</v>
      </c>
      <c r="CB3">
        <v>8.1054591177844966</v>
      </c>
    </row>
    <row r="4" spans="2:80" ht="15" thickBot="1">
      <c r="B4">
        <v>3.2411505295111302E-3</v>
      </c>
      <c r="C4" s="29">
        <v>2.7803296822448139E-2</v>
      </c>
      <c r="D4">
        <v>0.42897641081648114</v>
      </c>
      <c r="E4" s="24">
        <v>1974</v>
      </c>
      <c r="F4" s="24">
        <v>4931.88</v>
      </c>
      <c r="G4">
        <v>2.3306030034631577E-2</v>
      </c>
      <c r="H4">
        <v>0.18341600911178449</v>
      </c>
      <c r="I4" s="24">
        <v>1976</v>
      </c>
      <c r="J4" s="24">
        <v>4438.6899999999996</v>
      </c>
      <c r="K4">
        <v>1.141991412564638E-2</v>
      </c>
      <c r="L4">
        <v>0.1884778120826642</v>
      </c>
      <c r="M4" s="24">
        <v>1976</v>
      </c>
      <c r="N4" s="24">
        <v>4438.6899999999996</v>
      </c>
      <c r="O4">
        <v>1.6723227484198723E-2</v>
      </c>
      <c r="P4">
        <v>0.18917614305087324</v>
      </c>
      <c r="Q4" s="24">
        <v>1976</v>
      </c>
      <c r="R4" s="24">
        <v>4438.6899999999996</v>
      </c>
      <c r="S4">
        <v>2.7803296822448139E-2</v>
      </c>
      <c r="T4">
        <v>0.18894100085458054</v>
      </c>
      <c r="U4" s="24">
        <v>1974</v>
      </c>
      <c r="V4" s="24">
        <v>4931.88</v>
      </c>
      <c r="W4">
        <v>1.6435286593135118E-2</v>
      </c>
      <c r="X4">
        <v>0.18867113053638146</v>
      </c>
      <c r="Y4" s="24">
        <v>1974</v>
      </c>
      <c r="Z4" s="24">
        <v>4931.88</v>
      </c>
      <c r="AA4">
        <v>1.8954690959678524E-2</v>
      </c>
      <c r="AB4">
        <v>0.18896136149588877</v>
      </c>
      <c r="AC4" s="24">
        <v>1974</v>
      </c>
      <c r="AD4" s="24">
        <v>4931.88</v>
      </c>
      <c r="AE4">
        <v>2.0552196029993197E-2</v>
      </c>
      <c r="AF4">
        <v>0.18920832032140519</v>
      </c>
      <c r="AG4" s="24">
        <v>1974</v>
      </c>
      <c r="AH4" s="24">
        <v>4931.88</v>
      </c>
      <c r="AI4">
        <v>2.2788108197032243E-2</v>
      </c>
      <c r="AJ4">
        <v>0.18943056721970356</v>
      </c>
      <c r="AK4" s="24">
        <v>1974</v>
      </c>
      <c r="AL4" s="24">
        <v>4931.88</v>
      </c>
      <c r="AM4">
        <v>2.8310498355989346E-2</v>
      </c>
      <c r="AN4">
        <v>0.18663425231023451</v>
      </c>
      <c r="AO4" s="24">
        <v>1974</v>
      </c>
      <c r="AP4" s="24">
        <v>4931.88</v>
      </c>
      <c r="AQ4">
        <v>2.7447738978899659E-2</v>
      </c>
      <c r="AR4">
        <v>0.18605242683286644</v>
      </c>
      <c r="AS4" s="24">
        <v>1974</v>
      </c>
      <c r="AT4" s="24">
        <v>4931.88</v>
      </c>
      <c r="AU4">
        <v>2.2502464236511231E-2</v>
      </c>
      <c r="AV4">
        <v>0.18808831579894597</v>
      </c>
      <c r="AW4" s="24">
        <v>1974</v>
      </c>
      <c r="AX4" s="24">
        <v>4931.88</v>
      </c>
      <c r="AY4">
        <v>2.3017974633061877E-2</v>
      </c>
      <c r="AZ4">
        <v>0.18573484890069894</v>
      </c>
      <c r="BA4" s="24">
        <v>1974</v>
      </c>
      <c r="BB4" s="24">
        <v>4931.88</v>
      </c>
      <c r="BC4">
        <v>2.1294325792062582E-2</v>
      </c>
      <c r="BD4">
        <v>0.1832495641766019</v>
      </c>
      <c r="BE4" s="24">
        <v>1974</v>
      </c>
      <c r="BF4" s="24">
        <v>4931.88</v>
      </c>
      <c r="BG4">
        <v>1.8532885028341155E-2</v>
      </c>
      <c r="BH4">
        <v>0.18757090434810078</v>
      </c>
      <c r="BI4" s="24">
        <v>1974</v>
      </c>
      <c r="BJ4" s="24">
        <v>4931.88</v>
      </c>
      <c r="BK4">
        <v>0.16592170088865871</v>
      </c>
      <c r="BL4">
        <v>0.14151805841479753</v>
      </c>
      <c r="BM4" s="24">
        <v>1974</v>
      </c>
      <c r="BN4" s="24">
        <v>4931.88</v>
      </c>
      <c r="BO4">
        <v>4.5606578602033855E-2</v>
      </c>
      <c r="BP4">
        <v>0.1842969910639802</v>
      </c>
      <c r="BQ4" s="24">
        <v>1974</v>
      </c>
      <c r="BR4" s="24">
        <v>4931.88</v>
      </c>
      <c r="BS4">
        <v>2.5437193804031553E-2</v>
      </c>
      <c r="BT4">
        <v>0.18922065477720404</v>
      </c>
      <c r="BU4" s="24">
        <v>1974</v>
      </c>
      <c r="BV4" s="24">
        <v>4931.88</v>
      </c>
      <c r="BW4">
        <v>5.0624228487085476E-2</v>
      </c>
      <c r="BX4">
        <v>0.18450515566511394</v>
      </c>
      <c r="BY4" s="24">
        <v>1974</v>
      </c>
      <c r="BZ4" s="24">
        <v>4931.88</v>
      </c>
      <c r="CA4">
        <v>2.901329095090922E-2</v>
      </c>
      <c r="CB4">
        <v>0.14688904099366923</v>
      </c>
    </row>
    <row r="5" spans="2:80" ht="16" thickTop="1" thickBot="1">
      <c r="B5">
        <v>2.4380319714423448E-3</v>
      </c>
      <c r="C5" s="29">
        <v>1.6435286593135118E-2</v>
      </c>
      <c r="D5">
        <v>0.25064878348787062</v>
      </c>
      <c r="E5" s="24">
        <v>1976</v>
      </c>
      <c r="F5" s="24">
        <v>4438.6899999999996</v>
      </c>
      <c r="G5">
        <v>0.38179459689643358</v>
      </c>
      <c r="H5">
        <v>16</v>
      </c>
      <c r="I5" s="24">
        <v>1978</v>
      </c>
      <c r="J5" s="24">
        <v>4520.8900000000003</v>
      </c>
      <c r="K5" s="26">
        <v>0.17327752635558086</v>
      </c>
      <c r="L5">
        <v>15</v>
      </c>
      <c r="M5" s="24">
        <v>1978</v>
      </c>
      <c r="N5" s="24">
        <v>4520.8900000000003</v>
      </c>
      <c r="O5" s="26">
        <v>0.25511475433428865</v>
      </c>
      <c r="P5">
        <v>15</v>
      </c>
      <c r="Q5" s="24">
        <v>1978</v>
      </c>
      <c r="R5" s="24">
        <v>4520.8900000000003</v>
      </c>
      <c r="S5" s="26">
        <v>0.42897641081648114</v>
      </c>
      <c r="T5">
        <v>15</v>
      </c>
      <c r="U5" s="24">
        <v>1978</v>
      </c>
      <c r="V5" s="24">
        <v>4520.8900000000003</v>
      </c>
      <c r="W5" s="26">
        <v>0.25064878348787062</v>
      </c>
      <c r="X5">
        <v>15</v>
      </c>
      <c r="Y5" s="24">
        <v>1976</v>
      </c>
      <c r="Z5" s="24">
        <v>4438.6899999999996</v>
      </c>
      <c r="AA5" s="26">
        <v>0.28981369338925417</v>
      </c>
      <c r="AB5">
        <v>15</v>
      </c>
      <c r="AC5" s="24">
        <v>1976</v>
      </c>
      <c r="AD5" s="24">
        <v>4438.6899999999996</v>
      </c>
      <c r="AE5" s="26">
        <v>0.3147517807486333</v>
      </c>
      <c r="AF5">
        <v>15</v>
      </c>
      <c r="AG5" s="24">
        <v>1976</v>
      </c>
      <c r="AH5" s="24">
        <v>4438.6899999999996</v>
      </c>
      <c r="AI5" s="26">
        <v>0.34979273770893088</v>
      </c>
      <c r="AJ5">
        <v>15</v>
      </c>
      <c r="AK5" s="24">
        <v>1976</v>
      </c>
      <c r="AL5" s="24">
        <v>4438.6899999999996</v>
      </c>
      <c r="AM5" s="26">
        <v>0.43703001279869569</v>
      </c>
      <c r="AN5">
        <v>15</v>
      </c>
      <c r="AO5" s="24">
        <v>1976</v>
      </c>
      <c r="AP5" s="24">
        <v>4438.6899999999996</v>
      </c>
      <c r="AQ5" s="26">
        <v>0.42333569226524298</v>
      </c>
      <c r="AR5">
        <v>15</v>
      </c>
      <c r="AS5" s="24">
        <v>1976</v>
      </c>
      <c r="AT5" s="24">
        <v>4438.6899999999996</v>
      </c>
      <c r="AU5" s="26">
        <v>0.34530722707554479</v>
      </c>
      <c r="AV5">
        <v>15</v>
      </c>
      <c r="AW5" s="24">
        <v>1976</v>
      </c>
      <c r="AX5" s="24">
        <v>4438.6899999999996</v>
      </c>
      <c r="AY5" s="26">
        <v>0.35340427001842806</v>
      </c>
      <c r="AZ5">
        <v>15</v>
      </c>
      <c r="BA5" s="24">
        <v>1976</v>
      </c>
      <c r="BB5" s="24">
        <v>4438.6899999999996</v>
      </c>
      <c r="BC5" s="26">
        <v>0.32636460102209985</v>
      </c>
      <c r="BD5">
        <v>15</v>
      </c>
      <c r="BE5" s="24">
        <v>1976</v>
      </c>
      <c r="BF5" s="24">
        <v>4438.6899999999996</v>
      </c>
      <c r="BG5" s="26">
        <v>0.28324257754998217</v>
      </c>
      <c r="BH5">
        <v>15</v>
      </c>
      <c r="BI5" s="24">
        <v>1976</v>
      </c>
      <c r="BJ5" s="24">
        <v>4438.6899999999996</v>
      </c>
      <c r="BK5" s="26">
        <v>2.9839231112733295</v>
      </c>
      <c r="BL5">
        <v>15</v>
      </c>
      <c r="BM5" s="24">
        <v>1976</v>
      </c>
      <c r="BN5" s="24">
        <v>4438.6899999999996</v>
      </c>
      <c r="BO5" s="26">
        <v>0.71678897160508626</v>
      </c>
      <c r="BP5">
        <v>15</v>
      </c>
      <c r="BQ5" s="24">
        <v>1976</v>
      </c>
      <c r="BR5" s="24">
        <v>4438.6899999999996</v>
      </c>
      <c r="BS5" s="26">
        <v>0.39151700088967722</v>
      </c>
      <c r="BT5">
        <v>15</v>
      </c>
      <c r="BU5" s="24">
        <v>1976</v>
      </c>
      <c r="BV5" s="24">
        <v>4438.6899999999996</v>
      </c>
      <c r="BW5" s="26">
        <v>0.7998554946227131</v>
      </c>
      <c r="BX5">
        <v>15</v>
      </c>
      <c r="BY5" s="24">
        <v>1976</v>
      </c>
      <c r="BZ5" s="24">
        <v>4438.6899999999996</v>
      </c>
      <c r="CA5" s="26">
        <v>0.44820321453198764</v>
      </c>
      <c r="CB5">
        <v>15</v>
      </c>
    </row>
    <row r="6" spans="2:80" ht="15" thickTop="1">
      <c r="B6">
        <v>2.5956939508076011E-3</v>
      </c>
      <c r="C6" s="29">
        <v>1.8954690959678524E-2</v>
      </c>
      <c r="D6">
        <v>0.28981369338925417</v>
      </c>
      <c r="E6" s="24">
        <v>1978</v>
      </c>
      <c r="F6" s="24">
        <v>4520.8900000000003</v>
      </c>
      <c r="G6">
        <v>1.2844117121601717E-2</v>
      </c>
      <c r="H6">
        <v>0.53826291837590734</v>
      </c>
      <c r="I6" s="24">
        <v>1979</v>
      </c>
      <c r="J6" s="24">
        <v>4603.09</v>
      </c>
      <c r="K6">
        <v>6.1554910315317901E-3</v>
      </c>
      <c r="L6">
        <v>0.53285828471202112</v>
      </c>
      <c r="M6" s="24">
        <v>1979</v>
      </c>
      <c r="N6" s="24">
        <v>4603.09</v>
      </c>
      <c r="O6">
        <v>9.1299481241161606E-3</v>
      </c>
      <c r="P6">
        <v>0.53681419649406681</v>
      </c>
      <c r="Q6" s="24">
        <v>1979</v>
      </c>
      <c r="R6" s="24">
        <v>4603.09</v>
      </c>
      <c r="S6">
        <v>1.531390097065799E-2</v>
      </c>
      <c r="T6">
        <v>0.53548052705895899</v>
      </c>
      <c r="U6" s="24">
        <v>1979</v>
      </c>
      <c r="V6" s="24">
        <v>4603.09</v>
      </c>
      <c r="W6">
        <v>8.9222934876092008E-3</v>
      </c>
      <c r="X6">
        <v>0.53395193246814432</v>
      </c>
      <c r="Y6" s="24">
        <v>1979</v>
      </c>
      <c r="Z6" s="24">
        <v>4603.09</v>
      </c>
      <c r="AA6">
        <v>1.0348202542483698E-2</v>
      </c>
      <c r="AB6">
        <v>0.53559594207569927</v>
      </c>
      <c r="AC6" s="24">
        <v>1978</v>
      </c>
      <c r="AD6" s="24">
        <v>4520.8900000000003</v>
      </c>
      <c r="AE6">
        <v>1.1268047174141649E-2</v>
      </c>
      <c r="AF6">
        <v>0.53699682718271213</v>
      </c>
      <c r="AG6" s="24">
        <v>1978</v>
      </c>
      <c r="AH6" s="24">
        <v>4520.8900000000003</v>
      </c>
      <c r="AI6">
        <v>1.2551941541437572E-2</v>
      </c>
      <c r="AJ6">
        <v>0.53825909695767948</v>
      </c>
      <c r="AK6" s="24">
        <v>1978</v>
      </c>
      <c r="AL6" s="24">
        <v>4520.8900000000003</v>
      </c>
      <c r="AM6">
        <v>1.5222779803302555E-2</v>
      </c>
      <c r="AN6">
        <v>0.52248516203100415</v>
      </c>
      <c r="AO6" s="24">
        <v>1978</v>
      </c>
      <c r="AP6" s="24">
        <v>4520.8900000000003</v>
      </c>
      <c r="AQ6">
        <v>1.4653978996822858E-2</v>
      </c>
      <c r="AR6">
        <v>0.51923258295598673</v>
      </c>
      <c r="AS6" s="24">
        <v>1978</v>
      </c>
      <c r="AT6" s="24">
        <v>4520.8900000000003</v>
      </c>
      <c r="AU6">
        <v>1.2216007854493061E-2</v>
      </c>
      <c r="AV6">
        <v>0.53065821810126046</v>
      </c>
      <c r="AW6" s="24">
        <v>1978</v>
      </c>
      <c r="AX6" s="24">
        <v>4520.8900000000003</v>
      </c>
      <c r="AY6">
        <v>1.2191540514264188E-2</v>
      </c>
      <c r="AZ6">
        <v>0.51746151144248198</v>
      </c>
      <c r="BA6" s="24">
        <v>1978</v>
      </c>
      <c r="BB6" s="24">
        <v>4520.8900000000003</v>
      </c>
      <c r="BC6">
        <v>1.0959454752490938E-2</v>
      </c>
      <c r="BD6">
        <v>0.50370604156371801</v>
      </c>
      <c r="BE6" s="24">
        <v>1978</v>
      </c>
      <c r="BF6" s="24">
        <v>4520.8900000000003</v>
      </c>
      <c r="BG6">
        <v>9.9652794648411591E-3</v>
      </c>
      <c r="BH6">
        <v>0.52774266236946554</v>
      </c>
      <c r="BI6" s="24">
        <v>1978</v>
      </c>
      <c r="BJ6" s="24">
        <v>4520.8900000000003</v>
      </c>
      <c r="BK6">
        <v>5.9760104920487334E-2</v>
      </c>
      <c r="BL6">
        <v>0.30041041286241066</v>
      </c>
      <c r="BM6" s="24">
        <v>1978</v>
      </c>
      <c r="BN6" s="24">
        <v>4520.8900000000003</v>
      </c>
      <c r="BO6">
        <v>2.4346010456407607E-2</v>
      </c>
      <c r="BP6">
        <v>0.50948071372855197</v>
      </c>
      <c r="BQ6" s="24">
        <v>1978</v>
      </c>
      <c r="BR6" s="24">
        <v>4520.8900000000003</v>
      </c>
      <c r="BS6">
        <v>1.4018053307683576E-2</v>
      </c>
      <c r="BT6">
        <v>0.53706684291470741</v>
      </c>
      <c r="BU6" s="24">
        <v>1978</v>
      </c>
      <c r="BV6" s="24">
        <v>4520.8900000000003</v>
      </c>
      <c r="BW6">
        <v>2.7228802699520438E-2</v>
      </c>
      <c r="BX6">
        <v>0.51063228700511887</v>
      </c>
      <c r="BY6" s="24">
        <v>1978</v>
      </c>
      <c r="BZ6" s="24">
        <v>4520.8900000000003</v>
      </c>
      <c r="CA6">
        <v>9.6706075191596574E-3</v>
      </c>
      <c r="CB6">
        <v>0.32364585546059754</v>
      </c>
    </row>
    <row r="7" spans="2:80">
      <c r="B7">
        <v>2.6961372583161271E-3</v>
      </c>
      <c r="C7" s="29">
        <v>2.0552196029993197E-2</v>
      </c>
      <c r="D7">
        <v>0.3147517807486333</v>
      </c>
      <c r="E7" s="24">
        <v>1979</v>
      </c>
      <c r="F7" s="24">
        <v>4603.09</v>
      </c>
      <c r="G7" t="s">
        <v>28</v>
      </c>
      <c r="H7">
        <f>TINV(0.0455,H5)</f>
        <v>2.1689429956774156</v>
      </c>
      <c r="I7" s="24">
        <v>1980</v>
      </c>
      <c r="J7" s="24">
        <v>4767.4799999999996</v>
      </c>
      <c r="K7" t="s">
        <v>28</v>
      </c>
      <c r="L7">
        <f>TINV(0.0455,L5)</f>
        <v>2.1811656819040768</v>
      </c>
      <c r="M7" s="24">
        <v>1980</v>
      </c>
      <c r="N7" s="24">
        <v>4767.4799999999996</v>
      </c>
      <c r="O7" t="s">
        <v>28</v>
      </c>
      <c r="P7">
        <f>TINV(0.0455,P5)</f>
        <v>2.1811656819040768</v>
      </c>
      <c r="Q7" s="24">
        <v>1980</v>
      </c>
      <c r="R7" s="24">
        <v>4767.4799999999996</v>
      </c>
      <c r="S7" t="s">
        <v>28</v>
      </c>
      <c r="T7">
        <f>TINV(0.0455,T5)</f>
        <v>2.1811656819040768</v>
      </c>
      <c r="U7" s="24">
        <v>1980</v>
      </c>
      <c r="V7" s="24">
        <v>4767.4799999999996</v>
      </c>
      <c r="W7" t="s">
        <v>28</v>
      </c>
      <c r="X7">
        <f>TINV(0.0455,X5)</f>
        <v>2.1811656819040768</v>
      </c>
      <c r="Y7" s="24">
        <v>1980</v>
      </c>
      <c r="Z7" s="24">
        <v>4767.4799999999996</v>
      </c>
      <c r="AA7" t="s">
        <v>28</v>
      </c>
      <c r="AB7">
        <f>TINV(0.0455,AB5)</f>
        <v>2.1811656819040768</v>
      </c>
      <c r="AC7" s="24">
        <v>1980</v>
      </c>
      <c r="AD7" s="24">
        <v>4767.4799999999996</v>
      </c>
      <c r="AE7" t="s">
        <v>28</v>
      </c>
      <c r="AF7">
        <f>TINV(0.0455,AF5)</f>
        <v>2.1811656819040768</v>
      </c>
      <c r="AG7" s="24">
        <v>1979</v>
      </c>
      <c r="AH7" s="24">
        <v>4603.09</v>
      </c>
      <c r="AI7" t="s">
        <v>28</v>
      </c>
      <c r="AJ7">
        <f>TINV(0.0455,AJ5)</f>
        <v>2.1811656819040768</v>
      </c>
      <c r="AK7" s="24">
        <v>1979</v>
      </c>
      <c r="AL7" s="24">
        <v>4603.09</v>
      </c>
      <c r="AM7" t="s">
        <v>28</v>
      </c>
      <c r="AN7">
        <f>TINV(0.0455,AN5)</f>
        <v>2.1811656819040768</v>
      </c>
      <c r="AO7" s="24">
        <v>1979</v>
      </c>
      <c r="AP7" s="24">
        <v>4603.09</v>
      </c>
      <c r="AQ7" t="s">
        <v>28</v>
      </c>
      <c r="AR7">
        <f>TINV(0.0455,AR5)</f>
        <v>2.1811656819040768</v>
      </c>
      <c r="AS7" s="24">
        <v>1979</v>
      </c>
      <c r="AT7" s="24">
        <v>4603.09</v>
      </c>
      <c r="AU7" t="s">
        <v>28</v>
      </c>
      <c r="AV7">
        <f>TINV(0.0455,AV5)</f>
        <v>2.1811656819040768</v>
      </c>
      <c r="AW7" s="24">
        <v>1979</v>
      </c>
      <c r="AX7" s="24">
        <v>4603.09</v>
      </c>
      <c r="AY7" t="s">
        <v>28</v>
      </c>
      <c r="AZ7">
        <f>TINV(0.0455,AZ5)</f>
        <v>2.1811656819040768</v>
      </c>
      <c r="BA7" s="24">
        <v>1979</v>
      </c>
      <c r="BB7" s="24">
        <v>4603.09</v>
      </c>
      <c r="BC7" t="s">
        <v>28</v>
      </c>
      <c r="BD7">
        <f>TINV(0.0455,BD5)</f>
        <v>2.1811656819040768</v>
      </c>
      <c r="BE7" s="24">
        <v>1979</v>
      </c>
      <c r="BF7" s="24">
        <v>4603.09</v>
      </c>
      <c r="BG7" t="s">
        <v>28</v>
      </c>
      <c r="BH7">
        <f>TINV(0.0455,BH5)</f>
        <v>2.1811656819040768</v>
      </c>
      <c r="BI7" s="24">
        <v>1979</v>
      </c>
      <c r="BJ7" s="24">
        <v>4603.09</v>
      </c>
      <c r="BK7" t="s">
        <v>28</v>
      </c>
      <c r="BL7">
        <f>TINV(0.0455,BL5)</f>
        <v>2.1811656819040768</v>
      </c>
      <c r="BM7" s="24">
        <v>1979</v>
      </c>
      <c r="BN7" s="24">
        <v>4603.09</v>
      </c>
      <c r="BO7" t="s">
        <v>28</v>
      </c>
      <c r="BP7">
        <f>TINV(0.0455,BP5)</f>
        <v>2.1811656819040768</v>
      </c>
      <c r="BQ7" s="24">
        <v>1979</v>
      </c>
      <c r="BR7" s="24">
        <v>4603.09</v>
      </c>
      <c r="BS7" t="s">
        <v>28</v>
      </c>
      <c r="BT7">
        <f>TINV(0.0455,BT5)</f>
        <v>2.1811656819040768</v>
      </c>
      <c r="BU7" s="24">
        <v>1979</v>
      </c>
      <c r="BV7" s="24">
        <v>4603.09</v>
      </c>
      <c r="BW7" t="s">
        <v>28</v>
      </c>
      <c r="BX7">
        <f>TINV(0.0455,BX5)</f>
        <v>2.1811656819040768</v>
      </c>
      <c r="BY7" s="24">
        <v>1979</v>
      </c>
      <c r="BZ7" s="24">
        <v>4603.09</v>
      </c>
    </row>
    <row r="8" spans="2:80">
      <c r="B8">
        <v>2.8345376594637738E-3</v>
      </c>
      <c r="C8" s="29">
        <v>2.2788108197032243E-2</v>
      </c>
      <c r="D8">
        <v>0.34979273770893088</v>
      </c>
      <c r="E8" s="24">
        <v>1980</v>
      </c>
      <c r="F8" s="24">
        <v>4767.4799999999996</v>
      </c>
      <c r="G8" t="s">
        <v>29</v>
      </c>
      <c r="H8">
        <f>H7*G3</f>
        <v>9.9732136618931964E-3</v>
      </c>
      <c r="I8" s="24">
        <v>1982</v>
      </c>
      <c r="J8" s="24">
        <v>5425.07</v>
      </c>
      <c r="K8" t="s">
        <v>29</v>
      </c>
      <c r="L8">
        <f>L7*K3</f>
        <v>1.1078761010778681E-2</v>
      </c>
      <c r="M8" s="24">
        <v>1982</v>
      </c>
      <c r="N8" s="24">
        <v>5425.07</v>
      </c>
      <c r="O8" t="s">
        <v>29</v>
      </c>
      <c r="P8">
        <f>P7*O3</f>
        <v>1.0900360001310602E-2</v>
      </c>
      <c r="Q8" s="24">
        <v>1982</v>
      </c>
      <c r="R8" s="24">
        <v>5425.07</v>
      </c>
      <c r="S8" t="s">
        <v>29</v>
      </c>
      <c r="T8">
        <f>T7*S3</f>
        <v>1.0793720100526875E-2</v>
      </c>
      <c r="U8" s="24">
        <v>1982</v>
      </c>
      <c r="V8" s="24">
        <v>5425.07</v>
      </c>
      <c r="W8" t="s">
        <v>29</v>
      </c>
      <c r="X8">
        <f>X7*W3</f>
        <v>1.0621729859313011E-2</v>
      </c>
      <c r="Y8" s="24">
        <v>1982</v>
      </c>
      <c r="Z8" s="24">
        <v>5425.07</v>
      </c>
      <c r="AA8" t="s">
        <v>29</v>
      </c>
      <c r="AB8">
        <f>AB7*AA3</f>
        <v>1.0516777606024773E-2</v>
      </c>
      <c r="AC8" s="24">
        <v>1982</v>
      </c>
      <c r="AD8" s="24">
        <v>5425.07</v>
      </c>
      <c r="AE8" t="s">
        <v>29</v>
      </c>
      <c r="AF8">
        <f>AF7*AE3</f>
        <v>1.0482057942349042E-2</v>
      </c>
      <c r="AG8" s="24">
        <v>1982</v>
      </c>
      <c r="AH8" s="24">
        <v>5425.07</v>
      </c>
      <c r="AI8" t="s">
        <v>29</v>
      </c>
      <c r="AJ8">
        <f>AJ7*AI3</f>
        <v>1.0453590731911714E-2</v>
      </c>
      <c r="AK8" s="24">
        <v>1980</v>
      </c>
      <c r="AL8" s="24">
        <v>4767.4799999999996</v>
      </c>
      <c r="AM8" t="s">
        <v>29</v>
      </c>
      <c r="AN8">
        <f>AN7*AM3</f>
        <v>1.0240833269741628E-2</v>
      </c>
      <c r="AO8" s="24">
        <v>1980</v>
      </c>
      <c r="AP8" s="24">
        <v>4767.4799999999996</v>
      </c>
      <c r="AQ8" t="s">
        <v>29</v>
      </c>
      <c r="AR8">
        <f>AR7*AQ3</f>
        <v>1.0190336187206892E-2</v>
      </c>
      <c r="AS8" s="24">
        <v>1980</v>
      </c>
      <c r="AT8" s="24">
        <v>4767.4799999999996</v>
      </c>
      <c r="AU8" t="s">
        <v>29</v>
      </c>
      <c r="AV8">
        <f>AV7*AU3</f>
        <v>1.0290019303502693E-2</v>
      </c>
      <c r="AW8" s="24">
        <v>1980</v>
      </c>
      <c r="AX8" s="24">
        <v>4767.4799999999996</v>
      </c>
      <c r="AY8" t="s">
        <v>29</v>
      </c>
      <c r="AZ8">
        <f>AZ7*AY3</f>
        <v>1.0158257830198887E-2</v>
      </c>
      <c r="BA8" s="24">
        <v>1980</v>
      </c>
      <c r="BB8" s="24">
        <v>4767.4799999999996</v>
      </c>
      <c r="BC8" t="s">
        <v>29</v>
      </c>
      <c r="BD8">
        <f>BD7*BC3</f>
        <v>1.0030868439874921E-2</v>
      </c>
      <c r="BE8" s="24">
        <v>1980</v>
      </c>
      <c r="BF8" s="24">
        <v>4767.4799999999996</v>
      </c>
      <c r="BG8" t="s">
        <v>29</v>
      </c>
      <c r="BH8">
        <f>BH7*BG3</f>
        <v>1.0335411716622032E-2</v>
      </c>
      <c r="BI8" s="24">
        <v>1980</v>
      </c>
      <c r="BJ8" s="24">
        <v>4767.4799999999996</v>
      </c>
      <c r="BK8" t="s">
        <v>29</v>
      </c>
      <c r="BL8">
        <f>BL7*BK3</f>
        <v>8.0560116947842268E-3</v>
      </c>
      <c r="BM8" s="24">
        <v>1980</v>
      </c>
      <c r="BN8" s="24">
        <v>4767.4799999999996</v>
      </c>
      <c r="BO8" t="s">
        <v>29</v>
      </c>
      <c r="BP8">
        <f>BP7*BO3</f>
        <v>1.0491231521656635E-2</v>
      </c>
      <c r="BQ8" s="24">
        <v>1980</v>
      </c>
      <c r="BR8" s="24">
        <v>4767.4799999999996</v>
      </c>
      <c r="BS8" t="s">
        <v>29</v>
      </c>
      <c r="BT8">
        <f>BT7*BS3</f>
        <v>1.0959305979464588E-2</v>
      </c>
      <c r="BU8" s="24">
        <v>1980</v>
      </c>
      <c r="BV8" s="24">
        <v>4767.4799999999996</v>
      </c>
      <c r="BW8" t="s">
        <v>29</v>
      </c>
      <c r="BX8">
        <f>BX7*BW3</f>
        <v>1.0793725866983349E-2</v>
      </c>
      <c r="BY8" s="24">
        <v>1980</v>
      </c>
      <c r="BZ8" s="24">
        <v>4767.4799999999996</v>
      </c>
    </row>
    <row r="9" spans="2:80">
      <c r="B9">
        <v>3.1038610496982423E-3</v>
      </c>
      <c r="C9" s="29">
        <v>2.8310498355989346E-2</v>
      </c>
      <c r="D9">
        <v>0.43703001279869569</v>
      </c>
      <c r="E9" s="24">
        <v>1982</v>
      </c>
      <c r="F9" s="24">
        <v>5425.07</v>
      </c>
      <c r="G9" t="s">
        <v>30</v>
      </c>
      <c r="H9">
        <f>G2+H8</f>
        <v>1.0128184541439182</v>
      </c>
      <c r="I9" s="24">
        <v>1983</v>
      </c>
      <c r="J9" s="24">
        <v>5507.26</v>
      </c>
      <c r="K9" t="s">
        <v>30</v>
      </c>
      <c r="L9">
        <f>K2+L8</f>
        <v>1.0131953321039242</v>
      </c>
      <c r="M9" s="24">
        <v>1983</v>
      </c>
      <c r="N9" s="24">
        <v>5507.26</v>
      </c>
      <c r="O9" t="s">
        <v>30</v>
      </c>
      <c r="P9">
        <f>O2+P8</f>
        <v>1.013427726399929</v>
      </c>
      <c r="Q9" s="24">
        <v>1983</v>
      </c>
      <c r="R9" s="24">
        <v>5507.26</v>
      </c>
      <c r="S9" t="s">
        <v>30</v>
      </c>
      <c r="T9">
        <f>S2+T8</f>
        <v>1.0140401288377616</v>
      </c>
      <c r="U9" s="24">
        <v>1983</v>
      </c>
      <c r="V9" s="24">
        <v>5507.26</v>
      </c>
      <c r="W9" t="s">
        <v>30</v>
      </c>
      <c r="X9">
        <f>W2+X8</f>
        <v>1.013062736247452</v>
      </c>
      <c r="Y9" s="24">
        <v>1983</v>
      </c>
      <c r="Z9" s="24">
        <v>5507.26</v>
      </c>
      <c r="AA9" t="s">
        <v>30</v>
      </c>
      <c r="AB9">
        <f>AA2+AB8</f>
        <v>1.013115843287071</v>
      </c>
      <c r="AC9" s="24">
        <v>1983</v>
      </c>
      <c r="AD9" s="24">
        <v>5507.26</v>
      </c>
      <c r="AE9" t="s">
        <v>30</v>
      </c>
      <c r="AF9">
        <f>AE2+AF8</f>
        <v>1.0131818330473663</v>
      </c>
      <c r="AG9" s="24">
        <v>1983</v>
      </c>
      <c r="AH9" s="24">
        <v>5507.26</v>
      </c>
      <c r="AI9" t="s">
        <v>30</v>
      </c>
      <c r="AJ9">
        <f>AI2+AJ8</f>
        <v>1.0132921494916693</v>
      </c>
      <c r="AK9" s="24">
        <v>1983</v>
      </c>
      <c r="AL9" s="24">
        <v>5507.26</v>
      </c>
      <c r="AM9" t="s">
        <v>30</v>
      </c>
      <c r="AN9">
        <f>AM2+AN8</f>
        <v>1.0133495162837596</v>
      </c>
      <c r="AO9" s="24">
        <v>1982</v>
      </c>
      <c r="AP9" s="24">
        <v>5425.07</v>
      </c>
      <c r="AQ9" t="s">
        <v>30</v>
      </c>
      <c r="AR9">
        <f>AQ2+AR8</f>
        <v>1.013234742027433</v>
      </c>
      <c r="AS9" s="24">
        <v>1982</v>
      </c>
      <c r="AT9" s="24">
        <v>5425.07</v>
      </c>
      <c r="AU9" t="s">
        <v>30</v>
      </c>
      <c r="AV9">
        <f>AU2+AV8</f>
        <v>1.0130661025821572</v>
      </c>
      <c r="AW9" s="24">
        <v>1982</v>
      </c>
      <c r="AX9" s="24">
        <v>5425.07</v>
      </c>
      <c r="AY9" t="s">
        <v>30</v>
      </c>
      <c r="AZ9">
        <f>AY2+AZ8</f>
        <v>1.012930733943906</v>
      </c>
      <c r="BA9" s="24">
        <v>1982</v>
      </c>
      <c r="BB9" s="24">
        <v>5425.07</v>
      </c>
      <c r="BC9" t="s">
        <v>30</v>
      </c>
      <c r="BD9">
        <f>BC2+BD8</f>
        <v>1.0126615726936461</v>
      </c>
      <c r="BE9" s="24">
        <v>1982</v>
      </c>
      <c r="BF9" s="24">
        <v>5425.07</v>
      </c>
      <c r="BG9" t="s">
        <v>30</v>
      </c>
      <c r="BH9">
        <f>BG2+BH8</f>
        <v>1.0128604392692397</v>
      </c>
      <c r="BI9" s="24">
        <v>1982</v>
      </c>
      <c r="BJ9" s="24">
        <v>5425.07</v>
      </c>
      <c r="BK9" t="s">
        <v>30</v>
      </c>
      <c r="BL9">
        <f>BK2+BL8</f>
        <v>1.0144564747738136</v>
      </c>
      <c r="BM9" s="24">
        <v>1982</v>
      </c>
      <c r="BN9" s="24">
        <v>5425.07</v>
      </c>
      <c r="BO9" t="s">
        <v>30</v>
      </c>
      <c r="BP9">
        <f>BO2+BP8</f>
        <v>1.0145717753659023</v>
      </c>
      <c r="BQ9" s="24">
        <v>1982</v>
      </c>
      <c r="BR9" s="24">
        <v>5425.07</v>
      </c>
      <c r="BS9" t="s">
        <v>30</v>
      </c>
      <c r="BT9">
        <f>BS2+BT8</f>
        <v>1.0141081603719866</v>
      </c>
      <c r="BU9" s="24">
        <v>1982</v>
      </c>
      <c r="BV9" s="24">
        <v>5425.07</v>
      </c>
      <c r="BW9" t="s">
        <v>30</v>
      </c>
      <c r="BX9">
        <f>BW2+BX8</f>
        <v>1.0152293005057198</v>
      </c>
      <c r="BY9" s="24">
        <v>1982</v>
      </c>
      <c r="BZ9" s="24">
        <v>5425.07</v>
      </c>
    </row>
    <row r="10" spans="2:80">
      <c r="B10">
        <v>3.0397810209398537E-3</v>
      </c>
      <c r="C10" s="29">
        <v>2.7447738978899659E-2</v>
      </c>
      <c r="D10">
        <v>0.42333569226524298</v>
      </c>
      <c r="E10" s="24">
        <v>1983</v>
      </c>
      <c r="F10" s="24">
        <v>5507.26</v>
      </c>
      <c r="G10" t="s">
        <v>31</v>
      </c>
      <c r="H10">
        <f>G2-H8</f>
        <v>0.99287202682013176</v>
      </c>
      <c r="I10" s="24">
        <v>1984</v>
      </c>
      <c r="J10" s="24">
        <v>4438.6899999999996</v>
      </c>
      <c r="K10" t="s">
        <v>31</v>
      </c>
      <c r="L10">
        <f>K2-L8</f>
        <v>0.9910378100823668</v>
      </c>
      <c r="M10" s="24">
        <v>1984</v>
      </c>
      <c r="N10" s="24">
        <v>4438.6899999999996</v>
      </c>
      <c r="O10" t="s">
        <v>31</v>
      </c>
      <c r="P10">
        <f>O2-P8</f>
        <v>0.99162700639730772</v>
      </c>
      <c r="Q10" s="24">
        <v>1984</v>
      </c>
      <c r="R10" s="24">
        <v>4438.6899999999996</v>
      </c>
      <c r="S10" t="s">
        <v>31</v>
      </c>
      <c r="T10">
        <f>S2-T8</f>
        <v>0.99245268863670788</v>
      </c>
      <c r="U10" s="24">
        <v>1984</v>
      </c>
      <c r="V10" s="24">
        <v>4438.6899999999996</v>
      </c>
      <c r="W10" t="s">
        <v>31</v>
      </c>
      <c r="X10">
        <f>W2-X8</f>
        <v>0.99181927652882607</v>
      </c>
      <c r="Y10" s="24">
        <v>1984</v>
      </c>
      <c r="Z10" s="24">
        <v>4438.6899999999996</v>
      </c>
      <c r="AA10" t="s">
        <v>31</v>
      </c>
      <c r="AB10">
        <f>AA2-AB8</f>
        <v>0.99208228807502141</v>
      </c>
      <c r="AC10" s="24">
        <v>1984</v>
      </c>
      <c r="AD10" s="24">
        <v>4438.6899999999996</v>
      </c>
      <c r="AE10" t="s">
        <v>31</v>
      </c>
      <c r="AF10">
        <f>AE2-AF8</f>
        <v>0.99221771716266827</v>
      </c>
      <c r="AG10" s="24">
        <v>1984</v>
      </c>
      <c r="AH10" s="24">
        <v>4438.6899999999996</v>
      </c>
      <c r="AI10" t="s">
        <v>31</v>
      </c>
      <c r="AJ10">
        <f>AI2-AJ8</f>
        <v>0.99238496802784593</v>
      </c>
      <c r="AK10" s="24">
        <v>1984</v>
      </c>
      <c r="AL10" s="24">
        <v>4438.6899999999996</v>
      </c>
      <c r="AM10" t="s">
        <v>31</v>
      </c>
      <c r="AN10">
        <f>AM2-AN8</f>
        <v>0.99286784974427622</v>
      </c>
      <c r="AO10" s="24">
        <v>1984</v>
      </c>
      <c r="AP10" s="24">
        <v>4438.6899999999996</v>
      </c>
      <c r="AQ10" t="s">
        <v>31</v>
      </c>
      <c r="AR10">
        <f>AQ2-AR8</f>
        <v>0.99285406965301926</v>
      </c>
      <c r="AS10" s="24">
        <v>1983</v>
      </c>
      <c r="AT10" s="24">
        <v>5507.26</v>
      </c>
      <c r="AU10" t="s">
        <v>31</v>
      </c>
      <c r="AV10">
        <f>AU2-AV8</f>
        <v>0.99248606397515182</v>
      </c>
      <c r="AW10" s="24">
        <v>1983</v>
      </c>
      <c r="AX10" s="24">
        <v>5507.26</v>
      </c>
      <c r="AY10" t="s">
        <v>31</v>
      </c>
      <c r="AZ10">
        <f>AY2-AZ8</f>
        <v>0.99261421828350827</v>
      </c>
      <c r="BA10" s="24">
        <v>1983</v>
      </c>
      <c r="BB10" s="24">
        <v>5507.26</v>
      </c>
      <c r="BC10" t="s">
        <v>31</v>
      </c>
      <c r="BD10">
        <f>BC2-BD8</f>
        <v>0.99259983581389633</v>
      </c>
      <c r="BE10" s="24">
        <v>1983</v>
      </c>
      <c r="BF10" s="24">
        <v>5507.26</v>
      </c>
      <c r="BG10" t="s">
        <v>31</v>
      </c>
      <c r="BH10">
        <f>BG2-BH8</f>
        <v>0.99218961583599563</v>
      </c>
      <c r="BI10" s="24">
        <v>1983</v>
      </c>
      <c r="BJ10" s="24">
        <v>5507.26</v>
      </c>
      <c r="BK10" t="s">
        <v>31</v>
      </c>
      <c r="BL10">
        <f>BK2-BL8</f>
        <v>0.9983444513842451</v>
      </c>
      <c r="BM10" s="24">
        <v>1983</v>
      </c>
      <c r="BN10" s="24">
        <v>5507.26</v>
      </c>
      <c r="BO10" t="s">
        <v>31</v>
      </c>
      <c r="BP10">
        <f>BO2-BP8</f>
        <v>0.99358931232258907</v>
      </c>
      <c r="BQ10" s="24">
        <v>1983</v>
      </c>
      <c r="BR10" s="24">
        <v>5507.26</v>
      </c>
      <c r="BS10" t="s">
        <v>31</v>
      </c>
      <c r="BT10">
        <f>BS2-BT8</f>
        <v>0.9921895484130574</v>
      </c>
      <c r="BU10" s="24">
        <v>1983</v>
      </c>
      <c r="BV10" s="24">
        <v>5507.26</v>
      </c>
      <c r="BW10" t="s">
        <v>31</v>
      </c>
      <c r="BX10">
        <f>BW2-BX8</f>
        <v>0.99364184877175321</v>
      </c>
      <c r="BY10" s="24">
        <v>1983</v>
      </c>
      <c r="BZ10" s="24">
        <v>5507.26</v>
      </c>
    </row>
    <row r="11" spans="2:80">
      <c r="B11">
        <v>2.7722370760776514E-3</v>
      </c>
      <c r="C11" s="29">
        <v>2.2502464236511231E-2</v>
      </c>
      <c r="D11">
        <v>0.34530722707554479</v>
      </c>
      <c r="E11" s="24">
        <v>1984</v>
      </c>
      <c r="F11" s="24">
        <v>4438.6899999999996</v>
      </c>
      <c r="G11" t="s">
        <v>32</v>
      </c>
      <c r="H11" s="30">
        <f>LN(G2)</f>
        <v>2.8412004467583663E-3</v>
      </c>
      <c r="I11" s="24">
        <v>1986</v>
      </c>
      <c r="J11" s="24">
        <v>5589.46</v>
      </c>
      <c r="K11" t="s">
        <v>32</v>
      </c>
      <c r="L11" s="30">
        <f>LN(K2)</f>
        <v>2.1143343121971425E-3</v>
      </c>
      <c r="M11" s="24">
        <v>1986</v>
      </c>
      <c r="N11" s="24">
        <v>5589.46</v>
      </c>
      <c r="O11" t="s">
        <v>32</v>
      </c>
      <c r="P11" s="30">
        <f>LN(O2)</f>
        <v>2.5241779792345869E-3</v>
      </c>
      <c r="Q11" s="24">
        <v>1986</v>
      </c>
      <c r="R11" s="24">
        <v>5589.46</v>
      </c>
      <c r="S11" t="s">
        <v>32</v>
      </c>
      <c r="T11" s="30">
        <f>LN(S2)</f>
        <v>3.2411505295111302E-3</v>
      </c>
      <c r="U11" s="24">
        <v>1986</v>
      </c>
      <c r="V11" s="24">
        <v>5589.46</v>
      </c>
      <c r="W11" t="s">
        <v>32</v>
      </c>
      <c r="X11" s="30">
        <f>LN(W2)</f>
        <v>2.4380319714423448E-3</v>
      </c>
      <c r="Y11" s="24">
        <v>1986</v>
      </c>
      <c r="Z11" s="24">
        <v>5589.46</v>
      </c>
      <c r="AA11" t="s">
        <v>32</v>
      </c>
      <c r="AB11" s="30">
        <f>LN(AA2)</f>
        <v>2.5956939508076011E-3</v>
      </c>
      <c r="AC11" s="24">
        <v>1986</v>
      </c>
      <c r="AD11" s="24">
        <v>5589.46</v>
      </c>
      <c r="AE11" t="s">
        <v>32</v>
      </c>
      <c r="AF11" s="30">
        <f>LN(AE2)</f>
        <v>2.6961372583161271E-3</v>
      </c>
      <c r="AG11" s="24">
        <v>1986</v>
      </c>
      <c r="AH11" s="24">
        <v>5589.46</v>
      </c>
      <c r="AI11" t="s">
        <v>32</v>
      </c>
      <c r="AJ11" s="30">
        <f>LN(AI2)</f>
        <v>2.8345376594637738E-3</v>
      </c>
      <c r="AK11" s="24">
        <v>1986</v>
      </c>
      <c r="AL11" s="24">
        <v>5589.46</v>
      </c>
      <c r="AM11" t="s">
        <v>32</v>
      </c>
      <c r="AN11" s="30">
        <f>LN(AM2)</f>
        <v>3.1038610496982423E-3</v>
      </c>
      <c r="AO11" s="24">
        <v>1986</v>
      </c>
      <c r="AP11" s="24">
        <v>5589.46</v>
      </c>
      <c r="AQ11" t="s">
        <v>32</v>
      </c>
      <c r="AR11" s="30">
        <f>LN(AQ2)</f>
        <v>3.0397810209398537E-3</v>
      </c>
      <c r="AS11" s="24">
        <v>1986</v>
      </c>
      <c r="AT11" s="24">
        <v>5589.46</v>
      </c>
      <c r="AU11" t="s">
        <v>32</v>
      </c>
      <c r="AV11" s="30">
        <f>LN(AU2)</f>
        <v>2.7722370760776514E-3</v>
      </c>
      <c r="AW11" s="24">
        <v>1984</v>
      </c>
      <c r="AX11" s="24">
        <v>4438.6899999999996</v>
      </c>
      <c r="AY11" t="s">
        <v>32</v>
      </c>
      <c r="AZ11" s="30">
        <f>LN(AY2)</f>
        <v>2.7686398907285194E-3</v>
      </c>
      <c r="BA11" s="24">
        <v>1984</v>
      </c>
      <c r="BB11" s="24">
        <v>4438.6899999999996</v>
      </c>
      <c r="BC11" t="s">
        <v>32</v>
      </c>
      <c r="BD11" s="30">
        <f>LN(BC2)</f>
        <v>2.6272500080754806E-3</v>
      </c>
      <c r="BE11" s="24">
        <v>1984</v>
      </c>
      <c r="BF11" s="24">
        <v>4438.6899999999996</v>
      </c>
      <c r="BG11" t="s">
        <v>32</v>
      </c>
      <c r="BH11" s="30">
        <f>LN(BG2)</f>
        <v>2.5218450267314946E-3</v>
      </c>
      <c r="BI11" s="24">
        <v>1984</v>
      </c>
      <c r="BJ11" s="24">
        <v>4438.6899999999996</v>
      </c>
      <c r="BK11" t="s">
        <v>32</v>
      </c>
      <c r="BL11" s="30">
        <f>LN(BK2)</f>
        <v>6.3800670981037783E-3</v>
      </c>
      <c r="BM11" s="24">
        <v>1984</v>
      </c>
      <c r="BN11" s="24">
        <v>4438.6899999999996</v>
      </c>
      <c r="BO11" t="s">
        <v>32</v>
      </c>
      <c r="BP11" s="30">
        <f>LN(BO2)</f>
        <v>4.0722410042844685E-3</v>
      </c>
      <c r="BQ11" s="24">
        <v>1984</v>
      </c>
      <c r="BR11" s="24">
        <v>4438.6899999999996</v>
      </c>
      <c r="BS11" t="s">
        <v>32</v>
      </c>
      <c r="BT11" s="30">
        <f>LN(BS2)</f>
        <v>3.1439071332747229E-3</v>
      </c>
      <c r="BU11" s="24">
        <v>1984</v>
      </c>
      <c r="BV11" s="24">
        <v>4438.6899999999996</v>
      </c>
      <c r="BW11" t="s">
        <v>32</v>
      </c>
      <c r="BX11" s="30">
        <f>LN(BW2)</f>
        <v>4.4257664700961602E-3</v>
      </c>
      <c r="BY11" s="24">
        <v>1984</v>
      </c>
      <c r="BZ11" s="24">
        <v>4438.6899999999996</v>
      </c>
    </row>
    <row r="12" spans="2:80">
      <c r="B12">
        <v>2.7686398907285194E-3</v>
      </c>
      <c r="C12" s="29">
        <v>2.3017974633061877E-2</v>
      </c>
      <c r="D12">
        <v>0.35340427001842806</v>
      </c>
      <c r="E12" s="24">
        <v>1986</v>
      </c>
      <c r="F12" s="24">
        <v>5589.46</v>
      </c>
      <c r="G12" t="s">
        <v>33</v>
      </c>
      <c r="H12" s="30">
        <f>LN(H9)</f>
        <v>1.2736993157966812E-2</v>
      </c>
      <c r="I12" s="24">
        <v>1987</v>
      </c>
      <c r="J12" s="24">
        <v>5836.06</v>
      </c>
      <c r="K12" t="s">
        <v>33</v>
      </c>
      <c r="L12" s="30">
        <f>LN(L9)</f>
        <v>1.3109032052184803E-2</v>
      </c>
      <c r="M12" s="24">
        <v>1987</v>
      </c>
      <c r="N12" s="24">
        <v>5836.06</v>
      </c>
      <c r="O12" t="s">
        <v>33</v>
      </c>
      <c r="P12" s="30">
        <f>LN(P9)</f>
        <v>1.3338373464292216E-2</v>
      </c>
      <c r="Q12" s="24">
        <v>1987</v>
      </c>
      <c r="R12" s="24">
        <v>5836.06</v>
      </c>
      <c r="S12" t="s">
        <v>33</v>
      </c>
      <c r="T12" s="30">
        <f>LN(T9)</f>
        <v>1.3942479176621987E-2</v>
      </c>
      <c r="U12" s="24">
        <v>1987</v>
      </c>
      <c r="V12" s="24">
        <v>5836.06</v>
      </c>
      <c r="W12" t="s">
        <v>33</v>
      </c>
      <c r="X12" s="30">
        <f>LN(X9)</f>
        <v>1.2978154491490536E-2</v>
      </c>
      <c r="Y12" s="24">
        <v>1987</v>
      </c>
      <c r="Z12" s="24">
        <v>5836.06</v>
      </c>
      <c r="AA12" t="s">
        <v>33</v>
      </c>
      <c r="AB12" s="30">
        <f>LN(AB9)</f>
        <v>1.3030575378936093E-2</v>
      </c>
      <c r="AC12" s="24">
        <v>1987</v>
      </c>
      <c r="AD12" s="24">
        <v>5836.06</v>
      </c>
      <c r="AE12" t="s">
        <v>33</v>
      </c>
      <c r="AF12" s="30">
        <f>LN(AF9)</f>
        <v>1.3095708711604138E-2</v>
      </c>
      <c r="AG12" s="24">
        <v>1987</v>
      </c>
      <c r="AH12" s="24">
        <v>5836.06</v>
      </c>
      <c r="AI12" t="s">
        <v>33</v>
      </c>
      <c r="AJ12" s="30">
        <f>LN(AJ9)</f>
        <v>1.3204583975103738E-2</v>
      </c>
      <c r="AK12" s="24">
        <v>1987</v>
      </c>
      <c r="AL12" s="24">
        <v>5836.06</v>
      </c>
      <c r="AM12" t="s">
        <v>33</v>
      </c>
      <c r="AN12" s="30">
        <f>LN(AN9)</f>
        <v>1.3261196639369281E-2</v>
      </c>
      <c r="AO12" s="24">
        <v>1987</v>
      </c>
      <c r="AP12" s="24">
        <v>5836.06</v>
      </c>
      <c r="AQ12" t="s">
        <v>33</v>
      </c>
      <c r="AR12" s="30">
        <f>LN(AR9)</f>
        <v>1.3147927964772044E-2</v>
      </c>
      <c r="AS12" s="24">
        <v>1987</v>
      </c>
      <c r="AT12" s="24">
        <v>5836.06</v>
      </c>
      <c r="AU12" t="s">
        <v>33</v>
      </c>
      <c r="AV12" s="30">
        <f>LN(AV9)</f>
        <v>1.2981477414140569E-2</v>
      </c>
      <c r="AW12" s="24">
        <v>1987</v>
      </c>
      <c r="AX12" s="24">
        <v>5836.06</v>
      </c>
      <c r="AY12" t="s">
        <v>33</v>
      </c>
      <c r="AZ12" s="30">
        <f>LN(AZ9)</f>
        <v>1.2847845775618554E-2</v>
      </c>
      <c r="BA12" s="24">
        <v>1986</v>
      </c>
      <c r="BB12" s="24">
        <v>5589.46</v>
      </c>
      <c r="BC12" t="s">
        <v>33</v>
      </c>
      <c r="BD12" s="30">
        <f>LN(BD9)</f>
        <v>1.2582085236380628E-2</v>
      </c>
      <c r="BE12" s="24">
        <v>1986</v>
      </c>
      <c r="BF12" s="24">
        <v>5589.46</v>
      </c>
      <c r="BG12" t="s">
        <v>33</v>
      </c>
      <c r="BH12" s="30">
        <f>LN(BH9)</f>
        <v>1.2778446051082332E-2</v>
      </c>
      <c r="BI12" s="24">
        <v>1986</v>
      </c>
      <c r="BJ12" s="24">
        <v>5589.46</v>
      </c>
      <c r="BK12" t="s">
        <v>33</v>
      </c>
      <c r="BL12" s="30">
        <f>LN(BL9)</f>
        <v>1.4352976232576817E-2</v>
      </c>
      <c r="BM12" s="24">
        <v>1986</v>
      </c>
      <c r="BN12" s="24">
        <v>5589.46</v>
      </c>
      <c r="BO12" t="s">
        <v>33</v>
      </c>
      <c r="BP12" s="30">
        <f>LN(BP9)</f>
        <v>1.4466627279283346E-2</v>
      </c>
      <c r="BQ12" s="24">
        <v>1986</v>
      </c>
      <c r="BR12" s="24">
        <v>5589.46</v>
      </c>
      <c r="BS12" t="s">
        <v>33</v>
      </c>
      <c r="BT12" s="30">
        <f>LN(BT9)</f>
        <v>1.4009566513985262E-2</v>
      </c>
      <c r="BU12" s="24">
        <v>1986</v>
      </c>
      <c r="BV12" s="24">
        <v>5589.46</v>
      </c>
      <c r="BW12" t="s">
        <v>33</v>
      </c>
      <c r="BX12" s="30">
        <f>LN(BX9)</f>
        <v>1.5114498807811516E-2</v>
      </c>
      <c r="BY12" s="24">
        <v>1986</v>
      </c>
      <c r="BZ12" s="24">
        <v>5589.46</v>
      </c>
    </row>
    <row r="13" spans="2:80">
      <c r="B13">
        <v>2.6272500080754806E-3</v>
      </c>
      <c r="C13" s="29">
        <v>2.1294325792062582E-2</v>
      </c>
      <c r="D13">
        <v>0.32636460102209985</v>
      </c>
      <c r="E13" s="24">
        <v>1987</v>
      </c>
      <c r="F13" s="24">
        <v>5836.06</v>
      </c>
      <c r="G13" t="s">
        <v>34</v>
      </c>
      <c r="H13" s="30">
        <f>LN(H10)</f>
        <v>-7.1534985491177611E-3</v>
      </c>
      <c r="I13" s="24">
        <v>1990</v>
      </c>
      <c r="J13" s="24">
        <v>5425.07</v>
      </c>
      <c r="K13" t="s">
        <v>34</v>
      </c>
      <c r="L13" s="30">
        <f>LN(L10)</f>
        <v>-9.002591916435293E-3</v>
      </c>
      <c r="M13" s="24">
        <v>1990</v>
      </c>
      <c r="N13" s="24">
        <v>5425.07</v>
      </c>
      <c r="O13" t="s">
        <v>34</v>
      </c>
      <c r="P13" s="30">
        <f>LN(P10)</f>
        <v>-8.4082440192133033E-3</v>
      </c>
      <c r="Q13" s="24">
        <v>1990</v>
      </c>
      <c r="R13" s="24">
        <v>5425.07</v>
      </c>
      <c r="S13" t="s">
        <v>34</v>
      </c>
      <c r="T13" s="30">
        <f>LN(T10)</f>
        <v>-7.575936436880041E-3</v>
      </c>
      <c r="U13" s="24">
        <v>1990</v>
      </c>
      <c r="V13" s="24">
        <v>5425.07</v>
      </c>
      <c r="W13" t="s">
        <v>34</v>
      </c>
      <c r="X13" s="30">
        <f>LN(X10)</f>
        <v>-8.2143692127457039E-3</v>
      </c>
      <c r="Y13" s="24">
        <v>1990</v>
      </c>
      <c r="Z13" s="24">
        <v>5425.07</v>
      </c>
      <c r="AA13" t="s">
        <v>34</v>
      </c>
      <c r="AB13" s="30">
        <f>LN(AB10)</f>
        <v>-7.9492234490356733E-3</v>
      </c>
      <c r="AC13" s="24">
        <v>1990</v>
      </c>
      <c r="AD13" s="24">
        <v>5425.07</v>
      </c>
      <c r="AE13" t="s">
        <v>34</v>
      </c>
      <c r="AF13" s="30">
        <f>LN(AF10)</f>
        <v>-7.8127228316898466E-3</v>
      </c>
      <c r="AG13" s="24">
        <v>1990</v>
      </c>
      <c r="AH13" s="24">
        <v>5425.07</v>
      </c>
      <c r="AI13" t="s">
        <v>34</v>
      </c>
      <c r="AJ13" s="30">
        <f>LN(AJ10)</f>
        <v>-7.6441743692478034E-3</v>
      </c>
      <c r="AK13" s="24">
        <v>1990</v>
      </c>
      <c r="AL13" s="24">
        <v>5425.07</v>
      </c>
      <c r="AM13" t="s">
        <v>34</v>
      </c>
      <c r="AN13" s="30">
        <f>LN(AN10)</f>
        <v>-7.1577056216601837E-3</v>
      </c>
      <c r="AO13" s="24">
        <v>1990</v>
      </c>
      <c r="AP13" s="24">
        <v>5425.07</v>
      </c>
      <c r="AQ13" t="s">
        <v>34</v>
      </c>
      <c r="AR13" s="30">
        <f>LN(AR10)</f>
        <v>-7.1715847969088201E-3</v>
      </c>
      <c r="AS13" s="24">
        <v>1990</v>
      </c>
      <c r="AT13" s="24">
        <v>5425.07</v>
      </c>
      <c r="AU13" t="s">
        <v>34</v>
      </c>
      <c r="AV13" s="30">
        <f>LN(AV10)</f>
        <v>-7.5423078542316644E-3</v>
      </c>
      <c r="AW13" s="24">
        <v>1990</v>
      </c>
      <c r="AX13" s="24">
        <v>5425.07</v>
      </c>
      <c r="AY13" t="s">
        <v>34</v>
      </c>
      <c r="AZ13" s="30">
        <f>LN(AZ10)</f>
        <v>-7.4131916481842133E-3</v>
      </c>
      <c r="BA13" s="24">
        <v>1990</v>
      </c>
      <c r="BB13" s="24">
        <v>5425.07</v>
      </c>
      <c r="BC13" t="s">
        <v>34</v>
      </c>
      <c r="BD13" s="30">
        <f>LN(BD10)</f>
        <v>-7.427681238949004E-3</v>
      </c>
      <c r="BE13" s="24">
        <v>1987</v>
      </c>
      <c r="BF13" s="24">
        <v>5836.06</v>
      </c>
      <c r="BG13" t="s">
        <v>34</v>
      </c>
      <c r="BH13" s="30">
        <f>LN(BH10)</f>
        <v>-7.8410449671780791E-3</v>
      </c>
      <c r="BI13" s="24">
        <v>1987</v>
      </c>
      <c r="BJ13" s="24">
        <v>5836.06</v>
      </c>
      <c r="BK13" t="s">
        <v>34</v>
      </c>
      <c r="BL13" s="30">
        <f>LN(BL10)</f>
        <v>-1.6569205507769677E-3</v>
      </c>
      <c r="BM13" s="24">
        <v>1987</v>
      </c>
      <c r="BN13" s="24">
        <v>5836.06</v>
      </c>
      <c r="BO13" t="s">
        <v>34</v>
      </c>
      <c r="BP13" s="30">
        <f>LN(BP10)</f>
        <v>-6.4313243799078851E-3</v>
      </c>
      <c r="BQ13" s="24">
        <v>1987</v>
      </c>
      <c r="BR13" s="24">
        <v>5836.06</v>
      </c>
      <c r="BS13" t="s">
        <v>34</v>
      </c>
      <c r="BT13" s="30">
        <f>LN(BT10)</f>
        <v>-7.8411129208629873E-3</v>
      </c>
      <c r="BU13" s="24">
        <v>1987</v>
      </c>
      <c r="BV13" s="24">
        <v>5836.06</v>
      </c>
      <c r="BW13" t="s">
        <v>34</v>
      </c>
      <c r="BX13" s="30">
        <f>LN(BX10)</f>
        <v>-6.3784503608154608E-3</v>
      </c>
      <c r="BY13" s="24">
        <v>1987</v>
      </c>
      <c r="BZ13" s="24">
        <v>5836.06</v>
      </c>
    </row>
    <row r="14" spans="2:80">
      <c r="B14">
        <v>2.5218450267314946E-3</v>
      </c>
      <c r="C14" s="29">
        <v>1.8532885028341155E-2</v>
      </c>
      <c r="D14">
        <v>0.28324257754998217</v>
      </c>
      <c r="E14" s="24">
        <v>1990</v>
      </c>
      <c r="F14" s="24">
        <v>5425.07</v>
      </c>
      <c r="G14" t="s">
        <v>35</v>
      </c>
      <c r="H14" s="30">
        <f>H12-H11</f>
        <v>9.895792711208445E-3</v>
      </c>
      <c r="I14" s="24">
        <v>1996</v>
      </c>
      <c r="J14" s="24">
        <v>3170.49</v>
      </c>
      <c r="K14" t="s">
        <v>35</v>
      </c>
      <c r="L14" s="30">
        <f>L12-L11</f>
        <v>1.0994697739987661E-2</v>
      </c>
      <c r="M14" s="24">
        <v>1996</v>
      </c>
      <c r="N14" s="24">
        <v>3170.49</v>
      </c>
      <c r="O14" t="s">
        <v>35</v>
      </c>
      <c r="P14" s="30">
        <f>P12-P11</f>
        <v>1.081419548505763E-2</v>
      </c>
      <c r="Q14" s="24">
        <v>1996</v>
      </c>
      <c r="R14" s="24">
        <v>3170.49</v>
      </c>
      <c r="S14" t="s">
        <v>35</v>
      </c>
      <c r="T14" s="30">
        <f>T12-T11</f>
        <v>1.0701328647110857E-2</v>
      </c>
      <c r="U14" s="24">
        <v>1996</v>
      </c>
      <c r="V14" s="24">
        <v>3170.49</v>
      </c>
      <c r="W14" t="s">
        <v>35</v>
      </c>
      <c r="X14" s="30">
        <f>X12-X11</f>
        <v>1.0540122520048191E-2</v>
      </c>
      <c r="Y14" s="24">
        <v>1996</v>
      </c>
      <c r="Z14" s="24">
        <v>3170.49</v>
      </c>
      <c r="AA14" t="s">
        <v>35</v>
      </c>
      <c r="AB14" s="30">
        <f>AB12-AB11</f>
        <v>1.0434881428128493E-2</v>
      </c>
      <c r="AC14" s="24">
        <v>1996</v>
      </c>
      <c r="AD14" s="24">
        <v>3170.49</v>
      </c>
      <c r="AE14" t="s">
        <v>35</v>
      </c>
      <c r="AF14" s="30">
        <f>AF12-AF11</f>
        <v>1.0399571453288011E-2</v>
      </c>
      <c r="AG14" s="24">
        <v>1996</v>
      </c>
      <c r="AH14" s="24">
        <v>3170.49</v>
      </c>
      <c r="AI14" t="s">
        <v>35</v>
      </c>
      <c r="AJ14" s="30">
        <f>AJ12-AJ11</f>
        <v>1.0370046315639965E-2</v>
      </c>
      <c r="AK14" s="24">
        <v>1996</v>
      </c>
      <c r="AL14" s="24">
        <v>3170.49</v>
      </c>
      <c r="AM14" t="s">
        <v>35</v>
      </c>
      <c r="AN14" s="30">
        <f>AN12-AN11</f>
        <v>1.0157335589671038E-2</v>
      </c>
      <c r="AO14" s="24">
        <v>1996</v>
      </c>
      <c r="AP14" s="24">
        <v>3170.49</v>
      </c>
      <c r="AQ14" t="s">
        <v>35</v>
      </c>
      <c r="AR14" s="30">
        <f>AR12-AR11</f>
        <v>1.010814694383219E-2</v>
      </c>
      <c r="AS14" s="24">
        <v>1996</v>
      </c>
      <c r="AT14" s="24">
        <v>3170.49</v>
      </c>
      <c r="AU14" t="s">
        <v>35</v>
      </c>
      <c r="AV14" s="30">
        <f>AV12-AV11</f>
        <v>1.0209240338062918E-2</v>
      </c>
      <c r="AW14" s="24">
        <v>1996</v>
      </c>
      <c r="AX14" s="24">
        <v>3170.49</v>
      </c>
      <c r="AY14" t="s">
        <v>35</v>
      </c>
      <c r="AZ14" s="30">
        <f>AZ12-AZ11</f>
        <v>1.0079205884890034E-2</v>
      </c>
      <c r="BA14" s="24">
        <v>1996</v>
      </c>
      <c r="BB14" s="24">
        <v>3170.49</v>
      </c>
      <c r="BC14" t="s">
        <v>35</v>
      </c>
      <c r="BD14" s="30">
        <f>BD12-BD11</f>
        <v>9.9548352283051478E-3</v>
      </c>
      <c r="BE14" s="24">
        <v>1996</v>
      </c>
      <c r="BF14" s="24">
        <v>3170.49</v>
      </c>
      <c r="BG14" t="s">
        <v>35</v>
      </c>
      <c r="BH14" s="30">
        <f>BH12-BH11</f>
        <v>1.0256601024350838E-2</v>
      </c>
      <c r="BI14" s="24">
        <v>1990</v>
      </c>
      <c r="BJ14" s="24">
        <v>5425.07</v>
      </c>
      <c r="BK14" t="s">
        <v>35</v>
      </c>
      <c r="BL14" s="30">
        <f>BL12-BL11</f>
        <v>7.9729091344730389E-3</v>
      </c>
      <c r="BM14" s="24">
        <v>1990</v>
      </c>
      <c r="BN14" s="24">
        <v>5425.07</v>
      </c>
      <c r="BO14" t="s">
        <v>35</v>
      </c>
      <c r="BP14" s="30">
        <f>BP12-BP11</f>
        <v>1.0394386274998876E-2</v>
      </c>
      <c r="BQ14" s="24">
        <v>1990</v>
      </c>
      <c r="BR14" s="24">
        <v>5425.07</v>
      </c>
      <c r="BS14" t="s">
        <v>35</v>
      </c>
      <c r="BT14" s="30">
        <f>BT12-BT11</f>
        <v>1.0865659380710539E-2</v>
      </c>
      <c r="BU14" s="24">
        <v>1990</v>
      </c>
      <c r="BV14" s="24">
        <v>5425.07</v>
      </c>
      <c r="BW14" t="s">
        <v>35</v>
      </c>
      <c r="BX14" s="30">
        <f>BX12-BX11</f>
        <v>1.0688732337715355E-2</v>
      </c>
      <c r="BY14" s="24">
        <v>1990</v>
      </c>
      <c r="BZ14" s="24">
        <v>5425.07</v>
      </c>
    </row>
    <row r="15" spans="2:80">
      <c r="B15">
        <v>6.3800670981037783E-3</v>
      </c>
      <c r="C15" s="29">
        <v>0.16592170088865871</v>
      </c>
      <c r="D15">
        <v>2.9839231112733295</v>
      </c>
      <c r="E15" s="24">
        <v>1996</v>
      </c>
      <c r="F15" s="24">
        <v>3170.49</v>
      </c>
      <c r="G15" t="s">
        <v>36</v>
      </c>
      <c r="H15" s="30">
        <f>H11-H13</f>
        <v>9.9946989958761279E-3</v>
      </c>
      <c r="I15" s="24">
        <v>1996</v>
      </c>
      <c r="J15" s="24">
        <v>4266.47</v>
      </c>
      <c r="K15" t="s">
        <v>36</v>
      </c>
      <c r="L15" s="30">
        <f>L11-L13</f>
        <v>1.1116926228632435E-2</v>
      </c>
      <c r="M15" s="24">
        <v>1996</v>
      </c>
      <c r="N15" s="24">
        <v>4266.47</v>
      </c>
      <c r="O15" t="s">
        <v>36</v>
      </c>
      <c r="P15" s="30">
        <f>P11-P13</f>
        <v>1.093242199844789E-2</v>
      </c>
      <c r="Q15" s="24">
        <v>1996</v>
      </c>
      <c r="R15" s="24">
        <v>4266.47</v>
      </c>
      <c r="S15" t="s">
        <v>36</v>
      </c>
      <c r="T15" s="30">
        <f>T11-T13</f>
        <v>1.0817086966391172E-2</v>
      </c>
      <c r="U15" s="24">
        <v>1996</v>
      </c>
      <c r="V15" s="24">
        <v>4266.47</v>
      </c>
      <c r="W15" t="s">
        <v>36</v>
      </c>
      <c r="X15" s="30">
        <f>X11-X13</f>
        <v>1.0652401184188049E-2</v>
      </c>
      <c r="Y15" s="24">
        <v>1996</v>
      </c>
      <c r="Z15" s="24">
        <v>4266.47</v>
      </c>
      <c r="AA15" t="s">
        <v>36</v>
      </c>
      <c r="AB15" s="30">
        <f>AB11-AB13</f>
        <v>1.0544917399843274E-2</v>
      </c>
      <c r="AC15" s="24">
        <v>1996</v>
      </c>
      <c r="AD15" s="24">
        <v>4266.47</v>
      </c>
      <c r="AE15" t="s">
        <v>36</v>
      </c>
      <c r="AF15" s="30">
        <f>AF11-AF13</f>
        <v>1.0508860090005973E-2</v>
      </c>
      <c r="AG15" s="24">
        <v>1996</v>
      </c>
      <c r="AH15" s="24">
        <v>4266.47</v>
      </c>
      <c r="AI15" t="s">
        <v>36</v>
      </c>
      <c r="AJ15" s="30">
        <f>AJ11-AJ13</f>
        <v>1.0478712028711578E-2</v>
      </c>
      <c r="AK15" s="24">
        <v>1996</v>
      </c>
      <c r="AL15" s="24">
        <v>4266.47</v>
      </c>
      <c r="AM15" t="s">
        <v>36</v>
      </c>
      <c r="AN15" s="30">
        <f>AN11-AN13</f>
        <v>1.0261566671358427E-2</v>
      </c>
      <c r="AO15" s="24">
        <v>1996</v>
      </c>
      <c r="AP15" s="24">
        <v>4266.47</v>
      </c>
      <c r="AQ15" t="s">
        <v>36</v>
      </c>
      <c r="AR15" s="30">
        <f>AR11-AR13</f>
        <v>1.0211365817848674E-2</v>
      </c>
      <c r="AS15" s="24">
        <v>1996</v>
      </c>
      <c r="AT15" s="24">
        <v>4266.47</v>
      </c>
      <c r="AU15" t="s">
        <v>36</v>
      </c>
      <c r="AV15" s="30">
        <f>AV11-AV13</f>
        <v>1.0314544930309316E-2</v>
      </c>
      <c r="AW15" s="24">
        <v>1996</v>
      </c>
      <c r="AX15" s="24">
        <v>4266.47</v>
      </c>
      <c r="AY15" t="s">
        <v>36</v>
      </c>
      <c r="AZ15" s="30">
        <f>AZ11-AZ13</f>
        <v>1.0181831538912733E-2</v>
      </c>
      <c r="BA15" s="24">
        <v>1996</v>
      </c>
      <c r="BB15" s="24">
        <v>4266.47</v>
      </c>
      <c r="BC15" t="s">
        <v>36</v>
      </c>
      <c r="BD15" s="30">
        <f>BD11-BD13</f>
        <v>1.0054931247024484E-2</v>
      </c>
      <c r="BE15" s="24">
        <v>1996</v>
      </c>
      <c r="BF15" s="24">
        <v>4266.47</v>
      </c>
      <c r="BG15" t="s">
        <v>36</v>
      </c>
      <c r="BH15" s="30">
        <f>BH11-BH13</f>
        <v>1.0362889993909573E-2</v>
      </c>
      <c r="BI15" s="24">
        <v>1996</v>
      </c>
      <c r="BJ15" s="24">
        <v>4266.47</v>
      </c>
      <c r="BK15" t="s">
        <v>36</v>
      </c>
      <c r="BL15" s="30">
        <f>BL11-BL13</f>
        <v>8.0369876488807467E-3</v>
      </c>
      <c r="BM15" s="24">
        <v>1996</v>
      </c>
      <c r="BN15" s="24">
        <v>3170.49</v>
      </c>
      <c r="BO15" t="s">
        <v>36</v>
      </c>
      <c r="BP15" s="30">
        <f>BP11-BP13</f>
        <v>1.0503565384192354E-2</v>
      </c>
      <c r="BQ15" s="24">
        <v>1996</v>
      </c>
      <c r="BR15" s="24">
        <v>3170.49</v>
      </c>
      <c r="BS15" t="s">
        <v>36</v>
      </c>
      <c r="BT15" s="30">
        <f>BT11-BT13</f>
        <v>1.098502005413771E-2</v>
      </c>
      <c r="BU15" s="24">
        <v>1996</v>
      </c>
      <c r="BV15" s="24">
        <v>3170.49</v>
      </c>
      <c r="BW15" t="s">
        <v>36</v>
      </c>
      <c r="BX15" s="30">
        <f>BX11-BX13</f>
        <v>1.0804216830911621E-2</v>
      </c>
      <c r="BY15" s="24">
        <v>1996</v>
      </c>
      <c r="BZ15" s="24">
        <v>3170.49</v>
      </c>
    </row>
    <row r="16" spans="2:80">
      <c r="B16">
        <v>4.0722410042844685E-3</v>
      </c>
      <c r="C16" s="29">
        <v>4.5606578602033855E-2</v>
      </c>
      <c r="D16">
        <v>0.71678897160508626</v>
      </c>
      <c r="E16" s="24">
        <v>1996</v>
      </c>
      <c r="F16" s="24">
        <v>4266.47</v>
      </c>
      <c r="G16" t="s">
        <v>37</v>
      </c>
      <c r="H16" s="31">
        <f>AVERAGE(H14:H15)</f>
        <v>9.9452458535422873E-3</v>
      </c>
      <c r="I16" s="24">
        <v>1998</v>
      </c>
      <c r="J16" s="24">
        <v>4870.08</v>
      </c>
      <c r="K16" t="s">
        <v>37</v>
      </c>
      <c r="L16" s="31">
        <f>AVERAGE(L14:L15)</f>
        <v>1.1055811984310049E-2</v>
      </c>
      <c r="M16" s="24">
        <v>1998</v>
      </c>
      <c r="N16" s="24">
        <v>4870.08</v>
      </c>
      <c r="O16" t="s">
        <v>37</v>
      </c>
      <c r="P16" s="31">
        <f>AVERAGE(P14:P15)</f>
        <v>1.087330874175276E-2</v>
      </c>
      <c r="Q16" s="24">
        <v>1998</v>
      </c>
      <c r="R16" s="24">
        <v>4870.08</v>
      </c>
      <c r="S16" t="s">
        <v>37</v>
      </c>
      <c r="T16" s="31">
        <f>AVERAGE(T14:T15)</f>
        <v>1.0759207806751015E-2</v>
      </c>
      <c r="U16" s="24">
        <v>1998</v>
      </c>
      <c r="V16" s="24">
        <v>4870.08</v>
      </c>
      <c r="W16" t="s">
        <v>37</v>
      </c>
      <c r="X16" s="31">
        <f>AVERAGE(X14:X15)</f>
        <v>1.059626185211812E-2</v>
      </c>
      <c r="Y16" s="24">
        <v>1998</v>
      </c>
      <c r="Z16" s="24">
        <v>4870.08</v>
      </c>
      <c r="AA16" t="s">
        <v>37</v>
      </c>
      <c r="AB16" s="31">
        <f>AVERAGE(AB14:AB15)</f>
        <v>1.0489899413985884E-2</v>
      </c>
      <c r="AC16" s="24">
        <v>1998</v>
      </c>
      <c r="AD16" s="24">
        <v>4870.08</v>
      </c>
      <c r="AE16" t="s">
        <v>37</v>
      </c>
      <c r="AF16" s="31">
        <f>AVERAGE(AF14:AF15)</f>
        <v>1.0454215771646992E-2</v>
      </c>
      <c r="AG16" s="24">
        <v>1998</v>
      </c>
      <c r="AH16" s="24">
        <v>4870.08</v>
      </c>
      <c r="AI16" t="s">
        <v>37</v>
      </c>
      <c r="AJ16" s="31">
        <f>AVERAGE(AJ14:AJ15)</f>
        <v>1.0424379172175771E-2</v>
      </c>
      <c r="AK16" s="24">
        <v>1998</v>
      </c>
      <c r="AL16" s="24">
        <v>4870.08</v>
      </c>
      <c r="AM16" t="s">
        <v>37</v>
      </c>
      <c r="AN16" s="31">
        <f>AVERAGE(AN14:AN15)</f>
        <v>1.0209451130514732E-2</v>
      </c>
      <c r="AO16" s="24">
        <v>1998</v>
      </c>
      <c r="AP16" s="24">
        <v>4870.08</v>
      </c>
      <c r="AQ16" t="s">
        <v>37</v>
      </c>
      <c r="AR16" s="31">
        <f>AVERAGE(AR14:AR15)</f>
        <v>1.0159756380840431E-2</v>
      </c>
      <c r="AS16" s="24">
        <v>1998</v>
      </c>
      <c r="AT16" s="24">
        <v>4870.08</v>
      </c>
      <c r="AU16" t="s">
        <v>37</v>
      </c>
      <c r="AV16" s="31">
        <f>AVERAGE(AV14:AV15)</f>
        <v>1.0261892634186117E-2</v>
      </c>
      <c r="AW16" s="24">
        <v>1998</v>
      </c>
      <c r="AX16" s="24">
        <v>4870.08</v>
      </c>
      <c r="AY16" t="s">
        <v>37</v>
      </c>
      <c r="AZ16" s="31">
        <f>AVERAGE(AZ14:AZ15)</f>
        <v>1.0130518711901383E-2</v>
      </c>
      <c r="BA16" s="24">
        <v>1998</v>
      </c>
      <c r="BB16" s="24">
        <v>4870.08</v>
      </c>
      <c r="BC16" t="s">
        <v>37</v>
      </c>
      <c r="BD16" s="31">
        <f>AVERAGE(BD14:BD15)</f>
        <v>1.0004883237664816E-2</v>
      </c>
      <c r="BE16" s="24">
        <v>1998</v>
      </c>
      <c r="BF16" s="24">
        <v>4870.08</v>
      </c>
      <c r="BG16" t="s">
        <v>37</v>
      </c>
      <c r="BH16" s="31">
        <f>AVERAGE(BH14:BH15)</f>
        <v>1.0309745509130205E-2</v>
      </c>
      <c r="BI16" s="24">
        <v>1998</v>
      </c>
      <c r="BJ16" s="24">
        <v>4870.08</v>
      </c>
      <c r="BK16" t="s">
        <v>37</v>
      </c>
      <c r="BL16" s="31">
        <f>AVERAGE(BL14:BL15)</f>
        <v>8.0049483916768936E-3</v>
      </c>
      <c r="BM16" s="24">
        <v>1998</v>
      </c>
      <c r="BN16" s="24">
        <v>4870.08</v>
      </c>
      <c r="BO16" t="s">
        <v>37</v>
      </c>
      <c r="BP16" s="31">
        <f>AVERAGE(BP14:BP15)</f>
        <v>1.0448975829595615E-2</v>
      </c>
      <c r="BQ16" s="24">
        <v>1996</v>
      </c>
      <c r="BR16" s="24">
        <v>4266.47</v>
      </c>
      <c r="BS16" t="s">
        <v>37</v>
      </c>
      <c r="BT16" s="31">
        <f>AVERAGE(BT14:BT15)</f>
        <v>1.0925339717424125E-2</v>
      </c>
      <c r="BU16" s="24">
        <v>1996</v>
      </c>
      <c r="BV16" s="24">
        <v>4266.47</v>
      </c>
      <c r="BW16" t="s">
        <v>37</v>
      </c>
      <c r="BX16" s="31">
        <f>AVERAGE(BX14:BX15)</f>
        <v>1.0746474584313489E-2</v>
      </c>
      <c r="BY16" s="24">
        <v>1996</v>
      </c>
      <c r="BZ16" s="24">
        <v>4266.47</v>
      </c>
    </row>
    <row r="17" spans="1:78">
      <c r="B17">
        <v>3.1439071332747229E-3</v>
      </c>
      <c r="C17" s="29">
        <v>2.5437193804031553E-2</v>
      </c>
      <c r="D17">
        <v>0.39151700088967722</v>
      </c>
      <c r="E17" s="24">
        <v>1998</v>
      </c>
      <c r="F17" s="24">
        <v>4870.08</v>
      </c>
      <c r="G17" t="s">
        <v>38</v>
      </c>
      <c r="H17">
        <f>TINV(0.3173,H5)</f>
        <v>1.0322649192619053</v>
      </c>
      <c r="I17" s="24">
        <v>1999</v>
      </c>
      <c r="J17" s="24">
        <v>4334.8599999999997</v>
      </c>
      <c r="K17" t="s">
        <v>38</v>
      </c>
      <c r="L17">
        <f>TINV(0.3173,L5)</f>
        <v>1.0344861529336604</v>
      </c>
      <c r="M17" s="24">
        <v>1999</v>
      </c>
      <c r="N17" s="24">
        <v>4334.8599999999997</v>
      </c>
      <c r="O17" t="s">
        <v>38</v>
      </c>
      <c r="P17">
        <f>TINV(0.3173,P5)</f>
        <v>1.0344861529336604</v>
      </c>
      <c r="Q17" s="24">
        <v>1999</v>
      </c>
      <c r="R17" s="24">
        <v>4334.8599999999997</v>
      </c>
      <c r="S17" t="s">
        <v>38</v>
      </c>
      <c r="T17">
        <f>TINV(0.3173,T5)</f>
        <v>1.0344861529336604</v>
      </c>
      <c r="U17" s="24">
        <v>1999</v>
      </c>
      <c r="V17" s="24">
        <v>4334.8599999999997</v>
      </c>
      <c r="W17" t="s">
        <v>38</v>
      </c>
      <c r="X17">
        <f>TINV(0.3173,X5)</f>
        <v>1.0344861529336604</v>
      </c>
      <c r="Y17" s="24">
        <v>1999</v>
      </c>
      <c r="Z17" s="24">
        <v>4334.8599999999997</v>
      </c>
      <c r="AA17" t="s">
        <v>38</v>
      </c>
      <c r="AB17">
        <f>TINV(0.3173,AB5)</f>
        <v>1.0344861529336604</v>
      </c>
      <c r="AC17" s="24">
        <v>1999</v>
      </c>
      <c r="AD17" s="24">
        <v>4334.8599999999997</v>
      </c>
      <c r="AE17" t="s">
        <v>38</v>
      </c>
      <c r="AF17">
        <f>TINV(0.3173,AF5)</f>
        <v>1.0344861529336604</v>
      </c>
      <c r="AG17" s="24">
        <v>1999</v>
      </c>
      <c r="AH17" s="24">
        <v>4334.8599999999997</v>
      </c>
      <c r="AI17" t="s">
        <v>38</v>
      </c>
      <c r="AJ17">
        <f>TINV(0.3173,AJ5)</f>
        <v>1.0344861529336604</v>
      </c>
      <c r="AK17" s="24">
        <v>1999</v>
      </c>
      <c r="AL17" s="24">
        <v>4334.8599999999997</v>
      </c>
      <c r="AM17" t="s">
        <v>38</v>
      </c>
      <c r="AN17">
        <f>TINV(0.3173,AN5)</f>
        <v>1.0344861529336604</v>
      </c>
      <c r="AO17" s="24">
        <v>1999</v>
      </c>
      <c r="AP17" s="24">
        <v>4334.8599999999997</v>
      </c>
      <c r="AQ17" t="s">
        <v>38</v>
      </c>
      <c r="AR17">
        <f>TINV(0.3173,AR5)</f>
        <v>1.0344861529336604</v>
      </c>
      <c r="AS17" s="24">
        <v>1999</v>
      </c>
      <c r="AT17" s="24">
        <v>4334.8599999999997</v>
      </c>
      <c r="AU17" t="s">
        <v>38</v>
      </c>
      <c r="AV17">
        <f>TINV(0.3173,AV5)</f>
        <v>1.0344861529336604</v>
      </c>
      <c r="AW17" s="24">
        <v>1999</v>
      </c>
      <c r="AX17" s="24">
        <v>4334.8599999999997</v>
      </c>
      <c r="AY17" t="s">
        <v>38</v>
      </c>
      <c r="AZ17">
        <f>TINV(0.3173,AZ5)</f>
        <v>1.0344861529336604</v>
      </c>
      <c r="BA17" s="24">
        <v>1999</v>
      </c>
      <c r="BB17" s="24">
        <v>4334.8599999999997</v>
      </c>
      <c r="BC17" t="s">
        <v>38</v>
      </c>
      <c r="BD17">
        <f>TINV(0.3173,BD5)</f>
        <v>1.0344861529336604</v>
      </c>
      <c r="BE17" s="24">
        <v>1999</v>
      </c>
      <c r="BF17" s="24">
        <v>4334.8599999999997</v>
      </c>
      <c r="BG17" t="s">
        <v>38</v>
      </c>
      <c r="BH17">
        <f>TINV(0.3173,BH5)</f>
        <v>1.0344861529336604</v>
      </c>
      <c r="BI17" s="24">
        <v>1999</v>
      </c>
      <c r="BJ17" s="24">
        <v>4334.8599999999997</v>
      </c>
      <c r="BK17" t="s">
        <v>38</v>
      </c>
      <c r="BL17">
        <f>TINV(0.3173,BL5)</f>
        <v>1.0344861529336604</v>
      </c>
      <c r="BM17" s="24">
        <v>1999</v>
      </c>
      <c r="BN17" s="24">
        <v>4334.8599999999997</v>
      </c>
      <c r="BO17" t="s">
        <v>38</v>
      </c>
      <c r="BP17">
        <f>TINV(0.3173,BP5)</f>
        <v>1.0344861529336604</v>
      </c>
      <c r="BQ17" s="24">
        <v>1999</v>
      </c>
      <c r="BR17" s="24">
        <v>4334.8599999999997</v>
      </c>
      <c r="BS17" t="s">
        <v>38</v>
      </c>
      <c r="BT17">
        <f>TINV(0.3173,BT5)</f>
        <v>1.0344861529336604</v>
      </c>
      <c r="BU17" s="24">
        <v>1998</v>
      </c>
      <c r="BV17" s="24">
        <v>4870.08</v>
      </c>
      <c r="BW17" t="s">
        <v>38</v>
      </c>
      <c r="BX17">
        <f>TINV(0.3173,BX5)</f>
        <v>1.0344861529336604</v>
      </c>
      <c r="BY17" s="24">
        <v>1998</v>
      </c>
      <c r="BZ17" s="24">
        <v>4870.08</v>
      </c>
    </row>
    <row r="18" spans="1:78">
      <c r="B18">
        <v>4.4257664700961602E-3</v>
      </c>
      <c r="C18" s="29">
        <v>5.0624228487085476E-2</v>
      </c>
      <c r="D18">
        <v>0.7998554946227131</v>
      </c>
      <c r="E18" s="24">
        <v>1999</v>
      </c>
      <c r="F18" s="24">
        <v>4334.8599999999997</v>
      </c>
      <c r="G18" t="s">
        <v>39</v>
      </c>
      <c r="H18">
        <f>H17*G3</f>
        <v>4.746551023237254E-3</v>
      </c>
      <c r="I18" s="24">
        <v>2002</v>
      </c>
      <c r="J18" s="24">
        <v>7629.86</v>
      </c>
      <c r="K18" t="s">
        <v>39</v>
      </c>
      <c r="L18">
        <f>L17*K3</f>
        <v>5.2544494681884936E-3</v>
      </c>
      <c r="M18" s="24">
        <v>2002</v>
      </c>
      <c r="N18" s="24">
        <v>7629.86</v>
      </c>
      <c r="O18" t="s">
        <v>39</v>
      </c>
      <c r="P18">
        <f>P17*O3</f>
        <v>5.1698372007687133E-3</v>
      </c>
      <c r="Q18" s="24">
        <v>2002</v>
      </c>
      <c r="R18" s="24">
        <v>7629.86</v>
      </c>
      <c r="S18" t="s">
        <v>39</v>
      </c>
      <c r="T18">
        <f>T17*S3</f>
        <v>5.1192598871669867E-3</v>
      </c>
      <c r="U18" s="24">
        <v>2002</v>
      </c>
      <c r="V18" s="24">
        <v>7629.86</v>
      </c>
      <c r="W18" t="s">
        <v>39</v>
      </c>
      <c r="X18">
        <f>X17*W3</f>
        <v>5.037688127418713E-3</v>
      </c>
      <c r="Y18" s="24">
        <v>2002</v>
      </c>
      <c r="Z18" s="24">
        <v>7629.86</v>
      </c>
      <c r="AA18" t="s">
        <v>39</v>
      </c>
      <c r="AB18">
        <f>AB17*AA3</f>
        <v>4.9879112335098142E-3</v>
      </c>
      <c r="AC18" s="24">
        <v>2002</v>
      </c>
      <c r="AD18" s="24">
        <v>7629.86</v>
      </c>
      <c r="AE18" t="s">
        <v>39</v>
      </c>
      <c r="AF18">
        <f>AF17*AE3</f>
        <v>4.9714443453659921E-3</v>
      </c>
      <c r="AG18" s="24">
        <v>2002</v>
      </c>
      <c r="AH18" s="24">
        <v>7629.86</v>
      </c>
      <c r="AI18" t="s">
        <v>39</v>
      </c>
      <c r="AJ18">
        <f>AJ17*AI3</f>
        <v>4.9579428790379699E-3</v>
      </c>
      <c r="AK18" s="24">
        <v>2002</v>
      </c>
      <c r="AL18" s="24">
        <v>7629.86</v>
      </c>
      <c r="AM18" t="s">
        <v>39</v>
      </c>
      <c r="AN18">
        <f>AN17*AM3</f>
        <v>4.8570359876567862E-3</v>
      </c>
      <c r="AO18" s="24">
        <v>2002</v>
      </c>
      <c r="AP18" s="24">
        <v>7629.86</v>
      </c>
      <c r="AQ18" t="s">
        <v>39</v>
      </c>
      <c r="AR18">
        <f>AR17*AQ3</f>
        <v>4.8330861643677411E-3</v>
      </c>
      <c r="AS18" s="24">
        <v>2002</v>
      </c>
      <c r="AT18" s="24">
        <v>7629.86</v>
      </c>
      <c r="AU18" t="s">
        <v>39</v>
      </c>
      <c r="AV18">
        <f>AV17*AU3</f>
        <v>4.880364004994346E-3</v>
      </c>
      <c r="AW18" s="24">
        <v>2002</v>
      </c>
      <c r="AX18" s="24">
        <v>7629.86</v>
      </c>
      <c r="AY18" t="s">
        <v>39</v>
      </c>
      <c r="AZ18">
        <f>AZ17*AY3</f>
        <v>4.8178719986539864E-3</v>
      </c>
      <c r="BA18" s="24">
        <v>2002</v>
      </c>
      <c r="BB18" s="24">
        <v>7629.86</v>
      </c>
      <c r="BC18" t="s">
        <v>39</v>
      </c>
      <c r="BD18">
        <f>BD17*BC3</f>
        <v>4.7574535896288805E-3</v>
      </c>
      <c r="BE18" s="24">
        <v>2002</v>
      </c>
      <c r="BF18" s="24">
        <v>7629.86</v>
      </c>
      <c r="BG18" t="s">
        <v>39</v>
      </c>
      <c r="BH18">
        <f>BH17*BG3</f>
        <v>4.9018927789017041E-3</v>
      </c>
      <c r="BI18" s="24">
        <v>2002</v>
      </c>
      <c r="BJ18" s="24">
        <v>7629.86</v>
      </c>
      <c r="BK18" t="s">
        <v>39</v>
      </c>
      <c r="BL18">
        <f>BL17*BK3</f>
        <v>3.8208159129162465E-3</v>
      </c>
      <c r="BM18" s="24">
        <v>2002</v>
      </c>
      <c r="BN18" s="24">
        <v>7629.86</v>
      </c>
      <c r="BO18" t="s">
        <v>39</v>
      </c>
      <c r="BP18">
        <f>BP17*BO3</f>
        <v>4.9757952027287668E-3</v>
      </c>
      <c r="BQ18" s="24">
        <v>2002</v>
      </c>
      <c r="BR18" s="24">
        <v>7629.86</v>
      </c>
      <c r="BS18" t="s">
        <v>39</v>
      </c>
      <c r="BT18">
        <f>BT17*BS3</f>
        <v>5.1977941774795323E-3</v>
      </c>
      <c r="BU18" s="24">
        <v>2002</v>
      </c>
      <c r="BV18" s="24">
        <v>7629.86</v>
      </c>
      <c r="BW18" t="s">
        <v>39</v>
      </c>
      <c r="BX18">
        <f>BX17*BW3</f>
        <v>5.1192626220896128E-3</v>
      </c>
      <c r="BY18" s="24">
        <v>1999</v>
      </c>
      <c r="BZ18" s="24">
        <v>4334.8599999999997</v>
      </c>
    </row>
    <row r="19" spans="1:78">
      <c r="B19">
        <v>-2.7347506727643757E-3</v>
      </c>
      <c r="C19" s="29">
        <v>2.901329095090922E-2</v>
      </c>
      <c r="D19">
        <v>0.44820321453198764</v>
      </c>
      <c r="E19" s="24">
        <v>2002</v>
      </c>
      <c r="F19" s="24">
        <v>7629.86</v>
      </c>
      <c r="G19" t="s">
        <v>40</v>
      </c>
      <c r="H19">
        <f>G2+H18</f>
        <v>1.0075917915052621</v>
      </c>
      <c r="K19" t="s">
        <v>40</v>
      </c>
      <c r="L19">
        <f>K2+L18</f>
        <v>1.007371020561334</v>
      </c>
      <c r="O19" t="s">
        <v>40</v>
      </c>
      <c r="P19">
        <f>O2+P18</f>
        <v>1.007697203599387</v>
      </c>
      <c r="S19" t="s">
        <v>40</v>
      </c>
      <c r="T19">
        <f>S2+T18</f>
        <v>1.0083656686244018</v>
      </c>
      <c r="W19" t="s">
        <v>40</v>
      </c>
      <c r="X19">
        <f>W2+X18</f>
        <v>1.0074786945155578</v>
      </c>
      <c r="AA19" t="s">
        <v>40</v>
      </c>
      <c r="AB19">
        <f>AA2+AB18</f>
        <v>1.007586976914556</v>
      </c>
      <c r="AE19" t="s">
        <v>40</v>
      </c>
      <c r="AF19">
        <f>AE2+AF18</f>
        <v>1.0076712194503832</v>
      </c>
      <c r="AI19" t="s">
        <v>40</v>
      </c>
      <c r="AJ19">
        <f>AI2+AJ18</f>
        <v>1.0077965016387957</v>
      </c>
      <c r="AM19" t="s">
        <v>40</v>
      </c>
      <c r="AN19">
        <f>AM2+AN18</f>
        <v>1.0079657190016746</v>
      </c>
      <c r="AQ19" t="s">
        <v>40</v>
      </c>
      <c r="AR19">
        <f>AQ2+AR18</f>
        <v>1.0078774920045939</v>
      </c>
      <c r="AU19" t="s">
        <v>40</v>
      </c>
      <c r="AV19">
        <f>AU2+AV18</f>
        <v>1.0076564472836489</v>
      </c>
      <c r="AY19" t="s">
        <v>40</v>
      </c>
      <c r="AZ19">
        <f>AY2+AZ18</f>
        <v>1.0075903481123611</v>
      </c>
      <c r="BC19" t="s">
        <v>40</v>
      </c>
      <c r="BD19">
        <f>BC2+BD18</f>
        <v>1.0073881578434001</v>
      </c>
      <c r="BG19" t="s">
        <v>40</v>
      </c>
      <c r="BH19">
        <f>BG2+BH18</f>
        <v>1.0074269203315194</v>
      </c>
      <c r="BK19" t="s">
        <v>40</v>
      </c>
      <c r="BL19">
        <f>BK2+BL18</f>
        <v>1.0102212789919456</v>
      </c>
      <c r="BO19" t="s">
        <v>40</v>
      </c>
      <c r="BP19">
        <f>BO2+BP18</f>
        <v>1.0090563390469744</v>
      </c>
      <c r="BS19" t="s">
        <v>40</v>
      </c>
      <c r="BT19">
        <f>BS2+BT18</f>
        <v>1.0083466485700014</v>
      </c>
      <c r="BW19" t="s">
        <v>40</v>
      </c>
      <c r="BX19">
        <f>BW2+BX18</f>
        <v>1.0095548372608261</v>
      </c>
    </row>
    <row r="20" spans="1:78">
      <c r="A20" t="s">
        <v>47</v>
      </c>
      <c r="B20" s="22">
        <f>AVERAGE(B2:B19)</f>
        <v>2.8091615981232615E-3</v>
      </c>
      <c r="C20" s="22">
        <f>AVERAGE(C2:C19)</f>
        <v>3.2910311109428721E-2</v>
      </c>
      <c r="D20" s="22">
        <f>AVERAGE(D2:D19)</f>
        <v>0.53174154780521254</v>
      </c>
      <c r="E20" s="22">
        <f>AVERAGE(E2:E19)</f>
        <v>1985.2222222222222</v>
      </c>
      <c r="F20" s="22">
        <f>AVERAGE(F2:F19)</f>
        <v>4924.0433333333331</v>
      </c>
      <c r="G20" t="s">
        <v>41</v>
      </c>
      <c r="H20">
        <f>G2-H18</f>
        <v>0.99809868945878766</v>
      </c>
      <c r="K20" t="s">
        <v>41</v>
      </c>
      <c r="L20">
        <f>K2-L18</f>
        <v>0.99686212162495691</v>
      </c>
      <c r="O20" t="s">
        <v>41</v>
      </c>
      <c r="P20">
        <f>O2-P18</f>
        <v>0.99735752919784959</v>
      </c>
      <c r="S20" t="s">
        <v>41</v>
      </c>
      <c r="T20">
        <f>S2-T18</f>
        <v>0.99812714885006781</v>
      </c>
      <c r="W20" t="s">
        <v>41</v>
      </c>
      <c r="X20">
        <f>W2-X18</f>
        <v>0.99740331826072037</v>
      </c>
      <c r="AA20" t="s">
        <v>41</v>
      </c>
      <c r="AB20">
        <f>AA2-AB18</f>
        <v>0.99761115444753634</v>
      </c>
      <c r="AE20" t="s">
        <v>41</v>
      </c>
      <c r="AF20">
        <f>AE2-AF18</f>
        <v>0.99772833075965128</v>
      </c>
      <c r="AI20" t="s">
        <v>41</v>
      </c>
      <c r="AJ20">
        <f>AI2-AJ18</f>
        <v>0.99788061588071975</v>
      </c>
      <c r="AM20" t="s">
        <v>41</v>
      </c>
      <c r="AN20">
        <f>AM2-AN18</f>
        <v>0.99825164702636116</v>
      </c>
      <c r="AQ20" t="s">
        <v>41</v>
      </c>
      <c r="AR20">
        <f>AQ2-AR18</f>
        <v>0.99821131967585841</v>
      </c>
      <c r="AU20" t="s">
        <v>41</v>
      </c>
      <c r="AV20">
        <f>AU2-AV18</f>
        <v>0.99789571927366016</v>
      </c>
      <c r="AY20" t="s">
        <v>41</v>
      </c>
      <c r="AZ20">
        <f>AY2-AZ18</f>
        <v>0.9979546041150531</v>
      </c>
      <c r="BC20" t="s">
        <v>41</v>
      </c>
      <c r="BD20">
        <f>BC2-BD18</f>
        <v>0.99787325066414234</v>
      </c>
      <c r="BG20" t="s">
        <v>41</v>
      </c>
      <c r="BH20">
        <f>BG2-BH18</f>
        <v>0.99762313477371589</v>
      </c>
      <c r="BK20" t="s">
        <v>41</v>
      </c>
      <c r="BL20">
        <f>BK2-BL18</f>
        <v>1.002579647166113</v>
      </c>
      <c r="BO20" t="s">
        <v>41</v>
      </c>
      <c r="BP20">
        <f>BO2-BP18</f>
        <v>0.99910474864151699</v>
      </c>
      <c r="BS20" t="s">
        <v>41</v>
      </c>
      <c r="BT20">
        <f>BS2-BT18</f>
        <v>0.99795106021504243</v>
      </c>
      <c r="BW20" t="s">
        <v>41</v>
      </c>
      <c r="BX20">
        <f>BW2-BX18</f>
        <v>0.99931631201664695</v>
      </c>
    </row>
    <row r="21" spans="1:78">
      <c r="A21" t="s">
        <v>48</v>
      </c>
      <c r="B21" s="22">
        <f>STDEV(B2:B19)</f>
        <v>1.6979777785708825E-3</v>
      </c>
      <c r="C21" s="22">
        <f>STDEV(C2:C19)</f>
        <v>3.4562961646031509E-2</v>
      </c>
      <c r="D21" s="22">
        <f>STDEV(D2:D19)</f>
        <v>0.63108174059016442</v>
      </c>
      <c r="E21" s="22">
        <f>STDEV(E2:E19)</f>
        <v>9.6744390660042949</v>
      </c>
      <c r="F21" s="22">
        <f>STDEV(F2:F19)</f>
        <v>924.86876572396352</v>
      </c>
      <c r="G21" t="s">
        <v>32</v>
      </c>
      <c r="H21" s="30">
        <f>LN(G2)</f>
        <v>2.8412004467583663E-3</v>
      </c>
      <c r="K21" t="s">
        <v>32</v>
      </c>
      <c r="L21" s="30">
        <f>LN(K2)</f>
        <v>2.1143343121971425E-3</v>
      </c>
      <c r="O21" t="s">
        <v>32</v>
      </c>
      <c r="P21" s="30">
        <f>LN(O2)</f>
        <v>2.5241779792345869E-3</v>
      </c>
      <c r="S21" t="s">
        <v>32</v>
      </c>
      <c r="T21" s="30">
        <f>LN(S2)</f>
        <v>3.2411505295111302E-3</v>
      </c>
      <c r="W21" t="s">
        <v>32</v>
      </c>
      <c r="X21" s="30">
        <f>LN(W2)</f>
        <v>2.4380319714423448E-3</v>
      </c>
      <c r="AA21" t="s">
        <v>32</v>
      </c>
      <c r="AB21" s="30">
        <f>LN(AA2)</f>
        <v>2.5956939508076011E-3</v>
      </c>
      <c r="AE21" t="s">
        <v>32</v>
      </c>
      <c r="AF21" s="30">
        <f>LN(AE2)</f>
        <v>2.6961372583161271E-3</v>
      </c>
      <c r="AI21" t="s">
        <v>32</v>
      </c>
      <c r="AJ21" s="30">
        <f>LN(AI2)</f>
        <v>2.8345376594637738E-3</v>
      </c>
      <c r="AM21" t="s">
        <v>32</v>
      </c>
      <c r="AN21" s="30">
        <f>LN(AM2)</f>
        <v>3.1038610496982423E-3</v>
      </c>
      <c r="AQ21" t="s">
        <v>32</v>
      </c>
      <c r="AR21" s="30">
        <f>LN(AQ2)</f>
        <v>3.0397810209398537E-3</v>
      </c>
      <c r="AU21" t="s">
        <v>32</v>
      </c>
      <c r="AV21" s="30">
        <f>LN(AU2)</f>
        <v>2.7722370760776514E-3</v>
      </c>
      <c r="AY21" t="s">
        <v>32</v>
      </c>
      <c r="AZ21" s="30">
        <f>LN(AY2)</f>
        <v>2.7686398907285194E-3</v>
      </c>
      <c r="BC21" t="s">
        <v>32</v>
      </c>
      <c r="BD21" s="30">
        <f>LN(BC2)</f>
        <v>2.6272500080754806E-3</v>
      </c>
      <c r="BG21" t="s">
        <v>32</v>
      </c>
      <c r="BH21" s="30">
        <f>LN(BG2)</f>
        <v>2.5218450267314946E-3</v>
      </c>
      <c r="BK21" t="s">
        <v>32</v>
      </c>
      <c r="BL21" s="30">
        <f>LN(BK2)</f>
        <v>6.3800670981037783E-3</v>
      </c>
      <c r="BO21" t="s">
        <v>32</v>
      </c>
      <c r="BP21" s="30">
        <f>LN(BO2)</f>
        <v>4.0722410042844685E-3</v>
      </c>
      <c r="BS21" t="s">
        <v>32</v>
      </c>
      <c r="BT21" s="30">
        <f>LN(BS2)</f>
        <v>3.1439071332747229E-3</v>
      </c>
      <c r="BW21" t="s">
        <v>32</v>
      </c>
      <c r="BX21" s="30">
        <f>LN(BW2)</f>
        <v>4.4257664700961602E-3</v>
      </c>
    </row>
    <row r="22" spans="1:78">
      <c r="A22" t="s">
        <v>49</v>
      </c>
      <c r="B22" s="22">
        <f>MIN(B2:B19)</f>
        <v>-2.7347506727643757E-3</v>
      </c>
      <c r="C22" s="22">
        <f>MIN(C2:C19)</f>
        <v>1.141991412564638E-2</v>
      </c>
      <c r="D22" s="22">
        <f>MIN(D2:D19)</f>
        <v>0.17327752635558086</v>
      </c>
      <c r="E22" s="22">
        <f>MIN(E2:E19)</f>
        <v>1971</v>
      </c>
      <c r="F22" s="22">
        <f>MIN(F2:F19)</f>
        <v>3170.49</v>
      </c>
      <c r="G22" t="s">
        <v>42</v>
      </c>
      <c r="H22" s="30">
        <f>LN(H19)</f>
        <v>7.563118882410136E-3</v>
      </c>
      <c r="K22" t="s">
        <v>42</v>
      </c>
      <c r="L22" s="30">
        <f>LN(L19)</f>
        <v>7.3439873495704426E-3</v>
      </c>
      <c r="O22" t="s">
        <v>42</v>
      </c>
      <c r="P22" s="30">
        <f>LN(P19)</f>
        <v>7.6677312675092818E-3</v>
      </c>
      <c r="S22" t="s">
        <v>42</v>
      </c>
      <c r="T22" s="30">
        <f>LN(T19)</f>
        <v>8.3308703577839229E-3</v>
      </c>
      <c r="W22" t="s">
        <v>42</v>
      </c>
      <c r="X22" s="30">
        <f>LN(X19)</f>
        <v>7.4508677322815001E-3</v>
      </c>
      <c r="AA22" t="s">
        <v>42</v>
      </c>
      <c r="AB22" s="30">
        <f>LN(AB19)</f>
        <v>7.5583405562570675E-3</v>
      </c>
      <c r="AE22" t="s">
        <v>42</v>
      </c>
      <c r="AF22" s="30">
        <f>LN(AF19)</f>
        <v>7.6419452636123791E-3</v>
      </c>
      <c r="AI22" t="s">
        <v>42</v>
      </c>
      <c r="AJ22" s="30">
        <f>LN(AJ19)</f>
        <v>7.7662659731558932E-3</v>
      </c>
      <c r="AM22" t="s">
        <v>42</v>
      </c>
      <c r="AN22" s="30">
        <f>LN(AN19)</f>
        <v>7.9341601439501305E-3</v>
      </c>
      <c r="AQ22" t="s">
        <v>42</v>
      </c>
      <c r="AR22" s="30">
        <f>LN(AR19)</f>
        <v>7.8466265533857441E-3</v>
      </c>
      <c r="AU22" t="s">
        <v>42</v>
      </c>
      <c r="AV22" s="30">
        <f>LN(AV19)</f>
        <v>7.6272854472674836E-3</v>
      </c>
      <c r="AY22" t="s">
        <v>42</v>
      </c>
      <c r="AZ22" s="30">
        <f>LN(AZ19)</f>
        <v>7.5616863638574916E-3</v>
      </c>
      <c r="BC22" t="s">
        <v>42</v>
      </c>
      <c r="BD22" s="30">
        <f>LN(BD19)</f>
        <v>7.3609990919664501E-3</v>
      </c>
      <c r="BG22" t="s">
        <v>42</v>
      </c>
      <c r="BH22" s="30">
        <f>LN(BH19)</f>
        <v>7.3994765567660364E-3</v>
      </c>
      <c r="BK22" t="s">
        <v>42</v>
      </c>
      <c r="BL22" s="30">
        <f>LN(BL19)</f>
        <v>1.0169394967709942E-2</v>
      </c>
      <c r="BO22" t="s">
        <v>42</v>
      </c>
      <c r="BP22" s="30">
        <f>LN(BP19)</f>
        <v>9.0155763309812034E-3</v>
      </c>
      <c r="BS22" t="s">
        <v>42</v>
      </c>
      <c r="BT22" s="30">
        <f>LN(BT19)</f>
        <v>8.3120079208971603E-3</v>
      </c>
      <c r="BW22" t="s">
        <v>42</v>
      </c>
      <c r="BX22" s="30">
        <f>LN(BX19)</f>
        <v>9.5094785047490308E-3</v>
      </c>
    </row>
    <row r="23" spans="1:78">
      <c r="A23" t="s">
        <v>50</v>
      </c>
      <c r="B23" s="22">
        <f>MAX(B2:B19)</f>
        <v>6.3800670981037783E-3</v>
      </c>
      <c r="C23" s="22">
        <f>MAX(C2:C19)</f>
        <v>0.16592170088865871</v>
      </c>
      <c r="D23" s="22">
        <f>MAX(D2:D19)</f>
        <v>2.9839231112733295</v>
      </c>
      <c r="E23" s="22">
        <f>MAX(E2:E19)</f>
        <v>2002</v>
      </c>
      <c r="F23" s="22">
        <f>MAX(F2:F19)</f>
        <v>7629.86</v>
      </c>
      <c r="G23" t="s">
        <v>43</v>
      </c>
      <c r="H23" s="30">
        <f>LN(H20)</f>
        <v>-1.9031203264390562E-3</v>
      </c>
      <c r="K23" t="s">
        <v>43</v>
      </c>
      <c r="L23" s="30">
        <f>LN(L20)</f>
        <v>-3.1428118385001098E-3</v>
      </c>
      <c r="O23" t="s">
        <v>43</v>
      </c>
      <c r="P23" s="30">
        <f>LN(P20)</f>
        <v>-2.6459682908203247E-3</v>
      </c>
      <c r="S23" t="s">
        <v>43</v>
      </c>
      <c r="T23" s="30">
        <f>LN(T20)</f>
        <v>-1.8746071284471962E-3</v>
      </c>
      <c r="W23" t="s">
        <v>43</v>
      </c>
      <c r="X23" s="30">
        <f>LN(X20)</f>
        <v>-2.6000589649608739E-3</v>
      </c>
      <c r="AA23" t="s">
        <v>43</v>
      </c>
      <c r="AB23" s="30">
        <f>LN(AB20)</f>
        <v>-2.3917033962058153E-3</v>
      </c>
      <c r="AE23" t="s">
        <v>43</v>
      </c>
      <c r="AF23" s="30">
        <f>LN(AF20)</f>
        <v>-2.2742533952226757E-3</v>
      </c>
      <c r="AI23" t="s">
        <v>43</v>
      </c>
      <c r="AJ23" s="30">
        <f>LN(AJ20)</f>
        <v>-2.1216331921308489E-3</v>
      </c>
      <c r="AM23" t="s">
        <v>43</v>
      </c>
      <c r="AN23" s="30">
        <f>LN(AN20)</f>
        <v>-1.7498831264573054E-3</v>
      </c>
      <c r="AQ23" t="s">
        <v>43</v>
      </c>
      <c r="AR23" s="30">
        <f>LN(AR20)</f>
        <v>-1.7902819229096559E-3</v>
      </c>
      <c r="AU23" t="s">
        <v>43</v>
      </c>
      <c r="AV23" s="30">
        <f>LN(AV20)</f>
        <v>-2.1064978358540255E-3</v>
      </c>
      <c r="AY23" t="s">
        <v>43</v>
      </c>
      <c r="AZ23" s="30">
        <f>LN(AZ20)</f>
        <v>-2.0474905638958331E-3</v>
      </c>
      <c r="BC23" t="s">
        <v>43</v>
      </c>
      <c r="BD23" s="30">
        <f>LN(BD20)</f>
        <v>-2.1290140788232429E-3</v>
      </c>
      <c r="BG23" t="s">
        <v>43</v>
      </c>
      <c r="BH23" s="30">
        <f>LN(BH20)</f>
        <v>-2.3796944544545481E-3</v>
      </c>
      <c r="BK23" t="s">
        <v>43</v>
      </c>
      <c r="BL23" s="30">
        <f>LN(BL20)</f>
        <v>2.5763255874698718E-3</v>
      </c>
      <c r="BO23" t="s">
        <v>43</v>
      </c>
      <c r="BP23" s="30">
        <f>LN(BP20)</f>
        <v>-8.9565233531500464E-4</v>
      </c>
      <c r="BS23" t="s">
        <v>43</v>
      </c>
      <c r="BT23" s="30">
        <f>LN(BT20)</f>
        <v>-2.0510417337472049E-3</v>
      </c>
      <c r="BW23" t="s">
        <v>43</v>
      </c>
      <c r="BX23" s="30">
        <f>LN(BX20)</f>
        <v>-6.8392180456225285E-4</v>
      </c>
    </row>
    <row r="24" spans="1:78">
      <c r="A24" t="s">
        <v>51</v>
      </c>
      <c r="B24" s="22">
        <f>ABS(B23-B22)</f>
        <v>9.1148177708681548E-3</v>
      </c>
      <c r="C24" s="22">
        <f>ABS(C23-C22)</f>
        <v>0.15450178676301232</v>
      </c>
      <c r="D24" s="22">
        <f>ABS(D23-D22)</f>
        <v>2.8106455849177485</v>
      </c>
      <c r="E24" s="22">
        <f>ABS(E23-E22)</f>
        <v>31</v>
      </c>
      <c r="F24" s="22">
        <f>ABS(F23-F22)</f>
        <v>4459.37</v>
      </c>
      <c r="G24" t="s">
        <v>44</v>
      </c>
      <c r="H24" s="30">
        <f>H22-H21</f>
        <v>4.7219184356517702E-3</v>
      </c>
      <c r="K24" t="s">
        <v>44</v>
      </c>
      <c r="L24" s="30">
        <f>L22-L21</f>
        <v>5.2296530373732997E-3</v>
      </c>
      <c r="O24" t="s">
        <v>44</v>
      </c>
      <c r="P24" s="30">
        <f>P22-P21</f>
        <v>5.1435532882746944E-3</v>
      </c>
      <c r="S24" t="s">
        <v>44</v>
      </c>
      <c r="T24" s="30">
        <f>T22-T21</f>
        <v>5.0897198282727927E-3</v>
      </c>
      <c r="W24" t="s">
        <v>44</v>
      </c>
      <c r="X24" s="30">
        <f>X22-X21</f>
        <v>5.0128357608391558E-3</v>
      </c>
      <c r="AA24" t="s">
        <v>44</v>
      </c>
      <c r="AB24" s="30">
        <f>AB22-AB21</f>
        <v>4.962646605449466E-3</v>
      </c>
      <c r="AE24" t="s">
        <v>44</v>
      </c>
      <c r="AF24" s="30">
        <f>AF22-AF21</f>
        <v>4.9458080052962525E-3</v>
      </c>
      <c r="AI24" t="s">
        <v>44</v>
      </c>
      <c r="AJ24" s="30">
        <f>AJ22-AJ21</f>
        <v>4.931728313692119E-3</v>
      </c>
      <c r="AM24" t="s">
        <v>44</v>
      </c>
      <c r="AN24" s="30">
        <f>AN22-AN21</f>
        <v>4.8302990942518881E-3</v>
      </c>
      <c r="AQ24" t="s">
        <v>44</v>
      </c>
      <c r="AR24" s="30">
        <f>AR22-AR21</f>
        <v>4.80684553244589E-3</v>
      </c>
      <c r="AU24" t="s">
        <v>44</v>
      </c>
      <c r="AV24" s="30">
        <f>AV22-AV21</f>
        <v>4.8550483711898322E-3</v>
      </c>
      <c r="AY24" t="s">
        <v>44</v>
      </c>
      <c r="AZ24" s="30">
        <f>AZ22-AZ21</f>
        <v>4.7930464731289722E-3</v>
      </c>
      <c r="BC24" t="s">
        <v>44</v>
      </c>
      <c r="BD24" s="30">
        <f>BD22-BD21</f>
        <v>4.7337490838909695E-3</v>
      </c>
      <c r="BG24" t="s">
        <v>44</v>
      </c>
      <c r="BH24" s="30">
        <f>BH22-BH21</f>
        <v>4.8776315300345418E-3</v>
      </c>
      <c r="BK24" t="s">
        <v>44</v>
      </c>
      <c r="BL24" s="30">
        <f>BL22-BL21</f>
        <v>3.7893278696061634E-3</v>
      </c>
      <c r="BO24" t="s">
        <v>44</v>
      </c>
      <c r="BP24" s="30">
        <f>BP22-BP21</f>
        <v>4.9433353266967349E-3</v>
      </c>
      <c r="BS24" t="s">
        <v>44</v>
      </c>
      <c r="BT24" s="30">
        <f>BT22-BT21</f>
        <v>5.1681007876224379E-3</v>
      </c>
      <c r="BW24" t="s">
        <v>44</v>
      </c>
      <c r="BX24" s="30">
        <f>BX22-BX21</f>
        <v>5.0837120346528706E-3</v>
      </c>
    </row>
    <row r="25" spans="1:78">
      <c r="A25" t="s">
        <v>52</v>
      </c>
      <c r="B25" s="22">
        <f>COUNT(B2:B19)</f>
        <v>18</v>
      </c>
      <c r="G25" t="s">
        <v>45</v>
      </c>
      <c r="H25" s="30">
        <f>H21-H23</f>
        <v>4.7443207731974225E-3</v>
      </c>
      <c r="K25" t="s">
        <v>45</v>
      </c>
      <c r="L25" s="30">
        <f>L21-L23</f>
        <v>5.2571461506972523E-3</v>
      </c>
      <c r="O25" t="s">
        <v>45</v>
      </c>
      <c r="P25" s="30">
        <f>P21-P23</f>
        <v>5.1701462700549112E-3</v>
      </c>
      <c r="S25" t="s">
        <v>45</v>
      </c>
      <c r="T25" s="30">
        <f>T21-T23</f>
        <v>5.1157576579583261E-3</v>
      </c>
      <c r="W25" t="s">
        <v>45</v>
      </c>
      <c r="X25" s="30">
        <f>X21-X23</f>
        <v>5.0380909364032191E-3</v>
      </c>
      <c r="AA25" t="s">
        <v>45</v>
      </c>
      <c r="AB25" s="30">
        <f>AB21-AB23</f>
        <v>4.9873973470134165E-3</v>
      </c>
      <c r="AE25" t="s">
        <v>45</v>
      </c>
      <c r="AF25" s="30">
        <f>AF21-AF23</f>
        <v>4.9703906535388028E-3</v>
      </c>
      <c r="AI25" t="s">
        <v>45</v>
      </c>
      <c r="AJ25" s="30">
        <f>AJ21-AJ23</f>
        <v>4.9561708515946223E-3</v>
      </c>
      <c r="AM25" t="s">
        <v>45</v>
      </c>
      <c r="AN25" s="30">
        <f>AN21-AN23</f>
        <v>4.8537441761555477E-3</v>
      </c>
      <c r="AQ25" t="s">
        <v>45</v>
      </c>
      <c r="AR25" s="30">
        <f>AR21-AR23</f>
        <v>4.8300629438495094E-3</v>
      </c>
      <c r="AU25" t="s">
        <v>45</v>
      </c>
      <c r="AV25" s="30">
        <f>AV21-AV23</f>
        <v>4.8787349119316769E-3</v>
      </c>
      <c r="AY25" t="s">
        <v>45</v>
      </c>
      <c r="AZ25" s="30">
        <f>AZ21-AZ23</f>
        <v>4.8161304546243521E-3</v>
      </c>
      <c r="BC25" t="s">
        <v>45</v>
      </c>
      <c r="BD25" s="30">
        <f>BD21-BD23</f>
        <v>4.756264086898724E-3</v>
      </c>
      <c r="BG25" t="s">
        <v>45</v>
      </c>
      <c r="BH25" s="30">
        <f>BH21-BH23</f>
        <v>4.9015394811860423E-3</v>
      </c>
      <c r="BK25" t="s">
        <v>45</v>
      </c>
      <c r="BL25" s="30">
        <f>BL21-BL23</f>
        <v>3.8037415106339065E-3</v>
      </c>
      <c r="BO25" t="s">
        <v>45</v>
      </c>
      <c r="BP25" s="30">
        <f>BP21-BP23</f>
        <v>4.9678933395994728E-3</v>
      </c>
      <c r="BS25" t="s">
        <v>45</v>
      </c>
      <c r="BT25" s="30">
        <f>BT21-BT23</f>
        <v>5.1949488670219278E-3</v>
      </c>
      <c r="BW25" t="s">
        <v>45</v>
      </c>
      <c r="BX25" s="30">
        <f>BX21-BX23</f>
        <v>5.1096882746584135E-3</v>
      </c>
    </row>
    <row r="26" spans="1:78">
      <c r="G26" t="s">
        <v>46</v>
      </c>
      <c r="H26" s="31">
        <f>AVERAGE(H24:H25)</f>
        <v>4.7331196044245964E-3</v>
      </c>
      <c r="K26" t="s">
        <v>46</v>
      </c>
      <c r="L26" s="31">
        <f>AVERAGE(L24:L25)</f>
        <v>5.243399594035276E-3</v>
      </c>
      <c r="O26" t="s">
        <v>46</v>
      </c>
      <c r="P26" s="31">
        <f>AVERAGE(P24:P25)</f>
        <v>5.1568497791648028E-3</v>
      </c>
      <c r="S26" t="s">
        <v>46</v>
      </c>
      <c r="T26" s="31">
        <f>AVERAGE(T24:T25)</f>
        <v>5.1027387431155594E-3</v>
      </c>
      <c r="W26" t="s">
        <v>46</v>
      </c>
      <c r="X26" s="31">
        <f>AVERAGE(X24:X25)</f>
        <v>5.0254633486211875E-3</v>
      </c>
      <c r="AA26" t="s">
        <v>46</v>
      </c>
      <c r="AB26" s="31">
        <f>AVERAGE(AB24:AB25)</f>
        <v>4.9750219762314408E-3</v>
      </c>
      <c r="AE26" t="s">
        <v>46</v>
      </c>
      <c r="AF26" s="31">
        <f>AVERAGE(AF24:AF25)</f>
        <v>4.9580993294175276E-3</v>
      </c>
      <c r="AI26" t="s">
        <v>46</v>
      </c>
      <c r="AJ26" s="31">
        <f>AVERAGE(AJ24:AJ25)</f>
        <v>4.9439495826433706E-3</v>
      </c>
      <c r="AM26" t="s">
        <v>46</v>
      </c>
      <c r="AN26" s="31">
        <f>AVERAGE(AN24:AN25)</f>
        <v>4.8420216352037179E-3</v>
      </c>
      <c r="AQ26" t="s">
        <v>46</v>
      </c>
      <c r="AR26" s="31">
        <f>AVERAGE(AR24:AR25)</f>
        <v>4.8184542381476993E-3</v>
      </c>
      <c r="AU26" t="s">
        <v>46</v>
      </c>
      <c r="AV26" s="31">
        <f>AVERAGE(AV24:AV25)</f>
        <v>4.8668916415607541E-3</v>
      </c>
      <c r="AY26" t="s">
        <v>46</v>
      </c>
      <c r="AZ26" s="31">
        <f>AVERAGE(AZ24:AZ25)</f>
        <v>4.8045884638766622E-3</v>
      </c>
      <c r="BC26" t="s">
        <v>46</v>
      </c>
      <c r="BD26" s="31">
        <f>AVERAGE(BD24:BD25)</f>
        <v>4.7450065853948467E-3</v>
      </c>
      <c r="BG26" t="s">
        <v>46</v>
      </c>
      <c r="BH26" s="31">
        <f>AVERAGE(BH24:BH25)</f>
        <v>4.8895855056102916E-3</v>
      </c>
      <c r="BK26" t="s">
        <v>46</v>
      </c>
      <c r="BL26" s="31">
        <f>AVERAGE(BL24:BL25)</f>
        <v>3.7965346901200347E-3</v>
      </c>
      <c r="BO26" t="s">
        <v>46</v>
      </c>
      <c r="BP26" s="31">
        <f>AVERAGE(BP24:BP25)</f>
        <v>4.9556143331481034E-3</v>
      </c>
      <c r="BS26" t="s">
        <v>46</v>
      </c>
      <c r="BT26" s="31">
        <f>AVERAGE(BT24:BT25)</f>
        <v>5.1815248273221828E-3</v>
      </c>
      <c r="BW26" t="s">
        <v>46</v>
      </c>
      <c r="BX26" s="31">
        <f>AVERAGE(BX24:BX25)</f>
        <v>5.0967001546556416E-3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8"/>
  <sheetViews>
    <sheetView workbookViewId="0">
      <selection activeCell="F1" sqref="F1"/>
    </sheetView>
  </sheetViews>
  <sheetFormatPr baseColWidth="10" defaultRowHeight="14" x14ac:dyDescent="0"/>
  <sheetData>
    <row r="1" spans="2:92" ht="16" thickTop="1" thickBot="1">
      <c r="B1" s="22" t="s">
        <v>25</v>
      </c>
      <c r="C1" s="22" t="s">
        <v>26</v>
      </c>
      <c r="D1" s="22" t="s">
        <v>27</v>
      </c>
      <c r="E1" s="32" t="s">
        <v>1</v>
      </c>
      <c r="F1" s="32" t="s">
        <v>2</v>
      </c>
      <c r="G1" s="27">
        <f>LN(G2)</f>
        <v>7.2217350307314495E-3</v>
      </c>
      <c r="H1" s="28">
        <f>G4</f>
        <v>0.18309344495107815</v>
      </c>
      <c r="I1" s="24" t="s">
        <v>1</v>
      </c>
      <c r="J1" s="24" t="s">
        <v>2</v>
      </c>
      <c r="K1" s="27">
        <f>LN(K2)</f>
        <v>6.2010224331035292E-3</v>
      </c>
      <c r="L1" s="28">
        <f>K4</f>
        <v>0.12626068304454163</v>
      </c>
      <c r="M1" s="24" t="s">
        <v>1</v>
      </c>
      <c r="N1" s="24" t="s">
        <v>2</v>
      </c>
      <c r="O1" s="27">
        <f>LN(O2)</f>
        <v>6.0450398418489789E-3</v>
      </c>
      <c r="P1" s="28">
        <f>O4</f>
        <v>0.12642888802504682</v>
      </c>
      <c r="Q1" s="24" t="s">
        <v>1</v>
      </c>
      <c r="R1" s="24" t="s">
        <v>2</v>
      </c>
      <c r="S1" s="27">
        <f>LN(S2)</f>
        <v>6.7095232246402441E-3</v>
      </c>
      <c r="T1" s="28">
        <f>S4</f>
        <v>0.15066643407220784</v>
      </c>
      <c r="U1" s="24" t="s">
        <v>1</v>
      </c>
      <c r="V1" s="24" t="s">
        <v>2</v>
      </c>
      <c r="W1" s="27">
        <f>LN(W2)</f>
        <v>7.2916580881718374E-3</v>
      </c>
      <c r="X1" s="28">
        <f>W4</f>
        <v>0.17827405997883511</v>
      </c>
      <c r="Y1" s="24" t="s">
        <v>1</v>
      </c>
      <c r="Z1" s="24" t="s">
        <v>2</v>
      </c>
      <c r="AA1" s="27">
        <f>LN(AA2)</f>
        <v>7.3648799636043538E-3</v>
      </c>
      <c r="AB1" s="28">
        <f>AA4</f>
        <v>0.18408349040623093</v>
      </c>
      <c r="AC1" s="24" t="s">
        <v>1</v>
      </c>
      <c r="AD1" s="24" t="s">
        <v>2</v>
      </c>
      <c r="AE1" s="27">
        <f>LN(AE2)</f>
        <v>7.619463879050584E-3</v>
      </c>
      <c r="AF1" s="28">
        <f>AE4</f>
        <v>0.19910868817222369</v>
      </c>
      <c r="AG1" s="24" t="s">
        <v>1</v>
      </c>
      <c r="AH1" s="24" t="s">
        <v>2</v>
      </c>
      <c r="AI1" s="27">
        <f>LN(AI2)</f>
        <v>7.2150213806351886E-3</v>
      </c>
      <c r="AJ1" s="28">
        <f>AI4</f>
        <v>0.18043651143508516</v>
      </c>
      <c r="AK1" s="24" t="s">
        <v>1</v>
      </c>
      <c r="AL1" s="24" t="s">
        <v>2</v>
      </c>
      <c r="AM1" s="27">
        <f>LN(AM2)</f>
        <v>7.2239358849059071E-3</v>
      </c>
      <c r="AN1" s="28">
        <f>AM4</f>
        <v>0.1820705179678084</v>
      </c>
      <c r="AO1" s="24" t="s">
        <v>1</v>
      </c>
      <c r="AP1" s="24" t="s">
        <v>2</v>
      </c>
      <c r="AQ1" s="27">
        <f>LN(AQ2)</f>
        <v>7.2377427317462306E-3</v>
      </c>
      <c r="AR1" s="28">
        <f>AQ4</f>
        <v>0.18313327876034252</v>
      </c>
      <c r="AS1" s="24" t="s">
        <v>1</v>
      </c>
      <c r="AT1" s="24" t="s">
        <v>2</v>
      </c>
      <c r="AU1" s="27">
        <f>LN(AU2)</f>
        <v>7.2587294497949307E-3</v>
      </c>
      <c r="AV1" s="28">
        <f>AU4</f>
        <v>0.1847120857452656</v>
      </c>
      <c r="AW1" s="24" t="s">
        <v>1</v>
      </c>
      <c r="AX1" s="24" t="s">
        <v>2</v>
      </c>
      <c r="AY1" s="27">
        <f>LN(AY2)</f>
        <v>7.2421638683035569E-3</v>
      </c>
      <c r="AZ1" s="28">
        <f>AY4</f>
        <v>0.19025991234997119</v>
      </c>
      <c r="BA1" s="24" t="s">
        <v>1</v>
      </c>
      <c r="BB1" s="24" t="s">
        <v>2</v>
      </c>
      <c r="BC1" s="27">
        <f>LN(BC2)</f>
        <v>7.1788078592743441E-3</v>
      </c>
      <c r="BD1" s="28">
        <f>BC4</f>
        <v>0.18822088799712577</v>
      </c>
      <c r="BE1" s="24" t="s">
        <v>1</v>
      </c>
      <c r="BF1" s="24" t="s">
        <v>2</v>
      </c>
      <c r="BG1" s="27">
        <f>LN(BG2)</f>
        <v>7.261660607620961E-3</v>
      </c>
      <c r="BH1" s="28">
        <f>BG4</f>
        <v>0.18552348019417891</v>
      </c>
      <c r="BI1" s="24" t="s">
        <v>1</v>
      </c>
      <c r="BJ1" s="24" t="s">
        <v>2</v>
      </c>
      <c r="BK1" s="27">
        <f>LN(BK2)</f>
        <v>6.9944155322123301E-3</v>
      </c>
      <c r="BL1" s="28">
        <f>BK4</f>
        <v>0.17909751114935754</v>
      </c>
      <c r="BM1" s="24" t="s">
        <v>1</v>
      </c>
      <c r="BN1" s="24" t="s">
        <v>2</v>
      </c>
      <c r="BO1" s="27">
        <f>LN(BO2)</f>
        <v>6.8644179966823402E-3</v>
      </c>
      <c r="BP1" s="28">
        <f>BO4</f>
        <v>0.1764552874083275</v>
      </c>
      <c r="BQ1" s="24" t="s">
        <v>1</v>
      </c>
      <c r="BR1" s="24" t="s">
        <v>2</v>
      </c>
      <c r="BS1" s="27">
        <f>LN(BS2)</f>
        <v>6.9203324007753942E-3</v>
      </c>
      <c r="BT1" s="28">
        <f>BS4</f>
        <v>0.1696884059330854</v>
      </c>
      <c r="BU1" s="24" t="s">
        <v>1</v>
      </c>
      <c r="BV1" s="24" t="s">
        <v>2</v>
      </c>
      <c r="BW1" s="27">
        <f>LN(BW2)</f>
        <v>1.0048655834328027E-2</v>
      </c>
      <c r="BX1" s="28">
        <f>BW4</f>
        <v>0.41341184399640429</v>
      </c>
      <c r="BY1" s="24" t="s">
        <v>1</v>
      </c>
      <c r="BZ1" s="24" t="s">
        <v>2</v>
      </c>
      <c r="CA1" s="27">
        <f>LN(CA2)</f>
        <v>8.3128899520921746E-3</v>
      </c>
      <c r="CB1" s="28">
        <f>CA4</f>
        <v>0.22709465259347003</v>
      </c>
      <c r="CC1" s="24" t="s">
        <v>1</v>
      </c>
      <c r="CD1" s="24" t="s">
        <v>2</v>
      </c>
      <c r="CE1" s="27">
        <f>LN(CE2)</f>
        <v>7.6944202387205941E-3</v>
      </c>
      <c r="CF1" s="28">
        <f>CE4</f>
        <v>0.18815301640595669</v>
      </c>
      <c r="CG1" s="24" t="s">
        <v>1</v>
      </c>
      <c r="CH1" s="24" t="s">
        <v>2</v>
      </c>
      <c r="CI1" s="27">
        <f>LN(CI2)</f>
        <v>8.6490599322105767E-3</v>
      </c>
      <c r="CJ1" s="28">
        <f>CI4</f>
        <v>0.23542154641309643</v>
      </c>
      <c r="CK1" s="24" t="s">
        <v>1</v>
      </c>
      <c r="CL1" s="24" t="s">
        <v>2</v>
      </c>
      <c r="CM1" s="27">
        <f>LN(CM2)</f>
        <v>3.989646579942864E-3</v>
      </c>
      <c r="CN1" s="28">
        <f>CM4</f>
        <v>7.1528717555380497E-2</v>
      </c>
    </row>
    <row r="2" spans="2:92" ht="15" thickTop="1">
      <c r="B2">
        <v>6.2010224331035292E-3</v>
      </c>
      <c r="C2" s="29">
        <v>0.12626068304454163</v>
      </c>
      <c r="D2">
        <v>2.6011102518780294</v>
      </c>
      <c r="E2" s="24">
        <v>1963</v>
      </c>
      <c r="F2" s="24">
        <v>3616.71</v>
      </c>
      <c r="G2">
        <f t="array" ref="G2:H6">LOGEST(F2:F22,E2:E22,TRUE, TRUE)</f>
        <v>1.0072478746457294</v>
      </c>
      <c r="H2">
        <v>2.8245666163584462E-3</v>
      </c>
      <c r="I2" s="24">
        <v>1965</v>
      </c>
      <c r="J2" s="24">
        <v>3534.51</v>
      </c>
      <c r="K2">
        <f t="array" ref="K2:L6">LOGEST(J2:J21,I2:I21,TRUE, TRUE)</f>
        <v>1.0062202885753844</v>
      </c>
      <c r="L2">
        <v>2.1507710772713535E-2</v>
      </c>
      <c r="M2" s="24">
        <v>1963</v>
      </c>
      <c r="N2" s="24">
        <v>3616.71</v>
      </c>
      <c r="O2">
        <f t="array" ref="O2:P6">LOGEST(N2:N21,M2:M21,TRUE, TRUE)</f>
        <v>1.006063347967719</v>
      </c>
      <c r="P2">
        <v>2.9356846604374619E-2</v>
      </c>
      <c r="Q2" s="24">
        <v>1963</v>
      </c>
      <c r="R2" s="24">
        <v>3616.71</v>
      </c>
      <c r="S2">
        <f t="array" ref="S2:T6">LOGEST(R2:R21,Q2:Q21,TRUE, TRUE)</f>
        <v>1.0067320825013655</v>
      </c>
      <c r="T2">
        <v>7.8298703192904405E-3</v>
      </c>
      <c r="U2" s="24">
        <v>1963</v>
      </c>
      <c r="V2" s="24">
        <v>3616.71</v>
      </c>
      <c r="W2">
        <f t="array" ref="W2:X6">LOGEST(V2:V21,U2:U21,TRUE, TRUE)</f>
        <v>1.0073183069591176</v>
      </c>
      <c r="X2">
        <v>2.4570596829879207E-3</v>
      </c>
      <c r="Y2" s="24">
        <v>1963</v>
      </c>
      <c r="Z2" s="24">
        <v>3616.71</v>
      </c>
      <c r="AA2">
        <f t="array" ref="AA2:AB6">LOGEST(Z2:Z21,Y2:Y21,TRUE, TRUE)</f>
        <v>1.0073920673951164</v>
      </c>
      <c r="AB2">
        <v>2.1226347124514888E-3</v>
      </c>
      <c r="AC2" s="24">
        <v>1963</v>
      </c>
      <c r="AD2" s="24">
        <v>3616.71</v>
      </c>
      <c r="AE2">
        <f t="array" ref="AE2:AF6">LOGEST(AD2:AD21,AC2:AC21,TRUE, TRUE)</f>
        <v>1.0076485658608298</v>
      </c>
      <c r="AF2">
        <v>1.2762160933645352E-3</v>
      </c>
      <c r="AG2" s="24">
        <v>1963</v>
      </c>
      <c r="AH2" s="24">
        <v>3616.71</v>
      </c>
      <c r="AI2">
        <f t="array" ref="AI2:AJ6">LOGEST(AH2:AH21,AG2:AG21,TRUE, TRUE)</f>
        <v>1.0072411123586387</v>
      </c>
      <c r="AJ2">
        <v>2.8627921847145903E-3</v>
      </c>
      <c r="AK2" s="24">
        <v>1963</v>
      </c>
      <c r="AL2" s="24">
        <v>3616.71</v>
      </c>
      <c r="AM2">
        <f t="array" ref="AM2:AN6">LOGEST(AL2:AL21,AK2:AK21,TRUE, TRUE)</f>
        <v>1.0072500914538585</v>
      </c>
      <c r="AN2">
        <v>2.8120900844791331E-3</v>
      </c>
      <c r="AO2" s="24">
        <v>1963</v>
      </c>
      <c r="AP2" s="24">
        <v>3616.71</v>
      </c>
      <c r="AQ2">
        <f t="array" ref="AQ2:AR6">LOGEST(AP2:AP21,AO2:AO21,TRUE, TRUE)</f>
        <v>1.0072639984976071</v>
      </c>
      <c r="AR2">
        <v>2.7346848073006428E-3</v>
      </c>
      <c r="AS2" s="24">
        <v>1963</v>
      </c>
      <c r="AT2" s="24">
        <v>3616.71</v>
      </c>
      <c r="AU2">
        <f t="array" ref="AU2:AV6">LOGEST(AT2:AT21,AS2:AS21,TRUE, TRUE)</f>
        <v>1.0072851378849665</v>
      </c>
      <c r="AV2">
        <v>2.6195916601641079E-3</v>
      </c>
      <c r="AW2" s="24">
        <v>1963</v>
      </c>
      <c r="AX2" s="24">
        <v>3616.71</v>
      </c>
      <c r="AY2">
        <f t="array" ref="AY2:AZ6">LOGEST(AX2:AX21,AW2:AW21,TRUE, TRUE)</f>
        <v>1.0072684517591379</v>
      </c>
      <c r="AZ2">
        <v>2.6915640535234435E-3</v>
      </c>
      <c r="BA2" s="24">
        <v>1963</v>
      </c>
      <c r="BB2" s="24">
        <v>3616.71</v>
      </c>
      <c r="BC2">
        <f t="array" ref="BC2:BD6">LOGEST(BB2:BB21,BA2:BA21,TRUE, TRUE)</f>
        <v>1.0072046372715504</v>
      </c>
      <c r="BD2">
        <v>3.0505544503983302E-3</v>
      </c>
      <c r="BE2" s="24">
        <v>1963</v>
      </c>
      <c r="BF2" s="24">
        <v>3616.71</v>
      </c>
      <c r="BG2">
        <f t="array" ref="BG2:BH6">LOGEST(BF2:BF21,BE2:BE21,TRUE, TRUE)</f>
        <v>1.0072880904010086</v>
      </c>
      <c r="BH2">
        <v>2.6175344832544628E-3</v>
      </c>
      <c r="BI2" s="24">
        <v>1963</v>
      </c>
      <c r="BJ2" s="24">
        <v>3616.71</v>
      </c>
      <c r="BK2">
        <f t="array" ref="BK2:BL6">LOGEST(BJ2:BJ21,BI2:BI21,TRUE, TRUE)</f>
        <v>1.0070189335863498</v>
      </c>
      <c r="BL2">
        <v>4.3980121748460879E-3</v>
      </c>
      <c r="BM2" s="24">
        <v>1963</v>
      </c>
      <c r="BN2" s="24">
        <v>3616.71</v>
      </c>
      <c r="BO2">
        <f t="array" ref="BO2:BP6">LOGEST(BN2:BN21,BM2:BM21,TRUE, TRUE)</f>
        <v>1.0068880321153701</v>
      </c>
      <c r="BP2">
        <v>5.6803442303902342E-3</v>
      </c>
      <c r="BQ2" s="24">
        <v>1963</v>
      </c>
      <c r="BR2" s="24">
        <v>3616.71</v>
      </c>
      <c r="BS2">
        <f t="array" ref="BS2:BT6">LOGEST(BR2:BR21,BQ2:BQ21,TRUE, TRUE)</f>
        <v>1.0069443332336814</v>
      </c>
      <c r="BT2">
        <v>5.1083333672755854E-3</v>
      </c>
      <c r="BU2" s="24">
        <v>1963</v>
      </c>
      <c r="BV2" s="24">
        <v>3616.71</v>
      </c>
      <c r="BW2">
        <f t="array" ref="BW2:BX6">LOGEST(BV2:BV21,BU2:BU21,TRUE, TRUE)</f>
        <v>1.0100993131133715</v>
      </c>
      <c r="BX2">
        <v>1.0679432324961657E-5</v>
      </c>
      <c r="BY2" s="24">
        <v>1963</v>
      </c>
      <c r="BZ2" s="24">
        <v>3616.71</v>
      </c>
      <c r="CA2">
        <f t="array" ref="CA2:CB6">LOGEST(BZ2:BZ21,BY2:BY21,TRUE, TRUE)</f>
        <v>1.0083475379635931</v>
      </c>
      <c r="CB2">
        <v>3.2804641505613158E-4</v>
      </c>
      <c r="CC2" s="24">
        <v>1963</v>
      </c>
      <c r="CD2" s="24">
        <v>3616.71</v>
      </c>
      <c r="CE2">
        <f t="array" ref="CE2:CF6">LOGEST(CD2:CD21,CC2:CC21,TRUE, TRUE)</f>
        <v>1.0077240983599387</v>
      </c>
      <c r="CF2">
        <v>1.1108701191894189E-3</v>
      </c>
      <c r="CG2" s="24">
        <v>1963</v>
      </c>
      <c r="CH2" s="24">
        <v>3616.71</v>
      </c>
      <c r="CI2">
        <f t="array" ref="CI2:CJ6">LOGEST(CH2:CH21,CG2:CG21,TRUE, TRUE)</f>
        <v>1.0086865711185744</v>
      </c>
      <c r="CJ2">
        <v>1.6859275940273052E-4</v>
      </c>
      <c r="CK2" s="24">
        <v>1963</v>
      </c>
      <c r="CL2" s="24">
        <v>3616.71</v>
      </c>
      <c r="CM2">
        <f t="array" ref="CM2:CN6">LOGEST(CL2:CL21,CK2:CK21,TRUE, TRUE)</f>
        <v>1.0039976158144779</v>
      </c>
      <c r="CN2">
        <v>1.6768759968499796</v>
      </c>
    </row>
    <row r="3" spans="2:92">
      <c r="B3">
        <v>6.0450398418489789E-3</v>
      </c>
      <c r="C3" s="29">
        <v>0.12642888802504682</v>
      </c>
      <c r="D3">
        <v>2.6050769688410802</v>
      </c>
      <c r="E3" s="24">
        <v>1965</v>
      </c>
      <c r="F3" s="24">
        <v>3534.51</v>
      </c>
      <c r="G3">
        <v>3.4995688471988469E-3</v>
      </c>
      <c r="H3">
        <v>6.9374233922075748</v>
      </c>
      <c r="I3" s="24">
        <v>1967</v>
      </c>
      <c r="J3" s="24">
        <v>3863.3</v>
      </c>
      <c r="K3">
        <v>3.8448900235987442E-3</v>
      </c>
      <c r="L3">
        <v>7.6256798285210872</v>
      </c>
      <c r="M3" s="24">
        <v>1967</v>
      </c>
      <c r="N3" s="24">
        <v>3863.3</v>
      </c>
      <c r="O3">
        <v>3.745319639196039E-3</v>
      </c>
      <c r="P3">
        <v>7.4278281596323872</v>
      </c>
      <c r="Q3" s="24">
        <v>1965</v>
      </c>
      <c r="R3" s="24">
        <v>3534.51</v>
      </c>
      <c r="S3">
        <v>3.7547955724277098E-3</v>
      </c>
      <c r="T3">
        <v>7.4462488825042081</v>
      </c>
      <c r="U3" s="24">
        <v>1965</v>
      </c>
      <c r="V3" s="24">
        <v>3534.51</v>
      </c>
      <c r="W3">
        <v>3.6898563959737165E-3</v>
      </c>
      <c r="X3">
        <v>7.3167332840692563</v>
      </c>
      <c r="Y3" s="24">
        <v>1965</v>
      </c>
      <c r="Z3" s="24">
        <v>3534.51</v>
      </c>
      <c r="AA3">
        <v>3.654642165559773E-3</v>
      </c>
      <c r="AB3">
        <v>7.2465424110803056</v>
      </c>
      <c r="AC3" s="24">
        <v>1965</v>
      </c>
      <c r="AD3" s="24">
        <v>3534.51</v>
      </c>
      <c r="AE3">
        <v>3.6018850418359934E-3</v>
      </c>
      <c r="AF3">
        <v>7.1417546349523349</v>
      </c>
      <c r="AG3" s="24">
        <v>1965</v>
      </c>
      <c r="AH3" s="24">
        <v>3534.51</v>
      </c>
      <c r="AI3">
        <v>3.6243527514289958E-3</v>
      </c>
      <c r="AJ3">
        <v>7.1859421946216493</v>
      </c>
      <c r="AK3" s="24">
        <v>1965</v>
      </c>
      <c r="AL3" s="24">
        <v>3534.51</v>
      </c>
      <c r="AM3">
        <v>3.6089074737538475E-3</v>
      </c>
      <c r="AN3">
        <v>7.1549592414250718</v>
      </c>
      <c r="AO3" s="24">
        <v>1965</v>
      </c>
      <c r="AP3" s="24">
        <v>3534.51</v>
      </c>
      <c r="AQ3">
        <v>3.6029551465924553E-3</v>
      </c>
      <c r="AR3">
        <v>7.1429784787353032</v>
      </c>
      <c r="AS3" s="24">
        <v>1965</v>
      </c>
      <c r="AT3" s="24">
        <v>3534.51</v>
      </c>
      <c r="AU3">
        <v>3.594447982183514E-3</v>
      </c>
      <c r="AV3">
        <v>7.125933292506617</v>
      </c>
      <c r="AW3" s="24">
        <v>1965</v>
      </c>
      <c r="AX3" s="24">
        <v>3534.51</v>
      </c>
      <c r="AY3">
        <v>3.521528997020941E-3</v>
      </c>
      <c r="AZ3">
        <v>6.9810207199338015</v>
      </c>
      <c r="BA3" s="24">
        <v>1965</v>
      </c>
      <c r="BB3" s="24">
        <v>3534.51</v>
      </c>
      <c r="BC3">
        <v>3.5139947163745E-3</v>
      </c>
      <c r="BD3">
        <v>6.9659091745651889</v>
      </c>
      <c r="BE3" s="24">
        <v>1965</v>
      </c>
      <c r="BF3" s="24">
        <v>3534.51</v>
      </c>
      <c r="BG3">
        <v>3.5862415480912343E-3</v>
      </c>
      <c r="BH3">
        <v>7.1089470639198833</v>
      </c>
      <c r="BI3" s="24">
        <v>1965</v>
      </c>
      <c r="BJ3" s="24">
        <v>3534.51</v>
      </c>
      <c r="BK3">
        <v>3.5295243962618428E-3</v>
      </c>
      <c r="BL3">
        <v>6.9961641506840779</v>
      </c>
      <c r="BM3" s="24">
        <v>1965</v>
      </c>
      <c r="BN3" s="24">
        <v>3534.51</v>
      </c>
      <c r="BO3">
        <v>3.4953745689027507E-3</v>
      </c>
      <c r="BP3">
        <v>6.9282977832377943</v>
      </c>
      <c r="BQ3" s="24">
        <v>1965</v>
      </c>
      <c r="BR3" s="24">
        <v>3534.51</v>
      </c>
      <c r="BS3">
        <v>3.6081548590002526E-3</v>
      </c>
      <c r="BT3">
        <v>7.1513003518977598</v>
      </c>
      <c r="BU3" s="24">
        <v>1965</v>
      </c>
      <c r="BV3" s="24">
        <v>3534.51</v>
      </c>
      <c r="BW3">
        <v>2.821284655936061E-3</v>
      </c>
      <c r="BX3">
        <v>5.5908861016197449</v>
      </c>
      <c r="BY3" s="24">
        <v>1965</v>
      </c>
      <c r="BZ3" s="24">
        <v>3534.51</v>
      </c>
      <c r="CA3">
        <v>3.6147268140558002E-3</v>
      </c>
      <c r="CB3">
        <v>7.1632353237860604</v>
      </c>
      <c r="CC3" s="24">
        <v>1965</v>
      </c>
      <c r="CD3" s="24">
        <v>3534.51</v>
      </c>
      <c r="CE3">
        <v>3.7672214272233212E-3</v>
      </c>
      <c r="CF3">
        <v>7.4650513520991817</v>
      </c>
      <c r="CG3" s="24">
        <v>1965</v>
      </c>
      <c r="CH3" s="24">
        <v>3534.51</v>
      </c>
      <c r="CI3">
        <v>3.673842868327397E-3</v>
      </c>
      <c r="CJ3">
        <v>7.2798289866419585</v>
      </c>
      <c r="CK3" s="24">
        <v>1965</v>
      </c>
      <c r="CL3" s="24">
        <v>3534.51</v>
      </c>
      <c r="CM3">
        <v>3.3879905605609375E-3</v>
      </c>
      <c r="CN3">
        <v>6.7128910476540122</v>
      </c>
    </row>
    <row r="4" spans="2:92" ht="15" thickBot="1">
      <c r="B4">
        <v>6.7095232246402441E-3</v>
      </c>
      <c r="C4" s="29">
        <v>0.15066643407220784</v>
      </c>
      <c r="D4">
        <v>3.1930868178243026</v>
      </c>
      <c r="E4" s="24">
        <v>1967</v>
      </c>
      <c r="F4" s="24">
        <v>3863.3</v>
      </c>
      <c r="G4">
        <v>0.18309344495107815</v>
      </c>
      <c r="H4">
        <v>0.18017399163835651</v>
      </c>
      <c r="I4" s="24">
        <v>1971</v>
      </c>
      <c r="J4" s="24">
        <v>4356.49</v>
      </c>
      <c r="K4">
        <v>0.12626068304454163</v>
      </c>
      <c r="L4">
        <v>0.18271118050283036</v>
      </c>
      <c r="M4" s="24">
        <v>1971</v>
      </c>
      <c r="N4" s="24">
        <v>4356.49</v>
      </c>
      <c r="O4">
        <v>0.12642888802504682</v>
      </c>
      <c r="P4">
        <v>0.18098847840470528</v>
      </c>
      <c r="Q4" s="24">
        <v>1971</v>
      </c>
      <c r="R4" s="24">
        <v>4356.49</v>
      </c>
      <c r="S4">
        <v>0.15066643407220784</v>
      </c>
      <c r="T4">
        <v>0.18409223166374866</v>
      </c>
      <c r="U4" s="24">
        <v>1967</v>
      </c>
      <c r="V4" s="24">
        <v>3863.3</v>
      </c>
      <c r="W4">
        <v>0.17827405997883511</v>
      </c>
      <c r="X4">
        <v>0.18507489887284098</v>
      </c>
      <c r="Y4" s="24">
        <v>1967</v>
      </c>
      <c r="Z4" s="24">
        <v>3863.3</v>
      </c>
      <c r="AA4">
        <v>0.18408349040623093</v>
      </c>
      <c r="AB4">
        <v>0.18488299767617677</v>
      </c>
      <c r="AC4" s="24">
        <v>1967</v>
      </c>
      <c r="AD4" s="24">
        <v>3863.3</v>
      </c>
      <c r="AE4">
        <v>0.19910868817222369</v>
      </c>
      <c r="AF4">
        <v>0.18287327623029007</v>
      </c>
      <c r="AG4" s="24">
        <v>1967</v>
      </c>
      <c r="AH4" s="24">
        <v>3863.3</v>
      </c>
      <c r="AI4">
        <v>0.18043651143508516</v>
      </c>
      <c r="AJ4">
        <v>0.18511006909314112</v>
      </c>
      <c r="AK4" s="24">
        <v>1967</v>
      </c>
      <c r="AL4" s="24">
        <v>3863.3</v>
      </c>
      <c r="AM4">
        <v>0.1820705179678084</v>
      </c>
      <c r="AN4">
        <v>0.18511092241632443</v>
      </c>
      <c r="AO4" s="24">
        <v>1967</v>
      </c>
      <c r="AP4" s="24">
        <v>3863.3</v>
      </c>
      <c r="AQ4">
        <v>0.18313327876034252</v>
      </c>
      <c r="AR4">
        <v>0.18508812278337658</v>
      </c>
      <c r="AS4" s="24">
        <v>1967</v>
      </c>
      <c r="AT4" s="24">
        <v>3863.3</v>
      </c>
      <c r="AU4">
        <v>0.1847120857452656</v>
      </c>
      <c r="AV4">
        <v>0.1848591434085784</v>
      </c>
      <c r="AW4" s="24">
        <v>1967</v>
      </c>
      <c r="AX4" s="24">
        <v>3863.3</v>
      </c>
      <c r="AY4">
        <v>0.19025991234997119</v>
      </c>
      <c r="AZ4">
        <v>0.18130061170674372</v>
      </c>
      <c r="BA4" s="24">
        <v>1967</v>
      </c>
      <c r="BB4" s="24">
        <v>3863.3</v>
      </c>
      <c r="BC4">
        <v>0.18822088799712577</v>
      </c>
      <c r="BD4">
        <v>0.18090077564385756</v>
      </c>
      <c r="BE4" s="24">
        <v>1967</v>
      </c>
      <c r="BF4" s="24">
        <v>3863.3</v>
      </c>
      <c r="BG4">
        <v>0.18552348019417891</v>
      </c>
      <c r="BH4">
        <v>0.18453469275541409</v>
      </c>
      <c r="BI4" s="24">
        <v>1967</v>
      </c>
      <c r="BJ4" s="24">
        <v>3863.3</v>
      </c>
      <c r="BK4">
        <v>0.17909751114935754</v>
      </c>
      <c r="BL4">
        <v>0.18123171240969868</v>
      </c>
      <c r="BM4" s="24">
        <v>1967</v>
      </c>
      <c r="BN4" s="24">
        <v>3863.3</v>
      </c>
      <c r="BO4">
        <v>0.1764552874083275</v>
      </c>
      <c r="BP4">
        <v>0.17918014194073559</v>
      </c>
      <c r="BQ4" s="24">
        <v>1967</v>
      </c>
      <c r="BR4" s="24">
        <v>3863.3</v>
      </c>
      <c r="BS4">
        <v>0.1696884059330854</v>
      </c>
      <c r="BT4">
        <v>0.18358914545676283</v>
      </c>
      <c r="BU4" s="24">
        <v>1967</v>
      </c>
      <c r="BV4" s="24">
        <v>3863.3</v>
      </c>
      <c r="BW4">
        <v>0.41341184399640429</v>
      </c>
      <c r="BX4">
        <v>0.13977607740028092</v>
      </c>
      <c r="BY4" s="24">
        <v>1967</v>
      </c>
      <c r="BZ4" s="24">
        <v>3863.3</v>
      </c>
      <c r="CA4">
        <v>0.22709465259347003</v>
      </c>
      <c r="CB4">
        <v>0.17908591175983232</v>
      </c>
      <c r="CC4" s="24">
        <v>1967</v>
      </c>
      <c r="CD4" s="24">
        <v>3863.3</v>
      </c>
      <c r="CE4">
        <v>0.18815301640595669</v>
      </c>
      <c r="CF4">
        <v>0.18428413978776645</v>
      </c>
      <c r="CG4" s="24">
        <v>1967</v>
      </c>
      <c r="CH4" s="24">
        <v>3863.3</v>
      </c>
      <c r="CI4">
        <v>0.23542154641309643</v>
      </c>
      <c r="CJ4">
        <v>0.1784368499848521</v>
      </c>
      <c r="CK4" s="24">
        <v>1967</v>
      </c>
      <c r="CL4" s="24">
        <v>3863.3</v>
      </c>
      <c r="CM4">
        <v>7.1528717555380497E-2</v>
      </c>
      <c r="CN4">
        <v>0.16051175150219682</v>
      </c>
    </row>
    <row r="5" spans="2:92" ht="16" thickTop="1" thickBot="1">
      <c r="B5">
        <v>7.2916580881718374E-3</v>
      </c>
      <c r="C5" s="29">
        <v>0.17827405997883511</v>
      </c>
      <c r="D5">
        <v>3.9051135218347621</v>
      </c>
      <c r="E5" s="24">
        <v>1971</v>
      </c>
      <c r="F5" s="24">
        <v>4356.49</v>
      </c>
      <c r="G5">
        <v>4.2584741578700545</v>
      </c>
      <c r="H5">
        <v>19</v>
      </c>
      <c r="I5" s="24">
        <v>1973</v>
      </c>
      <c r="J5" s="24">
        <v>4520.8900000000003</v>
      </c>
      <c r="K5" s="26">
        <v>2.6011102518780294</v>
      </c>
      <c r="L5">
        <v>18</v>
      </c>
      <c r="M5" s="24">
        <v>1973</v>
      </c>
      <c r="N5" s="24">
        <v>4520.8900000000003</v>
      </c>
      <c r="O5" s="26">
        <v>2.6050769688410802</v>
      </c>
      <c r="P5">
        <v>18</v>
      </c>
      <c r="Q5" s="24">
        <v>1973</v>
      </c>
      <c r="R5" s="24">
        <v>4520.8900000000003</v>
      </c>
      <c r="S5" s="26">
        <v>3.1930868178243026</v>
      </c>
      <c r="T5">
        <v>18</v>
      </c>
      <c r="U5" s="24">
        <v>1973</v>
      </c>
      <c r="V5" s="24">
        <v>4520.8900000000003</v>
      </c>
      <c r="W5" s="26">
        <v>3.9051135218347621</v>
      </c>
      <c r="X5">
        <v>18</v>
      </c>
      <c r="Y5" s="24">
        <v>1971</v>
      </c>
      <c r="Z5" s="24">
        <v>4356.49</v>
      </c>
      <c r="AA5" s="26">
        <v>4.0610807458251994</v>
      </c>
      <c r="AB5">
        <v>18</v>
      </c>
      <c r="AC5" s="24">
        <v>1971</v>
      </c>
      <c r="AD5" s="24">
        <v>4356.49</v>
      </c>
      <c r="AE5" s="26">
        <v>4.474959753178994</v>
      </c>
      <c r="AF5">
        <v>18</v>
      </c>
      <c r="AG5" s="24">
        <v>1971</v>
      </c>
      <c r="AH5" s="24">
        <v>4356.49</v>
      </c>
      <c r="AI5" s="26">
        <v>3.9629110510018544</v>
      </c>
      <c r="AJ5">
        <v>18</v>
      </c>
      <c r="AK5" s="24">
        <v>1971</v>
      </c>
      <c r="AL5" s="24">
        <v>4356.49</v>
      </c>
      <c r="AM5" s="26">
        <v>4.006787131915079</v>
      </c>
      <c r="AN5">
        <v>18</v>
      </c>
      <c r="AO5" s="24">
        <v>1971</v>
      </c>
      <c r="AP5" s="24">
        <v>4356.49</v>
      </c>
      <c r="AQ5" s="26">
        <v>4.0354184250322112</v>
      </c>
      <c r="AR5">
        <v>18</v>
      </c>
      <c r="AS5" s="24">
        <v>1971</v>
      </c>
      <c r="AT5" s="24">
        <v>4356.49</v>
      </c>
      <c r="AU5" s="26">
        <v>4.0780900652182988</v>
      </c>
      <c r="AV5">
        <v>18</v>
      </c>
      <c r="AW5" s="24">
        <v>1971</v>
      </c>
      <c r="AX5" s="24">
        <v>4356.49</v>
      </c>
      <c r="AY5" s="26">
        <v>4.2293551653572496</v>
      </c>
      <c r="AZ5">
        <v>18</v>
      </c>
      <c r="BA5" s="24">
        <v>1971</v>
      </c>
      <c r="BB5" s="24">
        <v>4356.49</v>
      </c>
      <c r="BC5" s="26">
        <v>4.1735195373396952</v>
      </c>
      <c r="BD5">
        <v>18</v>
      </c>
      <c r="BE5" s="24">
        <v>1971</v>
      </c>
      <c r="BF5" s="24">
        <v>4356.49</v>
      </c>
      <c r="BG5" s="26">
        <v>4.1000846093038632</v>
      </c>
      <c r="BH5">
        <v>18</v>
      </c>
      <c r="BI5" s="24">
        <v>1971</v>
      </c>
      <c r="BJ5" s="24">
        <v>4356.49</v>
      </c>
      <c r="BK5" s="26">
        <v>3.9270866448487234</v>
      </c>
      <c r="BL5">
        <v>18</v>
      </c>
      <c r="BM5" s="24">
        <v>1971</v>
      </c>
      <c r="BN5" s="24">
        <v>4356.49</v>
      </c>
      <c r="BO5" s="26">
        <v>3.8567367682496512</v>
      </c>
      <c r="BP5">
        <v>18</v>
      </c>
      <c r="BQ5" s="24">
        <v>1971</v>
      </c>
      <c r="BR5" s="24">
        <v>4356.49</v>
      </c>
      <c r="BS5" s="26">
        <v>3.6786085231388266</v>
      </c>
      <c r="BT5">
        <v>18</v>
      </c>
      <c r="BU5" s="24">
        <v>1971</v>
      </c>
      <c r="BV5" s="24">
        <v>4356.49</v>
      </c>
      <c r="BW5" s="26">
        <v>12.685924725506496</v>
      </c>
      <c r="BX5">
        <v>18</v>
      </c>
      <c r="BY5" s="24">
        <v>1971</v>
      </c>
      <c r="BZ5" s="24">
        <v>4356.49</v>
      </c>
      <c r="CA5" s="26">
        <v>5.2887507641119029</v>
      </c>
      <c r="CB5">
        <v>18</v>
      </c>
      <c r="CC5" s="24">
        <v>1971</v>
      </c>
      <c r="CD5" s="24">
        <v>4356.49</v>
      </c>
      <c r="CE5" s="26">
        <v>4.1716657987864565</v>
      </c>
      <c r="CF5">
        <v>18</v>
      </c>
      <c r="CG5" s="24">
        <v>1971</v>
      </c>
      <c r="CH5" s="24">
        <v>4356.49</v>
      </c>
      <c r="CI5" s="26">
        <v>5.5423845853303044</v>
      </c>
      <c r="CJ5">
        <v>18</v>
      </c>
      <c r="CK5" s="24">
        <v>1971</v>
      </c>
      <c r="CL5" s="24">
        <v>4356.49</v>
      </c>
      <c r="CM5" s="26">
        <v>1.3867062345825922</v>
      </c>
      <c r="CN5">
        <v>18</v>
      </c>
    </row>
    <row r="6" spans="2:92" ht="15" thickTop="1">
      <c r="B6">
        <v>7.3648799636043538E-3</v>
      </c>
      <c r="C6" s="29">
        <v>0.18408349040623093</v>
      </c>
      <c r="D6">
        <v>4.0610807458251994</v>
      </c>
      <c r="E6" s="24">
        <v>1973</v>
      </c>
      <c r="F6" s="24">
        <v>4520.8900000000003</v>
      </c>
      <c r="G6">
        <v>0.13824142963458774</v>
      </c>
      <c r="H6">
        <v>0.6167906779950727</v>
      </c>
      <c r="I6" s="24">
        <v>1974</v>
      </c>
      <c r="J6" s="24">
        <v>4931.88</v>
      </c>
      <c r="K6">
        <v>8.6833840205240875E-2</v>
      </c>
      <c r="L6">
        <v>0.60090075865328152</v>
      </c>
      <c r="M6" s="24">
        <v>1974</v>
      </c>
      <c r="N6" s="24">
        <v>4931.88</v>
      </c>
      <c r="O6">
        <v>8.5334061621417323E-2</v>
      </c>
      <c r="P6">
        <v>0.58962292767450841</v>
      </c>
      <c r="Q6" s="24">
        <v>1974</v>
      </c>
      <c r="R6" s="24">
        <v>4931.88</v>
      </c>
      <c r="S6">
        <v>0.10821355183199699</v>
      </c>
      <c r="T6">
        <v>0.61001909566090751</v>
      </c>
      <c r="U6" s="24">
        <v>1974</v>
      </c>
      <c r="V6" s="24">
        <v>4931.88</v>
      </c>
      <c r="W6">
        <v>0.13376075297426882</v>
      </c>
      <c r="X6">
        <v>0.61654892747026158</v>
      </c>
      <c r="Y6" s="24">
        <v>1974</v>
      </c>
      <c r="Z6" s="24">
        <v>4931.88</v>
      </c>
      <c r="AA6">
        <v>0.13881473644294684</v>
      </c>
      <c r="AB6">
        <v>0.61527101093512537</v>
      </c>
      <c r="AC6" s="24">
        <v>1973</v>
      </c>
      <c r="AD6" s="24">
        <v>4520.8900000000003</v>
      </c>
      <c r="AE6">
        <v>0.14965444637766867</v>
      </c>
      <c r="AF6">
        <v>0.60196743286559962</v>
      </c>
      <c r="AG6" s="24">
        <v>1973</v>
      </c>
      <c r="AH6" s="24">
        <v>4520.8900000000003</v>
      </c>
      <c r="AI6">
        <v>0.1357920705214849</v>
      </c>
      <c r="AJ6">
        <v>0.61678327823401469</v>
      </c>
      <c r="AK6" s="24">
        <v>1973</v>
      </c>
      <c r="AL6" s="24">
        <v>4520.8900000000003</v>
      </c>
      <c r="AM6">
        <v>0.13729678261726752</v>
      </c>
      <c r="AN6">
        <v>0.61678896476080469</v>
      </c>
      <c r="AO6" s="24">
        <v>1973</v>
      </c>
      <c r="AP6" s="24">
        <v>4520.8900000000003</v>
      </c>
      <c r="AQ6">
        <v>0.13824380348664356</v>
      </c>
      <c r="AR6">
        <v>0.61663703751853716</v>
      </c>
      <c r="AS6" s="24">
        <v>1973</v>
      </c>
      <c r="AT6" s="24">
        <v>4520.8900000000003</v>
      </c>
      <c r="AU6">
        <v>0.13936017582330995</v>
      </c>
      <c r="AV6">
        <v>0.61511225223156041</v>
      </c>
      <c r="AW6" s="24">
        <v>1973</v>
      </c>
      <c r="AX6" s="24">
        <v>4520.8900000000003</v>
      </c>
      <c r="AY6">
        <v>0.13901853127832675</v>
      </c>
      <c r="AZ6">
        <v>0.59165841249431028</v>
      </c>
      <c r="BA6" s="24">
        <v>1973</v>
      </c>
      <c r="BB6" s="24">
        <v>4520.8900000000003</v>
      </c>
      <c r="BC6">
        <v>0.13657880509946263</v>
      </c>
      <c r="BD6">
        <v>0.58905163131388727</v>
      </c>
      <c r="BE6" s="24">
        <v>1973</v>
      </c>
      <c r="BF6" s="24">
        <v>4520.8900000000003</v>
      </c>
      <c r="BG6">
        <v>0.13962039780946822</v>
      </c>
      <c r="BH6">
        <v>0.61295495094603136</v>
      </c>
      <c r="BI6" s="24">
        <v>1973</v>
      </c>
      <c r="BJ6" s="24">
        <v>4520.8900000000003</v>
      </c>
      <c r="BK6">
        <v>0.1289849000245531</v>
      </c>
      <c r="BL6">
        <v>0.59120880449313129</v>
      </c>
      <c r="BM6" s="24">
        <v>1973</v>
      </c>
      <c r="BN6" s="24">
        <v>4520.8900000000003</v>
      </c>
      <c r="BO6">
        <v>0.12382255204349946</v>
      </c>
      <c r="BP6">
        <v>0.57789941878623874</v>
      </c>
      <c r="BQ6" s="24">
        <v>1973</v>
      </c>
      <c r="BR6" s="24">
        <v>4520.8900000000003</v>
      </c>
      <c r="BS6">
        <v>0.12398740584083745</v>
      </c>
      <c r="BT6">
        <v>0.60668953793179958</v>
      </c>
      <c r="BU6" s="24">
        <v>1973</v>
      </c>
      <c r="BV6" s="24">
        <v>4520.8900000000003</v>
      </c>
      <c r="BW6">
        <v>0.24784937444064847</v>
      </c>
      <c r="BX6">
        <v>0.35167233264136777</v>
      </c>
      <c r="BY6" s="24">
        <v>1973</v>
      </c>
      <c r="BZ6" s="24">
        <v>4520.8900000000003</v>
      </c>
      <c r="CA6">
        <v>0.16961956525527677</v>
      </c>
      <c r="CB6">
        <v>0.57729174823530816</v>
      </c>
      <c r="CC6" s="24">
        <v>1973</v>
      </c>
      <c r="CD6" s="24">
        <v>4520.8900000000003</v>
      </c>
      <c r="CE6">
        <v>0.14167245781926996</v>
      </c>
      <c r="CF6">
        <v>0.61129159519170684</v>
      </c>
      <c r="CG6" s="24">
        <v>1973</v>
      </c>
      <c r="CH6" s="24">
        <v>4520.8900000000003</v>
      </c>
      <c r="CI6">
        <v>0.17646791476017598</v>
      </c>
      <c r="CJ6">
        <v>0.57311476978529907</v>
      </c>
      <c r="CK6" s="24">
        <v>1973</v>
      </c>
      <c r="CL6" s="24">
        <v>4520.8900000000003</v>
      </c>
      <c r="CM6">
        <v>3.5727130448824529E-2</v>
      </c>
      <c r="CN6">
        <v>0.46375240266545376</v>
      </c>
    </row>
    <row r="7" spans="2:92">
      <c r="B7">
        <v>7.619463879050584E-3</v>
      </c>
      <c r="C7" s="29">
        <v>0.19910868817222369</v>
      </c>
      <c r="D7">
        <v>4.474959753178994</v>
      </c>
      <c r="E7" s="24">
        <v>1974</v>
      </c>
      <c r="F7" s="24">
        <v>4931.88</v>
      </c>
      <c r="G7" t="s">
        <v>28</v>
      </c>
      <c r="H7">
        <f>TINV(0.0455,H5)</f>
        <v>2.1404966299111416</v>
      </c>
      <c r="I7" s="24">
        <v>1976</v>
      </c>
      <c r="J7" s="24">
        <v>4438.6899999999996</v>
      </c>
      <c r="K7" t="s">
        <v>28</v>
      </c>
      <c r="L7">
        <f>TINV(0.0455,L5)</f>
        <v>2.1488523236373958</v>
      </c>
      <c r="M7" s="24">
        <v>1976</v>
      </c>
      <c r="N7" s="24">
        <v>4438.6899999999996</v>
      </c>
      <c r="O7" t="s">
        <v>28</v>
      </c>
      <c r="P7">
        <f>TINV(0.0455,P5)</f>
        <v>2.1488523236373958</v>
      </c>
      <c r="Q7" s="24">
        <v>1976</v>
      </c>
      <c r="R7" s="24">
        <v>4438.6899999999996</v>
      </c>
      <c r="S7" t="s">
        <v>28</v>
      </c>
      <c r="T7">
        <f>TINV(0.0455,T5)</f>
        <v>2.1488523236373958</v>
      </c>
      <c r="U7" s="24">
        <v>1976</v>
      </c>
      <c r="V7" s="24">
        <v>4438.6899999999996</v>
      </c>
      <c r="W7" t="s">
        <v>28</v>
      </c>
      <c r="X7">
        <f>TINV(0.0455,X5)</f>
        <v>2.1488523236373958</v>
      </c>
      <c r="Y7" s="24">
        <v>1976</v>
      </c>
      <c r="Z7" s="24">
        <v>4438.6899999999996</v>
      </c>
      <c r="AA7" t="s">
        <v>28</v>
      </c>
      <c r="AB7">
        <f>TINV(0.0455,AB5)</f>
        <v>2.1488523236373958</v>
      </c>
      <c r="AC7" s="24">
        <v>1976</v>
      </c>
      <c r="AD7" s="24">
        <v>4438.6899999999996</v>
      </c>
      <c r="AE7" t="s">
        <v>28</v>
      </c>
      <c r="AF7">
        <f>TINV(0.0455,AF5)</f>
        <v>2.1488523236373958</v>
      </c>
      <c r="AG7" s="24">
        <v>1974</v>
      </c>
      <c r="AH7" s="24">
        <v>4931.88</v>
      </c>
      <c r="AI7" t="s">
        <v>28</v>
      </c>
      <c r="AJ7">
        <f>TINV(0.0455,AJ5)</f>
        <v>2.1488523236373958</v>
      </c>
      <c r="AK7" s="24">
        <v>1974</v>
      </c>
      <c r="AL7" s="24">
        <v>4931.88</v>
      </c>
      <c r="AM7" t="s">
        <v>28</v>
      </c>
      <c r="AN7">
        <f>TINV(0.0455,AN5)</f>
        <v>2.1488523236373958</v>
      </c>
      <c r="AO7" s="24">
        <v>1974</v>
      </c>
      <c r="AP7" s="24">
        <v>4931.88</v>
      </c>
      <c r="AQ7" t="s">
        <v>28</v>
      </c>
      <c r="AR7">
        <f>TINV(0.0455,AR5)</f>
        <v>2.1488523236373958</v>
      </c>
      <c r="AS7" s="24">
        <v>1974</v>
      </c>
      <c r="AT7" s="24">
        <v>4931.88</v>
      </c>
      <c r="AU7" t="s">
        <v>28</v>
      </c>
      <c r="AV7">
        <f>TINV(0.0455,AV5)</f>
        <v>2.1488523236373958</v>
      </c>
      <c r="AW7" s="24">
        <v>1974</v>
      </c>
      <c r="AX7" s="24">
        <v>4931.88</v>
      </c>
      <c r="AY7" t="s">
        <v>28</v>
      </c>
      <c r="AZ7">
        <f>TINV(0.0455,AZ5)</f>
        <v>2.1488523236373958</v>
      </c>
      <c r="BA7" s="24">
        <v>1974</v>
      </c>
      <c r="BB7" s="24">
        <v>4931.88</v>
      </c>
      <c r="BC7" t="s">
        <v>28</v>
      </c>
      <c r="BD7">
        <f>TINV(0.0455,BD5)</f>
        <v>2.1488523236373958</v>
      </c>
      <c r="BE7" s="24">
        <v>1974</v>
      </c>
      <c r="BF7" s="24">
        <v>4931.88</v>
      </c>
      <c r="BG7" t="s">
        <v>28</v>
      </c>
      <c r="BH7">
        <f>TINV(0.0455,BH5)</f>
        <v>2.1488523236373958</v>
      </c>
      <c r="BI7" s="24">
        <v>1974</v>
      </c>
      <c r="BJ7" s="24">
        <v>4931.88</v>
      </c>
      <c r="BK7" t="s">
        <v>28</v>
      </c>
      <c r="BL7">
        <f>TINV(0.0455,BL5)</f>
        <v>2.1488523236373958</v>
      </c>
      <c r="BM7" s="24">
        <v>1974</v>
      </c>
      <c r="BN7" s="24">
        <v>4931.88</v>
      </c>
      <c r="BO7" t="s">
        <v>28</v>
      </c>
      <c r="BP7">
        <f>TINV(0.0455,BP5)</f>
        <v>2.1488523236373958</v>
      </c>
      <c r="BQ7" s="24">
        <v>1974</v>
      </c>
      <c r="BR7" s="24">
        <v>4931.88</v>
      </c>
      <c r="BS7" t="s">
        <v>28</v>
      </c>
      <c r="BT7">
        <f>TINV(0.0455,BT5)</f>
        <v>2.1488523236373958</v>
      </c>
      <c r="BU7" s="24">
        <v>1974</v>
      </c>
      <c r="BV7" s="24">
        <v>4931.88</v>
      </c>
      <c r="BW7" t="s">
        <v>28</v>
      </c>
      <c r="BX7">
        <f>TINV(0.0455,BX5)</f>
        <v>2.1488523236373958</v>
      </c>
      <c r="BY7" s="24">
        <v>1974</v>
      </c>
      <c r="BZ7" s="24">
        <v>4931.88</v>
      </c>
      <c r="CA7" t="s">
        <v>28</v>
      </c>
      <c r="CB7">
        <f>TINV(0.0455,CB5)</f>
        <v>2.1488523236373958</v>
      </c>
      <c r="CC7" s="24">
        <v>1974</v>
      </c>
      <c r="CD7" s="24">
        <v>4931.88</v>
      </c>
      <c r="CE7" t="s">
        <v>28</v>
      </c>
      <c r="CF7">
        <f>TINV(0.0455,CF5)</f>
        <v>2.1488523236373958</v>
      </c>
      <c r="CG7" s="24">
        <v>1974</v>
      </c>
      <c r="CH7" s="24">
        <v>4931.88</v>
      </c>
      <c r="CI7" t="s">
        <v>28</v>
      </c>
      <c r="CJ7">
        <f>TINV(0.0455,CJ5)</f>
        <v>2.1488523236373958</v>
      </c>
      <c r="CK7" s="24">
        <v>1974</v>
      </c>
      <c r="CL7" s="24">
        <v>4931.88</v>
      </c>
    </row>
    <row r="8" spans="2:92">
      <c r="B8">
        <v>7.2150213806351886E-3</v>
      </c>
      <c r="C8" s="29">
        <v>0.18043651143508516</v>
      </c>
      <c r="D8">
        <v>3.9629110510018544</v>
      </c>
      <c r="E8" s="24">
        <v>1976</v>
      </c>
      <c r="F8" s="24">
        <v>4438.6899999999996</v>
      </c>
      <c r="G8" t="s">
        <v>29</v>
      </c>
      <c r="H8">
        <f>H7*G3</f>
        <v>7.4908153235711504E-3</v>
      </c>
      <c r="I8" s="24">
        <v>1978</v>
      </c>
      <c r="J8" s="24">
        <v>4520.8900000000003</v>
      </c>
      <c r="K8" t="s">
        <v>29</v>
      </c>
      <c r="L8">
        <f>L7*K3</f>
        <v>8.2621008613404032E-3</v>
      </c>
      <c r="M8" s="24">
        <v>1978</v>
      </c>
      <c r="N8" s="24">
        <v>4520.8900000000003</v>
      </c>
      <c r="O8" t="s">
        <v>29</v>
      </c>
      <c r="P8">
        <f>P7*O3</f>
        <v>8.0481388094511812E-3</v>
      </c>
      <c r="Q8" s="24">
        <v>1978</v>
      </c>
      <c r="R8" s="24">
        <v>4520.8900000000003</v>
      </c>
      <c r="S8" t="s">
        <v>29</v>
      </c>
      <c r="T8">
        <f>T7*S3</f>
        <v>8.0685011905946898E-3</v>
      </c>
      <c r="U8" s="24">
        <v>1978</v>
      </c>
      <c r="V8" s="24">
        <v>4520.8900000000003</v>
      </c>
      <c r="W8" t="s">
        <v>29</v>
      </c>
      <c r="X8">
        <f>X7*W3</f>
        <v>7.9289564903764279E-3</v>
      </c>
      <c r="Y8" s="24">
        <v>1978</v>
      </c>
      <c r="Z8" s="24">
        <v>4520.8900000000003</v>
      </c>
      <c r="AA8" t="s">
        <v>29</v>
      </c>
      <c r="AB8">
        <f>AB7*AA3</f>
        <v>7.8532863095263222E-3</v>
      </c>
      <c r="AC8" s="24">
        <v>1978</v>
      </c>
      <c r="AD8" s="24">
        <v>4520.8900000000003</v>
      </c>
      <c r="AE8" t="s">
        <v>29</v>
      </c>
      <c r="AF8">
        <f>AF7*AE3</f>
        <v>7.7399190416240528E-3</v>
      </c>
      <c r="AG8" s="24">
        <v>1978</v>
      </c>
      <c r="AH8" s="24">
        <v>4520.8900000000003</v>
      </c>
      <c r="AI8" t="s">
        <v>29</v>
      </c>
      <c r="AJ8">
        <f>AJ7*AI3</f>
        <v>7.7881988315897863E-3</v>
      </c>
      <c r="AK8" s="24">
        <v>1976</v>
      </c>
      <c r="AL8" s="24">
        <v>4438.6899999999996</v>
      </c>
      <c r="AM8" t="s">
        <v>29</v>
      </c>
      <c r="AN8">
        <f>AN7*AM3</f>
        <v>7.7550092107683188E-3</v>
      </c>
      <c r="AO8" s="24">
        <v>1976</v>
      </c>
      <c r="AP8" s="24">
        <v>4438.6899999999996</v>
      </c>
      <c r="AQ8" t="s">
        <v>29</v>
      </c>
      <c r="AR8">
        <f>AR7*AQ3</f>
        <v>7.7422185387165119E-3</v>
      </c>
      <c r="AS8" s="24">
        <v>1976</v>
      </c>
      <c r="AT8" s="24">
        <v>4438.6899999999996</v>
      </c>
      <c r="AU8" t="s">
        <v>29</v>
      </c>
      <c r="AV8">
        <f>AV7*AU3</f>
        <v>7.7239378987087924E-3</v>
      </c>
      <c r="AW8" s="24">
        <v>1976</v>
      </c>
      <c r="AX8" s="24">
        <v>4438.6899999999996</v>
      </c>
      <c r="AY8" t="s">
        <v>29</v>
      </c>
      <c r="AZ8">
        <f>AZ7*AY3</f>
        <v>7.5672457680049168E-3</v>
      </c>
      <c r="BA8" s="24">
        <v>1976</v>
      </c>
      <c r="BB8" s="24">
        <v>4438.6899999999996</v>
      </c>
      <c r="BC8" t="s">
        <v>29</v>
      </c>
      <c r="BD8">
        <f>BD7*BC3</f>
        <v>7.551055711530876E-3</v>
      </c>
      <c r="BE8" s="24">
        <v>1976</v>
      </c>
      <c r="BF8" s="24">
        <v>4438.6899999999996</v>
      </c>
      <c r="BG8" t="s">
        <v>29</v>
      </c>
      <c r="BH8">
        <f>BH7*BG3</f>
        <v>7.7063034837408203E-3</v>
      </c>
      <c r="BI8" s="24">
        <v>1976</v>
      </c>
      <c r="BJ8" s="24">
        <v>4438.6899999999996</v>
      </c>
      <c r="BK8" t="s">
        <v>29</v>
      </c>
      <c r="BL8">
        <f>BL7*BK3</f>
        <v>7.5844267002421377E-3</v>
      </c>
      <c r="BM8" s="24">
        <v>1976</v>
      </c>
      <c r="BN8" s="24">
        <v>4438.6899999999996</v>
      </c>
      <c r="BO8" t="s">
        <v>29</v>
      </c>
      <c r="BP8">
        <f>BP7*BO3</f>
        <v>7.5110437643697361E-3</v>
      </c>
      <c r="BQ8" s="24">
        <v>1976</v>
      </c>
      <c r="BR8" s="24">
        <v>4438.6899999999996</v>
      </c>
      <c r="BS8" t="s">
        <v>29</v>
      </c>
      <c r="BT8">
        <f>BT7*BS3</f>
        <v>7.7533919528062524E-3</v>
      </c>
      <c r="BU8" s="24">
        <v>1976</v>
      </c>
      <c r="BV8" s="24">
        <v>4438.6899999999996</v>
      </c>
      <c r="BW8" t="s">
        <v>29</v>
      </c>
      <c r="BX8">
        <f>BX7*BW3</f>
        <v>6.062524088550735E-3</v>
      </c>
      <c r="BY8" s="24">
        <v>1976</v>
      </c>
      <c r="BZ8" s="24">
        <v>4438.6899999999996</v>
      </c>
      <c r="CA8" t="s">
        <v>29</v>
      </c>
      <c r="CB8">
        <f>CB7*CA3</f>
        <v>7.7675141136982068E-3</v>
      </c>
      <c r="CC8" s="24">
        <v>1976</v>
      </c>
      <c r="CD8" s="24">
        <v>4438.6899999999996</v>
      </c>
      <c r="CE8" t="s">
        <v>29</v>
      </c>
      <c r="CF8">
        <f>CF7*CE3</f>
        <v>8.0952025175454207E-3</v>
      </c>
      <c r="CG8" s="24">
        <v>1976</v>
      </c>
      <c r="CH8" s="24">
        <v>4438.6899999999996</v>
      </c>
      <c r="CI8" t="s">
        <v>29</v>
      </c>
      <c r="CJ8">
        <f>CJ7*CI3</f>
        <v>7.8945457842840017E-3</v>
      </c>
      <c r="CK8" s="24">
        <v>1976</v>
      </c>
      <c r="CL8" s="24">
        <v>4438.6899999999996</v>
      </c>
    </row>
    <row r="9" spans="2:92">
      <c r="B9">
        <v>7.2239358849059071E-3</v>
      </c>
      <c r="C9" s="29">
        <v>0.1820705179678084</v>
      </c>
      <c r="D9">
        <v>4.006787131915079</v>
      </c>
      <c r="E9" s="24">
        <v>1978</v>
      </c>
      <c r="F9" s="24">
        <v>4520.8900000000003</v>
      </c>
      <c r="G9" t="s">
        <v>30</v>
      </c>
      <c r="H9">
        <f>G2+H8</f>
        <v>1.0147386899693005</v>
      </c>
      <c r="I9" s="24">
        <v>1979</v>
      </c>
      <c r="J9" s="24">
        <v>4603.09</v>
      </c>
      <c r="K9" t="s">
        <v>30</v>
      </c>
      <c r="L9">
        <f>K2+L8</f>
        <v>1.0144823894367248</v>
      </c>
      <c r="M9" s="24">
        <v>1979</v>
      </c>
      <c r="N9" s="24">
        <v>4603.09</v>
      </c>
      <c r="O9" t="s">
        <v>30</v>
      </c>
      <c r="P9">
        <f>O2+P8</f>
        <v>1.0141114867771701</v>
      </c>
      <c r="Q9" s="24">
        <v>1979</v>
      </c>
      <c r="R9" s="24">
        <v>4603.09</v>
      </c>
      <c r="S9" t="s">
        <v>30</v>
      </c>
      <c r="T9">
        <f>S2+T8</f>
        <v>1.0148005836919602</v>
      </c>
      <c r="U9" s="24">
        <v>1979</v>
      </c>
      <c r="V9" s="24">
        <v>4603.09</v>
      </c>
      <c r="W9" t="s">
        <v>30</v>
      </c>
      <c r="X9">
        <f>W2+X8</f>
        <v>1.015247263449494</v>
      </c>
      <c r="Y9" s="24">
        <v>1979</v>
      </c>
      <c r="Z9" s="24">
        <v>4603.09</v>
      </c>
      <c r="AA9" t="s">
        <v>30</v>
      </c>
      <c r="AB9">
        <f>AA2+AB8</f>
        <v>1.0152453537046429</v>
      </c>
      <c r="AC9" s="24">
        <v>1979</v>
      </c>
      <c r="AD9" s="24">
        <v>4603.09</v>
      </c>
      <c r="AE9" t="s">
        <v>30</v>
      </c>
      <c r="AF9">
        <f>AE2+AF8</f>
        <v>1.0153884849024539</v>
      </c>
      <c r="AG9" s="24">
        <v>1979</v>
      </c>
      <c r="AH9" s="24">
        <v>4603.09</v>
      </c>
      <c r="AI9" t="s">
        <v>30</v>
      </c>
      <c r="AJ9">
        <f>AI2+AJ8</f>
        <v>1.0150293111902284</v>
      </c>
      <c r="AK9" s="24">
        <v>1979</v>
      </c>
      <c r="AL9" s="24">
        <v>4603.09</v>
      </c>
      <c r="AM9" t="s">
        <v>30</v>
      </c>
      <c r="AN9">
        <f>AM2+AN8</f>
        <v>1.0150051006646268</v>
      </c>
      <c r="AO9" s="24">
        <v>1978</v>
      </c>
      <c r="AP9" s="24">
        <v>4520.8900000000003</v>
      </c>
      <c r="AQ9" t="s">
        <v>30</v>
      </c>
      <c r="AR9">
        <f>AQ2+AR8</f>
        <v>1.0150062170363237</v>
      </c>
      <c r="AS9" s="24">
        <v>1978</v>
      </c>
      <c r="AT9" s="24">
        <v>4520.8900000000003</v>
      </c>
      <c r="AU9" t="s">
        <v>30</v>
      </c>
      <c r="AV9">
        <f>AU2+AV8</f>
        <v>1.0150090757836754</v>
      </c>
      <c r="AW9" s="24">
        <v>1978</v>
      </c>
      <c r="AX9" s="24">
        <v>4520.8900000000003</v>
      </c>
      <c r="AY9" t="s">
        <v>30</v>
      </c>
      <c r="AZ9">
        <f>AY2+AZ8</f>
        <v>1.0148356975271429</v>
      </c>
      <c r="BA9" s="24">
        <v>1978</v>
      </c>
      <c r="BB9" s="24">
        <v>4520.8900000000003</v>
      </c>
      <c r="BC9" t="s">
        <v>30</v>
      </c>
      <c r="BD9">
        <f>BC2+BD8</f>
        <v>1.0147556929830812</v>
      </c>
      <c r="BE9" s="24">
        <v>1978</v>
      </c>
      <c r="BF9" s="24">
        <v>4520.8900000000003</v>
      </c>
      <c r="BG9" t="s">
        <v>30</v>
      </c>
      <c r="BH9">
        <f>BG2+BH8</f>
        <v>1.0149943938847494</v>
      </c>
      <c r="BI9" s="24">
        <v>1978</v>
      </c>
      <c r="BJ9" s="24">
        <v>4520.8900000000003</v>
      </c>
      <c r="BK9" t="s">
        <v>30</v>
      </c>
      <c r="BL9">
        <f>BK2+BL8</f>
        <v>1.0146033602865918</v>
      </c>
      <c r="BM9" s="24">
        <v>1978</v>
      </c>
      <c r="BN9" s="24">
        <v>4520.8900000000003</v>
      </c>
      <c r="BO9" t="s">
        <v>30</v>
      </c>
      <c r="BP9">
        <f>BO2+BP8</f>
        <v>1.0143990758797399</v>
      </c>
      <c r="BQ9" s="24">
        <v>1978</v>
      </c>
      <c r="BR9" s="24">
        <v>4520.8900000000003</v>
      </c>
      <c r="BS9" t="s">
        <v>30</v>
      </c>
      <c r="BT9">
        <f>BS2+BT8</f>
        <v>1.0146977251864877</v>
      </c>
      <c r="BU9" s="24">
        <v>1978</v>
      </c>
      <c r="BV9" s="24">
        <v>4520.8900000000003</v>
      </c>
      <c r="BW9" t="s">
        <v>30</v>
      </c>
      <c r="BX9">
        <f>BW2+BX8</f>
        <v>1.0161618372019223</v>
      </c>
      <c r="BY9" s="24">
        <v>1978</v>
      </c>
      <c r="BZ9" s="24">
        <v>4520.8900000000003</v>
      </c>
      <c r="CA9" t="s">
        <v>30</v>
      </c>
      <c r="CB9">
        <f>CA2+CB8</f>
        <v>1.0161150520772912</v>
      </c>
      <c r="CC9" s="24">
        <v>1978</v>
      </c>
      <c r="CD9" s="24">
        <v>4520.8900000000003</v>
      </c>
      <c r="CE9" t="s">
        <v>30</v>
      </c>
      <c r="CF9">
        <f>CE2+CF8</f>
        <v>1.0158193008774841</v>
      </c>
      <c r="CG9" s="24">
        <v>1978</v>
      </c>
      <c r="CH9" s="24">
        <v>4520.8900000000003</v>
      </c>
      <c r="CI9" t="s">
        <v>30</v>
      </c>
      <c r="CJ9">
        <f>CI2+CJ8</f>
        <v>1.0165811169028585</v>
      </c>
      <c r="CK9" s="24">
        <v>1978</v>
      </c>
      <c r="CL9" s="24">
        <v>4520.8900000000003</v>
      </c>
    </row>
    <row r="10" spans="2:92">
      <c r="B10">
        <v>7.2377427317462306E-3</v>
      </c>
      <c r="C10" s="29">
        <v>0.18313327876034252</v>
      </c>
      <c r="D10">
        <v>4.0354184250322112</v>
      </c>
      <c r="E10" s="24">
        <v>1979</v>
      </c>
      <c r="F10" s="24">
        <v>4603.09</v>
      </c>
      <c r="G10" t="s">
        <v>31</v>
      </c>
      <c r="H10">
        <f>G2-H8</f>
        <v>0.9997570593221583</v>
      </c>
      <c r="I10" s="24">
        <v>1980</v>
      </c>
      <c r="J10" s="24">
        <v>4767.4799999999996</v>
      </c>
      <c r="K10" t="s">
        <v>31</v>
      </c>
      <c r="L10">
        <f>K2-L8</f>
        <v>0.99795818771404399</v>
      </c>
      <c r="M10" s="24">
        <v>1980</v>
      </c>
      <c r="N10" s="24">
        <v>4767.4799999999996</v>
      </c>
      <c r="O10" t="s">
        <v>31</v>
      </c>
      <c r="P10">
        <f>O2-P8</f>
        <v>0.9980152091582678</v>
      </c>
      <c r="Q10" s="24">
        <v>1980</v>
      </c>
      <c r="R10" s="24">
        <v>4767.4799999999996</v>
      </c>
      <c r="S10" t="s">
        <v>31</v>
      </c>
      <c r="T10">
        <f>S2-T8</f>
        <v>0.99866358131077082</v>
      </c>
      <c r="U10" s="24">
        <v>1980</v>
      </c>
      <c r="V10" s="24">
        <v>4767.4799999999996</v>
      </c>
      <c r="W10" t="s">
        <v>31</v>
      </c>
      <c r="X10">
        <f>W2-X8</f>
        <v>0.99938935046874122</v>
      </c>
      <c r="Y10" s="24">
        <v>1980</v>
      </c>
      <c r="Z10" s="24">
        <v>4767.4799999999996</v>
      </c>
      <c r="AA10" t="s">
        <v>31</v>
      </c>
      <c r="AB10">
        <f>AA2-AB8</f>
        <v>0.99953878108559013</v>
      </c>
      <c r="AC10" s="24">
        <v>1980</v>
      </c>
      <c r="AD10" s="24">
        <v>4767.4799999999996</v>
      </c>
      <c r="AE10" t="s">
        <v>31</v>
      </c>
      <c r="AF10">
        <f>AE2-AF8</f>
        <v>0.99990864681920577</v>
      </c>
      <c r="AG10" s="24">
        <v>1980</v>
      </c>
      <c r="AH10" s="24">
        <v>4767.4799999999996</v>
      </c>
      <c r="AI10" t="s">
        <v>31</v>
      </c>
      <c r="AJ10">
        <f>AI2-AJ8</f>
        <v>0.9994529135270489</v>
      </c>
      <c r="AK10" s="24">
        <v>1980</v>
      </c>
      <c r="AL10" s="24">
        <v>4767.4799999999996</v>
      </c>
      <c r="AM10" t="s">
        <v>31</v>
      </c>
      <c r="AN10">
        <f>AM2-AN8</f>
        <v>0.99949508224309014</v>
      </c>
      <c r="AO10" s="24">
        <v>1980</v>
      </c>
      <c r="AP10" s="24">
        <v>4767.4799999999996</v>
      </c>
      <c r="AQ10" t="s">
        <v>31</v>
      </c>
      <c r="AR10">
        <f>AQ2-AR8</f>
        <v>0.99952177995889058</v>
      </c>
      <c r="AS10" s="24">
        <v>1979</v>
      </c>
      <c r="AT10" s="24">
        <v>4603.09</v>
      </c>
      <c r="AU10" t="s">
        <v>31</v>
      </c>
      <c r="AV10">
        <f>AU2-AV8</f>
        <v>0.9995611999862577</v>
      </c>
      <c r="AW10" s="24">
        <v>1979</v>
      </c>
      <c r="AX10" s="24">
        <v>4603.09</v>
      </c>
      <c r="AY10" t="s">
        <v>31</v>
      </c>
      <c r="AZ10">
        <f>AY2-AZ8</f>
        <v>0.99970120599113299</v>
      </c>
      <c r="BA10" s="24">
        <v>1979</v>
      </c>
      <c r="BB10" s="24">
        <v>4603.09</v>
      </c>
      <c r="BC10" t="s">
        <v>31</v>
      </c>
      <c r="BD10">
        <f>BC2-BD8</f>
        <v>0.99965358156001949</v>
      </c>
      <c r="BE10" s="24">
        <v>1979</v>
      </c>
      <c r="BF10" s="24">
        <v>4603.09</v>
      </c>
      <c r="BG10" t="s">
        <v>31</v>
      </c>
      <c r="BH10">
        <f>BG2-BH8</f>
        <v>0.99958178691726784</v>
      </c>
      <c r="BI10" s="24">
        <v>1979</v>
      </c>
      <c r="BJ10" s="24">
        <v>4603.09</v>
      </c>
      <c r="BK10" t="s">
        <v>31</v>
      </c>
      <c r="BL10">
        <f>BK2-BL8</f>
        <v>0.99943450688610758</v>
      </c>
      <c r="BM10" s="24">
        <v>1979</v>
      </c>
      <c r="BN10" s="24">
        <v>4603.09</v>
      </c>
      <c r="BO10" t="s">
        <v>31</v>
      </c>
      <c r="BP10">
        <f>BO2-BP8</f>
        <v>0.99937698835100042</v>
      </c>
      <c r="BQ10" s="24">
        <v>1979</v>
      </c>
      <c r="BR10" s="24">
        <v>4603.09</v>
      </c>
      <c r="BS10" t="s">
        <v>31</v>
      </c>
      <c r="BT10">
        <f>BS2-BT8</f>
        <v>0.99919094128087516</v>
      </c>
      <c r="BU10" s="24">
        <v>1979</v>
      </c>
      <c r="BV10" s="24">
        <v>4603.09</v>
      </c>
      <c r="BW10" t="s">
        <v>31</v>
      </c>
      <c r="BX10">
        <f>BW2-BX8</f>
        <v>1.0040367890248207</v>
      </c>
      <c r="BY10" s="24">
        <v>1979</v>
      </c>
      <c r="BZ10" s="24">
        <v>4603.09</v>
      </c>
      <c r="CA10" t="s">
        <v>31</v>
      </c>
      <c r="CB10">
        <f>CA2-CB8</f>
        <v>1.000580023849895</v>
      </c>
      <c r="CC10" s="24">
        <v>1979</v>
      </c>
      <c r="CD10" s="24">
        <v>4603.09</v>
      </c>
      <c r="CE10" t="s">
        <v>31</v>
      </c>
      <c r="CF10">
        <f>CE2-CF8</f>
        <v>0.99962889584239323</v>
      </c>
      <c r="CG10" s="24">
        <v>1979</v>
      </c>
      <c r="CH10" s="24">
        <v>4603.09</v>
      </c>
      <c r="CI10" t="s">
        <v>31</v>
      </c>
      <c r="CJ10">
        <f>CI2-CJ8</f>
        <v>1.0007920253342903</v>
      </c>
      <c r="CK10" s="24">
        <v>1979</v>
      </c>
      <c r="CL10" s="24">
        <v>4603.09</v>
      </c>
    </row>
    <row r="11" spans="2:92">
      <c r="B11">
        <v>7.2587294497949307E-3</v>
      </c>
      <c r="C11" s="29">
        <v>0.1847120857452656</v>
      </c>
      <c r="D11">
        <v>4.0780900652182988</v>
      </c>
      <c r="E11" s="24">
        <v>1980</v>
      </c>
      <c r="F11" s="24">
        <v>4767.4799999999996</v>
      </c>
      <c r="G11" t="s">
        <v>32</v>
      </c>
      <c r="H11" s="30">
        <f>LN(G2)</f>
        <v>7.2217350307314495E-3</v>
      </c>
      <c r="I11" s="24">
        <v>1982</v>
      </c>
      <c r="J11" s="24">
        <v>5425.07</v>
      </c>
      <c r="K11" t="s">
        <v>32</v>
      </c>
      <c r="L11" s="30">
        <f>LN(K2)</f>
        <v>6.2010224331035292E-3</v>
      </c>
      <c r="M11" s="24">
        <v>1982</v>
      </c>
      <c r="N11" s="24">
        <v>5425.07</v>
      </c>
      <c r="O11" t="s">
        <v>32</v>
      </c>
      <c r="P11" s="30">
        <f>LN(O2)</f>
        <v>6.0450398418489789E-3</v>
      </c>
      <c r="Q11" s="24">
        <v>1982</v>
      </c>
      <c r="R11" s="24">
        <v>5425.07</v>
      </c>
      <c r="S11" t="s">
        <v>32</v>
      </c>
      <c r="T11" s="30">
        <f>LN(S2)</f>
        <v>6.7095232246402441E-3</v>
      </c>
      <c r="U11" s="24">
        <v>1982</v>
      </c>
      <c r="V11" s="24">
        <v>5425.07</v>
      </c>
      <c r="W11" t="s">
        <v>32</v>
      </c>
      <c r="X11" s="30">
        <f>LN(W2)</f>
        <v>7.2916580881718374E-3</v>
      </c>
      <c r="Y11" s="24">
        <v>1982</v>
      </c>
      <c r="Z11" s="24">
        <v>5425.07</v>
      </c>
      <c r="AA11" t="s">
        <v>32</v>
      </c>
      <c r="AB11" s="30">
        <f>LN(AA2)</f>
        <v>7.3648799636043538E-3</v>
      </c>
      <c r="AC11" s="24">
        <v>1982</v>
      </c>
      <c r="AD11" s="24">
        <v>5425.07</v>
      </c>
      <c r="AE11" t="s">
        <v>32</v>
      </c>
      <c r="AF11" s="30">
        <f>LN(AE2)</f>
        <v>7.619463879050584E-3</v>
      </c>
      <c r="AG11" s="24">
        <v>1982</v>
      </c>
      <c r="AH11" s="24">
        <v>5425.07</v>
      </c>
      <c r="AI11" t="s">
        <v>32</v>
      </c>
      <c r="AJ11" s="30">
        <f>LN(AI2)</f>
        <v>7.2150213806351886E-3</v>
      </c>
      <c r="AK11" s="24">
        <v>1982</v>
      </c>
      <c r="AL11" s="24">
        <v>5425.07</v>
      </c>
      <c r="AM11" t="s">
        <v>32</v>
      </c>
      <c r="AN11" s="30">
        <f>LN(AM2)</f>
        <v>7.2239358849059071E-3</v>
      </c>
      <c r="AO11" s="24">
        <v>1982</v>
      </c>
      <c r="AP11" s="24">
        <v>5425.07</v>
      </c>
      <c r="AQ11" t="s">
        <v>32</v>
      </c>
      <c r="AR11" s="30">
        <f>LN(AQ2)</f>
        <v>7.2377427317462306E-3</v>
      </c>
      <c r="AS11" s="24">
        <v>1982</v>
      </c>
      <c r="AT11" s="24">
        <v>5425.07</v>
      </c>
      <c r="AU11" t="s">
        <v>32</v>
      </c>
      <c r="AV11" s="30">
        <f>LN(AU2)</f>
        <v>7.2587294497949307E-3</v>
      </c>
      <c r="AW11" s="24">
        <v>1980</v>
      </c>
      <c r="AX11" s="24">
        <v>4767.4799999999996</v>
      </c>
      <c r="AY11" t="s">
        <v>32</v>
      </c>
      <c r="AZ11" s="30">
        <f>LN(AY2)</f>
        <v>7.2421638683035569E-3</v>
      </c>
      <c r="BA11" s="24">
        <v>1980</v>
      </c>
      <c r="BB11" s="24">
        <v>4767.4799999999996</v>
      </c>
      <c r="BC11" t="s">
        <v>32</v>
      </c>
      <c r="BD11" s="30">
        <f>LN(BC2)</f>
        <v>7.1788078592743441E-3</v>
      </c>
      <c r="BE11" s="24">
        <v>1980</v>
      </c>
      <c r="BF11" s="24">
        <v>4767.4799999999996</v>
      </c>
      <c r="BG11" t="s">
        <v>32</v>
      </c>
      <c r="BH11" s="30">
        <f>LN(BG2)</f>
        <v>7.261660607620961E-3</v>
      </c>
      <c r="BI11" s="24">
        <v>1980</v>
      </c>
      <c r="BJ11" s="24">
        <v>4767.4799999999996</v>
      </c>
      <c r="BK11" t="s">
        <v>32</v>
      </c>
      <c r="BL11" s="30">
        <f>LN(BK2)</f>
        <v>6.9944155322123301E-3</v>
      </c>
      <c r="BM11" s="24">
        <v>1980</v>
      </c>
      <c r="BN11" s="24">
        <v>4767.4799999999996</v>
      </c>
      <c r="BO11" t="s">
        <v>32</v>
      </c>
      <c r="BP11" s="30">
        <f>LN(BO2)</f>
        <v>6.8644179966823402E-3</v>
      </c>
      <c r="BQ11" s="24">
        <v>1980</v>
      </c>
      <c r="BR11" s="24">
        <v>4767.4799999999996</v>
      </c>
      <c r="BS11" t="s">
        <v>32</v>
      </c>
      <c r="BT11" s="30">
        <f>LN(BS2)</f>
        <v>6.9203324007753942E-3</v>
      </c>
      <c r="BU11" s="24">
        <v>1980</v>
      </c>
      <c r="BV11" s="24">
        <v>4767.4799999999996</v>
      </c>
      <c r="BW11" t="s">
        <v>32</v>
      </c>
      <c r="BX11" s="30">
        <f>LN(BW2)</f>
        <v>1.0048655834328027E-2</v>
      </c>
      <c r="BY11" s="24">
        <v>1980</v>
      </c>
      <c r="BZ11" s="24">
        <v>4767.4799999999996</v>
      </c>
      <c r="CA11" t="s">
        <v>32</v>
      </c>
      <c r="CB11" s="30">
        <f>LN(CA2)</f>
        <v>8.3128899520921746E-3</v>
      </c>
      <c r="CC11" s="24">
        <v>1980</v>
      </c>
      <c r="CD11" s="24">
        <v>4767.4799999999996</v>
      </c>
      <c r="CE11" t="s">
        <v>32</v>
      </c>
      <c r="CF11" s="30">
        <f>LN(CE2)</f>
        <v>7.6944202387205941E-3</v>
      </c>
      <c r="CG11" s="24">
        <v>1980</v>
      </c>
      <c r="CH11" s="24">
        <v>4767.4799999999996</v>
      </c>
      <c r="CI11" t="s">
        <v>32</v>
      </c>
      <c r="CJ11" s="30">
        <f>LN(CI2)</f>
        <v>8.6490599322105767E-3</v>
      </c>
      <c r="CK11" s="24">
        <v>1980</v>
      </c>
      <c r="CL11" s="24">
        <v>4767.4799999999996</v>
      </c>
    </row>
    <row r="12" spans="2:92">
      <c r="B12">
        <v>7.2421638683035569E-3</v>
      </c>
      <c r="C12" s="29">
        <v>0.19025991234997119</v>
      </c>
      <c r="D12">
        <v>4.2293551653572496</v>
      </c>
      <c r="E12" s="24">
        <v>1982</v>
      </c>
      <c r="F12" s="24">
        <v>5425.07</v>
      </c>
      <c r="G12" t="s">
        <v>33</v>
      </c>
      <c r="H12" s="30">
        <f>LN(H9)</f>
        <v>1.4631131042138656E-2</v>
      </c>
      <c r="I12" s="24">
        <v>1983</v>
      </c>
      <c r="J12" s="24">
        <v>5507.26</v>
      </c>
      <c r="K12" t="s">
        <v>33</v>
      </c>
      <c r="L12" s="30">
        <f>LN(L9)</f>
        <v>1.4378521273257599E-2</v>
      </c>
      <c r="M12" s="24">
        <v>1983</v>
      </c>
      <c r="N12" s="24">
        <v>5507.26</v>
      </c>
      <c r="O12" t="s">
        <v>33</v>
      </c>
      <c r="P12" s="30">
        <f>LN(P9)</f>
        <v>1.4012846637208802E-2</v>
      </c>
      <c r="Q12" s="24">
        <v>1983</v>
      </c>
      <c r="R12" s="24">
        <v>5507.26</v>
      </c>
      <c r="S12" t="s">
        <v>33</v>
      </c>
      <c r="T12" s="30">
        <f>LN(T9)</f>
        <v>1.469212392213085E-2</v>
      </c>
      <c r="U12" s="24">
        <v>1983</v>
      </c>
      <c r="V12" s="24">
        <v>5507.26</v>
      </c>
      <c r="W12" t="s">
        <v>33</v>
      </c>
      <c r="X12" s="30">
        <f>LN(X9)</f>
        <v>1.5132192135667204E-2</v>
      </c>
      <c r="Y12" s="24">
        <v>1983</v>
      </c>
      <c r="Z12" s="24">
        <v>5507.26</v>
      </c>
      <c r="AA12" t="s">
        <v>33</v>
      </c>
      <c r="AB12" s="30">
        <f>LN(AB9)</f>
        <v>1.5130311070121815E-2</v>
      </c>
      <c r="AC12" s="24">
        <v>1983</v>
      </c>
      <c r="AD12" s="24">
        <v>5507.26</v>
      </c>
      <c r="AE12" t="s">
        <v>33</v>
      </c>
      <c r="AF12" s="30">
        <f>LN(AF9)</f>
        <v>1.5271283012307397E-2</v>
      </c>
      <c r="AG12" s="24">
        <v>1983</v>
      </c>
      <c r="AH12" s="24">
        <v>5507.26</v>
      </c>
      <c r="AI12" t="s">
        <v>33</v>
      </c>
      <c r="AJ12" s="30">
        <f>LN(AJ9)</f>
        <v>1.4917490096718156E-2</v>
      </c>
      <c r="AK12" s="24">
        <v>1983</v>
      </c>
      <c r="AL12" s="24">
        <v>5507.26</v>
      </c>
      <c r="AM12" t="s">
        <v>33</v>
      </c>
      <c r="AN12" s="30">
        <f>LN(AN9)</f>
        <v>1.4893637766470543E-2</v>
      </c>
      <c r="AO12" s="24">
        <v>1983</v>
      </c>
      <c r="AP12" s="24">
        <v>5507.26</v>
      </c>
      <c r="AQ12" t="s">
        <v>33</v>
      </c>
      <c r="AR12" s="30">
        <f>LN(AR9)</f>
        <v>1.4894737633931506E-2</v>
      </c>
      <c r="AS12" s="24">
        <v>1983</v>
      </c>
      <c r="AT12" s="24">
        <v>5507.26</v>
      </c>
      <c r="AU12" t="s">
        <v>33</v>
      </c>
      <c r="AV12" s="30">
        <f>LN(AV9)</f>
        <v>1.4897554112567745E-2</v>
      </c>
      <c r="AW12" s="24">
        <v>1983</v>
      </c>
      <c r="AX12" s="24">
        <v>5507.26</v>
      </c>
      <c r="AY12" t="s">
        <v>33</v>
      </c>
      <c r="AZ12" s="30">
        <f>LN(AZ9)</f>
        <v>1.4726725033188082E-2</v>
      </c>
      <c r="BA12" s="24">
        <v>1982</v>
      </c>
      <c r="BB12" s="24">
        <v>5425.07</v>
      </c>
      <c r="BC12" t="s">
        <v>33</v>
      </c>
      <c r="BD12" s="30">
        <f>LN(BD9)</f>
        <v>1.4647886953289667E-2</v>
      </c>
      <c r="BE12" s="24">
        <v>1982</v>
      </c>
      <c r="BF12" s="24">
        <v>5425.07</v>
      </c>
      <c r="BG12" t="s">
        <v>33</v>
      </c>
      <c r="BH12" s="30">
        <f>LN(BH9)</f>
        <v>1.4883089212240649E-2</v>
      </c>
      <c r="BI12" s="24">
        <v>1982</v>
      </c>
      <c r="BJ12" s="24">
        <v>5425.07</v>
      </c>
      <c r="BK12" t="s">
        <v>33</v>
      </c>
      <c r="BL12" s="30">
        <f>LN(BL9)</f>
        <v>1.4497758077347208E-2</v>
      </c>
      <c r="BM12" s="24">
        <v>1982</v>
      </c>
      <c r="BN12" s="24">
        <v>5425.07</v>
      </c>
      <c r="BO12" t="s">
        <v>33</v>
      </c>
      <c r="BP12" s="30">
        <f>LN(BP9)</f>
        <v>1.4296393698575743E-2</v>
      </c>
      <c r="BQ12" s="24">
        <v>1982</v>
      </c>
      <c r="BR12" s="24">
        <v>5425.07</v>
      </c>
      <c r="BS12" t="s">
        <v>33</v>
      </c>
      <c r="BT12" s="30">
        <f>LN(BT9)</f>
        <v>1.4590760442190384E-2</v>
      </c>
      <c r="BU12" s="24">
        <v>1982</v>
      </c>
      <c r="BV12" s="24">
        <v>5425.07</v>
      </c>
      <c r="BW12" t="s">
        <v>33</v>
      </c>
      <c r="BX12" s="30">
        <f>LN(BX9)</f>
        <v>1.603262505577982E-2</v>
      </c>
      <c r="BY12" s="24">
        <v>1982</v>
      </c>
      <c r="BZ12" s="24">
        <v>5425.07</v>
      </c>
      <c r="CA12" t="s">
        <v>33</v>
      </c>
      <c r="CB12" s="30">
        <f>LN(CB9)</f>
        <v>1.5986582978653279E-2</v>
      </c>
      <c r="CC12" s="24">
        <v>1982</v>
      </c>
      <c r="CD12" s="24">
        <v>5425.07</v>
      </c>
      <c r="CE12" t="s">
        <v>33</v>
      </c>
      <c r="CF12" s="30">
        <f>LN(CF9)</f>
        <v>1.5695479871443509E-2</v>
      </c>
      <c r="CG12" s="24">
        <v>1982</v>
      </c>
      <c r="CH12" s="24">
        <v>5425.07</v>
      </c>
      <c r="CI12" t="s">
        <v>33</v>
      </c>
      <c r="CJ12" s="30">
        <f>LN(CJ9)</f>
        <v>1.6445151101963356E-2</v>
      </c>
      <c r="CK12" s="24">
        <v>1982</v>
      </c>
      <c r="CL12" s="24">
        <v>5425.07</v>
      </c>
    </row>
    <row r="13" spans="2:92">
      <c r="B13">
        <v>7.1788078592743441E-3</v>
      </c>
      <c r="C13" s="29">
        <v>0.18822088799712577</v>
      </c>
      <c r="D13">
        <v>4.1735195373396952</v>
      </c>
      <c r="E13" s="24">
        <v>1983</v>
      </c>
      <c r="F13" s="24">
        <v>5507.26</v>
      </c>
      <c r="G13" t="s">
        <v>34</v>
      </c>
      <c r="H13" s="30">
        <f>LN(H10)</f>
        <v>-2.4297019270850954E-4</v>
      </c>
      <c r="I13" s="24">
        <v>1984</v>
      </c>
      <c r="J13" s="24">
        <v>4438.6899999999996</v>
      </c>
      <c r="K13" t="s">
        <v>34</v>
      </c>
      <c r="L13" s="30">
        <f>LN(L10)</f>
        <v>-2.0438996264505092E-3</v>
      </c>
      <c r="M13" s="24">
        <v>1984</v>
      </c>
      <c r="N13" s="24">
        <v>4438.6899999999996</v>
      </c>
      <c r="O13" t="s">
        <v>34</v>
      </c>
      <c r="P13" s="30">
        <f>LN(P10)</f>
        <v>-1.9867631492522862E-3</v>
      </c>
      <c r="Q13" s="24">
        <v>1984</v>
      </c>
      <c r="R13" s="24">
        <v>4438.6899999999996</v>
      </c>
      <c r="S13" t="s">
        <v>34</v>
      </c>
      <c r="T13" s="30">
        <f>LN(T10)</f>
        <v>-1.3373124931051923E-3</v>
      </c>
      <c r="U13" s="24">
        <v>1984</v>
      </c>
      <c r="V13" s="24">
        <v>4438.6899999999996</v>
      </c>
      <c r="W13" t="s">
        <v>34</v>
      </c>
      <c r="X13" s="30">
        <f>LN(X10)</f>
        <v>-6.1083605362085181E-4</v>
      </c>
      <c r="Y13" s="24">
        <v>1984</v>
      </c>
      <c r="Z13" s="24">
        <v>4438.6899999999996</v>
      </c>
      <c r="AA13" t="s">
        <v>34</v>
      </c>
      <c r="AB13" s="30">
        <f>LN(AB10)</f>
        <v>-4.6132530856862796E-4</v>
      </c>
      <c r="AC13" s="24">
        <v>1984</v>
      </c>
      <c r="AD13" s="24">
        <v>4438.6899999999996</v>
      </c>
      <c r="AE13" t="s">
        <v>34</v>
      </c>
      <c r="AF13" s="30">
        <f>LN(AF10)</f>
        <v>-9.135735375019358E-5</v>
      </c>
      <c r="AG13" s="24">
        <v>1984</v>
      </c>
      <c r="AH13" s="24">
        <v>4438.6899999999996</v>
      </c>
      <c r="AI13" t="s">
        <v>34</v>
      </c>
      <c r="AJ13" s="30">
        <f>LN(AJ10)</f>
        <v>-5.4723617935959758E-4</v>
      </c>
      <c r="AK13" s="24">
        <v>1984</v>
      </c>
      <c r="AL13" s="24">
        <v>4438.6899999999996</v>
      </c>
      <c r="AM13" t="s">
        <v>34</v>
      </c>
      <c r="AN13" s="30">
        <f>LN(AN10)</f>
        <v>-5.0504527080497629E-4</v>
      </c>
      <c r="AO13" s="24">
        <v>1984</v>
      </c>
      <c r="AP13" s="24">
        <v>4438.6899999999996</v>
      </c>
      <c r="AQ13" t="s">
        <v>34</v>
      </c>
      <c r="AR13" s="30">
        <f>LN(AR10)</f>
        <v>-4.7833442478177883E-4</v>
      </c>
      <c r="AS13" s="24">
        <v>1984</v>
      </c>
      <c r="AT13" s="24">
        <v>4438.6899999999996</v>
      </c>
      <c r="AU13" t="s">
        <v>34</v>
      </c>
      <c r="AV13" s="30">
        <f>LN(AV10)</f>
        <v>-4.3889631464058619E-4</v>
      </c>
      <c r="AW13" s="24">
        <v>1984</v>
      </c>
      <c r="AX13" s="24">
        <v>4438.6899999999996</v>
      </c>
      <c r="AY13" t="s">
        <v>34</v>
      </c>
      <c r="AZ13" s="30">
        <f>LN(AZ10)</f>
        <v>-2.9883865669076644E-4</v>
      </c>
      <c r="BA13" s="24">
        <v>1984</v>
      </c>
      <c r="BB13" s="24">
        <v>4438.6899999999996</v>
      </c>
      <c r="BC13" t="s">
        <v>34</v>
      </c>
      <c r="BD13" s="30">
        <f>LN(BD10)</f>
        <v>-3.4647845670929197E-4</v>
      </c>
      <c r="BE13" s="24">
        <v>1983</v>
      </c>
      <c r="BF13" s="24">
        <v>5507.26</v>
      </c>
      <c r="BG13" t="s">
        <v>34</v>
      </c>
      <c r="BH13" s="30">
        <f>LN(BH10)</f>
        <v>-4.1830055821321646E-4</v>
      </c>
      <c r="BI13" s="24">
        <v>1983</v>
      </c>
      <c r="BJ13" s="24">
        <v>5507.26</v>
      </c>
      <c r="BK13" t="s">
        <v>34</v>
      </c>
      <c r="BL13" s="30">
        <f>LN(BL10)</f>
        <v>-5.656530654271902E-4</v>
      </c>
      <c r="BM13" s="24">
        <v>1983</v>
      </c>
      <c r="BN13" s="24">
        <v>5507.26</v>
      </c>
      <c r="BO13" t="s">
        <v>34</v>
      </c>
      <c r="BP13" s="30">
        <f>LN(BP10)</f>
        <v>-6.232058014006372E-4</v>
      </c>
      <c r="BQ13" s="24">
        <v>1983</v>
      </c>
      <c r="BR13" s="24">
        <v>5507.26</v>
      </c>
      <c r="BS13" t="s">
        <v>34</v>
      </c>
      <c r="BT13" s="30">
        <f>LN(BT10)</f>
        <v>-8.0938618376767018E-4</v>
      </c>
      <c r="BU13" s="24">
        <v>1983</v>
      </c>
      <c r="BV13" s="24">
        <v>5507.26</v>
      </c>
      <c r="BW13" t="s">
        <v>34</v>
      </c>
      <c r="BX13" s="30">
        <f>LN(BX10)</f>
        <v>4.0286630532198366E-3</v>
      </c>
      <c r="BY13" s="24">
        <v>1983</v>
      </c>
      <c r="BZ13" s="24">
        <v>5507.26</v>
      </c>
      <c r="CA13" t="s">
        <v>34</v>
      </c>
      <c r="CB13" s="30">
        <f>LN(CB10)</f>
        <v>5.7985570107882336E-4</v>
      </c>
      <c r="CC13" s="24">
        <v>1983</v>
      </c>
      <c r="CD13" s="24">
        <v>5507.26</v>
      </c>
      <c r="CE13" t="s">
        <v>34</v>
      </c>
      <c r="CF13" s="30">
        <f>LN(CF10)</f>
        <v>-3.7117303379535549E-4</v>
      </c>
      <c r="CG13" s="24">
        <v>1983</v>
      </c>
      <c r="CH13" s="24">
        <v>5507.26</v>
      </c>
      <c r="CI13" t="s">
        <v>34</v>
      </c>
      <c r="CJ13" s="30">
        <f>LN(CJ10)</f>
        <v>7.9171184774054081E-4</v>
      </c>
      <c r="CK13" s="24">
        <v>1983</v>
      </c>
      <c r="CL13" s="24">
        <v>5507.26</v>
      </c>
    </row>
    <row r="14" spans="2:92">
      <c r="B14">
        <v>7.261660607620961E-3</v>
      </c>
      <c r="C14" s="29">
        <v>0.18552348019417891</v>
      </c>
      <c r="D14">
        <v>4.1000846093038632</v>
      </c>
      <c r="E14" s="24">
        <v>1984</v>
      </c>
      <c r="F14" s="24">
        <v>4438.6899999999996</v>
      </c>
      <c r="G14" t="s">
        <v>35</v>
      </c>
      <c r="H14" s="30">
        <f>H12-H11</f>
        <v>7.4093960114072063E-3</v>
      </c>
      <c r="I14" s="24">
        <v>1986</v>
      </c>
      <c r="J14" s="24">
        <v>5589.46</v>
      </c>
      <c r="K14" t="s">
        <v>35</v>
      </c>
      <c r="L14" s="30">
        <f>L12-L11</f>
        <v>8.1774988401540696E-3</v>
      </c>
      <c r="M14" s="24">
        <v>1986</v>
      </c>
      <c r="N14" s="24">
        <v>5589.46</v>
      </c>
      <c r="O14" t="s">
        <v>35</v>
      </c>
      <c r="P14" s="30">
        <f>P12-P11</f>
        <v>7.967806795359824E-3</v>
      </c>
      <c r="Q14" s="24">
        <v>1986</v>
      </c>
      <c r="R14" s="24">
        <v>5589.46</v>
      </c>
      <c r="S14" t="s">
        <v>35</v>
      </c>
      <c r="T14" s="30">
        <f>T12-T11</f>
        <v>7.9826006974906064E-3</v>
      </c>
      <c r="U14" s="24">
        <v>1986</v>
      </c>
      <c r="V14" s="24">
        <v>5589.46</v>
      </c>
      <c r="W14" t="s">
        <v>35</v>
      </c>
      <c r="X14" s="30">
        <f>X12-X11</f>
        <v>7.8405340474953667E-3</v>
      </c>
      <c r="Y14" s="24">
        <v>1986</v>
      </c>
      <c r="Z14" s="24">
        <v>5589.46</v>
      </c>
      <c r="AA14" t="s">
        <v>35</v>
      </c>
      <c r="AB14" s="30">
        <f>AB12-AB11</f>
        <v>7.7654311065174612E-3</v>
      </c>
      <c r="AC14" s="24">
        <v>1986</v>
      </c>
      <c r="AD14" s="24">
        <v>5589.46</v>
      </c>
      <c r="AE14" t="s">
        <v>35</v>
      </c>
      <c r="AF14" s="30">
        <f>AF12-AF11</f>
        <v>7.6518191332568125E-3</v>
      </c>
      <c r="AG14" s="24">
        <v>1986</v>
      </c>
      <c r="AH14" s="24">
        <v>5589.46</v>
      </c>
      <c r="AI14" t="s">
        <v>35</v>
      </c>
      <c r="AJ14" s="30">
        <f>AJ12-AJ11</f>
        <v>7.7024687160829677E-3</v>
      </c>
      <c r="AK14" s="24">
        <v>1986</v>
      </c>
      <c r="AL14" s="24">
        <v>5589.46</v>
      </c>
      <c r="AM14" t="s">
        <v>35</v>
      </c>
      <c r="AN14" s="30">
        <f>AN12-AN11</f>
        <v>7.6697018815646356E-3</v>
      </c>
      <c r="AO14" s="24">
        <v>1986</v>
      </c>
      <c r="AP14" s="24">
        <v>5589.46</v>
      </c>
      <c r="AQ14" t="s">
        <v>35</v>
      </c>
      <c r="AR14" s="30">
        <f>AR12-AR11</f>
        <v>7.6569949021852756E-3</v>
      </c>
      <c r="AS14" s="24">
        <v>1986</v>
      </c>
      <c r="AT14" s="24">
        <v>5589.46</v>
      </c>
      <c r="AU14" t="s">
        <v>35</v>
      </c>
      <c r="AV14" s="30">
        <f>AV12-AV11</f>
        <v>7.6388246627728147E-3</v>
      </c>
      <c r="AW14" s="24">
        <v>1986</v>
      </c>
      <c r="AX14" s="24">
        <v>5589.46</v>
      </c>
      <c r="AY14" t="s">
        <v>35</v>
      </c>
      <c r="AZ14" s="30">
        <f>AZ12-AZ11</f>
        <v>7.4845611648845251E-3</v>
      </c>
      <c r="BA14" s="24">
        <v>1986</v>
      </c>
      <c r="BB14" s="24">
        <v>5589.46</v>
      </c>
      <c r="BC14" t="s">
        <v>35</v>
      </c>
      <c r="BD14" s="30">
        <f>BD12-BD11</f>
        <v>7.4690790940153224E-3</v>
      </c>
      <c r="BE14" s="24">
        <v>1986</v>
      </c>
      <c r="BF14" s="24">
        <v>5589.46</v>
      </c>
      <c r="BG14" t="s">
        <v>35</v>
      </c>
      <c r="BH14" s="30">
        <f>BH12-BH11</f>
        <v>7.6214286046196881E-3</v>
      </c>
      <c r="BI14" s="24">
        <v>1984</v>
      </c>
      <c r="BJ14" s="24">
        <v>4438.6899999999996</v>
      </c>
      <c r="BK14" t="s">
        <v>35</v>
      </c>
      <c r="BL14" s="30">
        <f>BL12-BL11</f>
        <v>7.5033425451348779E-3</v>
      </c>
      <c r="BM14" s="24">
        <v>1984</v>
      </c>
      <c r="BN14" s="24">
        <v>4438.6899999999996</v>
      </c>
      <c r="BO14" t="s">
        <v>35</v>
      </c>
      <c r="BP14" s="30">
        <f>BP12-BP11</f>
        <v>7.4319757018934032E-3</v>
      </c>
      <c r="BQ14" s="24">
        <v>1984</v>
      </c>
      <c r="BR14" s="24">
        <v>4438.6899999999996</v>
      </c>
      <c r="BS14" t="s">
        <v>35</v>
      </c>
      <c r="BT14" s="30">
        <f>BT12-BT11</f>
        <v>7.6704280414149903E-3</v>
      </c>
      <c r="BU14" s="24">
        <v>1984</v>
      </c>
      <c r="BV14" s="24">
        <v>4438.6899999999996</v>
      </c>
      <c r="BW14" t="s">
        <v>35</v>
      </c>
      <c r="BX14" s="30">
        <f>BX12-BX11</f>
        <v>5.9839692214517931E-3</v>
      </c>
      <c r="BY14" s="24">
        <v>1984</v>
      </c>
      <c r="BZ14" s="24">
        <v>4438.6899999999996</v>
      </c>
      <c r="CA14" t="s">
        <v>35</v>
      </c>
      <c r="CB14" s="30">
        <f>CB12-CB11</f>
        <v>7.6736930265611045E-3</v>
      </c>
      <c r="CC14" s="24">
        <v>1984</v>
      </c>
      <c r="CD14" s="24">
        <v>4438.6899999999996</v>
      </c>
      <c r="CE14" t="s">
        <v>35</v>
      </c>
      <c r="CF14" s="30">
        <f>CF12-CF11</f>
        <v>8.0010596327229153E-3</v>
      </c>
      <c r="CG14" s="24">
        <v>1984</v>
      </c>
      <c r="CH14" s="24">
        <v>4438.6899999999996</v>
      </c>
      <c r="CI14" t="s">
        <v>35</v>
      </c>
      <c r="CJ14" s="30">
        <f>CJ12-CJ11</f>
        <v>7.7960911697527793E-3</v>
      </c>
      <c r="CK14" s="24">
        <v>1984</v>
      </c>
      <c r="CL14" s="24">
        <v>4438.6899999999996</v>
      </c>
    </row>
    <row r="15" spans="2:92">
      <c r="B15">
        <v>6.9944155322123301E-3</v>
      </c>
      <c r="C15" s="29">
        <v>0.17909751114935754</v>
      </c>
      <c r="D15">
        <v>3.9270866448487234</v>
      </c>
      <c r="E15" s="24">
        <v>1986</v>
      </c>
      <c r="F15" s="24">
        <v>5589.46</v>
      </c>
      <c r="G15" t="s">
        <v>36</v>
      </c>
      <c r="H15" s="30">
        <f>H11-H13</f>
        <v>7.4647052234399587E-3</v>
      </c>
      <c r="I15" s="24">
        <v>1987</v>
      </c>
      <c r="J15" s="24">
        <v>5836.06</v>
      </c>
      <c r="K15" t="s">
        <v>36</v>
      </c>
      <c r="L15" s="30">
        <f>L11-L13</f>
        <v>8.2449220595540388E-3</v>
      </c>
      <c r="M15" s="24">
        <v>1987</v>
      </c>
      <c r="N15" s="24">
        <v>5836.06</v>
      </c>
      <c r="O15" t="s">
        <v>36</v>
      </c>
      <c r="P15" s="30">
        <f>P11-P13</f>
        <v>8.0318029911012646E-3</v>
      </c>
      <c r="Q15" s="24">
        <v>1987</v>
      </c>
      <c r="R15" s="24">
        <v>5836.06</v>
      </c>
      <c r="S15" t="s">
        <v>36</v>
      </c>
      <c r="T15" s="30">
        <f>T11-T13</f>
        <v>8.0468357177454364E-3</v>
      </c>
      <c r="U15" s="24">
        <v>1987</v>
      </c>
      <c r="V15" s="24">
        <v>5836.06</v>
      </c>
      <c r="W15" t="s">
        <v>36</v>
      </c>
      <c r="X15" s="30">
        <f>X11-X13</f>
        <v>7.9024941417926899E-3</v>
      </c>
      <c r="Y15" s="24">
        <v>1987</v>
      </c>
      <c r="Z15" s="24">
        <v>5836.06</v>
      </c>
      <c r="AA15" t="s">
        <v>36</v>
      </c>
      <c r="AB15" s="30">
        <f>AB11-AB13</f>
        <v>7.8262052721729813E-3</v>
      </c>
      <c r="AC15" s="24">
        <v>1987</v>
      </c>
      <c r="AD15" s="24">
        <v>5836.06</v>
      </c>
      <c r="AE15" t="s">
        <v>36</v>
      </c>
      <c r="AF15" s="30">
        <f>AF11-AF13</f>
        <v>7.7108212328007774E-3</v>
      </c>
      <c r="AG15" s="24">
        <v>1987</v>
      </c>
      <c r="AH15" s="24">
        <v>5836.06</v>
      </c>
      <c r="AI15" t="s">
        <v>36</v>
      </c>
      <c r="AJ15" s="30">
        <f>AJ11-AJ13</f>
        <v>7.7622575599947865E-3</v>
      </c>
      <c r="AK15" s="24">
        <v>1987</v>
      </c>
      <c r="AL15" s="24">
        <v>5836.06</v>
      </c>
      <c r="AM15" t="s">
        <v>36</v>
      </c>
      <c r="AN15" s="30">
        <f>AN11-AN13</f>
        <v>7.7289811557108836E-3</v>
      </c>
      <c r="AO15" s="24">
        <v>1987</v>
      </c>
      <c r="AP15" s="24">
        <v>5836.06</v>
      </c>
      <c r="AQ15" t="s">
        <v>36</v>
      </c>
      <c r="AR15" s="30">
        <f>AR11-AR13</f>
        <v>7.7160771565280093E-3</v>
      </c>
      <c r="AS15" s="24">
        <v>1987</v>
      </c>
      <c r="AT15" s="24">
        <v>5836.06</v>
      </c>
      <c r="AU15" t="s">
        <v>36</v>
      </c>
      <c r="AV15" s="30">
        <f>AV11-AV13</f>
        <v>7.6976257644355171E-3</v>
      </c>
      <c r="AW15" s="24">
        <v>1987</v>
      </c>
      <c r="AX15" s="24">
        <v>5836.06</v>
      </c>
      <c r="AY15" t="s">
        <v>36</v>
      </c>
      <c r="AZ15" s="30">
        <f>AZ11-AZ13</f>
        <v>7.541002524994323E-3</v>
      </c>
      <c r="BA15" s="24">
        <v>1987</v>
      </c>
      <c r="BB15" s="24">
        <v>5836.06</v>
      </c>
      <c r="BC15" t="s">
        <v>36</v>
      </c>
      <c r="BD15" s="30">
        <f>BD11-BD13</f>
        <v>7.5252863159836359E-3</v>
      </c>
      <c r="BE15" s="24">
        <v>1987</v>
      </c>
      <c r="BF15" s="24">
        <v>5836.06</v>
      </c>
      <c r="BG15" t="s">
        <v>36</v>
      </c>
      <c r="BH15" s="30">
        <f>BH11-BH13</f>
        <v>7.679961165834177E-3</v>
      </c>
      <c r="BI15" s="24">
        <v>1987</v>
      </c>
      <c r="BJ15" s="24">
        <v>5836.06</v>
      </c>
      <c r="BK15" t="s">
        <v>36</v>
      </c>
      <c r="BL15" s="30">
        <f>BL11-BL13</f>
        <v>7.56006859763952E-3</v>
      </c>
      <c r="BM15" s="24">
        <v>1986</v>
      </c>
      <c r="BN15" s="24">
        <v>5589.46</v>
      </c>
      <c r="BO15" t="s">
        <v>36</v>
      </c>
      <c r="BP15" s="30">
        <f>BP11-BP13</f>
        <v>7.487623798082977E-3</v>
      </c>
      <c r="BQ15" s="24">
        <v>1986</v>
      </c>
      <c r="BR15" s="24">
        <v>5589.46</v>
      </c>
      <c r="BS15" t="s">
        <v>36</v>
      </c>
      <c r="BT15" s="30">
        <f>BT11-BT13</f>
        <v>7.7297185845430641E-3</v>
      </c>
      <c r="BU15" s="24">
        <v>1986</v>
      </c>
      <c r="BV15" s="24">
        <v>5589.46</v>
      </c>
      <c r="BW15" t="s">
        <v>36</v>
      </c>
      <c r="BX15" s="30">
        <f>BX11-BX13</f>
        <v>6.0199927811081903E-3</v>
      </c>
      <c r="BY15" s="24">
        <v>1986</v>
      </c>
      <c r="BZ15" s="24">
        <v>5589.46</v>
      </c>
      <c r="CA15" t="s">
        <v>36</v>
      </c>
      <c r="CB15" s="30">
        <f>CB11-CB13</f>
        <v>7.7330342510133513E-3</v>
      </c>
      <c r="CC15" s="24">
        <v>1986</v>
      </c>
      <c r="CD15" s="24">
        <v>5589.46</v>
      </c>
      <c r="CE15" t="s">
        <v>36</v>
      </c>
      <c r="CF15" s="30">
        <f>CF11-CF13</f>
        <v>8.0655932725159502E-3</v>
      </c>
      <c r="CG15" s="24">
        <v>1986</v>
      </c>
      <c r="CH15" s="24">
        <v>5589.46</v>
      </c>
      <c r="CI15" t="s">
        <v>36</v>
      </c>
      <c r="CJ15" s="30">
        <f>CJ11-CJ13</f>
        <v>7.8573480844700352E-3</v>
      </c>
      <c r="CK15" s="24">
        <v>1986</v>
      </c>
      <c r="CL15" s="24">
        <v>5589.46</v>
      </c>
    </row>
    <row r="16" spans="2:92">
      <c r="B16">
        <v>6.8644179966823402E-3</v>
      </c>
      <c r="C16" s="29">
        <v>0.1764552874083275</v>
      </c>
      <c r="D16">
        <v>3.8567367682496512</v>
      </c>
      <c r="E16" s="24">
        <v>1987</v>
      </c>
      <c r="F16" s="24">
        <v>5836.06</v>
      </c>
      <c r="G16" t="s">
        <v>37</v>
      </c>
      <c r="H16" s="31">
        <f>AVERAGE(H14:H15)</f>
        <v>7.4370506174235825E-3</v>
      </c>
      <c r="I16" s="24">
        <v>1990</v>
      </c>
      <c r="J16" s="24">
        <v>5425.07</v>
      </c>
      <c r="K16" t="s">
        <v>37</v>
      </c>
      <c r="L16" s="31">
        <f>AVERAGE(L14:L15)</f>
        <v>8.2112104498540534E-3</v>
      </c>
      <c r="M16" s="24">
        <v>1990</v>
      </c>
      <c r="N16" s="24">
        <v>5425.07</v>
      </c>
      <c r="O16" t="s">
        <v>37</v>
      </c>
      <c r="P16" s="31">
        <f>AVERAGE(P14:P15)</f>
        <v>7.9998048932305443E-3</v>
      </c>
      <c r="Q16" s="24">
        <v>1990</v>
      </c>
      <c r="R16" s="24">
        <v>5425.07</v>
      </c>
      <c r="S16" t="s">
        <v>37</v>
      </c>
      <c r="T16" s="31">
        <f>AVERAGE(T14:T15)</f>
        <v>8.0147182076180205E-3</v>
      </c>
      <c r="U16" s="24">
        <v>1990</v>
      </c>
      <c r="V16" s="24">
        <v>5425.07</v>
      </c>
      <c r="W16" t="s">
        <v>37</v>
      </c>
      <c r="X16" s="31">
        <f>AVERAGE(X14:X15)</f>
        <v>7.8715140946440283E-3</v>
      </c>
      <c r="Y16" s="24">
        <v>1990</v>
      </c>
      <c r="Z16" s="24">
        <v>5425.07</v>
      </c>
      <c r="AA16" t="s">
        <v>37</v>
      </c>
      <c r="AB16" s="31">
        <f>AVERAGE(AB14:AB15)</f>
        <v>7.7958181893452213E-3</v>
      </c>
      <c r="AC16" s="24">
        <v>1990</v>
      </c>
      <c r="AD16" s="24">
        <v>5425.07</v>
      </c>
      <c r="AE16" t="s">
        <v>37</v>
      </c>
      <c r="AF16" s="31">
        <f>AVERAGE(AF14:AF15)</f>
        <v>7.6813201830287954E-3</v>
      </c>
      <c r="AG16" s="24">
        <v>1990</v>
      </c>
      <c r="AH16" s="24">
        <v>5425.07</v>
      </c>
      <c r="AI16" t="s">
        <v>37</v>
      </c>
      <c r="AJ16" s="31">
        <f>AVERAGE(AJ14:AJ15)</f>
        <v>7.7323631380388771E-3</v>
      </c>
      <c r="AK16" s="24">
        <v>1990</v>
      </c>
      <c r="AL16" s="24">
        <v>5425.07</v>
      </c>
      <c r="AM16" t="s">
        <v>37</v>
      </c>
      <c r="AN16" s="31">
        <f>AVERAGE(AN14:AN15)</f>
        <v>7.6993415186377596E-3</v>
      </c>
      <c r="AO16" s="24">
        <v>1990</v>
      </c>
      <c r="AP16" s="24">
        <v>5425.07</v>
      </c>
      <c r="AQ16" t="s">
        <v>37</v>
      </c>
      <c r="AR16" s="31">
        <f>AVERAGE(AR14:AR15)</f>
        <v>7.6865360293566429E-3</v>
      </c>
      <c r="AS16" s="24">
        <v>1990</v>
      </c>
      <c r="AT16" s="24">
        <v>5425.07</v>
      </c>
      <c r="AU16" t="s">
        <v>37</v>
      </c>
      <c r="AV16" s="31">
        <f>AVERAGE(AV14:AV15)</f>
        <v>7.6682252136041663E-3</v>
      </c>
      <c r="AW16" s="24">
        <v>1990</v>
      </c>
      <c r="AX16" s="24">
        <v>5425.07</v>
      </c>
      <c r="AY16" t="s">
        <v>37</v>
      </c>
      <c r="AZ16" s="31">
        <f>AVERAGE(AZ14:AZ15)</f>
        <v>7.5127818449394236E-3</v>
      </c>
      <c r="BA16" s="24">
        <v>1990</v>
      </c>
      <c r="BB16" s="24">
        <v>5425.07</v>
      </c>
      <c r="BC16" t="s">
        <v>37</v>
      </c>
      <c r="BD16" s="31">
        <f>AVERAGE(BD14:BD15)</f>
        <v>7.4971827049994787E-3</v>
      </c>
      <c r="BE16" s="24">
        <v>1990</v>
      </c>
      <c r="BF16" s="24">
        <v>5425.07</v>
      </c>
      <c r="BG16" t="s">
        <v>37</v>
      </c>
      <c r="BH16" s="31">
        <f>AVERAGE(BH14:BH15)</f>
        <v>7.650694885226933E-3</v>
      </c>
      <c r="BI16" s="24">
        <v>1990</v>
      </c>
      <c r="BJ16" s="24">
        <v>5425.07</v>
      </c>
      <c r="BK16" t="s">
        <v>37</v>
      </c>
      <c r="BL16" s="31">
        <f>AVERAGE(BL14:BL15)</f>
        <v>7.5317055713871994E-3</v>
      </c>
      <c r="BM16" s="24">
        <v>1990</v>
      </c>
      <c r="BN16" s="24">
        <v>5425.07</v>
      </c>
      <c r="BO16" t="s">
        <v>37</v>
      </c>
      <c r="BP16" s="31">
        <f>AVERAGE(BP14:BP15)</f>
        <v>7.4597997499881901E-3</v>
      </c>
      <c r="BQ16" s="24">
        <v>1987</v>
      </c>
      <c r="BR16" s="24">
        <v>5836.06</v>
      </c>
      <c r="BS16" t="s">
        <v>37</v>
      </c>
      <c r="BT16" s="31">
        <f>AVERAGE(BT14:BT15)</f>
        <v>7.7000733129790272E-3</v>
      </c>
      <c r="BU16" s="24">
        <v>1987</v>
      </c>
      <c r="BV16" s="24">
        <v>5836.06</v>
      </c>
      <c r="BW16" t="s">
        <v>37</v>
      </c>
      <c r="BX16" s="31">
        <f>AVERAGE(BX14:BX15)</f>
        <v>6.0019810012799917E-3</v>
      </c>
      <c r="BY16" s="24">
        <v>1987</v>
      </c>
      <c r="BZ16" s="24">
        <v>5836.06</v>
      </c>
      <c r="CA16" t="s">
        <v>37</v>
      </c>
      <c r="CB16" s="31">
        <f>AVERAGE(CB14:CB15)</f>
        <v>7.7033636387872275E-3</v>
      </c>
      <c r="CC16" s="24">
        <v>1987</v>
      </c>
      <c r="CD16" s="24">
        <v>5836.06</v>
      </c>
      <c r="CE16" t="s">
        <v>37</v>
      </c>
      <c r="CF16" s="31">
        <f>AVERAGE(CF14:CF15)</f>
        <v>8.0333264526194319E-3</v>
      </c>
      <c r="CG16" s="24">
        <v>1987</v>
      </c>
      <c r="CH16" s="24">
        <v>5836.06</v>
      </c>
      <c r="CI16" t="s">
        <v>37</v>
      </c>
      <c r="CJ16" s="31">
        <f>AVERAGE(CJ14:CJ15)</f>
        <v>7.8267196271114073E-3</v>
      </c>
      <c r="CK16" s="24">
        <v>1987</v>
      </c>
      <c r="CL16" s="24">
        <v>5836.06</v>
      </c>
    </row>
    <row r="17" spans="1:90">
      <c r="B17">
        <v>6.9203324007753942E-3</v>
      </c>
      <c r="C17" s="29">
        <v>0.1696884059330854</v>
      </c>
      <c r="D17">
        <v>3.6786085231388266</v>
      </c>
      <c r="E17" s="24">
        <v>1990</v>
      </c>
      <c r="F17" s="24">
        <v>5425.07</v>
      </c>
      <c r="G17" t="s">
        <v>38</v>
      </c>
      <c r="H17">
        <f>TINV(0.3173,H5)</f>
        <v>1.0270403026558601</v>
      </c>
      <c r="I17" s="24">
        <v>1996</v>
      </c>
      <c r="J17" s="24">
        <v>3170.49</v>
      </c>
      <c r="K17" t="s">
        <v>38</v>
      </c>
      <c r="L17">
        <f>TINV(0.3173,L5)</f>
        <v>1.0285830442984703</v>
      </c>
      <c r="M17" s="24">
        <v>1996</v>
      </c>
      <c r="N17" s="24">
        <v>3170.49</v>
      </c>
      <c r="O17" t="s">
        <v>38</v>
      </c>
      <c r="P17">
        <f>TINV(0.3173,P5)</f>
        <v>1.0285830442984703</v>
      </c>
      <c r="Q17" s="24">
        <v>1996</v>
      </c>
      <c r="R17" s="24">
        <v>3170.49</v>
      </c>
      <c r="S17" t="s">
        <v>38</v>
      </c>
      <c r="T17">
        <f>TINV(0.3173,T5)</f>
        <v>1.0285830442984703</v>
      </c>
      <c r="U17" s="24">
        <v>1996</v>
      </c>
      <c r="V17" s="24">
        <v>3170.49</v>
      </c>
      <c r="W17" t="s">
        <v>38</v>
      </c>
      <c r="X17">
        <f>TINV(0.3173,X5)</f>
        <v>1.0285830442984703</v>
      </c>
      <c r="Y17" s="24">
        <v>1996</v>
      </c>
      <c r="Z17" s="24">
        <v>3170.49</v>
      </c>
      <c r="AA17" t="s">
        <v>38</v>
      </c>
      <c r="AB17">
        <f>TINV(0.3173,AB5)</f>
        <v>1.0285830442984703</v>
      </c>
      <c r="AC17" s="24">
        <v>1996</v>
      </c>
      <c r="AD17" s="24">
        <v>3170.49</v>
      </c>
      <c r="AE17" t="s">
        <v>38</v>
      </c>
      <c r="AF17">
        <f>TINV(0.3173,AF5)</f>
        <v>1.0285830442984703</v>
      </c>
      <c r="AG17" s="24">
        <v>1996</v>
      </c>
      <c r="AH17" s="24">
        <v>3170.49</v>
      </c>
      <c r="AI17" t="s">
        <v>38</v>
      </c>
      <c r="AJ17">
        <f>TINV(0.3173,AJ5)</f>
        <v>1.0285830442984703</v>
      </c>
      <c r="AK17" s="24">
        <v>1996</v>
      </c>
      <c r="AL17" s="24">
        <v>3170.49</v>
      </c>
      <c r="AM17" t="s">
        <v>38</v>
      </c>
      <c r="AN17">
        <f>TINV(0.3173,AN5)</f>
        <v>1.0285830442984703</v>
      </c>
      <c r="AO17" s="24">
        <v>1996</v>
      </c>
      <c r="AP17" s="24">
        <v>3170.49</v>
      </c>
      <c r="AQ17" t="s">
        <v>38</v>
      </c>
      <c r="AR17">
        <f>TINV(0.3173,AR5)</f>
        <v>1.0285830442984703</v>
      </c>
      <c r="AS17" s="24">
        <v>1996</v>
      </c>
      <c r="AT17" s="24">
        <v>3170.49</v>
      </c>
      <c r="AU17" t="s">
        <v>38</v>
      </c>
      <c r="AV17">
        <f>TINV(0.3173,AV5)</f>
        <v>1.0285830442984703</v>
      </c>
      <c r="AW17" s="24">
        <v>1996</v>
      </c>
      <c r="AX17" s="24">
        <v>3170.49</v>
      </c>
      <c r="AY17" t="s">
        <v>38</v>
      </c>
      <c r="AZ17">
        <f>TINV(0.3173,AZ5)</f>
        <v>1.0285830442984703</v>
      </c>
      <c r="BA17" s="24">
        <v>1996</v>
      </c>
      <c r="BB17" s="24">
        <v>3170.49</v>
      </c>
      <c r="BC17" t="s">
        <v>38</v>
      </c>
      <c r="BD17">
        <f>TINV(0.3173,BD5)</f>
        <v>1.0285830442984703</v>
      </c>
      <c r="BE17" s="24">
        <v>1996</v>
      </c>
      <c r="BF17" s="24">
        <v>3170.49</v>
      </c>
      <c r="BG17" t="s">
        <v>38</v>
      </c>
      <c r="BH17">
        <f>TINV(0.3173,BH5)</f>
        <v>1.0285830442984703</v>
      </c>
      <c r="BI17" s="24">
        <v>1996</v>
      </c>
      <c r="BJ17" s="24">
        <v>3170.49</v>
      </c>
      <c r="BK17" t="s">
        <v>38</v>
      </c>
      <c r="BL17">
        <f>TINV(0.3173,BL5)</f>
        <v>1.0285830442984703</v>
      </c>
      <c r="BM17" s="24">
        <v>1996</v>
      </c>
      <c r="BN17" s="24">
        <v>3170.49</v>
      </c>
      <c r="BO17" t="s">
        <v>38</v>
      </c>
      <c r="BP17">
        <f>TINV(0.3173,BP5)</f>
        <v>1.0285830442984703</v>
      </c>
      <c r="BQ17" s="24">
        <v>1996</v>
      </c>
      <c r="BR17" s="24">
        <v>3170.49</v>
      </c>
      <c r="BS17" t="s">
        <v>38</v>
      </c>
      <c r="BT17">
        <f>TINV(0.3173,BT5)</f>
        <v>1.0285830442984703</v>
      </c>
      <c r="BU17" s="24">
        <v>1990</v>
      </c>
      <c r="BV17" s="24">
        <v>5425.07</v>
      </c>
      <c r="BW17" t="s">
        <v>38</v>
      </c>
      <c r="BX17">
        <f>TINV(0.3173,BX5)</f>
        <v>1.0285830442984703</v>
      </c>
      <c r="BY17" s="24">
        <v>1990</v>
      </c>
      <c r="BZ17" s="24">
        <v>5425.07</v>
      </c>
      <c r="CA17" t="s">
        <v>38</v>
      </c>
      <c r="CB17">
        <f>TINV(0.3173,CB5)</f>
        <v>1.0285830442984703</v>
      </c>
      <c r="CC17" s="24">
        <v>1990</v>
      </c>
      <c r="CD17" s="24">
        <v>5425.07</v>
      </c>
      <c r="CE17" t="s">
        <v>38</v>
      </c>
      <c r="CF17">
        <f>TINV(0.3173,CF5)</f>
        <v>1.0285830442984703</v>
      </c>
      <c r="CG17" s="24">
        <v>1990</v>
      </c>
      <c r="CH17" s="24">
        <v>5425.07</v>
      </c>
      <c r="CI17" t="s">
        <v>38</v>
      </c>
      <c r="CJ17">
        <f>TINV(0.3173,CJ5)</f>
        <v>1.0285830442984703</v>
      </c>
      <c r="CK17" s="24">
        <v>1990</v>
      </c>
      <c r="CL17" s="24">
        <v>5425.07</v>
      </c>
    </row>
    <row r="18" spans="1:90">
      <c r="B18">
        <v>1.0048655834328027E-2</v>
      </c>
      <c r="C18" s="29">
        <v>0.41341184399640429</v>
      </c>
      <c r="D18">
        <v>12.685924725506496</v>
      </c>
      <c r="E18" s="24">
        <v>1996</v>
      </c>
      <c r="F18" s="24">
        <v>3170.49</v>
      </c>
      <c r="G18" t="s">
        <v>39</v>
      </c>
      <c r="H18">
        <f>H17*G3</f>
        <v>3.5941982479921232E-3</v>
      </c>
      <c r="I18" s="24">
        <v>1996</v>
      </c>
      <c r="J18" s="24">
        <v>4266.47</v>
      </c>
      <c r="K18" t="s">
        <v>39</v>
      </c>
      <c r="L18">
        <f>L17*K3</f>
        <v>3.9547886854660137E-3</v>
      </c>
      <c r="M18" s="24">
        <v>1996</v>
      </c>
      <c r="N18" s="24">
        <v>4266.47</v>
      </c>
      <c r="O18" t="s">
        <v>39</v>
      </c>
      <c r="P18">
        <f>P17*O3</f>
        <v>3.85237227635511E-3</v>
      </c>
      <c r="Q18" s="24">
        <v>1996</v>
      </c>
      <c r="R18" s="24">
        <v>4266.47</v>
      </c>
      <c r="S18" t="s">
        <v>39</v>
      </c>
      <c r="T18">
        <f>T17*S3</f>
        <v>3.8621190606061111E-3</v>
      </c>
      <c r="U18" s="24">
        <v>1996</v>
      </c>
      <c r="V18" s="24">
        <v>4266.47</v>
      </c>
      <c r="W18" t="s">
        <v>39</v>
      </c>
      <c r="X18">
        <f>X17*W3</f>
        <v>3.7953237247948272E-3</v>
      </c>
      <c r="Y18" s="24">
        <v>1996</v>
      </c>
      <c r="Z18" s="24">
        <v>4266.47</v>
      </c>
      <c r="AA18" t="s">
        <v>39</v>
      </c>
      <c r="AB18">
        <f>AB17*AA3</f>
        <v>3.7591029644730252E-3</v>
      </c>
      <c r="AC18" s="24">
        <v>1996</v>
      </c>
      <c r="AD18" s="24">
        <v>4266.47</v>
      </c>
      <c r="AE18" t="s">
        <v>39</v>
      </c>
      <c r="AF18">
        <f>AF17*AE3</f>
        <v>3.7048378815447889E-3</v>
      </c>
      <c r="AG18" s="24">
        <v>1996</v>
      </c>
      <c r="AH18" s="24">
        <v>4266.47</v>
      </c>
      <c r="AI18" t="s">
        <v>39</v>
      </c>
      <c r="AJ18">
        <f>AJ17*AI3</f>
        <v>3.7279477866763735E-3</v>
      </c>
      <c r="AK18" s="24">
        <v>1996</v>
      </c>
      <c r="AL18" s="24">
        <v>4266.47</v>
      </c>
      <c r="AM18" t="s">
        <v>39</v>
      </c>
      <c r="AN18">
        <f>AN17*AM3</f>
        <v>3.7120610359452342E-3</v>
      </c>
      <c r="AO18" s="24">
        <v>1996</v>
      </c>
      <c r="AP18" s="24">
        <v>4266.47</v>
      </c>
      <c r="AQ18" t="s">
        <v>39</v>
      </c>
      <c r="AR18">
        <f>AR17*AQ3</f>
        <v>3.705938573152909E-3</v>
      </c>
      <c r="AS18" s="24">
        <v>1996</v>
      </c>
      <c r="AT18" s="24">
        <v>4266.47</v>
      </c>
      <c r="AU18" t="s">
        <v>39</v>
      </c>
      <c r="AV18">
        <f>AV17*AU3</f>
        <v>3.6971882480868125E-3</v>
      </c>
      <c r="AW18" s="24">
        <v>1996</v>
      </c>
      <c r="AX18" s="24">
        <v>4266.47</v>
      </c>
      <c r="AY18" t="s">
        <v>39</v>
      </c>
      <c r="AZ18">
        <f>AZ17*AY3</f>
        <v>3.6221850163411381E-3</v>
      </c>
      <c r="BA18" s="24">
        <v>1996</v>
      </c>
      <c r="BB18" s="24">
        <v>4266.47</v>
      </c>
      <c r="BC18" t="s">
        <v>39</v>
      </c>
      <c r="BD18">
        <f>BD17*BC3</f>
        <v>3.6144353830172226E-3</v>
      </c>
      <c r="BE18" s="24">
        <v>1996</v>
      </c>
      <c r="BF18" s="24">
        <v>4266.47</v>
      </c>
      <c r="BG18" t="s">
        <v>39</v>
      </c>
      <c r="BH18">
        <f>BH17*BG3</f>
        <v>3.6887472491253406E-3</v>
      </c>
      <c r="BI18" s="24">
        <v>1996</v>
      </c>
      <c r="BJ18" s="24">
        <v>4266.47</v>
      </c>
      <c r="BK18" t="s">
        <v>39</v>
      </c>
      <c r="BL18">
        <f>BL17*BK3</f>
        <v>3.6304089484327264E-3</v>
      </c>
      <c r="BM18" s="24">
        <v>1996</v>
      </c>
      <c r="BN18" s="24">
        <v>4266.47</v>
      </c>
      <c r="BO18" t="s">
        <v>39</v>
      </c>
      <c r="BP18">
        <f>BP17*BO3</f>
        <v>3.5952830150454444E-3</v>
      </c>
      <c r="BQ18" s="24">
        <v>1996</v>
      </c>
      <c r="BR18" s="24">
        <v>4266.47</v>
      </c>
      <c r="BS18" t="s">
        <v>39</v>
      </c>
      <c r="BT18">
        <f>BT17*BS3</f>
        <v>3.7112869091707975E-3</v>
      </c>
      <c r="BU18" s="24">
        <v>1996</v>
      </c>
      <c r="BV18" s="24">
        <v>4266.47</v>
      </c>
      <c r="BW18" t="s">
        <v>39</v>
      </c>
      <c r="BX18">
        <f>BX17*BW3</f>
        <v>2.9019255602352758E-3</v>
      </c>
      <c r="BY18" s="24">
        <v>1996</v>
      </c>
      <c r="BZ18" s="24">
        <v>3170.49</v>
      </c>
      <c r="CA18" t="s">
        <v>39</v>
      </c>
      <c r="CB18">
        <f>CB17*CA3</f>
        <v>3.7180467107088251E-3</v>
      </c>
      <c r="CC18" s="24">
        <v>1996</v>
      </c>
      <c r="CD18" s="24">
        <v>3170.49</v>
      </c>
      <c r="CE18" t="s">
        <v>39</v>
      </c>
      <c r="CF18">
        <f>CF17*CE3</f>
        <v>3.8749000841597917E-3</v>
      </c>
      <c r="CG18" s="24">
        <v>1996</v>
      </c>
      <c r="CH18" s="24">
        <v>3170.49</v>
      </c>
      <c r="CI18" t="s">
        <v>39</v>
      </c>
      <c r="CJ18">
        <f>CJ17*CI3</f>
        <v>3.778852481778418E-3</v>
      </c>
      <c r="CK18" s="24">
        <v>1996</v>
      </c>
      <c r="CL18" s="24">
        <v>3170.49</v>
      </c>
    </row>
    <row r="19" spans="1:90">
      <c r="B19">
        <v>8.3128899520921746E-3</v>
      </c>
      <c r="C19" s="29">
        <v>0.22709465259347003</v>
      </c>
      <c r="D19">
        <v>5.2887507641119029</v>
      </c>
      <c r="E19" s="24">
        <v>1996</v>
      </c>
      <c r="F19" s="24">
        <v>4266.47</v>
      </c>
      <c r="G19" t="s">
        <v>40</v>
      </c>
      <c r="H19">
        <f>G2+H18</f>
        <v>1.0108420728937215</v>
      </c>
      <c r="I19" s="24">
        <v>1998</v>
      </c>
      <c r="J19" s="24">
        <v>4870.08</v>
      </c>
      <c r="K19" t="s">
        <v>40</v>
      </c>
      <c r="L19">
        <f>K2+L18</f>
        <v>1.0101750772608504</v>
      </c>
      <c r="M19" s="24">
        <v>1998</v>
      </c>
      <c r="N19" s="24">
        <v>4870.08</v>
      </c>
      <c r="O19" t="s">
        <v>40</v>
      </c>
      <c r="P19">
        <f>O2+P18</f>
        <v>1.0099157202440741</v>
      </c>
      <c r="Q19" s="24">
        <v>1998</v>
      </c>
      <c r="R19" s="24">
        <v>4870.08</v>
      </c>
      <c r="S19" t="s">
        <v>40</v>
      </c>
      <c r="T19">
        <f>S2+T18</f>
        <v>1.0105942015619716</v>
      </c>
      <c r="U19" s="24">
        <v>1998</v>
      </c>
      <c r="V19" s="24">
        <v>4870.08</v>
      </c>
      <c r="W19" t="s">
        <v>40</v>
      </c>
      <c r="X19">
        <f>W2+X18</f>
        <v>1.0111136306839124</v>
      </c>
      <c r="Y19" s="24">
        <v>1998</v>
      </c>
      <c r="Z19" s="24">
        <v>4870.08</v>
      </c>
      <c r="AA19" t="s">
        <v>40</v>
      </c>
      <c r="AB19">
        <f>AA2+AB18</f>
        <v>1.0111511703595895</v>
      </c>
      <c r="AC19" s="24">
        <v>1998</v>
      </c>
      <c r="AD19" s="24">
        <v>4870.08</v>
      </c>
      <c r="AE19" t="s">
        <v>40</v>
      </c>
      <c r="AF19">
        <f>AE2+AF18</f>
        <v>1.0113534037423746</v>
      </c>
      <c r="AG19" s="24">
        <v>1998</v>
      </c>
      <c r="AH19" s="24">
        <v>4870.08</v>
      </c>
      <c r="AI19" t="s">
        <v>40</v>
      </c>
      <c r="AJ19">
        <f>AI2+AJ18</f>
        <v>1.010969060145315</v>
      </c>
      <c r="AK19" s="24">
        <v>1998</v>
      </c>
      <c r="AL19" s="24">
        <v>4870.08</v>
      </c>
      <c r="AM19" t="s">
        <v>40</v>
      </c>
      <c r="AN19">
        <f>AM2+AN18</f>
        <v>1.0109621524898036</v>
      </c>
      <c r="AO19" s="24">
        <v>1998</v>
      </c>
      <c r="AP19" s="24">
        <v>4870.08</v>
      </c>
      <c r="AQ19" t="s">
        <v>40</v>
      </c>
      <c r="AR19">
        <f>AQ2+AR18</f>
        <v>1.0109699370707599</v>
      </c>
      <c r="AS19" s="24">
        <v>1998</v>
      </c>
      <c r="AT19" s="24">
        <v>4870.08</v>
      </c>
      <c r="AU19" t="s">
        <v>40</v>
      </c>
      <c r="AV19">
        <f>AU2+AV18</f>
        <v>1.0109823261330533</v>
      </c>
      <c r="AW19" s="24">
        <v>1998</v>
      </c>
      <c r="AX19" s="24">
        <v>4870.08</v>
      </c>
      <c r="AY19" t="s">
        <v>40</v>
      </c>
      <c r="AZ19">
        <f>AY2+AZ18</f>
        <v>1.0108906367754791</v>
      </c>
      <c r="BA19" s="24">
        <v>1998</v>
      </c>
      <c r="BB19" s="24">
        <v>4870.08</v>
      </c>
      <c r="BC19" t="s">
        <v>40</v>
      </c>
      <c r="BD19">
        <f>BC2+BD18</f>
        <v>1.0108190726545676</v>
      </c>
      <c r="BE19" s="24">
        <v>1998</v>
      </c>
      <c r="BF19" s="24">
        <v>4870.08</v>
      </c>
      <c r="BG19" t="s">
        <v>40</v>
      </c>
      <c r="BH19">
        <f>BG2+BH18</f>
        <v>1.010976837650134</v>
      </c>
      <c r="BI19" s="24">
        <v>1998</v>
      </c>
      <c r="BJ19" s="24">
        <v>4870.08</v>
      </c>
      <c r="BK19" t="s">
        <v>40</v>
      </c>
      <c r="BL19">
        <f>BK2+BL18</f>
        <v>1.0106493425347824</v>
      </c>
      <c r="BM19" s="24">
        <v>1998</v>
      </c>
      <c r="BN19" s="24">
        <v>4870.08</v>
      </c>
      <c r="BO19" t="s">
        <v>40</v>
      </c>
      <c r="BP19">
        <f>BO2+BP18</f>
        <v>1.0104833151304156</v>
      </c>
      <c r="BQ19" s="24">
        <v>1998</v>
      </c>
      <c r="BR19" s="24">
        <v>4870.08</v>
      </c>
      <c r="BS19" t="s">
        <v>40</v>
      </c>
      <c r="BT19">
        <f>BS2+BT18</f>
        <v>1.0106556201428523</v>
      </c>
      <c r="BU19" s="24">
        <v>1998</v>
      </c>
      <c r="BV19" s="24">
        <v>4870.08</v>
      </c>
      <c r="BW19" t="s">
        <v>40</v>
      </c>
      <c r="BX19">
        <f>BW2+BX18</f>
        <v>1.0130012386736069</v>
      </c>
      <c r="BY19" s="24">
        <v>1998</v>
      </c>
      <c r="BZ19" s="24">
        <v>4870.08</v>
      </c>
      <c r="CA19" t="s">
        <v>40</v>
      </c>
      <c r="CB19">
        <f>CA2+CB18</f>
        <v>1.0120655846743019</v>
      </c>
      <c r="CC19" s="24">
        <v>1996</v>
      </c>
      <c r="CD19" s="24">
        <v>4266.47</v>
      </c>
      <c r="CE19" t="s">
        <v>40</v>
      </c>
      <c r="CF19">
        <f>CE2+CF18</f>
        <v>1.0115989984440985</v>
      </c>
      <c r="CG19" s="24">
        <v>1996</v>
      </c>
      <c r="CH19" s="24">
        <v>4266.47</v>
      </c>
      <c r="CI19" t="s">
        <v>40</v>
      </c>
      <c r="CJ19">
        <f>CI2+CJ18</f>
        <v>1.0124654236003527</v>
      </c>
      <c r="CK19" s="24">
        <v>1996</v>
      </c>
      <c r="CL19" s="24">
        <v>4266.47</v>
      </c>
    </row>
    <row r="20" spans="1:90">
      <c r="B20">
        <v>7.6944202387205941E-3</v>
      </c>
      <c r="C20" s="29">
        <v>0.18815301640595669</v>
      </c>
      <c r="D20">
        <v>4.1716657987864565</v>
      </c>
      <c r="E20" s="24">
        <v>1998</v>
      </c>
      <c r="F20" s="24">
        <v>4870.08</v>
      </c>
      <c r="G20" t="s">
        <v>41</v>
      </c>
      <c r="H20">
        <f>G2-H18</f>
        <v>1.0036536763977373</v>
      </c>
      <c r="I20" s="24">
        <v>1999</v>
      </c>
      <c r="J20" s="24">
        <v>4334.8599999999997</v>
      </c>
      <c r="K20" t="s">
        <v>41</v>
      </c>
      <c r="L20">
        <f>K2-L18</f>
        <v>1.0022654998899183</v>
      </c>
      <c r="M20" s="24">
        <v>1999</v>
      </c>
      <c r="N20" s="24">
        <v>4334.8599999999997</v>
      </c>
      <c r="O20" t="s">
        <v>41</v>
      </c>
      <c r="P20">
        <f>O2-P18</f>
        <v>1.002210975691364</v>
      </c>
      <c r="Q20" s="24">
        <v>1999</v>
      </c>
      <c r="R20" s="24">
        <v>4334.8599999999997</v>
      </c>
      <c r="S20" t="s">
        <v>41</v>
      </c>
      <c r="T20">
        <f>S2-T18</f>
        <v>1.0028699634407594</v>
      </c>
      <c r="U20" s="24">
        <v>1999</v>
      </c>
      <c r="V20" s="24">
        <v>4334.8599999999997</v>
      </c>
      <c r="W20" t="s">
        <v>41</v>
      </c>
      <c r="X20">
        <f>W2-X18</f>
        <v>1.0035229832343229</v>
      </c>
      <c r="Y20" s="24">
        <v>1999</v>
      </c>
      <c r="Z20" s="24">
        <v>4334.8599999999997</v>
      </c>
      <c r="AA20" t="s">
        <v>41</v>
      </c>
      <c r="AB20">
        <f>AA2-AB18</f>
        <v>1.0036329644306434</v>
      </c>
      <c r="AC20" s="24">
        <v>1999</v>
      </c>
      <c r="AD20" s="24">
        <v>4334.8599999999997</v>
      </c>
      <c r="AE20" t="s">
        <v>41</v>
      </c>
      <c r="AF20">
        <f>AE2-AF18</f>
        <v>1.0039437279792851</v>
      </c>
      <c r="AG20" s="24">
        <v>1999</v>
      </c>
      <c r="AH20" s="24">
        <v>4334.8599999999997</v>
      </c>
      <c r="AI20" t="s">
        <v>41</v>
      </c>
      <c r="AJ20">
        <f>AI2-AJ18</f>
        <v>1.0035131645719624</v>
      </c>
      <c r="AK20" s="24">
        <v>1999</v>
      </c>
      <c r="AL20" s="24">
        <v>4334.8599999999997</v>
      </c>
      <c r="AM20" t="s">
        <v>41</v>
      </c>
      <c r="AN20">
        <f>AM2-AN18</f>
        <v>1.0035380304179133</v>
      </c>
      <c r="AO20" s="24">
        <v>1999</v>
      </c>
      <c r="AP20" s="24">
        <v>4334.8599999999997</v>
      </c>
      <c r="AQ20" t="s">
        <v>41</v>
      </c>
      <c r="AR20">
        <f>AQ2-AR18</f>
        <v>1.0035580599244542</v>
      </c>
      <c r="AS20" s="24">
        <v>1999</v>
      </c>
      <c r="AT20" s="24">
        <v>4334.8599999999997</v>
      </c>
      <c r="AU20" t="s">
        <v>41</v>
      </c>
      <c r="AV20">
        <f>AU2-AV18</f>
        <v>1.0035879496368798</v>
      </c>
      <c r="AW20" s="24">
        <v>1999</v>
      </c>
      <c r="AX20" s="24">
        <v>4334.8599999999997</v>
      </c>
      <c r="AY20" t="s">
        <v>41</v>
      </c>
      <c r="AZ20">
        <f>AY2-AZ18</f>
        <v>1.0036462667427968</v>
      </c>
      <c r="BA20" s="24">
        <v>1999</v>
      </c>
      <c r="BB20" s="24">
        <v>4334.8599999999997</v>
      </c>
      <c r="BC20" t="s">
        <v>41</v>
      </c>
      <c r="BD20">
        <f>BC2-BD18</f>
        <v>1.0035902018885332</v>
      </c>
      <c r="BE20" s="24">
        <v>1999</v>
      </c>
      <c r="BF20" s="24">
        <v>4334.8599999999997</v>
      </c>
      <c r="BG20" t="s">
        <v>41</v>
      </c>
      <c r="BH20">
        <f>BG2-BH18</f>
        <v>1.0035993431518833</v>
      </c>
      <c r="BI20" s="24">
        <v>1999</v>
      </c>
      <c r="BJ20" s="24">
        <v>4334.8599999999997</v>
      </c>
      <c r="BK20" t="s">
        <v>41</v>
      </c>
      <c r="BL20">
        <f>BK2-BL18</f>
        <v>1.0033885246379171</v>
      </c>
      <c r="BM20" s="24">
        <v>1999</v>
      </c>
      <c r="BN20" s="24">
        <v>4334.8599999999997</v>
      </c>
      <c r="BO20" t="s">
        <v>41</v>
      </c>
      <c r="BP20">
        <f>BO2-BP18</f>
        <v>1.0032927491003247</v>
      </c>
      <c r="BQ20" s="24">
        <v>1999</v>
      </c>
      <c r="BR20" s="24">
        <v>4334.8599999999997</v>
      </c>
      <c r="BS20" t="s">
        <v>41</v>
      </c>
      <c r="BT20">
        <f>BS2-BT18</f>
        <v>1.0032330463245105</v>
      </c>
      <c r="BU20" s="24">
        <v>1999</v>
      </c>
      <c r="BV20" s="24">
        <v>4334.8599999999997</v>
      </c>
      <c r="BW20" t="s">
        <v>41</v>
      </c>
      <c r="BX20">
        <f>BW2-BX18</f>
        <v>1.0071973875531361</v>
      </c>
      <c r="BY20" s="24">
        <v>1999</v>
      </c>
      <c r="BZ20" s="24">
        <v>4334.8599999999997</v>
      </c>
      <c r="CA20" t="s">
        <v>41</v>
      </c>
      <c r="CB20">
        <f>CA2-CB18</f>
        <v>1.0046294912528844</v>
      </c>
      <c r="CC20" s="24">
        <v>1999</v>
      </c>
      <c r="CD20" s="24">
        <v>4334.8599999999997</v>
      </c>
      <c r="CE20" t="s">
        <v>41</v>
      </c>
      <c r="CF20">
        <f>CE2-CF18</f>
        <v>1.0038491982757789</v>
      </c>
      <c r="CG20" s="24">
        <v>1998</v>
      </c>
      <c r="CH20" s="24">
        <v>4870.08</v>
      </c>
      <c r="CI20" t="s">
        <v>41</v>
      </c>
      <c r="CJ20">
        <f>CI2-CJ18</f>
        <v>1.0049077186367961</v>
      </c>
      <c r="CK20" s="24">
        <v>1998</v>
      </c>
      <c r="CL20" s="24">
        <v>4870.08</v>
      </c>
    </row>
    <row r="21" spans="1:90">
      <c r="B21">
        <v>8.6490599322105767E-3</v>
      </c>
      <c r="C21" s="29">
        <v>0.23542154641309643</v>
      </c>
      <c r="D21">
        <v>5.5423845853303044</v>
      </c>
      <c r="E21" s="24">
        <v>1999</v>
      </c>
      <c r="F21" s="24">
        <v>4334.8599999999997</v>
      </c>
      <c r="G21" t="s">
        <v>32</v>
      </c>
      <c r="H21" s="30">
        <f>LN(G2)</f>
        <v>7.2217350307314495E-3</v>
      </c>
      <c r="I21" s="24">
        <v>2002</v>
      </c>
      <c r="J21" s="24">
        <v>7629.86</v>
      </c>
      <c r="K21" t="s">
        <v>32</v>
      </c>
      <c r="L21" s="30">
        <f>LN(K2)</f>
        <v>6.2010224331035292E-3</v>
      </c>
      <c r="M21" s="24">
        <v>2002</v>
      </c>
      <c r="N21" s="24">
        <v>7629.86</v>
      </c>
      <c r="O21" t="s">
        <v>32</v>
      </c>
      <c r="P21" s="30">
        <f>LN(O2)</f>
        <v>6.0450398418489789E-3</v>
      </c>
      <c r="Q21" s="24">
        <v>2002</v>
      </c>
      <c r="R21" s="24">
        <v>7629.86</v>
      </c>
      <c r="S21" t="s">
        <v>32</v>
      </c>
      <c r="T21" s="30">
        <f>LN(S2)</f>
        <v>6.7095232246402441E-3</v>
      </c>
      <c r="U21" s="24">
        <v>2002</v>
      </c>
      <c r="V21" s="24">
        <v>7629.86</v>
      </c>
      <c r="W21" t="s">
        <v>32</v>
      </c>
      <c r="X21" s="30">
        <f>LN(W2)</f>
        <v>7.2916580881718374E-3</v>
      </c>
      <c r="Y21" s="24">
        <v>2002</v>
      </c>
      <c r="Z21" s="24">
        <v>7629.86</v>
      </c>
      <c r="AA21" t="s">
        <v>32</v>
      </c>
      <c r="AB21" s="30">
        <f>LN(AA2)</f>
        <v>7.3648799636043538E-3</v>
      </c>
      <c r="AC21" s="24">
        <v>2002</v>
      </c>
      <c r="AD21" s="24">
        <v>7629.86</v>
      </c>
      <c r="AE21" t="s">
        <v>32</v>
      </c>
      <c r="AF21" s="30">
        <f>LN(AE2)</f>
        <v>7.619463879050584E-3</v>
      </c>
      <c r="AG21" s="24">
        <v>2002</v>
      </c>
      <c r="AH21" s="24">
        <v>7629.86</v>
      </c>
      <c r="AI21" t="s">
        <v>32</v>
      </c>
      <c r="AJ21" s="30">
        <f>LN(AI2)</f>
        <v>7.2150213806351886E-3</v>
      </c>
      <c r="AK21" s="24">
        <v>2002</v>
      </c>
      <c r="AL21" s="24">
        <v>7629.86</v>
      </c>
      <c r="AM21" t="s">
        <v>32</v>
      </c>
      <c r="AN21" s="30">
        <f>LN(AM2)</f>
        <v>7.2239358849059071E-3</v>
      </c>
      <c r="AO21" s="24">
        <v>2002</v>
      </c>
      <c r="AP21" s="24">
        <v>7629.86</v>
      </c>
      <c r="AQ21" t="s">
        <v>32</v>
      </c>
      <c r="AR21" s="30">
        <f>LN(AQ2)</f>
        <v>7.2377427317462306E-3</v>
      </c>
      <c r="AS21" s="24">
        <v>2002</v>
      </c>
      <c r="AT21" s="24">
        <v>7629.86</v>
      </c>
      <c r="AU21" t="s">
        <v>32</v>
      </c>
      <c r="AV21" s="30">
        <f>LN(AU2)</f>
        <v>7.2587294497949307E-3</v>
      </c>
      <c r="AW21" s="24">
        <v>2002</v>
      </c>
      <c r="AX21" s="24">
        <v>7629.86</v>
      </c>
      <c r="AY21" t="s">
        <v>32</v>
      </c>
      <c r="AZ21" s="30">
        <f>LN(AY2)</f>
        <v>7.2421638683035569E-3</v>
      </c>
      <c r="BA21" s="24">
        <v>2002</v>
      </c>
      <c r="BB21" s="24">
        <v>7629.86</v>
      </c>
      <c r="BC21" t="s">
        <v>32</v>
      </c>
      <c r="BD21" s="30">
        <f>LN(BC2)</f>
        <v>7.1788078592743441E-3</v>
      </c>
      <c r="BE21" s="24">
        <v>2002</v>
      </c>
      <c r="BF21" s="24">
        <v>7629.86</v>
      </c>
      <c r="BG21" t="s">
        <v>32</v>
      </c>
      <c r="BH21" s="30">
        <f>LN(BG2)</f>
        <v>7.261660607620961E-3</v>
      </c>
      <c r="BI21" s="24">
        <v>2002</v>
      </c>
      <c r="BJ21" s="24">
        <v>7629.86</v>
      </c>
      <c r="BK21" t="s">
        <v>32</v>
      </c>
      <c r="BL21" s="30">
        <f>LN(BK2)</f>
        <v>6.9944155322123301E-3</v>
      </c>
      <c r="BM21" s="24">
        <v>2002</v>
      </c>
      <c r="BN21" s="24">
        <v>7629.86</v>
      </c>
      <c r="BO21" t="s">
        <v>32</v>
      </c>
      <c r="BP21" s="30">
        <f>LN(BO2)</f>
        <v>6.8644179966823402E-3</v>
      </c>
      <c r="BQ21" s="24">
        <v>2002</v>
      </c>
      <c r="BR21" s="24">
        <v>7629.86</v>
      </c>
      <c r="BS21" t="s">
        <v>32</v>
      </c>
      <c r="BT21" s="30">
        <f>LN(BS2)</f>
        <v>6.9203324007753942E-3</v>
      </c>
      <c r="BU21" s="24">
        <v>2002</v>
      </c>
      <c r="BV21" s="24">
        <v>7629.86</v>
      </c>
      <c r="BW21" t="s">
        <v>32</v>
      </c>
      <c r="BX21" s="30">
        <f>LN(BW2)</f>
        <v>1.0048655834328027E-2</v>
      </c>
      <c r="BY21" s="24">
        <v>2002</v>
      </c>
      <c r="BZ21" s="24">
        <v>7629.86</v>
      </c>
      <c r="CA21" t="s">
        <v>32</v>
      </c>
      <c r="CB21" s="30">
        <f>LN(CA2)</f>
        <v>8.3128899520921746E-3</v>
      </c>
      <c r="CC21" s="24">
        <v>2002</v>
      </c>
      <c r="CD21" s="24">
        <v>7629.86</v>
      </c>
      <c r="CE21" t="s">
        <v>32</v>
      </c>
      <c r="CF21" s="30">
        <f>LN(CE2)</f>
        <v>7.6944202387205941E-3</v>
      </c>
      <c r="CG21" s="24">
        <v>2002</v>
      </c>
      <c r="CH21" s="24">
        <v>7629.86</v>
      </c>
      <c r="CI21" t="s">
        <v>32</v>
      </c>
      <c r="CJ21" s="30">
        <f>LN(CI2)</f>
        <v>8.6490599322105767E-3</v>
      </c>
      <c r="CK21" s="24">
        <v>1999</v>
      </c>
      <c r="CL21" s="24">
        <v>4334.8599999999997</v>
      </c>
    </row>
    <row r="22" spans="1:90">
      <c r="B22">
        <v>3.989646579942864E-3</v>
      </c>
      <c r="C22" s="29">
        <v>7.1528717555380497E-2</v>
      </c>
      <c r="D22">
        <v>1.3867062345825922</v>
      </c>
      <c r="E22" s="24">
        <v>2002</v>
      </c>
      <c r="F22" s="24">
        <v>7629.86</v>
      </c>
      <c r="G22" t="s">
        <v>42</v>
      </c>
      <c r="H22" s="30">
        <f>LN(H19)</f>
        <v>1.0783719027092242E-2</v>
      </c>
      <c r="K22" t="s">
        <v>42</v>
      </c>
      <c r="L22" s="30">
        <f>LN(L19)</f>
        <v>1.012365965348784E-2</v>
      </c>
      <c r="O22" t="s">
        <v>42</v>
      </c>
      <c r="P22" s="30">
        <f>LN(P19)</f>
        <v>9.8668820685181291E-3</v>
      </c>
      <c r="S22" t="s">
        <v>42</v>
      </c>
      <c r="T22" s="30">
        <f>LN(T19)</f>
        <v>1.0538476239946705E-2</v>
      </c>
      <c r="W22" t="s">
        <v>42</v>
      </c>
      <c r="X22" s="30">
        <f>LN(X19)</f>
        <v>1.1052328068668278E-2</v>
      </c>
      <c r="AA22" t="s">
        <v>42</v>
      </c>
      <c r="AB22" s="30">
        <f>LN(AB19)</f>
        <v>1.1089454438728264E-2</v>
      </c>
      <c r="AE22" t="s">
        <v>42</v>
      </c>
      <c r="AF22" s="30">
        <f>LN(AF19)</f>
        <v>1.1289437554760451E-2</v>
      </c>
      <c r="AI22" t="s">
        <v>42</v>
      </c>
      <c r="AJ22" s="30">
        <f>LN(AJ19)</f>
        <v>1.0909336350773256E-2</v>
      </c>
      <c r="AM22" t="s">
        <v>42</v>
      </c>
      <c r="AN22" s="30">
        <f>LN(AN19)</f>
        <v>1.0902503620294365E-2</v>
      </c>
      <c r="AQ22" t="s">
        <v>42</v>
      </c>
      <c r="AR22" s="30">
        <f>LN(AR19)</f>
        <v>1.091020376116114E-2</v>
      </c>
      <c r="AU22" t="s">
        <v>42</v>
      </c>
      <c r="AV22" s="30">
        <f>LN(AV19)</f>
        <v>1.0922458315849704E-2</v>
      </c>
      <c r="AY22" t="s">
        <v>42</v>
      </c>
      <c r="AZ22" s="30">
        <f>LN(AZ19)</f>
        <v>1.0831760869156363E-2</v>
      </c>
      <c r="BC22" t="s">
        <v>42</v>
      </c>
      <c r="BD22" s="30">
        <f>LN(BD19)</f>
        <v>1.0760965224650568E-2</v>
      </c>
      <c r="BG22" t="s">
        <v>42</v>
      </c>
      <c r="BH22" s="30">
        <f>LN(BH19)</f>
        <v>1.0917029439720472E-2</v>
      </c>
      <c r="BK22" t="s">
        <v>42</v>
      </c>
      <c r="BL22" s="30">
        <f>LN(BL19)</f>
        <v>1.0593037673659747E-2</v>
      </c>
      <c r="BO22" t="s">
        <v>42</v>
      </c>
      <c r="BP22" s="30">
        <f>LN(BP19)</f>
        <v>1.0428746226375801E-2</v>
      </c>
      <c r="BS22" t="s">
        <v>42</v>
      </c>
      <c r="BT22" s="30">
        <f>LN(BT19)</f>
        <v>1.0599249114472241E-2</v>
      </c>
      <c r="BW22" t="s">
        <v>42</v>
      </c>
      <c r="BX22" s="30">
        <f>LN(BX19)</f>
        <v>1.2917448043298163E-2</v>
      </c>
      <c r="CA22" t="s">
        <v>42</v>
      </c>
      <c r="CB22" s="30">
        <f>LN(CB19)</f>
        <v>1.1993375755808375E-2</v>
      </c>
      <c r="CE22" t="s">
        <v>42</v>
      </c>
      <c r="CF22" s="30">
        <f>LN(CF19)</f>
        <v>1.153224574210591E-2</v>
      </c>
      <c r="CI22" t="s">
        <v>42</v>
      </c>
      <c r="CJ22" s="30">
        <f>LN(CJ19)</f>
        <v>1.2388369884932851E-2</v>
      </c>
    </row>
    <row r="23" spans="1:90">
      <c r="A23" t="s">
        <v>47</v>
      </c>
      <c r="B23" s="22">
        <f>AVERAGE(B2:B22)</f>
        <v>7.2058803656983306E-3</v>
      </c>
      <c r="C23" s="22">
        <f>AVERAGE(C2:C22)</f>
        <v>0.1866680904573306</v>
      </c>
      <c r="D23" s="22">
        <f>AVERAGE(D2:D22)</f>
        <v>4.2840218137669321</v>
      </c>
      <c r="E23" s="22">
        <f>AVERAGE(E2:E22)</f>
        <v>1982.3333333333333</v>
      </c>
      <c r="F23" s="22">
        <f>AVERAGE(F2:F22)</f>
        <v>4745.1095238095249</v>
      </c>
      <c r="G23" t="s">
        <v>43</v>
      </c>
      <c r="H23" s="30">
        <f>LN(H20)</f>
        <v>3.647017935775947E-3</v>
      </c>
      <c r="K23" t="s">
        <v>43</v>
      </c>
      <c r="L23" s="30">
        <f>LN(L20)</f>
        <v>2.2629375143539891E-3</v>
      </c>
      <c r="O23" t="s">
        <v>43</v>
      </c>
      <c r="P23" s="30">
        <f>LN(P20)</f>
        <v>2.2085350813676147E-3</v>
      </c>
      <c r="S23" t="s">
        <v>43</v>
      </c>
      <c r="T23" s="30">
        <f>LN(T20)</f>
        <v>2.8658529584283748E-3</v>
      </c>
      <c r="W23" t="s">
        <v>43</v>
      </c>
      <c r="X23" s="30">
        <f>LN(X20)</f>
        <v>3.5167920655497903E-3</v>
      </c>
      <c r="AA23" t="s">
        <v>43</v>
      </c>
      <c r="AB23" s="30">
        <f>LN(AB20)</f>
        <v>3.6263811550857278E-3</v>
      </c>
      <c r="AE23" t="s">
        <v>43</v>
      </c>
      <c r="AF23" s="30">
        <f>LN(AF20)</f>
        <v>3.9359718694018664E-3</v>
      </c>
      <c r="AI23" t="s">
        <v>43</v>
      </c>
      <c r="AJ23" s="30">
        <f>LN(AJ20)</f>
        <v>3.5070078248710113E-3</v>
      </c>
      <c r="AM23" t="s">
        <v>43</v>
      </c>
      <c r="AN23" s="30">
        <f>LN(AN20)</f>
        <v>3.5317863118516173E-3</v>
      </c>
      <c r="AQ23" t="s">
        <v>43</v>
      </c>
      <c r="AR23" s="30">
        <f>LN(AR20)</f>
        <v>3.5517450040516959E-3</v>
      </c>
      <c r="AU23" t="s">
        <v>43</v>
      </c>
      <c r="AV23" s="30">
        <f>LN(AV20)</f>
        <v>3.5815283006184564E-3</v>
      </c>
      <c r="AY23" t="s">
        <v>43</v>
      </c>
      <c r="AZ23" s="30">
        <f>LN(AZ20)</f>
        <v>3.6396352275106887E-3</v>
      </c>
      <c r="BC23" t="s">
        <v>43</v>
      </c>
      <c r="BD23" s="30">
        <f>LN(BD20)</f>
        <v>3.5837724976785831E-3</v>
      </c>
      <c r="BG23" t="s">
        <v>43</v>
      </c>
      <c r="BH23" s="30">
        <f>LN(BH20)</f>
        <v>3.5928810179702564E-3</v>
      </c>
      <c r="BK23" t="s">
        <v>43</v>
      </c>
      <c r="BL23" s="30">
        <f>LN(BL20)</f>
        <v>3.3827965245609858E-3</v>
      </c>
      <c r="BO23" t="s">
        <v>43</v>
      </c>
      <c r="BP23" s="30">
        <f>LN(BP20)</f>
        <v>3.2873398729058581E-3</v>
      </c>
      <c r="BS23" t="s">
        <v>43</v>
      </c>
      <c r="BT23" s="30">
        <f>LN(BT20)</f>
        <v>3.2278312675662305E-3</v>
      </c>
      <c r="BW23" t="s">
        <v>43</v>
      </c>
      <c r="BX23" s="30">
        <f>LN(BX20)</f>
        <v>7.171609972928969E-3</v>
      </c>
      <c r="CA23" t="s">
        <v>43</v>
      </c>
      <c r="CB23" s="30">
        <f>LN(CB20)</f>
        <v>4.6188081172206527E-3</v>
      </c>
      <c r="CE23" t="s">
        <v>43</v>
      </c>
      <c r="CF23" s="30">
        <f>LN(CF20)</f>
        <v>3.8418090677105874E-3</v>
      </c>
      <c r="CI23" t="s">
        <v>43</v>
      </c>
      <c r="CJ23" s="30">
        <f>LN(CJ20)</f>
        <v>4.8957150431738058E-3</v>
      </c>
    </row>
    <row r="24" spans="1:90">
      <c r="A24" t="s">
        <v>48</v>
      </c>
      <c r="B24" s="22">
        <f>STDEV(B2:B22)</f>
        <v>1.1187497853219586E-3</v>
      </c>
      <c r="C24" s="22">
        <f>STDEV(C2:C22)</f>
        <v>6.2462748369862389E-2</v>
      </c>
      <c r="D24" s="22">
        <f>STDEV(D2:D22)</f>
        <v>2.1174586676976941</v>
      </c>
      <c r="E24" s="22">
        <f>STDEV(E2:E22)</f>
        <v>11.512312249645305</v>
      </c>
      <c r="F24" s="22">
        <f>STDEV(F2:F22)</f>
        <v>965.25214972293702</v>
      </c>
      <c r="G24" t="s">
        <v>44</v>
      </c>
      <c r="H24" s="30">
        <f>H22-H21</f>
        <v>3.5619839963607928E-3</v>
      </c>
      <c r="K24" t="s">
        <v>44</v>
      </c>
      <c r="L24" s="30">
        <f>L22-L21</f>
        <v>3.9226372203843111E-3</v>
      </c>
      <c r="O24" t="s">
        <v>44</v>
      </c>
      <c r="P24" s="30">
        <f>P22-P21</f>
        <v>3.8218422266691502E-3</v>
      </c>
      <c r="S24" t="s">
        <v>44</v>
      </c>
      <c r="T24" s="30">
        <f>T22-T21</f>
        <v>3.8289530153064605E-3</v>
      </c>
      <c r="W24" t="s">
        <v>44</v>
      </c>
      <c r="X24" s="30">
        <f>X22-X21</f>
        <v>3.7606699804964405E-3</v>
      </c>
      <c r="AA24" t="s">
        <v>44</v>
      </c>
      <c r="AB24" s="30">
        <f>AB22-AB21</f>
        <v>3.7245744751239103E-3</v>
      </c>
      <c r="AE24" t="s">
        <v>44</v>
      </c>
      <c r="AF24" s="30">
        <f>AF22-AF21</f>
        <v>3.6699736757098665E-3</v>
      </c>
      <c r="AI24" t="s">
        <v>44</v>
      </c>
      <c r="AJ24" s="30">
        <f>AJ22-AJ21</f>
        <v>3.6943149701380677E-3</v>
      </c>
      <c r="AM24" t="s">
        <v>44</v>
      </c>
      <c r="AN24" s="30">
        <f>AN22-AN21</f>
        <v>3.6785677353884582E-3</v>
      </c>
      <c r="AQ24" t="s">
        <v>44</v>
      </c>
      <c r="AR24" s="30">
        <f>AR22-AR21</f>
        <v>3.672461029414909E-3</v>
      </c>
      <c r="AU24" t="s">
        <v>44</v>
      </c>
      <c r="AV24" s="30">
        <f>AV22-AV21</f>
        <v>3.6637288660547728E-3</v>
      </c>
      <c r="AY24" t="s">
        <v>44</v>
      </c>
      <c r="AZ24" s="30">
        <f>AZ22-AZ21</f>
        <v>3.5895970008528056E-3</v>
      </c>
      <c r="BC24" t="s">
        <v>44</v>
      </c>
      <c r="BD24" s="30">
        <f>BD22-BD21</f>
        <v>3.5821573653762239E-3</v>
      </c>
      <c r="BG24" t="s">
        <v>44</v>
      </c>
      <c r="BH24" s="30">
        <f>BH22-BH21</f>
        <v>3.6553688320995108E-3</v>
      </c>
      <c r="BK24" t="s">
        <v>44</v>
      </c>
      <c r="BL24" s="30">
        <f>BL22-BL21</f>
        <v>3.5986221414474173E-3</v>
      </c>
      <c r="BO24" t="s">
        <v>44</v>
      </c>
      <c r="BP24" s="30">
        <f>BP22-BP21</f>
        <v>3.5643282296934607E-3</v>
      </c>
      <c r="BS24" t="s">
        <v>44</v>
      </c>
      <c r="BT24" s="30">
        <f>BT22-BT21</f>
        <v>3.6789167136968464E-3</v>
      </c>
      <c r="BW24" t="s">
        <v>44</v>
      </c>
      <c r="BX24" s="30">
        <f>BX22-BX21</f>
        <v>2.8687922089701366E-3</v>
      </c>
      <c r="CA24" t="s">
        <v>44</v>
      </c>
      <c r="CB24" s="30">
        <f>CB22-CB21</f>
        <v>3.6804858037162002E-3</v>
      </c>
      <c r="CE24" t="s">
        <v>44</v>
      </c>
      <c r="CF24" s="30">
        <f>CF22-CF21</f>
        <v>3.8378255033853156E-3</v>
      </c>
      <c r="CI24" t="s">
        <v>44</v>
      </c>
      <c r="CJ24" s="30">
        <f>CJ22-CJ21</f>
        <v>3.739309952722274E-3</v>
      </c>
    </row>
    <row r="25" spans="1:90">
      <c r="A25" t="s">
        <v>49</v>
      </c>
      <c r="B25" s="22">
        <f>MIN(B2:B22)</f>
        <v>3.989646579942864E-3</v>
      </c>
      <c r="C25" s="22">
        <f>MIN(C2:C22)</f>
        <v>7.1528717555380497E-2</v>
      </c>
      <c r="D25" s="22">
        <f>MIN(D2:D22)</f>
        <v>1.3867062345825922</v>
      </c>
      <c r="E25" s="22">
        <f>MIN(E2:E22)</f>
        <v>1963</v>
      </c>
      <c r="F25" s="22">
        <f>MIN(F2:F22)</f>
        <v>3170.49</v>
      </c>
      <c r="G25" t="s">
        <v>45</v>
      </c>
      <c r="H25" s="30">
        <f>H21-H23</f>
        <v>3.5747170949555025E-3</v>
      </c>
      <c r="K25" t="s">
        <v>45</v>
      </c>
      <c r="L25" s="30">
        <f>L21-L23</f>
        <v>3.9380849187495397E-3</v>
      </c>
      <c r="O25" t="s">
        <v>45</v>
      </c>
      <c r="P25" s="30">
        <f>P21-P23</f>
        <v>3.8365047604813642E-3</v>
      </c>
      <c r="S25" t="s">
        <v>45</v>
      </c>
      <c r="T25" s="30">
        <f>T21-T23</f>
        <v>3.8436702662118694E-3</v>
      </c>
      <c r="W25" t="s">
        <v>45</v>
      </c>
      <c r="X25" s="30">
        <f>X21-X23</f>
        <v>3.774866022622047E-3</v>
      </c>
      <c r="AA25" t="s">
        <v>45</v>
      </c>
      <c r="AB25" s="30">
        <f>AB21-AB23</f>
        <v>3.738498808518626E-3</v>
      </c>
      <c r="AE25" t="s">
        <v>45</v>
      </c>
      <c r="AF25" s="30">
        <f>AF21-AF23</f>
        <v>3.6834920096487176E-3</v>
      </c>
      <c r="AI25" t="s">
        <v>45</v>
      </c>
      <c r="AJ25" s="30">
        <f>AJ21-AJ23</f>
        <v>3.7080135557641773E-3</v>
      </c>
      <c r="AM25" t="s">
        <v>45</v>
      </c>
      <c r="AN25" s="30">
        <f>AN21-AN23</f>
        <v>3.6921495730542898E-3</v>
      </c>
      <c r="AQ25" t="s">
        <v>45</v>
      </c>
      <c r="AR25" s="30">
        <f>AR21-AR23</f>
        <v>3.6859977276945347E-3</v>
      </c>
      <c r="AU25" t="s">
        <v>45</v>
      </c>
      <c r="AV25" s="30">
        <f>AV21-AV23</f>
        <v>3.6772011491764743E-3</v>
      </c>
      <c r="AY25" t="s">
        <v>45</v>
      </c>
      <c r="AZ25" s="30">
        <f>AZ21-AZ23</f>
        <v>3.6025286407928682E-3</v>
      </c>
      <c r="BC25" t="s">
        <v>45</v>
      </c>
      <c r="BD25" s="30">
        <f>BD21-BD23</f>
        <v>3.595035361595761E-3</v>
      </c>
      <c r="BG25" t="s">
        <v>45</v>
      </c>
      <c r="BH25" s="30">
        <f>BH21-BH23</f>
        <v>3.6687795896507046E-3</v>
      </c>
      <c r="BK25" t="s">
        <v>45</v>
      </c>
      <c r="BL25" s="30">
        <f>BL21-BL23</f>
        <v>3.6116190076513443E-3</v>
      </c>
      <c r="BO25" t="s">
        <v>45</v>
      </c>
      <c r="BP25" s="30">
        <f>BP21-BP23</f>
        <v>3.5770781237764821E-3</v>
      </c>
      <c r="BS25" t="s">
        <v>45</v>
      </c>
      <c r="BT25" s="30">
        <f>BT21-BT23</f>
        <v>3.6925011332091637E-3</v>
      </c>
      <c r="BW25" t="s">
        <v>45</v>
      </c>
      <c r="BX25" s="30">
        <f>BX21-BX23</f>
        <v>2.8770458613990579E-3</v>
      </c>
      <c r="CA25" t="s">
        <v>45</v>
      </c>
      <c r="CB25" s="30">
        <f>CB21-CB23</f>
        <v>3.6940818348715218E-3</v>
      </c>
      <c r="CE25" t="s">
        <v>45</v>
      </c>
      <c r="CF25" s="30">
        <f>CF21-CF23</f>
        <v>3.8526111710100066E-3</v>
      </c>
      <c r="CI25" t="s">
        <v>45</v>
      </c>
      <c r="CJ25" s="30">
        <f>CJ21-CJ23</f>
        <v>3.7533448890367709E-3</v>
      </c>
    </row>
    <row r="26" spans="1:90">
      <c r="A26" t="s">
        <v>50</v>
      </c>
      <c r="B26" s="22">
        <f>MAX(B2:B22)</f>
        <v>1.0048655834328027E-2</v>
      </c>
      <c r="C26" s="22">
        <f>MAX(C2:C22)</f>
        <v>0.41341184399640429</v>
      </c>
      <c r="D26" s="22">
        <f>MAX(D2:D22)</f>
        <v>12.685924725506496</v>
      </c>
      <c r="E26" s="22">
        <f>MAX(E2:E22)</f>
        <v>2002</v>
      </c>
      <c r="F26" s="22">
        <f>MAX(F2:F22)</f>
        <v>7629.86</v>
      </c>
      <c r="G26" t="s">
        <v>46</v>
      </c>
      <c r="H26" s="31">
        <f>AVERAGE(H24:H25)</f>
        <v>3.5683505456581477E-3</v>
      </c>
      <c r="K26" t="s">
        <v>46</v>
      </c>
      <c r="L26" s="31">
        <f>AVERAGE(L24:L25)</f>
        <v>3.9303610695669254E-3</v>
      </c>
      <c r="O26" t="s">
        <v>46</v>
      </c>
      <c r="P26" s="31">
        <f>AVERAGE(P24:P25)</f>
        <v>3.829173493575257E-3</v>
      </c>
      <c r="S26" t="s">
        <v>46</v>
      </c>
      <c r="T26" s="31">
        <f>AVERAGE(T24:T25)</f>
        <v>3.8363116407591647E-3</v>
      </c>
      <c r="W26" t="s">
        <v>46</v>
      </c>
      <c r="X26" s="31">
        <f>AVERAGE(X24:X25)</f>
        <v>3.7677680015592435E-3</v>
      </c>
      <c r="AA26" t="s">
        <v>46</v>
      </c>
      <c r="AB26" s="31">
        <f>AVERAGE(AB24:AB25)</f>
        <v>3.7315366418212681E-3</v>
      </c>
      <c r="AE26" t="s">
        <v>46</v>
      </c>
      <c r="AF26" s="31">
        <f>AVERAGE(AF24:AF25)</f>
        <v>3.6767328426792921E-3</v>
      </c>
      <c r="AI26" t="s">
        <v>46</v>
      </c>
      <c r="AJ26" s="31">
        <f>AVERAGE(AJ24:AJ25)</f>
        <v>3.7011642629511225E-3</v>
      </c>
      <c r="AM26" t="s">
        <v>46</v>
      </c>
      <c r="AN26" s="31">
        <f>AVERAGE(AN24:AN25)</f>
        <v>3.6853586542213738E-3</v>
      </c>
      <c r="AQ26" t="s">
        <v>46</v>
      </c>
      <c r="AR26" s="31">
        <f>AVERAGE(AR24:AR25)</f>
        <v>3.6792293785547219E-3</v>
      </c>
      <c r="AU26" t="s">
        <v>46</v>
      </c>
      <c r="AV26" s="31">
        <f>AVERAGE(AV24:AV25)</f>
        <v>3.6704650076156238E-3</v>
      </c>
      <c r="AY26" t="s">
        <v>46</v>
      </c>
      <c r="AZ26" s="31">
        <f>AVERAGE(AZ24:AZ25)</f>
        <v>3.5960628208228369E-3</v>
      </c>
      <c r="BC26" t="s">
        <v>46</v>
      </c>
      <c r="BD26" s="31">
        <f>AVERAGE(BD24:BD25)</f>
        <v>3.5885963634859925E-3</v>
      </c>
      <c r="BG26" t="s">
        <v>46</v>
      </c>
      <c r="BH26" s="31">
        <f>AVERAGE(BH24:BH25)</f>
        <v>3.6620742108751077E-3</v>
      </c>
      <c r="BK26" t="s">
        <v>46</v>
      </c>
      <c r="BL26" s="31">
        <f>AVERAGE(BL24:BL25)</f>
        <v>3.605120574549381E-3</v>
      </c>
      <c r="BO26" t="s">
        <v>46</v>
      </c>
      <c r="BP26" s="31">
        <f>AVERAGE(BP24:BP25)</f>
        <v>3.5707031767349714E-3</v>
      </c>
      <c r="BS26" t="s">
        <v>46</v>
      </c>
      <c r="BT26" s="31">
        <f>AVERAGE(BT24:BT25)</f>
        <v>3.6857089234530052E-3</v>
      </c>
      <c r="BW26" t="s">
        <v>46</v>
      </c>
      <c r="BX26" s="31">
        <f>AVERAGE(BX24:BX25)</f>
        <v>2.8729190351845972E-3</v>
      </c>
      <c r="CA26" t="s">
        <v>46</v>
      </c>
      <c r="CB26" s="31">
        <f>AVERAGE(CB24:CB25)</f>
        <v>3.687283819293861E-3</v>
      </c>
      <c r="CE26" t="s">
        <v>46</v>
      </c>
      <c r="CF26" s="31">
        <f>AVERAGE(CF24:CF25)</f>
        <v>3.8452183371976614E-3</v>
      </c>
      <c r="CI26" t="s">
        <v>46</v>
      </c>
      <c r="CJ26" s="31">
        <f>AVERAGE(CJ24:CJ25)</f>
        <v>3.7463274208795225E-3</v>
      </c>
    </row>
    <row r="27" spans="1:90">
      <c r="A27" t="s">
        <v>51</v>
      </c>
      <c r="B27" s="22">
        <f>ABS(B26-B25)</f>
        <v>6.0590092543851629E-3</v>
      </c>
      <c r="C27" s="22">
        <f>ABS(C26-C25)</f>
        <v>0.34188312644102381</v>
      </c>
      <c r="D27" s="22">
        <f>ABS(D26-D25)</f>
        <v>11.299218490923904</v>
      </c>
      <c r="E27" s="22">
        <f>ABS(E26-E25)</f>
        <v>39</v>
      </c>
      <c r="F27" s="22">
        <f>ABS(F26-F25)</f>
        <v>4459.37</v>
      </c>
    </row>
    <row r="28" spans="1:90">
      <c r="A28" t="s">
        <v>52</v>
      </c>
      <c r="B28" s="22">
        <f>COUNT(B2:B22)</f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22"/>
  <sheetViews>
    <sheetView workbookViewId="0">
      <selection sqref="A1:B22"/>
    </sheetView>
  </sheetViews>
  <sheetFormatPr baseColWidth="10" defaultColWidth="8.83203125" defaultRowHeight="14" x14ac:dyDescent="0"/>
  <sheetData>
    <row r="1" spans="1:2">
      <c r="A1" s="24" t="s">
        <v>1</v>
      </c>
      <c r="B1" s="24" t="s">
        <v>2</v>
      </c>
    </row>
    <row r="2" spans="1:2">
      <c r="A2" s="24">
        <v>1963</v>
      </c>
      <c r="B2" s="24">
        <v>3616.71</v>
      </c>
    </row>
    <row r="3" spans="1:2">
      <c r="A3" s="24">
        <v>1965</v>
      </c>
      <c r="B3" s="24">
        <v>3534.51</v>
      </c>
    </row>
    <row r="4" spans="1:2">
      <c r="A4" s="24">
        <v>1967</v>
      </c>
      <c r="B4" s="24">
        <v>3863.3</v>
      </c>
    </row>
    <row r="5" spans="1:2">
      <c r="A5" s="24">
        <v>1971</v>
      </c>
      <c r="B5" s="24">
        <v>4356.49</v>
      </c>
    </row>
    <row r="6" spans="1:2">
      <c r="A6" s="24">
        <v>1973</v>
      </c>
      <c r="B6" s="24">
        <v>4520.8900000000003</v>
      </c>
    </row>
    <row r="7" spans="1:2">
      <c r="A7" s="24">
        <v>1974</v>
      </c>
      <c r="B7" s="24">
        <v>4931.88</v>
      </c>
    </row>
    <row r="8" spans="1:2">
      <c r="A8" s="24">
        <v>1976</v>
      </c>
      <c r="B8" s="24">
        <v>4438.6899999999996</v>
      </c>
    </row>
    <row r="9" spans="1:2">
      <c r="A9" s="24">
        <v>1978</v>
      </c>
      <c r="B9" s="24">
        <v>4520.8900000000003</v>
      </c>
    </row>
    <row r="10" spans="1:2">
      <c r="A10" s="24">
        <v>1979</v>
      </c>
      <c r="B10" s="24">
        <v>4603.09</v>
      </c>
    </row>
    <row r="11" spans="1:2">
      <c r="A11" s="24">
        <v>1980</v>
      </c>
      <c r="B11" s="24">
        <v>4767.4799999999996</v>
      </c>
    </row>
    <row r="12" spans="1:2">
      <c r="A12" s="24">
        <v>1982</v>
      </c>
      <c r="B12" s="24">
        <v>5425.07</v>
      </c>
    </row>
    <row r="13" spans="1:2">
      <c r="A13" s="24">
        <v>1983</v>
      </c>
      <c r="B13" s="24">
        <v>5507.26</v>
      </c>
    </row>
    <row r="14" spans="1:2">
      <c r="A14" s="24">
        <v>1984</v>
      </c>
      <c r="B14" s="24">
        <v>4438.6899999999996</v>
      </c>
    </row>
    <row r="15" spans="1:2">
      <c r="A15" s="24">
        <v>1986</v>
      </c>
      <c r="B15" s="24">
        <v>5589.46</v>
      </c>
    </row>
    <row r="16" spans="1:2">
      <c r="A16" s="24">
        <v>1987</v>
      </c>
      <c r="B16" s="24">
        <v>5836.06</v>
      </c>
    </row>
    <row r="17" spans="1:2">
      <c r="A17" s="24">
        <v>1990</v>
      </c>
      <c r="B17" s="24">
        <v>5425.07</v>
      </c>
    </row>
    <row r="18" spans="1:2">
      <c r="A18" s="24">
        <v>1996</v>
      </c>
      <c r="B18" s="24">
        <v>3170.49</v>
      </c>
    </row>
    <row r="19" spans="1:2">
      <c r="A19" s="24">
        <v>1996</v>
      </c>
      <c r="B19" s="24">
        <v>4266.47</v>
      </c>
    </row>
    <row r="20" spans="1:2">
      <c r="A20" s="24">
        <v>1998</v>
      </c>
      <c r="B20" s="24">
        <v>4870.08</v>
      </c>
    </row>
    <row r="21" spans="1:2">
      <c r="A21" s="24">
        <v>1999</v>
      </c>
      <c r="B21" s="24">
        <v>4334.8599999999997</v>
      </c>
    </row>
    <row r="22" spans="1:2">
      <c r="A22" s="24">
        <v>2002</v>
      </c>
      <c r="B22" s="24">
        <v>7629.86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L47"/>
  <sheetViews>
    <sheetView workbookViewId="0">
      <selection activeCell="A7" sqref="A7:B47"/>
    </sheetView>
  </sheetViews>
  <sheetFormatPr baseColWidth="10" defaultColWidth="8.83203125" defaultRowHeight="14" x14ac:dyDescent="0"/>
  <sheetData>
    <row r="1" spans="1:12">
      <c r="A1" s="21" t="s">
        <v>4</v>
      </c>
    </row>
    <row r="7" spans="1:12">
      <c r="A7" s="10" t="s">
        <v>1</v>
      </c>
      <c r="B7" s="8" t="s">
        <v>2</v>
      </c>
      <c r="G7" s="22" t="s">
        <v>15</v>
      </c>
      <c r="H7" s="22" t="s">
        <v>16</v>
      </c>
      <c r="I7" s="22" t="s">
        <v>17</v>
      </c>
      <c r="J7" s="22" t="s">
        <v>18</v>
      </c>
      <c r="K7" s="22" t="s">
        <v>19</v>
      </c>
      <c r="L7" s="22" t="s">
        <v>20</v>
      </c>
    </row>
    <row r="8" spans="1:12">
      <c r="A8" s="1">
        <v>1963</v>
      </c>
      <c r="B8" s="1">
        <v>3616.71</v>
      </c>
      <c r="G8">
        <v>1</v>
      </c>
      <c r="H8" s="23" t="s">
        <v>24</v>
      </c>
      <c r="I8" t="s">
        <v>21</v>
      </c>
      <c r="J8" t="s">
        <v>22</v>
      </c>
      <c r="K8" t="s">
        <v>23</v>
      </c>
    </row>
    <row r="9" spans="1:12">
      <c r="A9" s="1">
        <v>1964</v>
      </c>
      <c r="B9" s="2"/>
    </row>
    <row r="10" spans="1:12">
      <c r="A10" s="1">
        <v>1965</v>
      </c>
      <c r="B10" s="1">
        <v>3534.51</v>
      </c>
    </row>
    <row r="11" spans="1:12">
      <c r="A11" s="1">
        <v>1966</v>
      </c>
      <c r="B11" s="2"/>
    </row>
    <row r="12" spans="1:12">
      <c r="A12" s="1">
        <v>1967</v>
      </c>
      <c r="B12" s="1">
        <v>3863.3</v>
      </c>
    </row>
    <row r="13" spans="1:12">
      <c r="A13" s="1">
        <v>1968</v>
      </c>
      <c r="B13" s="2"/>
    </row>
    <row r="14" spans="1:12">
      <c r="A14" s="1">
        <v>1969</v>
      </c>
      <c r="B14" s="1"/>
    </row>
    <row r="15" spans="1:12">
      <c r="A15" s="1">
        <v>1970</v>
      </c>
      <c r="B15" s="2"/>
    </row>
    <row r="16" spans="1:12">
      <c r="A16" s="1">
        <v>1971</v>
      </c>
      <c r="B16" s="1">
        <v>4356.49</v>
      </c>
    </row>
    <row r="17" spans="1:2">
      <c r="A17" s="1">
        <v>1972</v>
      </c>
      <c r="B17" s="1"/>
    </row>
    <row r="18" spans="1:2">
      <c r="A18" s="1">
        <v>1973</v>
      </c>
      <c r="B18" s="1">
        <v>4520.8900000000003</v>
      </c>
    </row>
    <row r="19" spans="1:2">
      <c r="A19" s="1">
        <v>1974</v>
      </c>
      <c r="B19" s="1">
        <v>4931.88</v>
      </c>
    </row>
    <row r="20" spans="1:2">
      <c r="A20" s="1">
        <v>1975</v>
      </c>
      <c r="B20" s="1"/>
    </row>
    <row r="21" spans="1:2">
      <c r="A21" s="1">
        <v>1976</v>
      </c>
      <c r="B21" s="1">
        <v>4438.6899999999996</v>
      </c>
    </row>
    <row r="22" spans="1:2">
      <c r="A22" s="1">
        <v>1976</v>
      </c>
      <c r="B22" s="1"/>
    </row>
    <row r="23" spans="1:2">
      <c r="A23" s="1">
        <v>1977</v>
      </c>
      <c r="B23" s="2"/>
    </row>
    <row r="24" spans="1:2">
      <c r="A24" s="1">
        <v>1978</v>
      </c>
      <c r="B24" s="1">
        <v>4520.8900000000003</v>
      </c>
    </row>
    <row r="25" spans="1:2">
      <c r="A25" s="1">
        <v>1979</v>
      </c>
      <c r="B25" s="1">
        <v>4603.09</v>
      </c>
    </row>
    <row r="26" spans="1:2">
      <c r="A26" s="1">
        <v>1980</v>
      </c>
      <c r="B26" s="1">
        <v>4767.4799999999996</v>
      </c>
    </row>
    <row r="27" spans="1:2">
      <c r="A27" s="1">
        <v>1981</v>
      </c>
      <c r="B27" s="2"/>
    </row>
    <row r="28" spans="1:2">
      <c r="A28" s="1">
        <v>1982</v>
      </c>
      <c r="B28" s="1">
        <v>5425.07</v>
      </c>
    </row>
    <row r="29" spans="1:2">
      <c r="A29" s="1">
        <v>1983</v>
      </c>
      <c r="B29" s="1">
        <v>5507.26</v>
      </c>
    </row>
    <row r="30" spans="1:2">
      <c r="A30" s="1">
        <v>1984</v>
      </c>
      <c r="B30" s="1">
        <v>4438.6899999999996</v>
      </c>
    </row>
    <row r="31" spans="1:2">
      <c r="A31" s="1">
        <v>1985</v>
      </c>
      <c r="B31" s="2"/>
    </row>
    <row r="32" spans="1:2">
      <c r="A32" s="1">
        <v>1986</v>
      </c>
      <c r="B32" s="1">
        <v>5589.46</v>
      </c>
    </row>
    <row r="33" spans="1:2">
      <c r="A33" s="1">
        <v>1987</v>
      </c>
      <c r="B33" s="1">
        <v>5836.06</v>
      </c>
    </row>
    <row r="34" spans="1:2">
      <c r="A34" s="1"/>
      <c r="B34" s="1">
        <v>5918.25</v>
      </c>
    </row>
    <row r="35" spans="1:2">
      <c r="A35" s="1">
        <v>1990</v>
      </c>
      <c r="B35" s="1">
        <v>5425.07</v>
      </c>
    </row>
    <row r="36" spans="1:2">
      <c r="A36" s="1">
        <v>1991</v>
      </c>
      <c r="B36" s="2"/>
    </row>
    <row r="37" spans="1:2">
      <c r="A37" s="1">
        <v>1993</v>
      </c>
      <c r="B37" s="2"/>
    </row>
    <row r="38" spans="1:2">
      <c r="A38" s="1">
        <v>1994</v>
      </c>
      <c r="B38" s="2"/>
    </row>
    <row r="39" spans="1:2">
      <c r="A39" s="1">
        <v>1995</v>
      </c>
      <c r="B39" s="2"/>
    </row>
    <row r="40" spans="1:2">
      <c r="A40" s="1">
        <v>1996</v>
      </c>
      <c r="B40" s="1">
        <v>3170.49</v>
      </c>
    </row>
    <row r="41" spans="1:2">
      <c r="A41" s="1">
        <v>1996</v>
      </c>
      <c r="B41" s="1">
        <v>4266.47</v>
      </c>
    </row>
    <row r="42" spans="1:2">
      <c r="A42" s="1">
        <v>1997</v>
      </c>
      <c r="B42" s="2"/>
    </row>
    <row r="43" spans="1:2">
      <c r="A43" s="1">
        <v>1998</v>
      </c>
      <c r="B43" s="1">
        <v>4870.08</v>
      </c>
    </row>
    <row r="44" spans="1:2">
      <c r="A44" s="1">
        <v>1999</v>
      </c>
      <c r="B44" s="1">
        <v>4334.8599999999997</v>
      </c>
    </row>
    <row r="45" spans="1:2">
      <c r="A45" s="1">
        <v>2000</v>
      </c>
      <c r="B45" s="2"/>
    </row>
    <row r="46" spans="1:2">
      <c r="A46" s="1">
        <v>2001</v>
      </c>
      <c r="B46" s="2"/>
    </row>
    <row r="47" spans="1:2">
      <c r="A47" s="1">
        <v>2002</v>
      </c>
      <c r="B47" s="1">
        <v>7629.86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101"/>
  <sheetViews>
    <sheetView workbookViewId="0">
      <selection activeCell="D20" sqref="D20"/>
    </sheetView>
  </sheetViews>
  <sheetFormatPr baseColWidth="10" defaultColWidth="8.83203125" defaultRowHeight="14" x14ac:dyDescent="0"/>
  <cols>
    <col min="2" max="2" width="10.6640625" customWidth="1"/>
    <col min="3" max="3" width="9.1640625" customWidth="1"/>
  </cols>
  <sheetData>
    <row r="1" spans="1:9">
      <c r="H1" s="11" t="s">
        <v>14</v>
      </c>
      <c r="I1" s="20">
        <v>1960</v>
      </c>
    </row>
    <row r="2" spans="1:9" ht="28">
      <c r="H2" s="14" t="s">
        <v>13</v>
      </c>
      <c r="I2" s="19">
        <f>G29+((G36-G29)/(F36-F29))*(1960-F29)</f>
        <v>6578.5714285714284</v>
      </c>
    </row>
    <row r="3" spans="1:9" ht="24">
      <c r="H3" s="18" t="s">
        <v>12</v>
      </c>
      <c r="I3" s="13">
        <v>70</v>
      </c>
    </row>
    <row r="4" spans="1:9" ht="22">
      <c r="F4" s="36" t="s">
        <v>11</v>
      </c>
      <c r="G4" s="37"/>
      <c r="H4" s="17" t="s">
        <v>10</v>
      </c>
      <c r="I4" s="13">
        <v>8</v>
      </c>
    </row>
    <row r="5" spans="1:9" ht="28">
      <c r="B5" s="38" t="s">
        <v>9</v>
      </c>
      <c r="C5" s="38"/>
      <c r="D5" s="2" t="s">
        <v>8</v>
      </c>
      <c r="F5" s="16"/>
      <c r="G5" s="15"/>
      <c r="H5" s="14" t="s">
        <v>7</v>
      </c>
      <c r="I5" s="13">
        <f>I3*(I4-1)</f>
        <v>490</v>
      </c>
    </row>
    <row r="6" spans="1:9" ht="28">
      <c r="A6" s="2"/>
      <c r="B6" s="12" t="s">
        <v>6</v>
      </c>
      <c r="C6" s="12" t="s">
        <v>5</v>
      </c>
      <c r="D6" s="11" t="s">
        <v>4</v>
      </c>
      <c r="F6" s="39" t="s">
        <v>3</v>
      </c>
      <c r="G6" s="39"/>
      <c r="H6" s="39" t="s">
        <v>3</v>
      </c>
      <c r="I6" s="39"/>
    </row>
    <row r="7" spans="1:9">
      <c r="A7" s="10" t="s">
        <v>1</v>
      </c>
      <c r="B7" s="9" t="s">
        <v>2</v>
      </c>
      <c r="C7" s="9" t="s">
        <v>2</v>
      </c>
      <c r="D7" s="8" t="s">
        <v>2</v>
      </c>
      <c r="F7" s="7" t="s">
        <v>1</v>
      </c>
      <c r="G7" s="7" t="s">
        <v>0</v>
      </c>
      <c r="H7" s="7" t="s">
        <v>1</v>
      </c>
      <c r="I7" s="7" t="s">
        <v>0</v>
      </c>
    </row>
    <row r="8" spans="1:9">
      <c r="A8" s="6">
        <v>1881</v>
      </c>
      <c r="B8" s="2"/>
      <c r="C8" s="2"/>
      <c r="D8" s="5"/>
      <c r="F8" s="3">
        <f t="shared" ref="F8:F22" si="0">A8</f>
        <v>1881</v>
      </c>
      <c r="G8" s="2"/>
    </row>
    <row r="9" spans="1:9">
      <c r="A9" s="6">
        <v>1890</v>
      </c>
      <c r="B9" s="2"/>
      <c r="C9" s="2"/>
      <c r="D9" s="5"/>
      <c r="F9" s="3">
        <f t="shared" si="0"/>
        <v>1890</v>
      </c>
      <c r="G9" s="2"/>
    </row>
    <row r="10" spans="1:9">
      <c r="A10" s="1">
        <v>1896</v>
      </c>
      <c r="B10" s="1">
        <v>4.8</v>
      </c>
      <c r="C10" s="2"/>
      <c r="D10" s="5"/>
      <c r="F10" s="3">
        <f t="shared" si="0"/>
        <v>1896</v>
      </c>
      <c r="G10" s="2">
        <f>B10</f>
        <v>4.8</v>
      </c>
    </row>
    <row r="11" spans="1:9">
      <c r="A11" s="1">
        <v>1902</v>
      </c>
      <c r="B11" s="1">
        <v>31.2</v>
      </c>
      <c r="C11" s="2"/>
      <c r="D11" s="5"/>
      <c r="F11" s="3">
        <f t="shared" si="0"/>
        <v>1902</v>
      </c>
      <c r="G11" s="2">
        <f>B11</f>
        <v>31.2</v>
      </c>
    </row>
    <row r="12" spans="1:9">
      <c r="A12" s="1">
        <v>1903</v>
      </c>
      <c r="B12" s="1">
        <v>46.2</v>
      </c>
      <c r="C12" s="2"/>
      <c r="D12" s="5"/>
      <c r="F12" s="3">
        <f t="shared" si="0"/>
        <v>1903</v>
      </c>
      <c r="G12" s="2">
        <f>B12</f>
        <v>46.2</v>
      </c>
    </row>
    <row r="13" spans="1:9">
      <c r="A13" s="1">
        <v>1904</v>
      </c>
      <c r="B13" s="1"/>
      <c r="C13" s="2"/>
      <c r="D13" s="5"/>
      <c r="F13" s="3">
        <f t="shared" si="0"/>
        <v>1904</v>
      </c>
      <c r="G13" s="2"/>
    </row>
    <row r="14" spans="1:9">
      <c r="A14" s="1">
        <v>1906</v>
      </c>
      <c r="B14" s="1"/>
      <c r="C14" s="2"/>
      <c r="D14" s="5"/>
      <c r="F14" s="3">
        <f t="shared" si="0"/>
        <v>1906</v>
      </c>
      <c r="G14" s="2"/>
    </row>
    <row r="15" spans="1:9">
      <c r="A15" s="1">
        <v>1914</v>
      </c>
      <c r="B15" s="1">
        <v>74.7</v>
      </c>
      <c r="C15" s="2"/>
      <c r="D15" s="5"/>
      <c r="F15" s="3">
        <f t="shared" si="0"/>
        <v>1914</v>
      </c>
      <c r="G15" s="2">
        <f>B15</f>
        <v>74.7</v>
      </c>
    </row>
    <row r="16" spans="1:9">
      <c r="A16" s="1">
        <v>1915</v>
      </c>
      <c r="B16" s="1">
        <v>70.599999999999994</v>
      </c>
      <c r="C16" s="2"/>
      <c r="D16" s="2"/>
      <c r="F16" s="3">
        <f t="shared" si="0"/>
        <v>1915</v>
      </c>
      <c r="G16" s="2"/>
    </row>
    <row r="17" spans="1:7">
      <c r="A17" s="1">
        <v>1916</v>
      </c>
      <c r="B17" s="1">
        <v>71.3</v>
      </c>
      <c r="C17" s="2"/>
      <c r="D17" s="2"/>
      <c r="F17" s="3">
        <f t="shared" si="0"/>
        <v>1916</v>
      </c>
      <c r="G17" s="2"/>
    </row>
    <row r="18" spans="1:7">
      <c r="A18" s="1">
        <v>1917</v>
      </c>
      <c r="B18" s="1">
        <v>72.7</v>
      </c>
      <c r="C18" s="2"/>
      <c r="D18" s="5"/>
      <c r="F18" s="3">
        <f t="shared" si="0"/>
        <v>1917</v>
      </c>
      <c r="G18" s="2"/>
    </row>
    <row r="19" spans="1:7">
      <c r="A19" s="1">
        <v>1918</v>
      </c>
      <c r="B19" s="1">
        <v>75.400000000000006</v>
      </c>
      <c r="C19" s="2"/>
      <c r="D19" s="2"/>
      <c r="F19" s="3">
        <f t="shared" si="0"/>
        <v>1918</v>
      </c>
      <c r="G19" s="2"/>
    </row>
    <row r="20" spans="1:7">
      <c r="A20" s="1">
        <v>1919</v>
      </c>
      <c r="B20" s="1"/>
      <c r="C20" s="3">
        <v>249</v>
      </c>
      <c r="D20" s="2"/>
      <c r="F20" s="3">
        <f t="shared" si="0"/>
        <v>1919</v>
      </c>
      <c r="G20" s="2">
        <f>C20</f>
        <v>249</v>
      </c>
    </row>
    <row r="21" spans="1:7">
      <c r="A21" s="1">
        <v>1922</v>
      </c>
      <c r="B21" s="1">
        <v>74.3</v>
      </c>
      <c r="C21" s="3">
        <v>624</v>
      </c>
      <c r="D21" s="2"/>
      <c r="F21" s="3">
        <f t="shared" si="0"/>
        <v>1922</v>
      </c>
      <c r="G21" s="2">
        <f>C21</f>
        <v>624</v>
      </c>
    </row>
    <row r="22" spans="1:7">
      <c r="A22" s="1">
        <v>1923</v>
      </c>
      <c r="B22" s="1"/>
      <c r="C22" s="3"/>
      <c r="D22" s="5"/>
      <c r="F22" s="3">
        <f t="shared" si="0"/>
        <v>1923</v>
      </c>
      <c r="G22" s="2"/>
    </row>
    <row r="23" spans="1:7">
      <c r="A23" s="1"/>
      <c r="B23" s="1"/>
      <c r="C23" s="3">
        <v>304</v>
      </c>
      <c r="D23" s="5"/>
      <c r="F23" s="3"/>
      <c r="G23" s="2"/>
    </row>
    <row r="24" spans="1:7">
      <c r="A24" s="1">
        <v>1925</v>
      </c>
      <c r="B24" s="1">
        <v>92.9</v>
      </c>
      <c r="C24" s="3">
        <v>354</v>
      </c>
      <c r="D24" s="2"/>
      <c r="F24" s="3">
        <f t="shared" ref="F24:F55" si="1">A24</f>
        <v>1925</v>
      </c>
      <c r="G24" s="2"/>
    </row>
    <row r="25" spans="1:7">
      <c r="A25" s="1">
        <v>1926</v>
      </c>
      <c r="B25" s="1"/>
      <c r="C25" s="3">
        <v>390</v>
      </c>
      <c r="D25" s="2"/>
      <c r="F25" s="3">
        <f t="shared" si="1"/>
        <v>1926</v>
      </c>
      <c r="G25" s="2"/>
    </row>
    <row r="26" spans="1:7">
      <c r="A26" s="1">
        <v>1927</v>
      </c>
      <c r="B26" s="1"/>
      <c r="C26" s="3">
        <v>1040</v>
      </c>
      <c r="D26" s="2"/>
      <c r="F26" s="3">
        <f t="shared" si="1"/>
        <v>1927</v>
      </c>
      <c r="G26" s="2">
        <f>C26</f>
        <v>1040</v>
      </c>
    </row>
    <row r="27" spans="1:7">
      <c r="A27" s="1">
        <v>1928</v>
      </c>
      <c r="B27" s="1"/>
      <c r="C27" s="3">
        <v>549</v>
      </c>
      <c r="D27" s="2"/>
      <c r="F27" s="3">
        <f t="shared" si="1"/>
        <v>1928</v>
      </c>
      <c r="G27" s="2"/>
    </row>
    <row r="28" spans="1:7">
      <c r="A28" s="1">
        <v>1929</v>
      </c>
      <c r="B28" s="1"/>
      <c r="C28" s="3"/>
      <c r="D28" s="2"/>
      <c r="F28" s="3">
        <f t="shared" si="1"/>
        <v>1929</v>
      </c>
      <c r="G28" s="2"/>
    </row>
    <row r="29" spans="1:7">
      <c r="A29" s="1">
        <v>1930</v>
      </c>
      <c r="B29" s="1"/>
      <c r="C29" s="3">
        <v>638</v>
      </c>
      <c r="D29" s="5"/>
      <c r="F29" s="3">
        <f t="shared" si="1"/>
        <v>1930</v>
      </c>
      <c r="G29" s="2"/>
    </row>
    <row r="30" spans="1:7">
      <c r="A30" s="1">
        <v>1931</v>
      </c>
      <c r="B30" s="1">
        <v>271.39999999999998</v>
      </c>
      <c r="C30" s="3">
        <v>962</v>
      </c>
      <c r="D30" s="2"/>
      <c r="F30" s="3">
        <f t="shared" si="1"/>
        <v>1931</v>
      </c>
      <c r="G30" s="2"/>
    </row>
    <row r="31" spans="1:7">
      <c r="A31" s="1">
        <v>1932</v>
      </c>
      <c r="B31" s="1">
        <v>279.7</v>
      </c>
      <c r="C31" s="3"/>
      <c r="D31" s="2"/>
      <c r="F31" s="3">
        <f t="shared" si="1"/>
        <v>1932</v>
      </c>
      <c r="G31" s="2"/>
    </row>
    <row r="32" spans="1:7">
      <c r="A32" s="1">
        <v>1933</v>
      </c>
      <c r="B32" s="1">
        <v>305.10000000000002</v>
      </c>
      <c r="C32" s="3">
        <v>1143</v>
      </c>
      <c r="D32" s="2"/>
      <c r="F32" s="3">
        <f t="shared" si="1"/>
        <v>1933</v>
      </c>
      <c r="G32" s="2">
        <f>C32</f>
        <v>1143</v>
      </c>
    </row>
    <row r="33" spans="1:7">
      <c r="A33" s="1">
        <v>1934</v>
      </c>
      <c r="B33" s="1">
        <v>311.8</v>
      </c>
      <c r="C33" s="3">
        <v>1350</v>
      </c>
      <c r="D33" s="2"/>
      <c r="F33" s="3">
        <f t="shared" si="1"/>
        <v>1934</v>
      </c>
      <c r="G33" s="2">
        <f>C33</f>
        <v>1350</v>
      </c>
    </row>
    <row r="34" spans="1:7">
      <c r="A34" s="1">
        <v>1935</v>
      </c>
      <c r="B34" s="1">
        <v>302.8</v>
      </c>
      <c r="C34" s="3">
        <v>1122</v>
      </c>
      <c r="D34" s="2"/>
      <c r="F34" s="3">
        <f t="shared" si="1"/>
        <v>1935</v>
      </c>
      <c r="G34" s="2"/>
    </row>
    <row r="35" spans="1:7">
      <c r="A35" s="1">
        <v>1936</v>
      </c>
      <c r="B35" s="1">
        <v>301.3</v>
      </c>
      <c r="C35" s="3">
        <v>1320</v>
      </c>
      <c r="D35" s="2"/>
      <c r="F35" s="3">
        <f t="shared" si="1"/>
        <v>1936</v>
      </c>
      <c r="G35" s="2"/>
    </row>
    <row r="36" spans="1:7">
      <c r="A36" s="1">
        <v>1937</v>
      </c>
      <c r="B36" s="1">
        <v>317.89999999999998</v>
      </c>
      <c r="C36" s="3">
        <v>1535</v>
      </c>
      <c r="D36" s="2"/>
      <c r="F36" s="3">
        <f t="shared" si="1"/>
        <v>1937</v>
      </c>
      <c r="G36" s="2">
        <f>C36</f>
        <v>1535</v>
      </c>
    </row>
    <row r="37" spans="1:7">
      <c r="A37" s="1">
        <v>1938</v>
      </c>
      <c r="B37" s="1">
        <v>454.1</v>
      </c>
      <c r="C37" s="3">
        <v>1097</v>
      </c>
      <c r="D37" s="2"/>
      <c r="F37" s="3">
        <f t="shared" si="1"/>
        <v>1938</v>
      </c>
      <c r="G37" s="2"/>
    </row>
    <row r="38" spans="1:7">
      <c r="A38" s="1">
        <v>1939</v>
      </c>
      <c r="B38" s="1">
        <v>293.5</v>
      </c>
      <c r="C38" s="3">
        <v>1527</v>
      </c>
      <c r="D38" s="2"/>
      <c r="F38" s="3">
        <f t="shared" si="1"/>
        <v>1939</v>
      </c>
      <c r="G38" s="2">
        <f>C38</f>
        <v>1527</v>
      </c>
    </row>
    <row r="39" spans="1:7">
      <c r="A39" s="1">
        <v>1940</v>
      </c>
      <c r="B39" s="1">
        <v>292.3</v>
      </c>
      <c r="C39" s="3">
        <v>1418</v>
      </c>
      <c r="D39" s="5"/>
      <c r="F39" s="3">
        <f t="shared" si="1"/>
        <v>1940</v>
      </c>
      <c r="G39" s="2"/>
    </row>
    <row r="40" spans="1:7">
      <c r="A40" s="1">
        <v>1941</v>
      </c>
      <c r="B40" s="1">
        <v>293.60000000000002</v>
      </c>
      <c r="C40" s="3">
        <v>1633</v>
      </c>
      <c r="D40" s="2"/>
      <c r="F40" s="3">
        <f t="shared" si="1"/>
        <v>1941</v>
      </c>
      <c r="G40" s="2">
        <f>C40</f>
        <v>1633</v>
      </c>
    </row>
    <row r="41" spans="1:7">
      <c r="A41" s="1">
        <v>1942</v>
      </c>
      <c r="B41" s="1"/>
      <c r="C41" s="3">
        <v>1562</v>
      </c>
      <c r="D41" s="2"/>
      <c r="F41" s="3">
        <f t="shared" si="1"/>
        <v>1942</v>
      </c>
      <c r="G41" s="2"/>
    </row>
    <row r="42" spans="1:7">
      <c r="A42" s="1">
        <v>1943</v>
      </c>
      <c r="B42" s="1"/>
      <c r="C42" s="3">
        <v>1596</v>
      </c>
      <c r="D42" s="2"/>
      <c r="F42" s="3">
        <f t="shared" si="1"/>
        <v>1943</v>
      </c>
      <c r="G42" s="2"/>
    </row>
    <row r="43" spans="1:7">
      <c r="A43" s="1">
        <v>1944</v>
      </c>
      <c r="B43" s="1"/>
      <c r="C43" s="3">
        <v>1598</v>
      </c>
      <c r="D43" s="2"/>
      <c r="F43" s="3">
        <f t="shared" si="1"/>
        <v>1944</v>
      </c>
      <c r="G43" s="2"/>
    </row>
    <row r="44" spans="1:7">
      <c r="A44" s="1">
        <v>1945</v>
      </c>
      <c r="B44" s="1"/>
      <c r="C44" s="3">
        <v>1717</v>
      </c>
      <c r="D44" s="2"/>
      <c r="F44" s="3">
        <f t="shared" si="1"/>
        <v>1945</v>
      </c>
      <c r="G44" s="2">
        <f>C44</f>
        <v>1717</v>
      </c>
    </row>
    <row r="45" spans="1:7">
      <c r="A45" s="1">
        <v>1946</v>
      </c>
      <c r="B45" s="1">
        <v>280</v>
      </c>
      <c r="C45" s="3"/>
      <c r="D45" s="2"/>
      <c r="F45" s="3">
        <f t="shared" si="1"/>
        <v>1946</v>
      </c>
      <c r="G45" s="2"/>
    </row>
    <row r="46" spans="1:7">
      <c r="A46" s="1">
        <v>1947</v>
      </c>
      <c r="B46" s="1">
        <v>281.89999999999998</v>
      </c>
      <c r="C46" s="3"/>
      <c r="D46" s="2"/>
      <c r="F46" s="3">
        <f t="shared" si="1"/>
        <v>1947</v>
      </c>
      <c r="G46" s="2"/>
    </row>
    <row r="47" spans="1:7">
      <c r="A47" s="1">
        <v>1948</v>
      </c>
      <c r="B47" s="1">
        <v>280.39999999999998</v>
      </c>
      <c r="C47" s="3"/>
      <c r="D47" s="2"/>
      <c r="F47" s="3">
        <f t="shared" si="1"/>
        <v>1948</v>
      </c>
      <c r="G47" s="2"/>
    </row>
    <row r="48" spans="1:7">
      <c r="A48" s="1">
        <v>1949</v>
      </c>
      <c r="B48" s="1">
        <v>297.7</v>
      </c>
      <c r="C48" s="3"/>
      <c r="D48" s="2"/>
      <c r="F48" s="3">
        <f t="shared" si="1"/>
        <v>1949</v>
      </c>
      <c r="G48" s="2"/>
    </row>
    <row r="49" spans="1:9">
      <c r="A49" s="1">
        <v>1950</v>
      </c>
      <c r="B49" s="1">
        <v>310.10000000000002</v>
      </c>
      <c r="C49" s="3"/>
      <c r="D49" s="2"/>
      <c r="F49" s="3">
        <f t="shared" si="1"/>
        <v>1950</v>
      </c>
      <c r="G49" s="2"/>
    </row>
    <row r="50" spans="1:9">
      <c r="A50" s="1">
        <v>1951</v>
      </c>
      <c r="B50" s="1">
        <v>315.2</v>
      </c>
      <c r="C50" s="3"/>
      <c r="D50" s="2"/>
      <c r="F50" s="3">
        <f t="shared" si="1"/>
        <v>1951</v>
      </c>
      <c r="G50" s="2"/>
    </row>
    <row r="51" spans="1:9">
      <c r="A51" s="1">
        <v>1952</v>
      </c>
      <c r="B51" s="1">
        <v>320.5</v>
      </c>
      <c r="C51" s="3"/>
      <c r="D51" s="2"/>
      <c r="F51" s="3">
        <f t="shared" si="1"/>
        <v>1952</v>
      </c>
      <c r="G51" s="2"/>
    </row>
    <row r="52" spans="1:9">
      <c r="A52" s="1">
        <v>1953</v>
      </c>
      <c r="B52" s="1">
        <v>319.2</v>
      </c>
      <c r="C52" s="3"/>
      <c r="D52" s="2"/>
      <c r="F52" s="3">
        <f t="shared" si="1"/>
        <v>1953</v>
      </c>
      <c r="G52" s="2"/>
    </row>
    <row r="53" spans="1:9">
      <c r="A53" s="1">
        <v>1954</v>
      </c>
      <c r="B53" s="1">
        <v>354.4</v>
      </c>
      <c r="C53" s="3"/>
      <c r="D53" s="2"/>
      <c r="F53" s="3">
        <f t="shared" si="1"/>
        <v>1954</v>
      </c>
      <c r="G53" s="2"/>
    </row>
    <row r="54" spans="1:9">
      <c r="A54" s="1">
        <v>1955</v>
      </c>
      <c r="B54" s="1">
        <v>449.6</v>
      </c>
      <c r="C54" s="4"/>
      <c r="D54" s="5"/>
      <c r="F54" s="3">
        <f t="shared" si="1"/>
        <v>1955</v>
      </c>
      <c r="G54" s="2"/>
    </row>
    <row r="55" spans="1:9">
      <c r="A55" s="1">
        <v>1956</v>
      </c>
      <c r="B55" s="1">
        <v>539.6</v>
      </c>
      <c r="C55" s="3"/>
      <c r="D55" s="2"/>
      <c r="F55" s="3">
        <f t="shared" si="1"/>
        <v>1956</v>
      </c>
      <c r="G55" s="2"/>
    </row>
    <row r="56" spans="1:9">
      <c r="A56" s="1">
        <v>1957</v>
      </c>
      <c r="B56" s="1">
        <v>588.20000000000005</v>
      </c>
      <c r="C56" s="4"/>
      <c r="D56" s="2"/>
      <c r="F56" s="3">
        <f t="shared" ref="F56:F87" si="2">A56</f>
        <v>1957</v>
      </c>
      <c r="G56" s="2"/>
    </row>
    <row r="57" spans="1:9">
      <c r="A57" s="1">
        <v>1958</v>
      </c>
      <c r="B57" s="1">
        <v>650.79999999999995</v>
      </c>
      <c r="C57" s="3"/>
      <c r="D57" s="2"/>
      <c r="F57" s="3">
        <f t="shared" si="2"/>
        <v>1958</v>
      </c>
      <c r="G57" s="2"/>
    </row>
    <row r="58" spans="1:9">
      <c r="A58" s="1">
        <v>1959</v>
      </c>
      <c r="B58" s="1">
        <v>616.6</v>
      </c>
      <c r="C58" s="3"/>
      <c r="D58" s="2"/>
      <c r="F58" s="3">
        <f t="shared" si="2"/>
        <v>1959</v>
      </c>
      <c r="G58" s="2"/>
    </row>
    <row r="59" spans="1:9">
      <c r="A59" s="1">
        <v>1960</v>
      </c>
      <c r="B59" s="1">
        <v>590.1</v>
      </c>
      <c r="C59" s="3"/>
      <c r="D59" s="5"/>
      <c r="F59" s="3">
        <f t="shared" si="2"/>
        <v>1960</v>
      </c>
      <c r="G59" s="2"/>
    </row>
    <row r="60" spans="1:9">
      <c r="A60" s="1">
        <v>1961</v>
      </c>
      <c r="B60" s="1">
        <v>554.6</v>
      </c>
      <c r="C60" s="3"/>
      <c r="D60" s="2"/>
      <c r="F60" s="3">
        <f t="shared" si="2"/>
        <v>1961</v>
      </c>
      <c r="G60" s="2"/>
    </row>
    <row r="61" spans="1:9">
      <c r="A61" s="1">
        <v>1962</v>
      </c>
      <c r="B61" s="1"/>
      <c r="C61" s="3"/>
      <c r="D61" s="2"/>
      <c r="F61" s="3">
        <f t="shared" si="2"/>
        <v>1962</v>
      </c>
      <c r="G61" s="2"/>
    </row>
    <row r="62" spans="1:9">
      <c r="A62" s="1">
        <v>1963</v>
      </c>
      <c r="B62" s="1"/>
      <c r="C62" s="4"/>
      <c r="D62" s="1">
        <v>3616.71</v>
      </c>
      <c r="F62" s="3">
        <f t="shared" si="2"/>
        <v>1963</v>
      </c>
      <c r="G62" s="2">
        <f>D62</f>
        <v>3616.71</v>
      </c>
      <c r="I62" s="1">
        <v>3616.71</v>
      </c>
    </row>
    <row r="63" spans="1:9">
      <c r="A63" s="1">
        <v>1964</v>
      </c>
      <c r="B63" s="1"/>
      <c r="C63" s="3"/>
      <c r="D63" s="2"/>
      <c r="F63" s="3">
        <f t="shared" si="2"/>
        <v>1964</v>
      </c>
      <c r="G63" s="2"/>
      <c r="I63" s="2"/>
    </row>
    <row r="64" spans="1:9">
      <c r="A64" s="1">
        <v>1965</v>
      </c>
      <c r="B64" s="1"/>
      <c r="C64" s="4"/>
      <c r="D64" s="1">
        <v>3534.51</v>
      </c>
      <c r="F64" s="3">
        <f t="shared" si="2"/>
        <v>1965</v>
      </c>
      <c r="G64" s="2">
        <f>D64</f>
        <v>3534.51</v>
      </c>
      <c r="I64" s="1">
        <v>3534.51</v>
      </c>
    </row>
    <row r="65" spans="1:9">
      <c r="A65" s="1">
        <v>1966</v>
      </c>
      <c r="B65" s="1"/>
      <c r="C65" s="3"/>
      <c r="D65" s="2"/>
      <c r="F65" s="3">
        <f t="shared" si="2"/>
        <v>1966</v>
      </c>
      <c r="G65" s="2"/>
      <c r="I65" s="2"/>
    </row>
    <row r="66" spans="1:9">
      <c r="A66" s="1">
        <v>1967</v>
      </c>
      <c r="B66" s="1"/>
      <c r="C66" s="4"/>
      <c r="D66" s="1">
        <v>3863.3</v>
      </c>
      <c r="F66" s="3">
        <f t="shared" si="2"/>
        <v>1967</v>
      </c>
      <c r="G66" s="2">
        <f>D66</f>
        <v>3863.3</v>
      </c>
      <c r="I66" s="1">
        <v>3863.3</v>
      </c>
    </row>
    <row r="67" spans="1:9">
      <c r="A67" s="1">
        <v>1968</v>
      </c>
      <c r="B67" s="1"/>
      <c r="C67" s="3"/>
      <c r="D67" s="2"/>
      <c r="F67" s="3">
        <f t="shared" si="2"/>
        <v>1968</v>
      </c>
      <c r="G67" s="2"/>
      <c r="I67" s="2"/>
    </row>
    <row r="68" spans="1:9">
      <c r="A68" s="1">
        <v>1969</v>
      </c>
      <c r="B68" s="1"/>
      <c r="C68" s="4"/>
      <c r="D68" s="1"/>
      <c r="F68" s="3">
        <f t="shared" si="2"/>
        <v>1969</v>
      </c>
      <c r="G68" s="2"/>
      <c r="I68" s="1"/>
    </row>
    <row r="69" spans="1:9">
      <c r="A69" s="1">
        <v>1970</v>
      </c>
      <c r="B69" s="1">
        <v>872</v>
      </c>
      <c r="C69" s="3"/>
      <c r="D69" s="2"/>
      <c r="F69" s="3">
        <f t="shared" si="2"/>
        <v>1970</v>
      </c>
      <c r="G69" s="2"/>
      <c r="I69" s="2"/>
    </row>
    <row r="70" spans="1:9">
      <c r="A70" s="1">
        <v>1971</v>
      </c>
      <c r="B70" s="1">
        <v>896.6</v>
      </c>
      <c r="C70" s="4"/>
      <c r="D70" s="1">
        <v>4356.49</v>
      </c>
      <c r="F70" s="3">
        <f t="shared" si="2"/>
        <v>1971</v>
      </c>
      <c r="G70" s="2">
        <f>D70</f>
        <v>4356.49</v>
      </c>
      <c r="I70" s="1">
        <v>4356.49</v>
      </c>
    </row>
    <row r="71" spans="1:9">
      <c r="A71" s="1">
        <v>1972</v>
      </c>
      <c r="B71" s="1">
        <v>639.9</v>
      </c>
      <c r="C71" s="4"/>
      <c r="D71" s="1"/>
      <c r="F71" s="3">
        <f t="shared" si="2"/>
        <v>1972</v>
      </c>
      <c r="G71" s="2"/>
      <c r="I71" s="1"/>
    </row>
    <row r="72" spans="1:9">
      <c r="A72" s="1">
        <v>1973</v>
      </c>
      <c r="B72" s="1">
        <v>575.9</v>
      </c>
      <c r="C72" s="4"/>
      <c r="D72" s="1">
        <v>4520.8900000000003</v>
      </c>
      <c r="F72" s="3">
        <f t="shared" si="2"/>
        <v>1973</v>
      </c>
      <c r="G72" s="2">
        <f>D72</f>
        <v>4520.8900000000003</v>
      </c>
      <c r="I72" s="1">
        <v>4520.8900000000003</v>
      </c>
    </row>
    <row r="73" spans="1:9">
      <c r="A73" s="1">
        <v>1974</v>
      </c>
      <c r="B73" s="1"/>
      <c r="C73" s="4"/>
      <c r="D73" s="1">
        <v>4931.88</v>
      </c>
      <c r="F73" s="3">
        <f t="shared" si="2"/>
        <v>1974</v>
      </c>
      <c r="G73" s="2">
        <f>D73</f>
        <v>4931.88</v>
      </c>
      <c r="I73" s="1">
        <v>4931.88</v>
      </c>
    </row>
    <row r="74" spans="1:9">
      <c r="A74" s="1">
        <v>1975</v>
      </c>
      <c r="B74" s="1">
        <v>455.8</v>
      </c>
      <c r="C74" s="4"/>
      <c r="D74" s="1"/>
      <c r="F74" s="3">
        <f t="shared" si="2"/>
        <v>1975</v>
      </c>
      <c r="G74" s="2"/>
      <c r="I74" s="1"/>
    </row>
    <row r="75" spans="1:9">
      <c r="A75" s="1">
        <v>1976</v>
      </c>
      <c r="B75" s="1"/>
      <c r="C75" s="4"/>
      <c r="D75" s="1">
        <v>4438.6899999999996</v>
      </c>
      <c r="F75" s="3">
        <f t="shared" si="2"/>
        <v>1976</v>
      </c>
      <c r="G75" s="2"/>
      <c r="I75" s="1">
        <v>4438.6899999999996</v>
      </c>
    </row>
    <row r="76" spans="1:9">
      <c r="A76" s="1">
        <v>1976</v>
      </c>
      <c r="B76" s="1"/>
      <c r="C76" s="4"/>
      <c r="D76" s="1"/>
      <c r="F76" s="3">
        <f t="shared" si="2"/>
        <v>1976</v>
      </c>
      <c r="G76" s="2"/>
      <c r="I76" s="1"/>
    </row>
    <row r="77" spans="1:9">
      <c r="A77" s="1">
        <v>1977</v>
      </c>
      <c r="B77" s="1">
        <v>449.5</v>
      </c>
      <c r="C77" s="3"/>
      <c r="D77" s="2"/>
      <c r="F77" s="3">
        <f t="shared" si="2"/>
        <v>1977</v>
      </c>
      <c r="G77" s="2"/>
      <c r="I77" s="2"/>
    </row>
    <row r="78" spans="1:9">
      <c r="A78" s="1">
        <v>1978</v>
      </c>
      <c r="B78" s="1">
        <v>521.70000000000005</v>
      </c>
      <c r="C78" s="4"/>
      <c r="D78" s="1">
        <v>4520.8900000000003</v>
      </c>
      <c r="F78" s="3">
        <f t="shared" si="2"/>
        <v>1978</v>
      </c>
      <c r="G78" s="2"/>
      <c r="I78" s="1">
        <v>4520.8900000000003</v>
      </c>
    </row>
    <row r="79" spans="1:9">
      <c r="A79" s="1">
        <v>1979</v>
      </c>
      <c r="B79" s="1">
        <v>512.20000000000005</v>
      </c>
      <c r="C79" s="4"/>
      <c r="D79" s="1">
        <v>4603.09</v>
      </c>
      <c r="F79" s="3">
        <f t="shared" si="2"/>
        <v>1979</v>
      </c>
      <c r="G79" s="2"/>
      <c r="I79" s="1">
        <v>4603.09</v>
      </c>
    </row>
    <row r="80" spans="1:9">
      <c r="A80" s="1">
        <v>1980</v>
      </c>
      <c r="B80" s="1">
        <v>434.4</v>
      </c>
      <c r="C80" s="4"/>
      <c r="D80" s="1">
        <v>4767.4799999999996</v>
      </c>
      <c r="F80" s="3">
        <f t="shared" si="2"/>
        <v>1980</v>
      </c>
      <c r="G80" s="2"/>
      <c r="I80" s="1">
        <v>4767.4799999999996</v>
      </c>
    </row>
    <row r="81" spans="1:9">
      <c r="A81" s="1">
        <v>1981</v>
      </c>
      <c r="B81" s="1">
        <v>452.7</v>
      </c>
      <c r="C81" s="3"/>
      <c r="D81" s="2"/>
      <c r="F81" s="3">
        <f t="shared" si="2"/>
        <v>1981</v>
      </c>
      <c r="G81" s="2"/>
      <c r="I81" s="2"/>
    </row>
    <row r="82" spans="1:9">
      <c r="A82" s="1">
        <v>1982</v>
      </c>
      <c r="B82" s="1">
        <v>512.9</v>
      </c>
      <c r="C82" s="4"/>
      <c r="D82" s="1">
        <v>5425.07</v>
      </c>
      <c r="F82" s="3">
        <f t="shared" si="2"/>
        <v>1982</v>
      </c>
      <c r="G82" s="2">
        <f>D82</f>
        <v>5425.07</v>
      </c>
      <c r="I82" s="1">
        <v>5425.07</v>
      </c>
    </row>
    <row r="83" spans="1:9">
      <c r="A83" s="1">
        <v>1983</v>
      </c>
      <c r="B83" s="1">
        <v>588.4</v>
      </c>
      <c r="C83" s="4"/>
      <c r="D83" s="1">
        <v>5507.26</v>
      </c>
      <c r="F83" s="3">
        <f t="shared" si="2"/>
        <v>1983</v>
      </c>
      <c r="G83" s="2">
        <f>D83</f>
        <v>5507.26</v>
      </c>
      <c r="I83" s="1">
        <v>5507.26</v>
      </c>
    </row>
    <row r="84" spans="1:9">
      <c r="A84" s="1">
        <v>1984</v>
      </c>
      <c r="B84" s="1">
        <v>574.6</v>
      </c>
      <c r="C84" s="4"/>
      <c r="D84" s="1">
        <v>4438.6899999999996</v>
      </c>
      <c r="F84" s="3">
        <f t="shared" si="2"/>
        <v>1984</v>
      </c>
      <c r="G84" s="2"/>
      <c r="I84" s="1">
        <v>4438.6899999999996</v>
      </c>
    </row>
    <row r="85" spans="1:9">
      <c r="A85" s="1">
        <v>1985</v>
      </c>
      <c r="B85" s="1">
        <v>608.9</v>
      </c>
      <c r="C85" s="3"/>
      <c r="D85" s="2"/>
      <c r="F85" s="3">
        <f t="shared" si="2"/>
        <v>1985</v>
      </c>
      <c r="G85" s="2"/>
      <c r="I85" s="2"/>
    </row>
    <row r="86" spans="1:9">
      <c r="A86" s="1">
        <v>1986</v>
      </c>
      <c r="B86" s="1">
        <v>644.9</v>
      </c>
      <c r="C86" s="4"/>
      <c r="D86" s="1">
        <v>5589.46</v>
      </c>
      <c r="F86" s="3">
        <f t="shared" si="2"/>
        <v>1986</v>
      </c>
      <c r="G86" s="2">
        <f>D86</f>
        <v>5589.46</v>
      </c>
      <c r="I86" s="1">
        <v>5589.46</v>
      </c>
    </row>
    <row r="87" spans="1:9">
      <c r="A87" s="1">
        <v>1987</v>
      </c>
      <c r="B87" s="1">
        <v>742.9</v>
      </c>
      <c r="C87" s="4"/>
      <c r="D87" s="1">
        <v>5836.06</v>
      </c>
      <c r="F87" s="3">
        <f t="shared" si="2"/>
        <v>1987</v>
      </c>
      <c r="G87" s="2">
        <f>D87</f>
        <v>5836.06</v>
      </c>
      <c r="I87" s="1">
        <v>5836.06</v>
      </c>
    </row>
    <row r="88" spans="1:9">
      <c r="A88" s="1"/>
      <c r="B88" s="1"/>
      <c r="C88" s="4"/>
      <c r="D88" s="1">
        <v>5918.25</v>
      </c>
      <c r="F88" s="3"/>
      <c r="G88" s="2">
        <f>D88</f>
        <v>5918.25</v>
      </c>
      <c r="I88" s="1"/>
    </row>
    <row r="89" spans="1:9">
      <c r="A89" s="1">
        <v>1990</v>
      </c>
      <c r="B89" s="1">
        <v>713.9</v>
      </c>
      <c r="C89" s="4"/>
      <c r="D89" s="1">
        <v>5425.07</v>
      </c>
      <c r="F89" s="3">
        <f t="shared" ref="F89:F101" si="3">A89</f>
        <v>1990</v>
      </c>
      <c r="G89" s="2"/>
      <c r="I89" s="1">
        <v>5425.07</v>
      </c>
    </row>
    <row r="90" spans="1:9">
      <c r="A90" s="1">
        <v>1991</v>
      </c>
      <c r="B90" s="1">
        <v>825.7</v>
      </c>
      <c r="C90" s="3"/>
      <c r="D90" s="2"/>
      <c r="F90" s="3">
        <f t="shared" si="3"/>
        <v>1991</v>
      </c>
      <c r="G90" s="2"/>
      <c r="I90" s="2"/>
    </row>
    <row r="91" spans="1:9">
      <c r="A91" s="1">
        <v>1993</v>
      </c>
      <c r="B91" s="1">
        <v>820.9</v>
      </c>
      <c r="C91" s="3"/>
      <c r="D91" s="2"/>
      <c r="F91" s="3">
        <f t="shared" si="3"/>
        <v>1993</v>
      </c>
      <c r="G91" s="2"/>
      <c r="I91" s="2"/>
    </row>
    <row r="92" spans="1:9">
      <c r="A92" s="1">
        <v>1994</v>
      </c>
      <c r="B92" s="1">
        <v>817.7</v>
      </c>
      <c r="C92" s="3"/>
      <c r="D92" s="2"/>
      <c r="F92" s="3">
        <f t="shared" si="3"/>
        <v>1994</v>
      </c>
      <c r="G92" s="2"/>
      <c r="I92" s="2"/>
    </row>
    <row r="93" spans="1:9">
      <c r="A93" s="1">
        <v>1995</v>
      </c>
      <c r="B93" s="1"/>
      <c r="C93" s="3"/>
      <c r="D93" s="2"/>
      <c r="F93" s="3">
        <f t="shared" si="3"/>
        <v>1995</v>
      </c>
      <c r="G93" s="2"/>
      <c r="I93" s="2"/>
    </row>
    <row r="94" spans="1:9">
      <c r="A94" s="1">
        <v>1996</v>
      </c>
      <c r="B94" s="1"/>
      <c r="C94" s="4"/>
      <c r="D94" s="1">
        <v>3170.49</v>
      </c>
      <c r="F94" s="3">
        <f t="shared" si="3"/>
        <v>1996</v>
      </c>
      <c r="G94" s="2"/>
      <c r="I94" s="1">
        <v>3170.49</v>
      </c>
    </row>
    <row r="95" spans="1:9">
      <c r="A95" s="1">
        <v>1996</v>
      </c>
      <c r="B95" s="1"/>
      <c r="C95" s="4"/>
      <c r="D95" s="1">
        <v>4266.47</v>
      </c>
      <c r="F95" s="3">
        <f t="shared" si="3"/>
        <v>1996</v>
      </c>
      <c r="G95" s="2"/>
      <c r="I95" s="1">
        <v>4266.47</v>
      </c>
    </row>
    <row r="96" spans="1:9">
      <c r="A96" s="1">
        <v>1997</v>
      </c>
      <c r="B96" s="1"/>
      <c r="C96" s="3"/>
      <c r="D96" s="2"/>
      <c r="F96" s="3">
        <f t="shared" si="3"/>
        <v>1997</v>
      </c>
      <c r="G96" s="2"/>
      <c r="I96" s="2"/>
    </row>
    <row r="97" spans="1:9">
      <c r="A97" s="1">
        <v>1998</v>
      </c>
      <c r="B97" s="2"/>
      <c r="C97" s="4"/>
      <c r="D97" s="1">
        <v>4870.08</v>
      </c>
      <c r="F97" s="3">
        <f t="shared" si="3"/>
        <v>1998</v>
      </c>
      <c r="G97" s="2"/>
      <c r="I97" s="1">
        <v>4870.08</v>
      </c>
    </row>
    <row r="98" spans="1:9">
      <c r="A98" s="1">
        <v>1999</v>
      </c>
      <c r="B98" s="2"/>
      <c r="C98" s="4"/>
      <c r="D98" s="1">
        <v>4334.8599999999997</v>
      </c>
      <c r="F98" s="3">
        <f t="shared" si="3"/>
        <v>1999</v>
      </c>
      <c r="G98" s="2"/>
      <c r="I98" s="1">
        <v>4334.8599999999997</v>
      </c>
    </row>
    <row r="99" spans="1:9">
      <c r="A99" s="1">
        <v>2000</v>
      </c>
      <c r="B99" s="1"/>
      <c r="C99" s="3"/>
      <c r="D99" s="2"/>
      <c r="F99" s="3">
        <f t="shared" si="3"/>
        <v>2000</v>
      </c>
      <c r="G99" s="2"/>
      <c r="I99" s="2"/>
    </row>
    <row r="100" spans="1:9">
      <c r="A100" s="1">
        <v>2001</v>
      </c>
      <c r="B100" s="1"/>
      <c r="C100" s="3"/>
      <c r="D100" s="2"/>
      <c r="F100" s="3">
        <f t="shared" si="3"/>
        <v>2001</v>
      </c>
      <c r="G100" s="2"/>
      <c r="I100" s="2"/>
    </row>
    <row r="101" spans="1:9">
      <c r="A101" s="1">
        <v>2002</v>
      </c>
      <c r="B101" s="2"/>
      <c r="C101" s="4"/>
      <c r="D101" s="1">
        <v>7629.86</v>
      </c>
      <c r="F101" s="3">
        <f t="shared" si="3"/>
        <v>2002</v>
      </c>
      <c r="G101" s="2">
        <f>D101</f>
        <v>7629.86</v>
      </c>
      <c r="I101" s="1">
        <v>7629.86</v>
      </c>
    </row>
  </sheetData>
  <mergeCells count="4">
    <mergeCell ref="F4:G4"/>
    <mergeCell ref="B5:C5"/>
    <mergeCell ref="F6:G6"/>
    <mergeCell ref="H6:I6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w_kg comb_eng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MIT MIT</cp:lastModifiedBy>
  <dcterms:created xsi:type="dcterms:W3CDTF">2013-11-14T16:23:41Z</dcterms:created>
  <dcterms:modified xsi:type="dcterms:W3CDTF">2013-11-18T18:27:23Z</dcterms:modified>
</cp:coreProperties>
</file>