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180" yWindow="20" windowWidth="18760" windowHeight="12480"/>
  </bookViews>
  <sheets>
    <sheet name="PRM_Summary" sheetId="10" r:id="rId1"/>
    <sheet name="PRM70ND" sheetId="6" r:id="rId2"/>
    <sheet name="PRMallND" sheetId="7" r:id="rId3"/>
    <sheet name="PRM70all" sheetId="8" r:id="rId4"/>
    <sheet name="PRMallall" sheetId="9" r:id="rId5"/>
    <sheet name="rawdata" sheetId="5" r:id="rId6"/>
    <sheet name="sourcedata" sheetId="4" r:id="rId7"/>
    <sheet name="w_$ comb_eng_orig" sheetId="3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6" l="1"/>
  <c r="E10" i="6"/>
  <c r="E12" i="6"/>
  <c r="E13" i="10"/>
  <c r="B10" i="6"/>
  <c r="E12" i="10"/>
  <c r="B11" i="6"/>
  <c r="E11" i="10"/>
  <c r="B9" i="6"/>
  <c r="E10" i="10"/>
  <c r="B8" i="6"/>
  <c r="E9" i="10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E5" i="10"/>
  <c r="H17" i="6"/>
  <c r="H18" i="6"/>
  <c r="H19" i="6"/>
  <c r="H22" i="6"/>
  <c r="H21" i="6"/>
  <c r="H24" i="6"/>
  <c r="H20" i="6"/>
  <c r="H23" i="6"/>
  <c r="H25" i="6"/>
  <c r="H26" i="6"/>
  <c r="E6" i="10"/>
  <c r="E7" i="10"/>
  <c r="G1" i="6"/>
  <c r="E2" i="10"/>
  <c r="E8" i="10"/>
  <c r="G4" i="6"/>
  <c r="H1" i="6"/>
  <c r="E4" i="10"/>
  <c r="B13" i="6"/>
  <c r="E3" i="10"/>
  <c r="E12" i="8"/>
  <c r="E11" i="8"/>
  <c r="E13" i="8"/>
  <c r="D13" i="10"/>
  <c r="B11" i="8"/>
  <c r="D12" i="10"/>
  <c r="B12" i="8"/>
  <c r="D11" i="10"/>
  <c r="B10" i="8"/>
  <c r="D10" i="10"/>
  <c r="B9" i="8"/>
  <c r="D9" i="10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D5" i="10"/>
  <c r="H17" i="8"/>
  <c r="H18" i="8"/>
  <c r="H19" i="8"/>
  <c r="H22" i="8"/>
  <c r="H21" i="8"/>
  <c r="H24" i="8"/>
  <c r="H20" i="8"/>
  <c r="H23" i="8"/>
  <c r="H25" i="8"/>
  <c r="H26" i="8"/>
  <c r="D6" i="10"/>
  <c r="D7" i="10"/>
  <c r="G1" i="8"/>
  <c r="D2" i="10"/>
  <c r="D8" i="10"/>
  <c r="G4" i="8"/>
  <c r="H1" i="8"/>
  <c r="D4" i="10"/>
  <c r="B14" i="8"/>
  <c r="D3" i="10"/>
  <c r="E11" i="7"/>
  <c r="E10" i="7"/>
  <c r="E12" i="7"/>
  <c r="C13" i="10"/>
  <c r="B10" i="7"/>
  <c r="C12" i="10"/>
  <c r="B11" i="7"/>
  <c r="C11" i="10"/>
  <c r="B9" i="7"/>
  <c r="C10" i="10"/>
  <c r="B8" i="7"/>
  <c r="C9" i="10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C5" i="10"/>
  <c r="H17" i="7"/>
  <c r="H18" i="7"/>
  <c r="H19" i="7"/>
  <c r="H22" i="7"/>
  <c r="H21" i="7"/>
  <c r="H24" i="7"/>
  <c r="H20" i="7"/>
  <c r="H23" i="7"/>
  <c r="H25" i="7"/>
  <c r="H26" i="7"/>
  <c r="C6" i="10"/>
  <c r="C7" i="10"/>
  <c r="G1" i="7"/>
  <c r="C2" i="10"/>
  <c r="C8" i="10"/>
  <c r="G4" i="7"/>
  <c r="H1" i="7"/>
  <c r="C4" i="10"/>
  <c r="B13" i="7"/>
  <c r="C3" i="10"/>
  <c r="E28" i="9"/>
  <c r="E27" i="9"/>
  <c r="E29" i="9"/>
  <c r="B13" i="10"/>
  <c r="B27" i="9"/>
  <c r="B12" i="10"/>
  <c r="B28" i="9"/>
  <c r="B11" i="10"/>
  <c r="B26" i="9"/>
  <c r="B10" i="10"/>
  <c r="B25" i="9"/>
  <c r="B9" i="10"/>
  <c r="G2" i="9" a="1"/>
  <c r="G2" i="9"/>
  <c r="H5" i="9"/>
  <c r="H7" i="9"/>
  <c r="G3" i="9"/>
  <c r="H8" i="9"/>
  <c r="H9" i="9"/>
  <c r="H12" i="9"/>
  <c r="H11" i="9"/>
  <c r="H14" i="9"/>
  <c r="H10" i="9"/>
  <c r="H13" i="9"/>
  <c r="H15" i="9"/>
  <c r="H16" i="9"/>
  <c r="B5" i="10"/>
  <c r="H17" i="9"/>
  <c r="H18" i="9"/>
  <c r="H19" i="9"/>
  <c r="H22" i="9"/>
  <c r="H21" i="9"/>
  <c r="H24" i="9"/>
  <c r="H20" i="9"/>
  <c r="H23" i="9"/>
  <c r="H25" i="9"/>
  <c r="H26" i="9"/>
  <c r="B6" i="10"/>
  <c r="B7" i="10"/>
  <c r="G1" i="9"/>
  <c r="B2" i="10"/>
  <c r="B8" i="10"/>
  <c r="G4" i="9"/>
  <c r="H1" i="9"/>
  <c r="B4" i="10"/>
  <c r="B30" i="9"/>
  <c r="B3" i="10"/>
  <c r="F28" i="9"/>
  <c r="F27" i="9"/>
  <c r="F29" i="9"/>
  <c r="F26" i="9"/>
  <c r="F25" i="9"/>
  <c r="E26" i="9"/>
  <c r="E25" i="9"/>
  <c r="D28" i="9"/>
  <c r="D27" i="9"/>
  <c r="D29" i="9"/>
  <c r="D26" i="9"/>
  <c r="D25" i="9"/>
  <c r="C28" i="9"/>
  <c r="C27" i="9"/>
  <c r="C29" i="9"/>
  <c r="C26" i="9"/>
  <c r="C25" i="9"/>
  <c r="B29" i="9"/>
  <c r="CQ2" i="9" a="1"/>
  <c r="CQ2" i="9"/>
  <c r="CR5" i="9"/>
  <c r="CR17" i="9"/>
  <c r="CQ3" i="9"/>
  <c r="CR18" i="9"/>
  <c r="CR19" i="9"/>
  <c r="CR22" i="9"/>
  <c r="CR21" i="9"/>
  <c r="CR24" i="9"/>
  <c r="CR20" i="9"/>
  <c r="CR23" i="9"/>
  <c r="CR25" i="9"/>
  <c r="CR26" i="9"/>
  <c r="CR7" i="9"/>
  <c r="CR8" i="9"/>
  <c r="CR9" i="9"/>
  <c r="CR12" i="9"/>
  <c r="CR11" i="9"/>
  <c r="CR14" i="9"/>
  <c r="CR10" i="9"/>
  <c r="CR13" i="9"/>
  <c r="CR15" i="9"/>
  <c r="CR16" i="9"/>
  <c r="CU2" i="9" a="1"/>
  <c r="CU4" i="9"/>
  <c r="CV1" i="9"/>
  <c r="CU2" i="9"/>
  <c r="CU1" i="9"/>
  <c r="CV2" i="9"/>
  <c r="CU3" i="9"/>
  <c r="CV3" i="9"/>
  <c r="CV4" i="9"/>
  <c r="CU5" i="9"/>
  <c r="CV5" i="9"/>
  <c r="CU6" i="9"/>
  <c r="CV6" i="9"/>
  <c r="CM2" i="9" a="1"/>
  <c r="CM2" i="9"/>
  <c r="CN5" i="9"/>
  <c r="CN17" i="9"/>
  <c r="CM3" i="9"/>
  <c r="CN18" i="9"/>
  <c r="CN19" i="9"/>
  <c r="CN22" i="9"/>
  <c r="CN21" i="9"/>
  <c r="CN24" i="9"/>
  <c r="CN20" i="9"/>
  <c r="CN23" i="9"/>
  <c r="CN25" i="9"/>
  <c r="CN26" i="9"/>
  <c r="CN7" i="9"/>
  <c r="CN8" i="9"/>
  <c r="CN9" i="9"/>
  <c r="CN12" i="9"/>
  <c r="CN11" i="9"/>
  <c r="CN14" i="9"/>
  <c r="CN10" i="9"/>
  <c r="CN13" i="9"/>
  <c r="CN15" i="9"/>
  <c r="CN16" i="9"/>
  <c r="CQ4" i="9"/>
  <c r="CR1" i="9"/>
  <c r="CQ1" i="9"/>
  <c r="CR2" i="9"/>
  <c r="CR3" i="9"/>
  <c r="CR4" i="9"/>
  <c r="CQ5" i="9"/>
  <c r="CQ6" i="9"/>
  <c r="CR6" i="9"/>
  <c r="CI2" i="9" a="1"/>
  <c r="CI2" i="9"/>
  <c r="CJ5" i="9"/>
  <c r="CJ17" i="9"/>
  <c r="CI3" i="9"/>
  <c r="CJ18" i="9"/>
  <c r="CJ19" i="9"/>
  <c r="CJ22" i="9"/>
  <c r="CJ21" i="9"/>
  <c r="CJ24" i="9"/>
  <c r="CJ20" i="9"/>
  <c r="CJ23" i="9"/>
  <c r="CJ25" i="9"/>
  <c r="CJ26" i="9"/>
  <c r="CJ7" i="9"/>
  <c r="CJ8" i="9"/>
  <c r="CJ9" i="9"/>
  <c r="CJ12" i="9"/>
  <c r="CJ11" i="9"/>
  <c r="CJ14" i="9"/>
  <c r="CJ10" i="9"/>
  <c r="CJ13" i="9"/>
  <c r="CJ15" i="9"/>
  <c r="CJ16" i="9"/>
  <c r="CM4" i="9"/>
  <c r="CN1" i="9"/>
  <c r="CM1" i="9"/>
  <c r="CN2" i="9"/>
  <c r="CN3" i="9"/>
  <c r="CN4" i="9"/>
  <c r="CM5" i="9"/>
  <c r="CM6" i="9"/>
  <c r="CN6" i="9"/>
  <c r="CE2" i="9" a="1"/>
  <c r="CE2" i="9"/>
  <c r="CF5" i="9"/>
  <c r="CF17" i="9"/>
  <c r="CE3" i="9"/>
  <c r="CF18" i="9"/>
  <c r="CF19" i="9"/>
  <c r="CF22" i="9"/>
  <c r="CF21" i="9"/>
  <c r="CF24" i="9"/>
  <c r="CF20" i="9"/>
  <c r="CF23" i="9"/>
  <c r="CF25" i="9"/>
  <c r="CF26" i="9"/>
  <c r="CF7" i="9"/>
  <c r="CF8" i="9"/>
  <c r="CF9" i="9"/>
  <c r="CF12" i="9"/>
  <c r="CF11" i="9"/>
  <c r="CF14" i="9"/>
  <c r="CF10" i="9"/>
  <c r="CF13" i="9"/>
  <c r="CF15" i="9"/>
  <c r="CF16" i="9"/>
  <c r="CI4" i="9"/>
  <c r="CJ1" i="9"/>
  <c r="CI1" i="9"/>
  <c r="CJ2" i="9"/>
  <c r="CJ3" i="9"/>
  <c r="CJ4" i="9"/>
  <c r="CI5" i="9"/>
  <c r="CI6" i="9"/>
  <c r="CJ6" i="9"/>
  <c r="CA2" i="9" a="1"/>
  <c r="CA2" i="9"/>
  <c r="CB5" i="9"/>
  <c r="CB17" i="9"/>
  <c r="CA3" i="9"/>
  <c r="CB18" i="9"/>
  <c r="CB19" i="9"/>
  <c r="CB22" i="9"/>
  <c r="CB21" i="9"/>
  <c r="CB24" i="9"/>
  <c r="CB20" i="9"/>
  <c r="CB23" i="9"/>
  <c r="CB25" i="9"/>
  <c r="CB26" i="9"/>
  <c r="CB7" i="9"/>
  <c r="CB8" i="9"/>
  <c r="CB9" i="9"/>
  <c r="CB12" i="9"/>
  <c r="CB11" i="9"/>
  <c r="CB14" i="9"/>
  <c r="CB10" i="9"/>
  <c r="CB13" i="9"/>
  <c r="CB15" i="9"/>
  <c r="CB16" i="9"/>
  <c r="CE4" i="9"/>
  <c r="CF1" i="9"/>
  <c r="CE1" i="9"/>
  <c r="CF2" i="9"/>
  <c r="CF3" i="9"/>
  <c r="CF4" i="9"/>
  <c r="CE5" i="9"/>
  <c r="CE6" i="9"/>
  <c r="CF6" i="9"/>
  <c r="BW2" i="9" a="1"/>
  <c r="BW2" i="9"/>
  <c r="BX5" i="9"/>
  <c r="BX17" i="9"/>
  <c r="BW3" i="9"/>
  <c r="BX18" i="9"/>
  <c r="BX19" i="9"/>
  <c r="BX22" i="9"/>
  <c r="BX21" i="9"/>
  <c r="BX24" i="9"/>
  <c r="BX20" i="9"/>
  <c r="BX23" i="9"/>
  <c r="BX25" i="9"/>
  <c r="BX26" i="9"/>
  <c r="BX7" i="9"/>
  <c r="BX8" i="9"/>
  <c r="BX9" i="9"/>
  <c r="BX12" i="9"/>
  <c r="BX11" i="9"/>
  <c r="BX14" i="9"/>
  <c r="BX10" i="9"/>
  <c r="BX13" i="9"/>
  <c r="BX15" i="9"/>
  <c r="BX16" i="9"/>
  <c r="CA4" i="9"/>
  <c r="CB1" i="9"/>
  <c r="CA1" i="9"/>
  <c r="CB2" i="9"/>
  <c r="CB3" i="9"/>
  <c r="CB4" i="9"/>
  <c r="CA5" i="9"/>
  <c r="CA6" i="9"/>
  <c r="CB6" i="9"/>
  <c r="BS2" i="9" a="1"/>
  <c r="BS2" i="9"/>
  <c r="BT5" i="9"/>
  <c r="BT17" i="9"/>
  <c r="BS3" i="9"/>
  <c r="BT18" i="9"/>
  <c r="BT19" i="9"/>
  <c r="BT22" i="9"/>
  <c r="BT21" i="9"/>
  <c r="BT24" i="9"/>
  <c r="BT20" i="9"/>
  <c r="BT23" i="9"/>
  <c r="BT25" i="9"/>
  <c r="BT26" i="9"/>
  <c r="BT7" i="9"/>
  <c r="BT8" i="9"/>
  <c r="BT9" i="9"/>
  <c r="BT12" i="9"/>
  <c r="BT11" i="9"/>
  <c r="BT14" i="9"/>
  <c r="BT10" i="9"/>
  <c r="BT13" i="9"/>
  <c r="BT15" i="9"/>
  <c r="BT16" i="9"/>
  <c r="BW4" i="9"/>
  <c r="BX1" i="9"/>
  <c r="BW1" i="9"/>
  <c r="BX2" i="9"/>
  <c r="BX3" i="9"/>
  <c r="BX4" i="9"/>
  <c r="BW5" i="9"/>
  <c r="BW6" i="9"/>
  <c r="BX6" i="9"/>
  <c r="BO2" i="9" a="1"/>
  <c r="BO2" i="9"/>
  <c r="BP5" i="9"/>
  <c r="BP17" i="9"/>
  <c r="BO3" i="9"/>
  <c r="BP18" i="9"/>
  <c r="BP19" i="9"/>
  <c r="BP22" i="9"/>
  <c r="BP21" i="9"/>
  <c r="BP24" i="9"/>
  <c r="BP20" i="9"/>
  <c r="BP23" i="9"/>
  <c r="BP25" i="9"/>
  <c r="BP26" i="9"/>
  <c r="BP7" i="9"/>
  <c r="BP8" i="9"/>
  <c r="BP9" i="9"/>
  <c r="BP12" i="9"/>
  <c r="BP11" i="9"/>
  <c r="BP14" i="9"/>
  <c r="BP10" i="9"/>
  <c r="BP13" i="9"/>
  <c r="BP15" i="9"/>
  <c r="BP16" i="9"/>
  <c r="BS4" i="9"/>
  <c r="BT1" i="9"/>
  <c r="BS1" i="9"/>
  <c r="BT2" i="9"/>
  <c r="BT3" i="9"/>
  <c r="BT4" i="9"/>
  <c r="BS5" i="9"/>
  <c r="BS6" i="9"/>
  <c r="BT6" i="9"/>
  <c r="BK2" i="9" a="1"/>
  <c r="BK2" i="9"/>
  <c r="BL5" i="9"/>
  <c r="BL17" i="9"/>
  <c r="BK3" i="9"/>
  <c r="BL18" i="9"/>
  <c r="BL19" i="9"/>
  <c r="BL22" i="9"/>
  <c r="BL21" i="9"/>
  <c r="BL24" i="9"/>
  <c r="BL20" i="9"/>
  <c r="BL23" i="9"/>
  <c r="BL25" i="9"/>
  <c r="BL26" i="9"/>
  <c r="BL7" i="9"/>
  <c r="BL8" i="9"/>
  <c r="BL9" i="9"/>
  <c r="BL12" i="9"/>
  <c r="BL11" i="9"/>
  <c r="BL14" i="9"/>
  <c r="BL10" i="9"/>
  <c r="BL13" i="9"/>
  <c r="BL15" i="9"/>
  <c r="BL16" i="9"/>
  <c r="BO4" i="9"/>
  <c r="BP1" i="9"/>
  <c r="BO1" i="9"/>
  <c r="BP2" i="9"/>
  <c r="BP3" i="9"/>
  <c r="BP4" i="9"/>
  <c r="BO5" i="9"/>
  <c r="BO6" i="9"/>
  <c r="BP6" i="9"/>
  <c r="BG2" i="9" a="1"/>
  <c r="BG2" i="9"/>
  <c r="BH5" i="9"/>
  <c r="BH17" i="9"/>
  <c r="BG3" i="9"/>
  <c r="BH18" i="9"/>
  <c r="BH19" i="9"/>
  <c r="BH22" i="9"/>
  <c r="BH21" i="9"/>
  <c r="BH24" i="9"/>
  <c r="BH20" i="9"/>
  <c r="BH23" i="9"/>
  <c r="BH25" i="9"/>
  <c r="BH26" i="9"/>
  <c r="BH7" i="9"/>
  <c r="BH8" i="9"/>
  <c r="BH9" i="9"/>
  <c r="BH12" i="9"/>
  <c r="BH11" i="9"/>
  <c r="BH14" i="9"/>
  <c r="BH10" i="9"/>
  <c r="BH13" i="9"/>
  <c r="BH15" i="9"/>
  <c r="BH16" i="9"/>
  <c r="BK4" i="9"/>
  <c r="BL1" i="9"/>
  <c r="BK1" i="9"/>
  <c r="BL2" i="9"/>
  <c r="BL3" i="9"/>
  <c r="BL4" i="9"/>
  <c r="BK5" i="9"/>
  <c r="BK6" i="9"/>
  <c r="BL6" i="9"/>
  <c r="BC2" i="9" a="1"/>
  <c r="BC2" i="9"/>
  <c r="BD5" i="9"/>
  <c r="BD17" i="9"/>
  <c r="BC3" i="9"/>
  <c r="BD18" i="9"/>
  <c r="BD19" i="9"/>
  <c r="BD22" i="9"/>
  <c r="BD21" i="9"/>
  <c r="BD24" i="9"/>
  <c r="BD20" i="9"/>
  <c r="BD23" i="9"/>
  <c r="BD25" i="9"/>
  <c r="BD26" i="9"/>
  <c r="BD7" i="9"/>
  <c r="BD8" i="9"/>
  <c r="BD9" i="9"/>
  <c r="BD12" i="9"/>
  <c r="BD11" i="9"/>
  <c r="BD14" i="9"/>
  <c r="BD10" i="9"/>
  <c r="BD13" i="9"/>
  <c r="BD15" i="9"/>
  <c r="BD16" i="9"/>
  <c r="BG4" i="9"/>
  <c r="BH1" i="9"/>
  <c r="BG1" i="9"/>
  <c r="BH2" i="9"/>
  <c r="BH3" i="9"/>
  <c r="BH4" i="9"/>
  <c r="BG5" i="9"/>
  <c r="BG6" i="9"/>
  <c r="BH6" i="9"/>
  <c r="AY2" i="9" a="1"/>
  <c r="AY2" i="9"/>
  <c r="AZ5" i="9"/>
  <c r="AZ17" i="9"/>
  <c r="AY3" i="9"/>
  <c r="AZ18" i="9"/>
  <c r="AZ19" i="9"/>
  <c r="AZ22" i="9"/>
  <c r="AZ21" i="9"/>
  <c r="AZ24" i="9"/>
  <c r="AZ20" i="9"/>
  <c r="AZ23" i="9"/>
  <c r="AZ25" i="9"/>
  <c r="AZ26" i="9"/>
  <c r="AZ7" i="9"/>
  <c r="AZ8" i="9"/>
  <c r="AZ9" i="9"/>
  <c r="AZ12" i="9"/>
  <c r="AZ11" i="9"/>
  <c r="AZ14" i="9"/>
  <c r="AZ10" i="9"/>
  <c r="AZ13" i="9"/>
  <c r="AZ15" i="9"/>
  <c r="AZ16" i="9"/>
  <c r="BC4" i="9"/>
  <c r="BD1" i="9"/>
  <c r="BC1" i="9"/>
  <c r="BD2" i="9"/>
  <c r="BD3" i="9"/>
  <c r="BD4" i="9"/>
  <c r="BC5" i="9"/>
  <c r="BC6" i="9"/>
  <c r="BD6" i="9"/>
  <c r="AU2" i="9" a="1"/>
  <c r="AU2" i="9"/>
  <c r="AV5" i="9"/>
  <c r="AV17" i="9"/>
  <c r="AU3" i="9"/>
  <c r="AV18" i="9"/>
  <c r="AV19" i="9"/>
  <c r="AV22" i="9"/>
  <c r="AV21" i="9"/>
  <c r="AV24" i="9"/>
  <c r="AV20" i="9"/>
  <c r="AV23" i="9"/>
  <c r="AV25" i="9"/>
  <c r="AV26" i="9"/>
  <c r="AV7" i="9"/>
  <c r="AV8" i="9"/>
  <c r="AV9" i="9"/>
  <c r="AV12" i="9"/>
  <c r="AV11" i="9"/>
  <c r="AV14" i="9"/>
  <c r="AV10" i="9"/>
  <c r="AV13" i="9"/>
  <c r="AV15" i="9"/>
  <c r="AV16" i="9"/>
  <c r="AY4" i="9"/>
  <c r="AZ1" i="9"/>
  <c r="AY1" i="9"/>
  <c r="AZ2" i="9"/>
  <c r="AZ3" i="9"/>
  <c r="AZ4" i="9"/>
  <c r="AY5" i="9"/>
  <c r="AY6" i="9"/>
  <c r="AZ6" i="9"/>
  <c r="AQ2" i="9" a="1"/>
  <c r="AQ2" i="9"/>
  <c r="AR5" i="9"/>
  <c r="AR17" i="9"/>
  <c r="AQ3" i="9"/>
  <c r="AR18" i="9"/>
  <c r="AR19" i="9"/>
  <c r="AR22" i="9"/>
  <c r="AR21" i="9"/>
  <c r="AR24" i="9"/>
  <c r="AR20" i="9"/>
  <c r="AR23" i="9"/>
  <c r="AR25" i="9"/>
  <c r="AR26" i="9"/>
  <c r="AR7" i="9"/>
  <c r="AR8" i="9"/>
  <c r="AR9" i="9"/>
  <c r="AR12" i="9"/>
  <c r="AR11" i="9"/>
  <c r="AR14" i="9"/>
  <c r="AR10" i="9"/>
  <c r="AR13" i="9"/>
  <c r="AR15" i="9"/>
  <c r="AR16" i="9"/>
  <c r="AU4" i="9"/>
  <c r="AV1" i="9"/>
  <c r="AU1" i="9"/>
  <c r="AV2" i="9"/>
  <c r="AV3" i="9"/>
  <c r="AV4" i="9"/>
  <c r="AU5" i="9"/>
  <c r="AU6" i="9"/>
  <c r="AV6" i="9"/>
  <c r="AM2" i="9" a="1"/>
  <c r="AM2" i="9"/>
  <c r="AN5" i="9"/>
  <c r="AN17" i="9"/>
  <c r="AM3" i="9"/>
  <c r="AN18" i="9"/>
  <c r="AN19" i="9"/>
  <c r="AN22" i="9"/>
  <c r="AN21" i="9"/>
  <c r="AN24" i="9"/>
  <c r="AN20" i="9"/>
  <c r="AN23" i="9"/>
  <c r="AN25" i="9"/>
  <c r="AN26" i="9"/>
  <c r="AN7" i="9"/>
  <c r="AN8" i="9"/>
  <c r="AN9" i="9"/>
  <c r="AN12" i="9"/>
  <c r="AN11" i="9"/>
  <c r="AN14" i="9"/>
  <c r="AN10" i="9"/>
  <c r="AN13" i="9"/>
  <c r="AN15" i="9"/>
  <c r="AN16" i="9"/>
  <c r="AQ4" i="9"/>
  <c r="AR1" i="9"/>
  <c r="AQ1" i="9"/>
  <c r="AR2" i="9"/>
  <c r="AR3" i="9"/>
  <c r="AR4" i="9"/>
  <c r="AQ5" i="9"/>
  <c r="AQ6" i="9"/>
  <c r="AR6" i="9"/>
  <c r="AI2" i="9" a="1"/>
  <c r="AI2" i="9"/>
  <c r="AJ5" i="9"/>
  <c r="AJ17" i="9"/>
  <c r="AI3" i="9"/>
  <c r="AJ18" i="9"/>
  <c r="AJ19" i="9"/>
  <c r="AJ22" i="9"/>
  <c r="AJ21" i="9"/>
  <c r="AJ24" i="9"/>
  <c r="AJ20" i="9"/>
  <c r="AJ23" i="9"/>
  <c r="AJ25" i="9"/>
  <c r="AJ26" i="9"/>
  <c r="AJ7" i="9"/>
  <c r="AJ8" i="9"/>
  <c r="AJ9" i="9"/>
  <c r="AJ12" i="9"/>
  <c r="AJ11" i="9"/>
  <c r="AJ14" i="9"/>
  <c r="AJ10" i="9"/>
  <c r="AJ13" i="9"/>
  <c r="AJ15" i="9"/>
  <c r="AJ16" i="9"/>
  <c r="AM4" i="9"/>
  <c r="AN1" i="9"/>
  <c r="AM1" i="9"/>
  <c r="AN2" i="9"/>
  <c r="AN3" i="9"/>
  <c r="AN4" i="9"/>
  <c r="AM5" i="9"/>
  <c r="AM6" i="9"/>
  <c r="AN6" i="9"/>
  <c r="AE2" i="9" a="1"/>
  <c r="AE2" i="9"/>
  <c r="AF5" i="9"/>
  <c r="AF17" i="9"/>
  <c r="AE3" i="9"/>
  <c r="AF18" i="9"/>
  <c r="AF19" i="9"/>
  <c r="AF22" i="9"/>
  <c r="AF21" i="9"/>
  <c r="AF24" i="9"/>
  <c r="AF20" i="9"/>
  <c r="AF23" i="9"/>
  <c r="AF25" i="9"/>
  <c r="AF26" i="9"/>
  <c r="AF7" i="9"/>
  <c r="AF8" i="9"/>
  <c r="AF9" i="9"/>
  <c r="AF12" i="9"/>
  <c r="AF11" i="9"/>
  <c r="AF14" i="9"/>
  <c r="AF10" i="9"/>
  <c r="AF13" i="9"/>
  <c r="AF15" i="9"/>
  <c r="AF16" i="9"/>
  <c r="AI4" i="9"/>
  <c r="AJ1" i="9"/>
  <c r="AI1" i="9"/>
  <c r="AJ2" i="9"/>
  <c r="AJ3" i="9"/>
  <c r="AJ4" i="9"/>
  <c r="AI5" i="9"/>
  <c r="AI6" i="9"/>
  <c r="AJ6" i="9"/>
  <c r="AA2" i="9" a="1"/>
  <c r="AA2" i="9"/>
  <c r="AB5" i="9"/>
  <c r="AB17" i="9"/>
  <c r="AA3" i="9"/>
  <c r="AB18" i="9"/>
  <c r="AB19" i="9"/>
  <c r="AB22" i="9"/>
  <c r="AB21" i="9"/>
  <c r="AB24" i="9"/>
  <c r="AB20" i="9"/>
  <c r="AB23" i="9"/>
  <c r="AB25" i="9"/>
  <c r="AB26" i="9"/>
  <c r="AB7" i="9"/>
  <c r="AB8" i="9"/>
  <c r="AB9" i="9"/>
  <c r="AB12" i="9"/>
  <c r="AB11" i="9"/>
  <c r="AB14" i="9"/>
  <c r="AB10" i="9"/>
  <c r="AB13" i="9"/>
  <c r="AB15" i="9"/>
  <c r="AB16" i="9"/>
  <c r="AE4" i="9"/>
  <c r="AF1" i="9"/>
  <c r="AE1" i="9"/>
  <c r="AF2" i="9"/>
  <c r="AF3" i="9"/>
  <c r="AF4" i="9"/>
  <c r="AE5" i="9"/>
  <c r="AE6" i="9"/>
  <c r="AF6" i="9"/>
  <c r="W2" i="9" a="1"/>
  <c r="W2" i="9"/>
  <c r="X5" i="9"/>
  <c r="X17" i="9"/>
  <c r="W3" i="9"/>
  <c r="X18" i="9"/>
  <c r="X19" i="9"/>
  <c r="X22" i="9"/>
  <c r="X21" i="9"/>
  <c r="X24" i="9"/>
  <c r="X20" i="9"/>
  <c r="X23" i="9"/>
  <c r="X25" i="9"/>
  <c r="X26" i="9"/>
  <c r="X7" i="9"/>
  <c r="X8" i="9"/>
  <c r="X9" i="9"/>
  <c r="X12" i="9"/>
  <c r="X11" i="9"/>
  <c r="X14" i="9"/>
  <c r="X10" i="9"/>
  <c r="X13" i="9"/>
  <c r="X15" i="9"/>
  <c r="X16" i="9"/>
  <c r="AA4" i="9"/>
  <c r="AB1" i="9"/>
  <c r="AA1" i="9"/>
  <c r="AB2" i="9"/>
  <c r="AB3" i="9"/>
  <c r="AB4" i="9"/>
  <c r="AA5" i="9"/>
  <c r="AA6" i="9"/>
  <c r="AB6" i="9"/>
  <c r="S2" i="9" a="1"/>
  <c r="S2" i="9"/>
  <c r="T5" i="9"/>
  <c r="T17" i="9"/>
  <c r="S3" i="9"/>
  <c r="T18" i="9"/>
  <c r="T19" i="9"/>
  <c r="T22" i="9"/>
  <c r="T21" i="9"/>
  <c r="T24" i="9"/>
  <c r="T20" i="9"/>
  <c r="T23" i="9"/>
  <c r="T25" i="9"/>
  <c r="T26" i="9"/>
  <c r="T7" i="9"/>
  <c r="T8" i="9"/>
  <c r="T9" i="9"/>
  <c r="T12" i="9"/>
  <c r="T11" i="9"/>
  <c r="T14" i="9"/>
  <c r="T10" i="9"/>
  <c r="T13" i="9"/>
  <c r="T15" i="9"/>
  <c r="T16" i="9"/>
  <c r="W4" i="9"/>
  <c r="X1" i="9"/>
  <c r="W1" i="9"/>
  <c r="X2" i="9"/>
  <c r="X3" i="9"/>
  <c r="X4" i="9"/>
  <c r="W5" i="9"/>
  <c r="W6" i="9"/>
  <c r="X6" i="9"/>
  <c r="O2" i="9" a="1"/>
  <c r="O2" i="9"/>
  <c r="P5" i="9"/>
  <c r="P17" i="9"/>
  <c r="O3" i="9"/>
  <c r="P18" i="9"/>
  <c r="P19" i="9"/>
  <c r="P22" i="9"/>
  <c r="P21" i="9"/>
  <c r="P24" i="9"/>
  <c r="P20" i="9"/>
  <c r="P23" i="9"/>
  <c r="P25" i="9"/>
  <c r="P26" i="9"/>
  <c r="P7" i="9"/>
  <c r="P8" i="9"/>
  <c r="P9" i="9"/>
  <c r="P12" i="9"/>
  <c r="P11" i="9"/>
  <c r="P14" i="9"/>
  <c r="P10" i="9"/>
  <c r="P13" i="9"/>
  <c r="P15" i="9"/>
  <c r="P16" i="9"/>
  <c r="S4" i="9"/>
  <c r="T1" i="9"/>
  <c r="S1" i="9"/>
  <c r="T2" i="9"/>
  <c r="T3" i="9"/>
  <c r="T4" i="9"/>
  <c r="S5" i="9"/>
  <c r="S6" i="9"/>
  <c r="T6" i="9"/>
  <c r="K2" i="9" a="1"/>
  <c r="K2" i="9"/>
  <c r="L5" i="9"/>
  <c r="L17" i="9"/>
  <c r="K3" i="9"/>
  <c r="L18" i="9"/>
  <c r="L19" i="9"/>
  <c r="L22" i="9"/>
  <c r="L21" i="9"/>
  <c r="L24" i="9"/>
  <c r="L20" i="9"/>
  <c r="L23" i="9"/>
  <c r="L25" i="9"/>
  <c r="L26" i="9"/>
  <c r="L7" i="9"/>
  <c r="L8" i="9"/>
  <c r="L9" i="9"/>
  <c r="L12" i="9"/>
  <c r="L11" i="9"/>
  <c r="L14" i="9"/>
  <c r="L10" i="9"/>
  <c r="L13" i="9"/>
  <c r="L15" i="9"/>
  <c r="L16" i="9"/>
  <c r="O4" i="9"/>
  <c r="P1" i="9"/>
  <c r="O1" i="9"/>
  <c r="P2" i="9"/>
  <c r="P3" i="9"/>
  <c r="P4" i="9"/>
  <c r="O5" i="9"/>
  <c r="O6" i="9"/>
  <c r="P6" i="9"/>
  <c r="K4" i="9"/>
  <c r="L1" i="9"/>
  <c r="K1" i="9"/>
  <c r="L2" i="9"/>
  <c r="L3" i="9"/>
  <c r="L4" i="9"/>
  <c r="K5" i="9"/>
  <c r="K6" i="9"/>
  <c r="L6" i="9"/>
  <c r="H2" i="9"/>
  <c r="H3" i="9"/>
  <c r="H4" i="9"/>
  <c r="G5" i="9"/>
  <c r="G6" i="9"/>
  <c r="H6" i="9"/>
  <c r="F12" i="8"/>
  <c r="F11" i="8"/>
  <c r="F13" i="8"/>
  <c r="F10" i="8"/>
  <c r="F9" i="8"/>
  <c r="E10" i="8"/>
  <c r="E9" i="8"/>
  <c r="D12" i="8"/>
  <c r="D11" i="8"/>
  <c r="D13" i="8"/>
  <c r="D10" i="8"/>
  <c r="D9" i="8"/>
  <c r="C12" i="8"/>
  <c r="C11" i="8"/>
  <c r="C13" i="8"/>
  <c r="C10" i="8"/>
  <c r="C9" i="8"/>
  <c r="B13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2" i="8" a="1"/>
  <c r="AI4" i="8"/>
  <c r="AJ1" i="8"/>
  <c r="AI2" i="8"/>
  <c r="AI1" i="8"/>
  <c r="AJ2" i="8"/>
  <c r="AI3" i="8"/>
  <c r="AJ3" i="8"/>
  <c r="AJ4" i="8"/>
  <c r="AI5" i="8"/>
  <c r="AJ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11" i="7"/>
  <c r="F10" i="7"/>
  <c r="F12" i="7"/>
  <c r="F9" i="7"/>
  <c r="F8" i="7"/>
  <c r="E9" i="7"/>
  <c r="E8" i="7"/>
  <c r="D11" i="7"/>
  <c r="D10" i="7"/>
  <c r="D12" i="7"/>
  <c r="D9" i="7"/>
  <c r="D8" i="7"/>
  <c r="C11" i="7"/>
  <c r="C10" i="7"/>
  <c r="C12" i="7"/>
  <c r="C9" i="7"/>
  <c r="C8" i="7"/>
  <c r="B12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2" i="7" a="1"/>
  <c r="AE4" i="7"/>
  <c r="AF1" i="7"/>
  <c r="AE2" i="7"/>
  <c r="AE1" i="7"/>
  <c r="AF2" i="7"/>
  <c r="AE3" i="7"/>
  <c r="AF3" i="7"/>
  <c r="AF4" i="7"/>
  <c r="AE5" i="7"/>
  <c r="AF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1" i="6"/>
  <c r="F10" i="6"/>
  <c r="F12" i="6"/>
  <c r="F9" i="6"/>
  <c r="F8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6" i="4"/>
  <c r="F7" i="4"/>
  <c r="F9" i="4"/>
  <c r="F11" i="4"/>
  <c r="F13" i="4"/>
  <c r="F15" i="4"/>
  <c r="F17" i="4"/>
  <c r="F18" i="4"/>
  <c r="F19" i="4"/>
  <c r="F20" i="4"/>
  <c r="F21" i="4"/>
  <c r="F22" i="4"/>
  <c r="F26" i="4"/>
  <c r="F28" i="4"/>
  <c r="F32" i="4"/>
  <c r="F33" i="4"/>
  <c r="F34" i="4"/>
  <c r="F35" i="4"/>
  <c r="F36" i="4"/>
  <c r="F37" i="4"/>
  <c r="F38" i="4"/>
  <c r="F41" i="4"/>
  <c r="F24" i="4"/>
  <c r="F23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G66" i="3"/>
  <c r="F66" i="3"/>
  <c r="G65" i="3"/>
  <c r="F65" i="3"/>
  <c r="F64" i="3"/>
  <c r="F63" i="3"/>
  <c r="F62" i="3"/>
  <c r="F61" i="3"/>
  <c r="F60" i="3"/>
  <c r="F59" i="3"/>
  <c r="F58" i="3"/>
  <c r="F57" i="3"/>
  <c r="F56" i="3"/>
  <c r="F55" i="3"/>
  <c r="F54" i="3"/>
  <c r="G53" i="3"/>
  <c r="F53" i="3"/>
  <c r="G52" i="3"/>
  <c r="F52" i="3"/>
  <c r="G51" i="3"/>
  <c r="F51" i="3"/>
  <c r="G50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G33" i="3"/>
  <c r="F33" i="3"/>
  <c r="G32" i="3"/>
  <c r="F32" i="3"/>
  <c r="F25" i="3"/>
  <c r="I2" i="3"/>
  <c r="F31" i="3"/>
  <c r="F30" i="3"/>
  <c r="G29" i="3"/>
  <c r="F29" i="3"/>
  <c r="G28" i="3"/>
  <c r="F28" i="3"/>
  <c r="F27" i="3"/>
  <c r="G26" i="3"/>
  <c r="F26" i="3"/>
  <c r="F24" i="3"/>
  <c r="G23" i="3"/>
  <c r="F23" i="3"/>
  <c r="F22" i="3"/>
  <c r="G21" i="3"/>
  <c r="F21" i="3"/>
  <c r="F20" i="3"/>
  <c r="G19" i="3"/>
  <c r="F19" i="3"/>
  <c r="G18" i="3"/>
  <c r="F18" i="3"/>
  <c r="F17" i="3"/>
  <c r="G16" i="3"/>
  <c r="F16" i="3"/>
  <c r="G15" i="3"/>
  <c r="F15" i="3"/>
  <c r="F14" i="3"/>
  <c r="F13" i="3"/>
  <c r="G12" i="3"/>
  <c r="F12" i="3"/>
  <c r="G11" i="3"/>
  <c r="F11" i="3"/>
  <c r="G10" i="3"/>
  <c r="F10" i="3"/>
  <c r="F9" i="3"/>
  <c r="F8" i="3"/>
  <c r="I5" i="3"/>
</calcChain>
</file>

<file path=xl/sharedStrings.xml><?xml version="1.0" encoding="utf-8"?>
<sst xmlns="http://schemas.openxmlformats.org/spreadsheetml/2006/main" count="1018" uniqueCount="63">
  <si>
    <t>Ref year</t>
  </si>
  <si>
    <t>Ref val, mbits/cc</t>
  </si>
  <si>
    <t>separation unit (yrs)</t>
  </si>
  <si>
    <t>non-dominated points</t>
  </si>
  <si>
    <t>Graph serial # (n)</t>
  </si>
  <si>
    <t>piston engines</t>
  </si>
  <si>
    <t>years offset</t>
  </si>
  <si>
    <t>Pas Car</t>
  </si>
  <si>
    <t>Airplane</t>
  </si>
  <si>
    <t>combined</t>
  </si>
  <si>
    <t>Year</t>
  </si>
  <si>
    <t>turbine</t>
  </si>
  <si>
    <t>airplane</t>
  </si>
  <si>
    <t>W/$</t>
  </si>
  <si>
    <t>w/$</t>
  </si>
  <si>
    <t>piston</t>
  </si>
  <si>
    <t>year</t>
  </si>
  <si>
    <t>combined, w/$</t>
  </si>
  <si>
    <t>Combined - piston engine and turbine engine for airplanes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</si>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</sst>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0" fontId="10" fillId="4" borderId="3" applyNumberFormat="0" applyAlignment="0" applyProtection="0"/>
    <xf numFmtId="0" fontId="11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4" borderId="3" xfId="2"/>
    <xf numFmtId="0" fontId="11" fillId="5" borderId="4" xfId="3"/>
    <xf numFmtId="0" fontId="1" fillId="0" borderId="0" xfId="0" applyFont="1"/>
    <xf numFmtId="165" fontId="10" fillId="4" borderId="3" xfId="2" applyNumberFormat="1"/>
    <xf numFmtId="2" fontId="11" fillId="5" borderId="4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6">
    <cellStyle name="Calculation" xfId="2" builtinId="22"/>
    <cellStyle name="Check Cell" xfId="3" builtinId="23"/>
    <cellStyle name="Followed Hyperlink" xfId="5" builtinId="9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int_combust (piston and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0374431321084864"/>
                  <c:y val="-0.079833041703120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sourcedata!$E$6:$E$41</c:f>
              <c:numCache>
                <c:formatCode>General</c:formatCode>
                <c:ptCount val="36"/>
                <c:pt idx="0">
                  <c:v>1919.0</c:v>
                </c:pt>
                <c:pt idx="1">
                  <c:v>1927.0</c:v>
                </c:pt>
                <c:pt idx="2">
                  <c:v>1929.0</c:v>
                </c:pt>
                <c:pt idx="3">
                  <c:v>1931.0</c:v>
                </c:pt>
                <c:pt idx="4">
                  <c:v>1932.0</c:v>
                </c:pt>
                <c:pt idx="5">
                  <c:v>1933.0</c:v>
                </c:pt>
                <c:pt idx="6">
                  <c:v>1934.0</c:v>
                </c:pt>
                <c:pt idx="7">
                  <c:v>1935.0</c:v>
                </c:pt>
                <c:pt idx="8">
                  <c:v>1936.0</c:v>
                </c:pt>
                <c:pt idx="9">
                  <c:v>1937.0</c:v>
                </c:pt>
                <c:pt idx="10">
                  <c:v>1938.0</c:v>
                </c:pt>
                <c:pt idx="11">
                  <c:v>1939.0</c:v>
                </c:pt>
                <c:pt idx="12">
                  <c:v>1940.0</c:v>
                </c:pt>
                <c:pt idx="13">
                  <c:v>1941.0</c:v>
                </c:pt>
                <c:pt idx="14">
                  <c:v>1942.0</c:v>
                </c:pt>
                <c:pt idx="15">
                  <c:v>1943.0</c:v>
                </c:pt>
                <c:pt idx="16">
                  <c:v>1944.0</c:v>
                </c:pt>
                <c:pt idx="17">
                  <c:v>1945.0</c:v>
                </c:pt>
                <c:pt idx="18">
                  <c:v>1963.0</c:v>
                </c:pt>
                <c:pt idx="19">
                  <c:v>1964.0</c:v>
                </c:pt>
                <c:pt idx="20">
                  <c:v>1965.0</c:v>
                </c:pt>
                <c:pt idx="21">
                  <c:v>1966.0</c:v>
                </c:pt>
                <c:pt idx="22">
                  <c:v>1967.0</c:v>
                </c:pt>
                <c:pt idx="23">
                  <c:v>1968.0</c:v>
                </c:pt>
                <c:pt idx="24">
                  <c:v>1969.0</c:v>
                </c:pt>
                <c:pt idx="25">
                  <c:v>1972.0</c:v>
                </c:pt>
                <c:pt idx="26">
                  <c:v>1973.0</c:v>
                </c:pt>
                <c:pt idx="27">
                  <c:v>1979.0</c:v>
                </c:pt>
                <c:pt idx="28">
                  <c:v>1990.0</c:v>
                </c:pt>
                <c:pt idx="29">
                  <c:v>1996.0</c:v>
                </c:pt>
                <c:pt idx="30">
                  <c:v>1997.0</c:v>
                </c:pt>
                <c:pt idx="31">
                  <c:v>1998.0</c:v>
                </c:pt>
                <c:pt idx="32">
                  <c:v>1999.0</c:v>
                </c:pt>
                <c:pt idx="33">
                  <c:v>2000.0</c:v>
                </c:pt>
                <c:pt idx="34">
                  <c:v>2001.0</c:v>
                </c:pt>
                <c:pt idx="35">
                  <c:v>2002.0</c:v>
                </c:pt>
              </c:numCache>
            </c:numRef>
          </c:xVal>
          <c:yVal>
            <c:numRef>
              <c:f>sourcedata!$F$6:$F$41</c:f>
              <c:numCache>
                <c:formatCode>0.000</c:formatCode>
                <c:ptCount val="36"/>
                <c:pt idx="0">
                  <c:v>0.005</c:v>
                </c:pt>
                <c:pt idx="1">
                  <c:v>0.016</c:v>
                </c:pt>
                <c:pt idx="3">
                  <c:v>0.024</c:v>
                </c:pt>
                <c:pt idx="5">
                  <c:v>0.019</c:v>
                </c:pt>
                <c:pt idx="7">
                  <c:v>0.022</c:v>
                </c:pt>
                <c:pt idx="9">
                  <c:v>0.03</c:v>
                </c:pt>
                <c:pt idx="11">
                  <c:v>0.02</c:v>
                </c:pt>
                <c:pt idx="12">
                  <c:v>0.028</c:v>
                </c:pt>
                <c:pt idx="13">
                  <c:v>0.02</c:v>
                </c:pt>
                <c:pt idx="14">
                  <c:v>0.016</c:v>
                </c:pt>
                <c:pt idx="15">
                  <c:v>0.017</c:v>
                </c:pt>
                <c:pt idx="16">
                  <c:v>0.014</c:v>
                </c:pt>
                <c:pt idx="17">
                  <c:v>0.013</c:v>
                </c:pt>
                <c:pt idx="18">
                  <c:v>0.016</c:v>
                </c:pt>
                <c:pt idx="20">
                  <c:v>0.016</c:v>
                </c:pt>
                <c:pt idx="22">
                  <c:v>0.007</c:v>
                </c:pt>
                <c:pt idx="26">
                  <c:v>0.011</c:v>
                </c:pt>
                <c:pt idx="27">
                  <c:v>0.016</c:v>
                </c:pt>
                <c:pt idx="28">
                  <c:v>0.027</c:v>
                </c:pt>
                <c:pt idx="29">
                  <c:v>0.028</c:v>
                </c:pt>
                <c:pt idx="30">
                  <c:v>0.0</c:v>
                </c:pt>
                <c:pt idx="31">
                  <c:v>0.05</c:v>
                </c:pt>
                <c:pt idx="32">
                  <c:v>0.05</c:v>
                </c:pt>
                <c:pt idx="35">
                  <c:v>0.008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671848"/>
        <c:axId val="2138331832"/>
      </c:scatterChart>
      <c:valAx>
        <c:axId val="2019671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2138331832"/>
        <c:crosses val="autoZero"/>
        <c:crossBetween val="midCat"/>
      </c:valAx>
      <c:valAx>
        <c:axId val="2138331832"/>
        <c:scaling>
          <c:logBase val="10.0"/>
          <c:orientation val="minMax"/>
          <c:max val="100.0"/>
          <c:min val="0.001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01967184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0.0374431321084864"/>
                  <c:y val="-0.079833041703120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'w_$ comb_eng_orig'!$F$8:$F$102</c:f>
              <c:numCache>
                <c:formatCode>General</c:formatCode>
                <c:ptCount val="95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5">
                  <c:v>1925.0</c:v>
                </c:pt>
                <c:pt idx="16">
                  <c:v>1927.0</c:v>
                </c:pt>
                <c:pt idx="17">
                  <c:v>1929.0</c:v>
                </c:pt>
                <c:pt idx="18">
                  <c:v>1931.0</c:v>
                </c:pt>
                <c:pt idx="19">
                  <c:v>1932.0</c:v>
                </c:pt>
                <c:pt idx="20">
                  <c:v>1933.0</c:v>
                </c:pt>
                <c:pt idx="21">
                  <c:v>1934.0</c:v>
                </c:pt>
                <c:pt idx="22">
                  <c:v>1935.0</c:v>
                </c:pt>
                <c:pt idx="23">
                  <c:v>1936.0</c:v>
                </c:pt>
                <c:pt idx="24">
                  <c:v>1937.0</c:v>
                </c:pt>
                <c:pt idx="25">
                  <c:v>1938.0</c:v>
                </c:pt>
                <c:pt idx="26">
                  <c:v>1939.0</c:v>
                </c:pt>
                <c:pt idx="27">
                  <c:v>1940.0</c:v>
                </c:pt>
                <c:pt idx="28">
                  <c:v>1941.0</c:v>
                </c:pt>
                <c:pt idx="29">
                  <c:v>1942.0</c:v>
                </c:pt>
                <c:pt idx="30">
                  <c:v>1943.0</c:v>
                </c:pt>
                <c:pt idx="31">
                  <c:v>1944.0</c:v>
                </c:pt>
                <c:pt idx="32">
                  <c:v>1945.0</c:v>
                </c:pt>
                <c:pt idx="33">
                  <c:v>1946.0</c:v>
                </c:pt>
                <c:pt idx="34">
                  <c:v>1947.0</c:v>
                </c:pt>
                <c:pt idx="35">
                  <c:v>1948.0</c:v>
                </c:pt>
                <c:pt idx="36">
                  <c:v>1949.0</c:v>
                </c:pt>
                <c:pt idx="37">
                  <c:v>1950.0</c:v>
                </c:pt>
                <c:pt idx="38">
                  <c:v>1951.0</c:v>
                </c:pt>
                <c:pt idx="39">
                  <c:v>1952.0</c:v>
                </c:pt>
                <c:pt idx="40">
                  <c:v>1953.0</c:v>
                </c:pt>
                <c:pt idx="41">
                  <c:v>1954.0</c:v>
                </c:pt>
                <c:pt idx="42">
                  <c:v>1955.0</c:v>
                </c:pt>
                <c:pt idx="43">
                  <c:v>1956.0</c:v>
                </c:pt>
                <c:pt idx="44">
                  <c:v>1957.0</c:v>
                </c:pt>
                <c:pt idx="45">
                  <c:v>1958.0</c:v>
                </c:pt>
                <c:pt idx="46">
                  <c:v>1959.0</c:v>
                </c:pt>
                <c:pt idx="47">
                  <c:v>1960.0</c:v>
                </c:pt>
                <c:pt idx="48">
                  <c:v>1961.0</c:v>
                </c:pt>
                <c:pt idx="49">
                  <c:v>1962.0</c:v>
                </c:pt>
                <c:pt idx="50">
                  <c:v>1963.0</c:v>
                </c:pt>
                <c:pt idx="51">
                  <c:v>1964.0</c:v>
                </c:pt>
                <c:pt idx="52">
                  <c:v>1965.0</c:v>
                </c:pt>
                <c:pt idx="53">
                  <c:v>1966.0</c:v>
                </c:pt>
                <c:pt idx="54">
                  <c:v>1967.0</c:v>
                </c:pt>
                <c:pt idx="55">
                  <c:v>1968.0</c:v>
                </c:pt>
                <c:pt idx="56">
                  <c:v>1969.0</c:v>
                </c:pt>
                <c:pt idx="57">
                  <c:v>1970.0</c:v>
                </c:pt>
                <c:pt idx="58">
                  <c:v>1971.0</c:v>
                </c:pt>
                <c:pt idx="59">
                  <c:v>1972.0</c:v>
                </c:pt>
                <c:pt idx="60">
                  <c:v>1973.0</c:v>
                </c:pt>
                <c:pt idx="61">
                  <c:v>1974.0</c:v>
                </c:pt>
                <c:pt idx="62">
                  <c:v>1975.0</c:v>
                </c:pt>
                <c:pt idx="63">
                  <c:v>1976.0</c:v>
                </c:pt>
                <c:pt idx="64">
                  <c:v>1976.0</c:v>
                </c:pt>
                <c:pt idx="65">
                  <c:v>1977.0</c:v>
                </c:pt>
                <c:pt idx="66">
                  <c:v>1978.0</c:v>
                </c:pt>
                <c:pt idx="67">
                  <c:v>1979.0</c:v>
                </c:pt>
                <c:pt idx="68">
                  <c:v>1980.0</c:v>
                </c:pt>
                <c:pt idx="69">
                  <c:v>1981.0</c:v>
                </c:pt>
                <c:pt idx="70">
                  <c:v>1982.0</c:v>
                </c:pt>
                <c:pt idx="71">
                  <c:v>1982.0</c:v>
                </c:pt>
                <c:pt idx="72">
                  <c:v>1982.0</c:v>
                </c:pt>
                <c:pt idx="73">
                  <c:v>1983.0</c:v>
                </c:pt>
                <c:pt idx="74">
                  <c:v>1983.0</c:v>
                </c:pt>
                <c:pt idx="75">
                  <c:v>1984.0</c:v>
                </c:pt>
                <c:pt idx="76">
                  <c:v>1985.0</c:v>
                </c:pt>
                <c:pt idx="77">
                  <c:v>1986.0</c:v>
                </c:pt>
                <c:pt idx="78">
                  <c:v>1986.0</c:v>
                </c:pt>
                <c:pt idx="79">
                  <c:v>1986.0</c:v>
                </c:pt>
                <c:pt idx="80">
                  <c:v>1986.0</c:v>
                </c:pt>
                <c:pt idx="81">
                  <c:v>1987.0</c:v>
                </c:pt>
                <c:pt idx="82">
                  <c:v>1987.0</c:v>
                </c:pt>
                <c:pt idx="83">
                  <c:v>1990.0</c:v>
                </c:pt>
                <c:pt idx="84">
                  <c:v>1991.0</c:v>
                </c:pt>
                <c:pt idx="85">
                  <c:v>1993.0</c:v>
                </c:pt>
                <c:pt idx="86">
                  <c:v>1994.0</c:v>
                </c:pt>
                <c:pt idx="87">
                  <c:v>1995.0</c:v>
                </c:pt>
                <c:pt idx="88">
                  <c:v>1996.0</c:v>
                </c:pt>
                <c:pt idx="89">
                  <c:v>1997.0</c:v>
                </c:pt>
                <c:pt idx="90">
                  <c:v>1998.0</c:v>
                </c:pt>
                <c:pt idx="91">
                  <c:v>1999.0</c:v>
                </c:pt>
                <c:pt idx="92">
                  <c:v>2000.0</c:v>
                </c:pt>
                <c:pt idx="93">
                  <c:v>2001.0</c:v>
                </c:pt>
                <c:pt idx="94">
                  <c:v>2002.0</c:v>
                </c:pt>
              </c:numCache>
            </c:numRef>
          </c:xVal>
          <c:yVal>
            <c:numRef>
              <c:f>'w_$ comb_eng_orig'!$G$8:$G$102</c:f>
              <c:numCache>
                <c:formatCode>0.000</c:formatCode>
                <c:ptCount val="95"/>
                <c:pt idx="2">
                  <c:v>0.001</c:v>
                </c:pt>
                <c:pt idx="3">
                  <c:v>0.005</c:v>
                </c:pt>
                <c:pt idx="4">
                  <c:v>0.008</c:v>
                </c:pt>
                <c:pt idx="7">
                  <c:v>0.015</c:v>
                </c:pt>
                <c:pt idx="8">
                  <c:v>0.018</c:v>
                </c:pt>
                <c:pt idx="10">
                  <c:v>0.02</c:v>
                </c:pt>
                <c:pt idx="11">
                  <c:v>0.021</c:v>
                </c:pt>
                <c:pt idx="13">
                  <c:v>0.059</c:v>
                </c:pt>
                <c:pt idx="15">
                  <c:v>0.076</c:v>
                </c:pt>
                <c:pt idx="18">
                  <c:v>0.22</c:v>
                </c:pt>
                <c:pt idx="20">
                  <c:v>0.242</c:v>
                </c:pt>
                <c:pt idx="21">
                  <c:v>0.246</c:v>
                </c:pt>
                <c:pt idx="24">
                  <c:v>0.25</c:v>
                </c:pt>
                <c:pt idx="25">
                  <c:v>0.321</c:v>
                </c:pt>
                <c:pt idx="42">
                  <c:v>0.228</c:v>
                </c:pt>
                <c:pt idx="43">
                  <c:v>0.268</c:v>
                </c:pt>
                <c:pt idx="44">
                  <c:v>0.289</c:v>
                </c:pt>
                <c:pt idx="45">
                  <c:v>0.32</c:v>
                </c:pt>
                <c:pt idx="57">
                  <c:v>0.464</c:v>
                </c:pt>
                <c:pt idx="58">
                  <c:v>0.473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345960"/>
        <c:axId val="2138348584"/>
      </c:scatterChart>
      <c:valAx>
        <c:axId val="21383459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2138348584"/>
        <c:crosses val="autoZero"/>
        <c:crossBetween val="midCat"/>
      </c:valAx>
      <c:valAx>
        <c:axId val="2138348584"/>
        <c:scaling>
          <c:logBase val="10.0"/>
          <c:orientation val="minMax"/>
          <c:max val="100.0"/>
          <c:min val="0.001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21383459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19050</xdr:rowOff>
    </xdr:from>
    <xdr:to>
      <xdr:col>15</xdr:col>
      <xdr:colOff>304800</xdr:colOff>
      <xdr:row>26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2</xdr:row>
      <xdr:rowOff>252412</xdr:rowOff>
    </xdr:from>
    <xdr:to>
      <xdr:col>17</xdr:col>
      <xdr:colOff>133350</xdr:colOff>
      <xdr:row>15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5"/>
  <sheetViews>
    <sheetView tabSelected="1" workbookViewId="0">
      <selection sqref="A1:E15"/>
    </sheetView>
  </sheetViews>
  <sheetFormatPr baseColWidth="10" defaultColWidth="8.83203125" defaultRowHeight="14" x14ac:dyDescent="0"/>
  <sheetData>
    <row r="1" spans="1:5"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35">
        <f>PRMallall!G1</f>
        <v>5.6134946454349773E-3</v>
      </c>
      <c r="C2" s="35">
        <f>PRMallND!G1</f>
        <v>1.8906624547343695E-2</v>
      </c>
      <c r="D2" s="35">
        <f>PRM70all!G1</f>
        <v>2.5393143059785864E-2</v>
      </c>
      <c r="E2" s="35">
        <f>PRM70ND!G1</f>
        <v>5.3826297170431282E-2</v>
      </c>
    </row>
    <row r="3" spans="1:5">
      <c r="A3" t="s">
        <v>46</v>
      </c>
      <c r="B3">
        <f>PRMallall!B30</f>
        <v>23</v>
      </c>
      <c r="C3">
        <f>PRMallND!B13</f>
        <v>6</v>
      </c>
      <c r="D3">
        <f>PRM70all!B14</f>
        <v>7</v>
      </c>
      <c r="E3">
        <f>PRM70ND!B13</f>
        <v>6</v>
      </c>
    </row>
    <row r="4" spans="1:5">
      <c r="A4" t="s">
        <v>20</v>
      </c>
      <c r="B4" s="34">
        <f>PRMallall!H1</f>
        <v>7.0765670296265168E-2</v>
      </c>
      <c r="C4" s="34">
        <f>PRMallND!H1</f>
        <v>0.64103379894083112</v>
      </c>
      <c r="D4" s="34">
        <f>PRM70all!H1</f>
        <v>0.15377192585015037</v>
      </c>
      <c r="E4" s="34">
        <f>PRM70ND!H1</f>
        <v>0.92558537454924394</v>
      </c>
    </row>
    <row r="5" spans="1:5">
      <c r="A5" t="s">
        <v>52</v>
      </c>
      <c r="B5" s="35">
        <f>PRMallall!H16</f>
        <v>9.3859252510520158E-3</v>
      </c>
      <c r="C5" s="35">
        <f>PRMallND!H16</f>
        <v>1.9920258549245978E-2</v>
      </c>
      <c r="D5" s="35">
        <f>PRM70all!H16</f>
        <v>6.8900168836018807E-2</v>
      </c>
      <c r="E5" s="35">
        <f>PRM70ND!H16</f>
        <v>2.0751502213614634E-2</v>
      </c>
    </row>
    <row r="6" spans="1:5">
      <c r="A6" t="s">
        <v>53</v>
      </c>
      <c r="B6" s="35">
        <f>PRMallall!H26</f>
        <v>4.5218079421199776E-3</v>
      </c>
      <c r="C6" s="35">
        <f>PRMallND!H26</f>
        <v>7.9250725564110058E-3</v>
      </c>
      <c r="D6" s="35">
        <f>PRM70all!H26</f>
        <v>2.8850984760716007E-2</v>
      </c>
      <c r="E6" s="35">
        <f>PRM70ND!H26</f>
        <v>8.2556961087872915E-3</v>
      </c>
    </row>
    <row r="7" spans="1:5">
      <c r="A7" t="s">
        <v>54</v>
      </c>
      <c r="B7" s="35">
        <f>SUM(B5:B6)/3</f>
        <v>4.635911064390665E-3</v>
      </c>
      <c r="C7" s="35">
        <f>SUM(C5:C6)/3</f>
        <v>9.2817770352189941E-3</v>
      </c>
      <c r="D7" s="35">
        <f>SUM(D5:D6)/3</f>
        <v>3.2583717865578267E-2</v>
      </c>
      <c r="E7" s="35">
        <f>SUM(E5:E6)/3</f>
        <v>9.6690661074673081E-3</v>
      </c>
    </row>
    <row r="8" spans="1:5">
      <c r="A8" t="s">
        <v>55</v>
      </c>
      <c r="B8" s="36">
        <f>B7/B2</f>
        <v>0.82585115996515546</v>
      </c>
      <c r="C8" s="36">
        <f>C7/C2</f>
        <v>0.49092724150610195</v>
      </c>
      <c r="D8" s="36">
        <f>D7/D2</f>
        <v>1.2831699403599957</v>
      </c>
      <c r="E8" s="36">
        <f>E7/E2</f>
        <v>0.17963461385523047</v>
      </c>
    </row>
    <row r="9" spans="1:5">
      <c r="A9" t="s">
        <v>56</v>
      </c>
      <c r="B9" s="35">
        <f>PRMallall!B25</f>
        <v>5.5980147586023911E-3</v>
      </c>
      <c r="C9" s="35">
        <f>PRMallND!B8</f>
        <v>1.891990475884248E-2</v>
      </c>
      <c r="D9" s="35">
        <f>PRM70all!B9</f>
        <v>2.4851152476408154E-2</v>
      </c>
      <c r="E9" s="35">
        <f>PRM70ND!B8</f>
        <v>5.3744893605572434E-2</v>
      </c>
    </row>
    <row r="10" spans="1:5">
      <c r="A10" t="s">
        <v>57</v>
      </c>
      <c r="B10" s="35">
        <f>PRMallall!B26</f>
        <v>1.3854627753096427E-3</v>
      </c>
      <c r="C10" s="35">
        <f>PRMallND!B9</f>
        <v>3.2471710789746672E-3</v>
      </c>
      <c r="D10" s="35">
        <f>PRM70all!B10</f>
        <v>1.3900930486531385E-2</v>
      </c>
      <c r="E10" s="35">
        <f>PRM70ND!B9</f>
        <v>2.9902291332617749E-3</v>
      </c>
    </row>
    <row r="11" spans="1:5">
      <c r="A11" t="s">
        <v>59</v>
      </c>
      <c r="B11" s="35">
        <f>PRMallall!B28</f>
        <v>9.4595385939417621E-3</v>
      </c>
      <c r="C11" s="35">
        <f>PRMallND!B11</f>
        <v>2.0689671653427607E-2</v>
      </c>
      <c r="D11" s="35">
        <f>PRM70all!B12</f>
        <v>5.3826297170431282E-2</v>
      </c>
      <c r="E11" s="35">
        <f>PRM70ND!B11</f>
        <v>5.8554074280794906E-2</v>
      </c>
    </row>
    <row r="12" spans="1:5">
      <c r="A12" t="s">
        <v>58</v>
      </c>
      <c r="B12" s="35">
        <f>PRMallall!B27</f>
        <v>2.5238145431566426E-3</v>
      </c>
      <c r="C12" s="35">
        <f>PRMallND!B10</f>
        <v>1.2348584461469549E-2</v>
      </c>
      <c r="D12" s="35">
        <f>PRM70all!B11</f>
        <v>1.0674200300081002E-2</v>
      </c>
      <c r="E12" s="35">
        <f>PRM70ND!B10</f>
        <v>5.0255807597270538E-2</v>
      </c>
    </row>
    <row r="13" spans="1:5">
      <c r="A13" t="s">
        <v>60</v>
      </c>
      <c r="B13">
        <f>PRMallall!E29</f>
        <v>83</v>
      </c>
      <c r="C13">
        <f>PRMallND!E12</f>
        <v>80</v>
      </c>
      <c r="D13">
        <f>PRM70all!E13</f>
        <v>29</v>
      </c>
      <c r="E13">
        <f>PRM70ND!E12</f>
        <v>26</v>
      </c>
    </row>
    <row r="14" spans="1:5">
      <c r="A14" t="s">
        <v>61</v>
      </c>
    </row>
    <row r="15" spans="1:5">
      <c r="A15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F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2" ht="16" thickTop="1" thickBot="1">
      <c r="B1" s="26" t="s">
        <v>19</v>
      </c>
      <c r="C1" s="26" t="s">
        <v>20</v>
      </c>
      <c r="D1" s="26" t="s">
        <v>21</v>
      </c>
      <c r="E1" s="32" t="s">
        <v>16</v>
      </c>
      <c r="F1" s="33" t="s">
        <v>17</v>
      </c>
      <c r="G1" s="24">
        <f>LN(G2)</f>
        <v>5.3826297170431282E-2</v>
      </c>
      <c r="H1" s="25">
        <f>G4</f>
        <v>0.92558537454924394</v>
      </c>
      <c r="I1" s="22" t="s">
        <v>16</v>
      </c>
      <c r="J1" s="23" t="s">
        <v>17</v>
      </c>
      <c r="K1" s="27">
        <f>LN(K2)</f>
        <v>5.366002762236699E-2</v>
      </c>
      <c r="L1" s="28">
        <f>K4</f>
        <v>0.85197209550469089</v>
      </c>
      <c r="M1" s="22" t="s">
        <v>16</v>
      </c>
      <c r="N1" s="23" t="s">
        <v>17</v>
      </c>
      <c r="O1" s="27">
        <f>LN(O2)</f>
        <v>5.5128390933354234E-2</v>
      </c>
      <c r="P1" s="28">
        <f>O4</f>
        <v>0.91362072234000569</v>
      </c>
      <c r="Q1" s="22" t="s">
        <v>16</v>
      </c>
      <c r="R1" s="23" t="s">
        <v>17</v>
      </c>
      <c r="S1" s="27">
        <f>LN(S2)</f>
        <v>5.3859483083940958E-2</v>
      </c>
      <c r="T1" s="28">
        <f>S4</f>
        <v>0.92580149012370794</v>
      </c>
      <c r="U1" s="22" t="s">
        <v>16</v>
      </c>
      <c r="V1" s="23" t="s">
        <v>17</v>
      </c>
      <c r="W1" s="27">
        <f>LN(W2)</f>
        <v>5.8554074280794906E-2</v>
      </c>
      <c r="X1" s="28">
        <f>W4</f>
        <v>0.99321192751355147</v>
      </c>
      <c r="Y1" s="22" t="s">
        <v>16</v>
      </c>
      <c r="Z1" s="23" t="s">
        <v>17</v>
      </c>
      <c r="AA1" s="27">
        <f>LN(AA2)</f>
        <v>5.0255807597270538E-2</v>
      </c>
      <c r="AB1" s="28">
        <f>AA4</f>
        <v>0.92755665286594369</v>
      </c>
      <c r="AC1" s="22" t="s">
        <v>16</v>
      </c>
      <c r="AD1" s="23" t="s">
        <v>17</v>
      </c>
      <c r="AE1" s="27">
        <f>LN(AE2)</f>
        <v>5.1011578115706981E-2</v>
      </c>
      <c r="AF1" s="28">
        <f>AE4</f>
        <v>0.91226042858349998</v>
      </c>
    </row>
    <row r="2" spans="1:32" ht="15" thickTop="1">
      <c r="B2">
        <v>5.366002762236699E-2</v>
      </c>
      <c r="C2" s="29">
        <v>0.85197209550469089</v>
      </c>
      <c r="D2">
        <v>17.266449155166328</v>
      </c>
      <c r="E2" s="21">
        <v>1973</v>
      </c>
      <c r="F2" s="21">
        <v>1.0999999999999999E-2</v>
      </c>
      <c r="G2">
        <f t="array" ref="G2:H6">LOGEST(F2:F7,E2:E7,TRUE, TRUE)</f>
        <v>1.0553012774155934</v>
      </c>
      <c r="H2">
        <v>8.330027186748391E-49</v>
      </c>
      <c r="I2" s="21">
        <v>1979</v>
      </c>
      <c r="J2" s="21">
        <v>1.6E-2</v>
      </c>
      <c r="K2">
        <f t="array" ref="K2:L6">LOGEST(J2:J6,I2:I6,TRUE, TRUE)</f>
        <v>1.0551258275355162</v>
      </c>
      <c r="L2">
        <v>1.1607024379260825E-48</v>
      </c>
      <c r="M2" s="21">
        <v>1973</v>
      </c>
      <c r="N2" s="21">
        <v>1.0999999999999999E-2</v>
      </c>
      <c r="O2">
        <f t="array" ref="O2:P6">LOGEST(N2:N6,M2:M6,TRUE, TRUE)</f>
        <v>1.056676273619642</v>
      </c>
      <c r="P2">
        <v>6.1708949510538455E-50</v>
      </c>
      <c r="Q2" s="21">
        <v>1973</v>
      </c>
      <c r="R2" s="21">
        <v>1.0999999999999999E-2</v>
      </c>
      <c r="S2">
        <f t="array" ref="S2:T6">LOGEST(R2:R6,Q2:Q6,TRUE, TRUE)</f>
        <v>1.055336299133623</v>
      </c>
      <c r="T2">
        <v>7.8283309548544403E-49</v>
      </c>
      <c r="U2" s="21">
        <v>1973</v>
      </c>
      <c r="V2" s="21">
        <v>1.0999999999999999E-2</v>
      </c>
      <c r="W2">
        <f t="array" ref="W2:X6">LOGEST(V2:V6,U2:U6,TRUE, TRUE)</f>
        <v>1.060302319229786</v>
      </c>
      <c r="X2">
        <v>7.3414705408017965E-53</v>
      </c>
      <c r="Y2" s="21">
        <v>1973</v>
      </c>
      <c r="Z2" s="21">
        <v>1.0999999999999999E-2</v>
      </c>
      <c r="AA2">
        <f t="array" ref="AA2:AB6">LOGEST(Z2:Z6,Y2:Y6,TRUE, TRUE)</f>
        <v>1.0515400539084914</v>
      </c>
      <c r="AB2">
        <v>9.7267191988934402E-46</v>
      </c>
      <c r="AC2" s="21">
        <v>1973</v>
      </c>
      <c r="AD2" s="21">
        <v>1.0999999999999999E-2</v>
      </c>
      <c r="AE2">
        <f t="array" ref="AE2:AF6">LOGEST(AD2:AD6,AC2:AC6,TRUE, TRUE)</f>
        <v>1.0523350772699571</v>
      </c>
      <c r="AF2">
        <v>2.1881592002529621E-46</v>
      </c>
    </row>
    <row r="3" spans="1:32">
      <c r="B3">
        <v>5.5128390933354234E-2</v>
      </c>
      <c r="C3" s="29">
        <v>0.91362072234000569</v>
      </c>
      <c r="D3">
        <v>31.730552063755184</v>
      </c>
      <c r="E3" s="21">
        <v>1979</v>
      </c>
      <c r="F3" s="21">
        <v>1.6E-2</v>
      </c>
      <c r="G3">
        <v>7.631069649180134E-3</v>
      </c>
      <c r="H3">
        <v>15.179656982454748</v>
      </c>
      <c r="I3" s="21">
        <v>1990</v>
      </c>
      <c r="J3" s="21">
        <v>2.7E-2</v>
      </c>
      <c r="K3">
        <v>1.2913660803988749E-2</v>
      </c>
      <c r="L3">
        <v>25.729354858743687</v>
      </c>
      <c r="M3" s="21">
        <v>1990</v>
      </c>
      <c r="N3" s="21">
        <v>2.7E-2</v>
      </c>
      <c r="O3">
        <v>9.7867051108039681E-3</v>
      </c>
      <c r="P3">
        <v>19.487514680508493</v>
      </c>
      <c r="Q3" s="21">
        <v>1979</v>
      </c>
      <c r="R3" s="21">
        <v>1.6E-2</v>
      </c>
      <c r="S3">
        <v>8.8031926801442947E-3</v>
      </c>
      <c r="T3">
        <v>17.509809598911815</v>
      </c>
      <c r="U3" s="21">
        <v>1979</v>
      </c>
      <c r="V3" s="21">
        <v>1.6E-2</v>
      </c>
      <c r="W3">
        <v>2.7947873215284432E-3</v>
      </c>
      <c r="X3">
        <v>5.5555528661247395</v>
      </c>
      <c r="Y3" s="21">
        <v>1979</v>
      </c>
      <c r="Z3" s="21">
        <v>1.6E-2</v>
      </c>
      <c r="AA3">
        <v>8.1087639981213804E-3</v>
      </c>
      <c r="AB3">
        <v>16.11555879847845</v>
      </c>
      <c r="AC3" s="21">
        <v>1979</v>
      </c>
      <c r="AD3" s="21">
        <v>1.6E-2</v>
      </c>
      <c r="AE3">
        <v>9.1336942149483485E-3</v>
      </c>
      <c r="AF3">
        <v>18.150693534726521</v>
      </c>
    </row>
    <row r="4" spans="1:32" ht="15" thickBot="1">
      <c r="B4">
        <v>5.3859483083940958E-2</v>
      </c>
      <c r="C4" s="29">
        <v>0.92580149012370794</v>
      </c>
      <c r="D4">
        <v>37.432078824787311</v>
      </c>
      <c r="E4" s="21">
        <v>1990</v>
      </c>
      <c r="F4" s="21">
        <v>2.7E-2</v>
      </c>
      <c r="G4">
        <v>0.92558537454924394</v>
      </c>
      <c r="H4">
        <v>0.18485993872435655</v>
      </c>
      <c r="I4" s="21">
        <v>1996</v>
      </c>
      <c r="J4" s="21">
        <v>2.8000000000000001E-2</v>
      </c>
      <c r="K4">
        <v>0.85197209550469089</v>
      </c>
      <c r="L4">
        <v>0.21344683642650192</v>
      </c>
      <c r="M4" s="21">
        <v>1996</v>
      </c>
      <c r="N4" s="21">
        <v>2.8000000000000001E-2</v>
      </c>
      <c r="O4">
        <v>0.91362072234000569</v>
      </c>
      <c r="P4">
        <v>0.21053930145527966</v>
      </c>
      <c r="Q4" s="21">
        <v>1996</v>
      </c>
      <c r="R4" s="21">
        <v>2.8000000000000001E-2</v>
      </c>
      <c r="S4">
        <v>0.92580149012370794</v>
      </c>
      <c r="T4">
        <v>0.21310273109267089</v>
      </c>
      <c r="U4" s="21">
        <v>1990</v>
      </c>
      <c r="V4" s="21">
        <v>2.7E-2</v>
      </c>
      <c r="W4">
        <v>0.99321192751355147</v>
      </c>
      <c r="X4">
        <v>6.4389376766695053E-2</v>
      </c>
      <c r="Y4" s="21">
        <v>1990</v>
      </c>
      <c r="Z4" s="21">
        <v>2.7E-2</v>
      </c>
      <c r="AA4">
        <v>0.92755665286594369</v>
      </c>
      <c r="AB4">
        <v>0.18008029549145446</v>
      </c>
      <c r="AC4" s="21">
        <v>1990</v>
      </c>
      <c r="AD4" s="21">
        <v>2.7E-2</v>
      </c>
      <c r="AE4">
        <v>0.91226042858349998</v>
      </c>
      <c r="AF4">
        <v>0.19818222271872615</v>
      </c>
    </row>
    <row r="5" spans="1:32" ht="16" thickTop="1" thickBot="1">
      <c r="B5">
        <v>5.8554074280794906E-2</v>
      </c>
      <c r="C5" s="29">
        <v>0.99321192751355147</v>
      </c>
      <c r="D5">
        <v>438.95167420340812</v>
      </c>
      <c r="E5" s="21">
        <v>1996</v>
      </c>
      <c r="F5" s="21">
        <v>2.8000000000000001E-2</v>
      </c>
      <c r="G5">
        <v>49.752874193353286</v>
      </c>
      <c r="H5">
        <v>4</v>
      </c>
      <c r="I5" s="21">
        <v>1998</v>
      </c>
      <c r="J5" s="21">
        <v>0.05</v>
      </c>
      <c r="K5" s="25">
        <v>17.266449155166328</v>
      </c>
      <c r="L5">
        <v>3</v>
      </c>
      <c r="M5" s="21">
        <v>1998</v>
      </c>
      <c r="N5" s="21">
        <v>0.05</v>
      </c>
      <c r="O5" s="25">
        <v>31.730552063755184</v>
      </c>
      <c r="P5">
        <v>3</v>
      </c>
      <c r="Q5" s="21">
        <v>1998</v>
      </c>
      <c r="R5" s="21">
        <v>0.05</v>
      </c>
      <c r="S5" s="25">
        <v>37.432078824787311</v>
      </c>
      <c r="T5">
        <v>3</v>
      </c>
      <c r="U5" s="21">
        <v>1998</v>
      </c>
      <c r="V5" s="21">
        <v>0.05</v>
      </c>
      <c r="W5" s="25">
        <v>438.95167420340886</v>
      </c>
      <c r="X5">
        <v>3</v>
      </c>
      <c r="Y5" s="21">
        <v>1996</v>
      </c>
      <c r="Z5" s="21">
        <v>2.8000000000000001E-2</v>
      </c>
      <c r="AA5" s="25">
        <v>38.411670204145921</v>
      </c>
      <c r="AB5">
        <v>3</v>
      </c>
      <c r="AC5" s="21">
        <v>1996</v>
      </c>
      <c r="AD5" s="21">
        <v>2.8000000000000001E-2</v>
      </c>
      <c r="AE5" s="25">
        <v>31.192097722463139</v>
      </c>
      <c r="AF5">
        <v>3</v>
      </c>
    </row>
    <row r="6" spans="1:32" ht="15" thickTop="1">
      <c r="B6">
        <v>5.0255807597270538E-2</v>
      </c>
      <c r="C6" s="29">
        <v>0.92755665286594369</v>
      </c>
      <c r="D6">
        <v>38.411670204145921</v>
      </c>
      <c r="E6" s="21">
        <v>1998</v>
      </c>
      <c r="F6" s="21">
        <v>0.05</v>
      </c>
      <c r="G6">
        <v>1.7002147683978701</v>
      </c>
      <c r="H6">
        <v>0.13669278778069144</v>
      </c>
      <c r="I6" s="21">
        <v>1999</v>
      </c>
      <c r="J6" s="21">
        <v>0.05</v>
      </c>
      <c r="K6">
        <v>0.78665168780314743</v>
      </c>
      <c r="L6">
        <v>0.1366786559414456</v>
      </c>
      <c r="M6" s="21">
        <v>1999</v>
      </c>
      <c r="N6" s="21">
        <v>0.05</v>
      </c>
      <c r="O6">
        <v>1.4065137545376627</v>
      </c>
      <c r="P6">
        <v>0.13298039237183137</v>
      </c>
      <c r="Q6" s="21">
        <v>1999</v>
      </c>
      <c r="R6" s="21">
        <v>0.05</v>
      </c>
      <c r="S6">
        <v>1.6998945359886293</v>
      </c>
      <c r="T6">
        <v>0.13623832199746561</v>
      </c>
      <c r="U6" s="21">
        <v>1999</v>
      </c>
      <c r="V6" s="21">
        <v>0.05</v>
      </c>
      <c r="W6">
        <v>1.8198900595787486</v>
      </c>
      <c r="X6">
        <v>1.2437975521210226E-2</v>
      </c>
      <c r="Y6" s="21">
        <v>1999</v>
      </c>
      <c r="Z6" s="21">
        <v>0.05</v>
      </c>
      <c r="AA6">
        <v>1.2456487044856088</v>
      </c>
      <c r="AB6">
        <v>9.7286738472868672E-2</v>
      </c>
      <c r="AC6" s="21">
        <v>1998</v>
      </c>
      <c r="AD6" s="21">
        <v>0.05</v>
      </c>
      <c r="AE6">
        <v>1.2251068627532731</v>
      </c>
      <c r="AF6">
        <v>0.11782858020520434</v>
      </c>
    </row>
    <row r="7" spans="1:32">
      <c r="B7">
        <v>5.1011578115706981E-2</v>
      </c>
      <c r="C7" s="29">
        <v>0.91226042858349998</v>
      </c>
      <c r="D7">
        <v>31.192097722463142</v>
      </c>
      <c r="E7" s="21">
        <v>1999</v>
      </c>
      <c r="F7" s="21">
        <v>0.05</v>
      </c>
      <c r="G7" t="s">
        <v>22</v>
      </c>
      <c r="H7">
        <f>TINV(0.0455,H5)</f>
        <v>2.8693151696963848</v>
      </c>
      <c r="K7" t="s">
        <v>22</v>
      </c>
      <c r="L7">
        <f>TINV(0.0455,L5)</f>
        <v>3.3068299207201113</v>
      </c>
      <c r="O7" t="s">
        <v>22</v>
      </c>
      <c r="P7">
        <f>TINV(0.0455,P5)</f>
        <v>3.3068299207201113</v>
      </c>
      <c r="S7" t="s">
        <v>22</v>
      </c>
      <c r="T7">
        <f>TINV(0.0455,T5)</f>
        <v>3.3068299207201113</v>
      </c>
      <c r="W7" t="s">
        <v>22</v>
      </c>
      <c r="X7">
        <f>TINV(0.0455,X5)</f>
        <v>3.3068299207201113</v>
      </c>
      <c r="AA7" t="s">
        <v>22</v>
      </c>
      <c r="AB7">
        <f>TINV(0.0455,AB5)</f>
        <v>3.3068299207201113</v>
      </c>
    </row>
    <row r="8" spans="1:32">
      <c r="A8" t="s">
        <v>41</v>
      </c>
      <c r="B8" s="26">
        <f>AVERAGE(B2:B7)</f>
        <v>5.3744893605572434E-2</v>
      </c>
      <c r="C8" s="26">
        <f>AVERAGE(C2:C7)</f>
        <v>0.92073721948856668</v>
      </c>
      <c r="D8" s="26">
        <f>AVERAGE(D2:D7)</f>
        <v>99.164087028954327</v>
      </c>
      <c r="E8" s="26">
        <f>AVERAGE(E2:E7)</f>
        <v>1989.1666666666667</v>
      </c>
      <c r="F8" s="26">
        <f>AVERAGE(F2:F7)</f>
        <v>3.0333333333333334E-2</v>
      </c>
      <c r="G8" t="s">
        <v>23</v>
      </c>
      <c r="H8">
        <f>H7*G3</f>
        <v>2.1895943905402226E-2</v>
      </c>
      <c r="K8" t="s">
        <v>23</v>
      </c>
      <c r="L8">
        <f>L7*K3</f>
        <v>4.2703279932660522E-2</v>
      </c>
      <c r="O8" t="s">
        <v>23</v>
      </c>
      <c r="P8">
        <f>P7*O3</f>
        <v>3.2362969285670992E-2</v>
      </c>
      <c r="S8" t="s">
        <v>23</v>
      </c>
      <c r="T8">
        <f>T7*S3</f>
        <v>2.9110660952565422E-2</v>
      </c>
      <c r="W8" t="s">
        <v>23</v>
      </c>
      <c r="X8">
        <f>X7*W3</f>
        <v>9.2418863368794735E-3</v>
      </c>
      <c r="AA8" t="s">
        <v>23</v>
      </c>
      <c r="AB8">
        <f>AB7*AA3</f>
        <v>2.6814303409045816E-2</v>
      </c>
    </row>
    <row r="9" spans="1:32">
      <c r="A9" t="s">
        <v>42</v>
      </c>
      <c r="B9" s="26">
        <f>STDEV(B2:B7)</f>
        <v>2.9902291332617749E-3</v>
      </c>
      <c r="C9" s="26">
        <f>STDEV(C2:C7)</f>
        <v>4.5112919666527328E-2</v>
      </c>
      <c r="D9" s="26">
        <f>STDEV(D2:D7)</f>
        <v>166.63252830243093</v>
      </c>
      <c r="E9" s="26">
        <f>STDEV(E2:E7)</f>
        <v>10.833589740555377</v>
      </c>
      <c r="F9" s="26">
        <f>STDEV(F2:F7)</f>
        <v>1.6548917386544255E-2</v>
      </c>
      <c r="G9" t="s">
        <v>24</v>
      </c>
      <c r="H9">
        <f>G2+H8</f>
        <v>1.0771972213209957</v>
      </c>
      <c r="K9" t="s">
        <v>24</v>
      </c>
      <c r="L9">
        <f>K2+L8</f>
        <v>1.0978291074681767</v>
      </c>
      <c r="O9" t="s">
        <v>24</v>
      </c>
      <c r="P9">
        <f>O2+P8</f>
        <v>1.0890392429053131</v>
      </c>
      <c r="S9" t="s">
        <v>24</v>
      </c>
      <c r="T9">
        <f>S2+T8</f>
        <v>1.0844469600861883</v>
      </c>
      <c r="W9" t="s">
        <v>24</v>
      </c>
      <c r="X9">
        <f>W2+X8</f>
        <v>1.0695442055666655</v>
      </c>
      <c r="AA9" t="s">
        <v>24</v>
      </c>
      <c r="AB9">
        <f>AA2+AB8</f>
        <v>1.0783543573175371</v>
      </c>
    </row>
    <row r="10" spans="1:32">
      <c r="A10" t="s">
        <v>43</v>
      </c>
      <c r="B10" s="26">
        <f>MIN(B2:B7)</f>
        <v>5.0255807597270538E-2</v>
      </c>
      <c r="C10" s="26">
        <f>MIN(C2:C7)</f>
        <v>0.85197209550469089</v>
      </c>
      <c r="D10" s="26">
        <f>MIN(D2:D7)</f>
        <v>17.266449155166328</v>
      </c>
      <c r="E10" s="26">
        <f>MIN(E2:E7)</f>
        <v>1973</v>
      </c>
      <c r="F10" s="26">
        <f>MIN(F2:F7)</f>
        <v>1.0999999999999999E-2</v>
      </c>
      <c r="G10" t="s">
        <v>25</v>
      </c>
      <c r="H10">
        <f>G2-H8</f>
        <v>1.0334053335101911</v>
      </c>
      <c r="K10" t="s">
        <v>25</v>
      </c>
      <c r="L10">
        <f>K2-L8</f>
        <v>1.0124225476028557</v>
      </c>
      <c r="O10" t="s">
        <v>25</v>
      </c>
      <c r="P10">
        <f>O2-P8</f>
        <v>1.0243133043339709</v>
      </c>
      <c r="S10" t="s">
        <v>25</v>
      </c>
      <c r="T10">
        <f>S2-T8</f>
        <v>1.0262256381810577</v>
      </c>
      <c r="W10" t="s">
        <v>25</v>
      </c>
      <c r="X10">
        <f>W2-X8</f>
        <v>1.0510604328929065</v>
      </c>
      <c r="AA10" t="s">
        <v>25</v>
      </c>
      <c r="AB10">
        <f>AA2-AB8</f>
        <v>1.0247257504994456</v>
      </c>
    </row>
    <row r="11" spans="1:32">
      <c r="A11" t="s">
        <v>44</v>
      </c>
      <c r="B11" s="26">
        <f>MAX(B2:B7)</f>
        <v>5.8554074280794906E-2</v>
      </c>
      <c r="C11" s="26">
        <f>MAX(C2:C7)</f>
        <v>0.99321192751355147</v>
      </c>
      <c r="D11" s="26">
        <f>MAX(D2:D7)</f>
        <v>438.95167420340812</v>
      </c>
      <c r="E11" s="26">
        <f>MAX(E2:E7)</f>
        <v>1999</v>
      </c>
      <c r="F11" s="26">
        <f>MAX(F2:F7)</f>
        <v>0.05</v>
      </c>
      <c r="G11" t="s">
        <v>26</v>
      </c>
      <c r="H11" s="30">
        <f>LN(G2)</f>
        <v>5.3826297170431282E-2</v>
      </c>
      <c r="K11" t="s">
        <v>26</v>
      </c>
      <c r="L11" s="30">
        <f>LN(K2)</f>
        <v>5.366002762236699E-2</v>
      </c>
      <c r="O11" t="s">
        <v>26</v>
      </c>
      <c r="P11" s="30">
        <f>LN(O2)</f>
        <v>5.5128390933354234E-2</v>
      </c>
      <c r="S11" t="s">
        <v>26</v>
      </c>
      <c r="T11" s="30">
        <f>LN(S2)</f>
        <v>5.3859483083940958E-2</v>
      </c>
      <c r="W11" t="s">
        <v>26</v>
      </c>
      <c r="X11" s="30">
        <f>LN(W2)</f>
        <v>5.8554074280794906E-2</v>
      </c>
      <c r="AA11" t="s">
        <v>26</v>
      </c>
      <c r="AB11" s="30">
        <f>LN(AA2)</f>
        <v>5.0255807597270538E-2</v>
      </c>
    </row>
    <row r="12" spans="1:32">
      <c r="A12" t="s">
        <v>45</v>
      </c>
      <c r="B12" s="26">
        <f>ABS(B11-B10)</f>
        <v>8.2982666835243676E-3</v>
      </c>
      <c r="C12" s="26">
        <f>ABS(C11-C10)</f>
        <v>0.14123983200886059</v>
      </c>
      <c r="D12" s="26">
        <f>ABS(D11-D10)</f>
        <v>421.68522504824182</v>
      </c>
      <c r="E12" s="26">
        <f>ABS(E11-E10)</f>
        <v>26</v>
      </c>
      <c r="F12" s="26">
        <f>ABS(F11-F10)</f>
        <v>3.9000000000000007E-2</v>
      </c>
      <c r="G12" t="s">
        <v>27</v>
      </c>
      <c r="H12" s="30">
        <f>LN(H9)</f>
        <v>7.4362502413357151E-2</v>
      </c>
      <c r="K12" t="s">
        <v>27</v>
      </c>
      <c r="L12" s="30">
        <f>LN(L9)</f>
        <v>9.3334691145585263E-2</v>
      </c>
      <c r="O12" t="s">
        <v>27</v>
      </c>
      <c r="P12" s="30">
        <f>LN(P9)</f>
        <v>8.5295879027275909E-2</v>
      </c>
      <c r="S12" t="s">
        <v>27</v>
      </c>
      <c r="T12" s="30">
        <f>LN(T9)</f>
        <v>8.1070142837699227E-2</v>
      </c>
      <c r="W12" t="s">
        <v>27</v>
      </c>
      <c r="X12" s="30">
        <f>LN(X9)</f>
        <v>6.7232581614299833E-2</v>
      </c>
      <c r="AA12" t="s">
        <v>27</v>
      </c>
      <c r="AB12" s="30">
        <f>LN(AB9)</f>
        <v>7.5436135834296925E-2</v>
      </c>
    </row>
    <row r="13" spans="1:32">
      <c r="A13" t="s">
        <v>46</v>
      </c>
      <c r="B13" s="26">
        <f>COUNT(B2:B7)</f>
        <v>6</v>
      </c>
      <c r="G13" t="s">
        <v>28</v>
      </c>
      <c r="H13" s="30">
        <f>LN(H10)</f>
        <v>3.2859497986127882E-2</v>
      </c>
      <c r="K13" t="s">
        <v>28</v>
      </c>
      <c r="L13" s="30">
        <f>LN(L10)</f>
        <v>1.2346020877863573E-2</v>
      </c>
      <c r="O13" t="s">
        <v>28</v>
      </c>
      <c r="P13" s="30">
        <f>LN(P10)</f>
        <v>2.4022441084357169E-2</v>
      </c>
      <c r="S13" t="s">
        <v>28</v>
      </c>
      <c r="T13" s="30">
        <f>LN(T10)</f>
        <v>2.5887642824105748E-2</v>
      </c>
      <c r="W13" t="s">
        <v>28</v>
      </c>
      <c r="X13" s="30">
        <f>LN(X10)</f>
        <v>4.9799590615571591E-2</v>
      </c>
      <c r="AA13" t="s">
        <v>28</v>
      </c>
      <c r="AB13" s="30">
        <f>LN(AB10)</f>
        <v>2.4425016301332227E-2</v>
      </c>
    </row>
    <row r="14" spans="1:32">
      <c r="G14" t="s">
        <v>29</v>
      </c>
      <c r="H14" s="30">
        <f>H12-H11</f>
        <v>2.0536205242925869E-2</v>
      </c>
      <c r="K14" t="s">
        <v>29</v>
      </c>
      <c r="L14" s="30">
        <f>L12-L11</f>
        <v>3.9674663523218273E-2</v>
      </c>
      <c r="O14" t="s">
        <v>29</v>
      </c>
      <c r="P14" s="30">
        <f>P12-P11</f>
        <v>3.0167488093921675E-2</v>
      </c>
      <c r="S14" t="s">
        <v>29</v>
      </c>
      <c r="T14" s="30">
        <f>T12-T11</f>
        <v>2.7210659753758269E-2</v>
      </c>
      <c r="W14" t="s">
        <v>29</v>
      </c>
      <c r="X14" s="30">
        <f>X12-X11</f>
        <v>8.678507333504927E-3</v>
      </c>
      <c r="AA14" t="s">
        <v>29</v>
      </c>
      <c r="AB14" s="30">
        <f>AB12-AB11</f>
        <v>2.5180328237026386E-2</v>
      </c>
    </row>
    <row r="15" spans="1:32">
      <c r="G15" t="s">
        <v>30</v>
      </c>
      <c r="H15" s="30">
        <f>H11-H13</f>
        <v>2.09667991843034E-2</v>
      </c>
      <c r="K15" t="s">
        <v>30</v>
      </c>
      <c r="L15" s="30">
        <f>L11-L13</f>
        <v>4.1314006744503418E-2</v>
      </c>
      <c r="O15" t="s">
        <v>30</v>
      </c>
      <c r="P15" s="30">
        <f>P11-P13</f>
        <v>3.1105949848997064E-2</v>
      </c>
      <c r="S15" t="s">
        <v>30</v>
      </c>
      <c r="T15" s="30">
        <f>T11-T13</f>
        <v>2.797184025983521E-2</v>
      </c>
      <c r="W15" t="s">
        <v>30</v>
      </c>
      <c r="X15" s="30">
        <f>X11-X13</f>
        <v>8.7544836652233143E-3</v>
      </c>
      <c r="AA15" t="s">
        <v>30</v>
      </c>
      <c r="AB15" s="30">
        <f>AB11-AB13</f>
        <v>2.5830791295938311E-2</v>
      </c>
    </row>
    <row r="16" spans="1:32">
      <c r="G16" t="s">
        <v>31</v>
      </c>
      <c r="H16" s="31">
        <f>AVERAGE(H14:H15)</f>
        <v>2.0751502213614634E-2</v>
      </c>
      <c r="K16" t="s">
        <v>31</v>
      </c>
      <c r="L16" s="31">
        <f>AVERAGE(L14:L15)</f>
        <v>4.0494335133860845E-2</v>
      </c>
      <c r="O16" t="s">
        <v>31</v>
      </c>
      <c r="P16" s="31">
        <f>AVERAGE(P14:P15)</f>
        <v>3.0636718971459372E-2</v>
      </c>
      <c r="S16" t="s">
        <v>31</v>
      </c>
      <c r="T16" s="31">
        <f>AVERAGE(T14:T15)</f>
        <v>2.7591250006796741E-2</v>
      </c>
      <c r="W16" t="s">
        <v>31</v>
      </c>
      <c r="X16" s="31">
        <f>AVERAGE(X14:X15)</f>
        <v>8.7164954993641207E-3</v>
      </c>
      <c r="AA16" t="s">
        <v>31</v>
      </c>
      <c r="AB16" s="31">
        <f>AVERAGE(AB14:AB15)</f>
        <v>2.5505559766482347E-2</v>
      </c>
    </row>
    <row r="17" spans="7:28">
      <c r="G17" t="s">
        <v>32</v>
      </c>
      <c r="H17">
        <f>TINV(0.3173,H5)</f>
        <v>1.1416549872215624</v>
      </c>
      <c r="K17" t="s">
        <v>32</v>
      </c>
      <c r="L17">
        <f>TINV(0.3173,L5)</f>
        <v>1.1969125599716923</v>
      </c>
      <c r="O17" t="s">
        <v>32</v>
      </c>
      <c r="P17">
        <f>TINV(0.3173,P5)</f>
        <v>1.1969125599716923</v>
      </c>
      <c r="S17" t="s">
        <v>32</v>
      </c>
      <c r="T17">
        <f>TINV(0.3173,T5)</f>
        <v>1.1969125599716923</v>
      </c>
      <c r="W17" t="s">
        <v>32</v>
      </c>
      <c r="X17">
        <f>TINV(0.3173,X5)</f>
        <v>1.1969125599716923</v>
      </c>
      <c r="AA17" t="s">
        <v>32</v>
      </c>
      <c r="AB17">
        <f>TINV(0.3173,AB5)</f>
        <v>1.1969125599716923</v>
      </c>
    </row>
    <row r="18" spans="7:28">
      <c r="G18" t="s">
        <v>33</v>
      </c>
      <c r="H18">
        <f>H17*G3</f>
        <v>8.7120487228215995E-3</v>
      </c>
      <c r="K18" t="s">
        <v>33</v>
      </c>
      <c r="L18">
        <f>L17*K3</f>
        <v>1.5456522811508276E-2</v>
      </c>
      <c r="O18" t="s">
        <v>33</v>
      </c>
      <c r="P18">
        <f>P17*O3</f>
        <v>1.1713830267860423E-2</v>
      </c>
      <c r="S18" t="s">
        <v>33</v>
      </c>
      <c r="T18">
        <f>T17*S3</f>
        <v>1.0536651886715572E-2</v>
      </c>
      <c r="W18" t="s">
        <v>33</v>
      </c>
      <c r="X18">
        <f>X17*W3</f>
        <v>3.345116047587038E-3</v>
      </c>
      <c r="AA18" t="s">
        <v>33</v>
      </c>
      <c r="AB18">
        <f>AB17*AA3</f>
        <v>9.7054814751977563E-3</v>
      </c>
    </row>
    <row r="19" spans="7:28">
      <c r="G19" t="s">
        <v>34</v>
      </c>
      <c r="H19">
        <f>G2+H18</f>
        <v>1.064013326138415</v>
      </c>
      <c r="K19" t="s">
        <v>34</v>
      </c>
      <c r="L19">
        <f>K2+L18</f>
        <v>1.0705823503470244</v>
      </c>
      <c r="O19" t="s">
        <v>34</v>
      </c>
      <c r="P19">
        <f>O2+P18</f>
        <v>1.0683901038875023</v>
      </c>
      <c r="S19" t="s">
        <v>34</v>
      </c>
      <c r="T19">
        <f>S2+T18</f>
        <v>1.0658729510203386</v>
      </c>
      <c r="W19" t="s">
        <v>34</v>
      </c>
      <c r="X19">
        <f>W2+X18</f>
        <v>1.063647435277373</v>
      </c>
      <c r="AA19" t="s">
        <v>34</v>
      </c>
      <c r="AB19">
        <f>AA2+AB18</f>
        <v>1.0612455353836892</v>
      </c>
    </row>
    <row r="20" spans="7:28">
      <c r="G20" t="s">
        <v>35</v>
      </c>
      <c r="H20">
        <f>G2-H18</f>
        <v>1.0465892286927718</v>
      </c>
      <c r="K20" t="s">
        <v>35</v>
      </c>
      <c r="L20">
        <f>K2-L18</f>
        <v>1.039669304724008</v>
      </c>
      <c r="O20" t="s">
        <v>35</v>
      </c>
      <c r="P20">
        <f>O2-P18</f>
        <v>1.0449624433517817</v>
      </c>
      <c r="S20" t="s">
        <v>35</v>
      </c>
      <c r="T20">
        <f>S2-T18</f>
        <v>1.0447996472469074</v>
      </c>
      <c r="W20" t="s">
        <v>35</v>
      </c>
      <c r="X20">
        <f>W2-X18</f>
        <v>1.056957203182199</v>
      </c>
      <c r="AA20" t="s">
        <v>35</v>
      </c>
      <c r="AB20">
        <f>AA2-AB18</f>
        <v>1.0418345724332936</v>
      </c>
    </row>
    <row r="21" spans="7:28">
      <c r="G21" t="s">
        <v>26</v>
      </c>
      <c r="H21" s="30">
        <f>LN(G2)</f>
        <v>5.3826297170431282E-2</v>
      </c>
      <c r="K21" t="s">
        <v>26</v>
      </c>
      <c r="L21" s="30">
        <f>LN(K2)</f>
        <v>5.366002762236699E-2</v>
      </c>
      <c r="O21" t="s">
        <v>26</v>
      </c>
      <c r="P21" s="30">
        <f>LN(O2)</f>
        <v>5.5128390933354234E-2</v>
      </c>
      <c r="S21" t="s">
        <v>26</v>
      </c>
      <c r="T21" s="30">
        <f>LN(S2)</f>
        <v>5.3859483083940958E-2</v>
      </c>
      <c r="W21" t="s">
        <v>26</v>
      </c>
      <c r="X21" s="30">
        <f>LN(W2)</f>
        <v>5.8554074280794906E-2</v>
      </c>
      <c r="AA21" t="s">
        <v>26</v>
      </c>
      <c r="AB21" s="30">
        <f>LN(AA2)</f>
        <v>5.0255807597270538E-2</v>
      </c>
    </row>
    <row r="22" spans="7:28">
      <c r="G22" t="s">
        <v>36</v>
      </c>
      <c r="H22" s="30">
        <f>LN(H19)</f>
        <v>6.2047915407200463E-2</v>
      </c>
      <c r="K22" t="s">
        <v>36</v>
      </c>
      <c r="L22" s="30">
        <f>LN(L19)</f>
        <v>6.8202753082821865E-2</v>
      </c>
      <c r="O22" t="s">
        <v>36</v>
      </c>
      <c r="P22" s="30">
        <f>LN(P19)</f>
        <v>6.6152939656954415E-2</v>
      </c>
      <c r="S22" t="s">
        <v>36</v>
      </c>
      <c r="T22" s="30">
        <f>LN(T19)</f>
        <v>6.3794135733055812E-2</v>
      </c>
      <c r="W22" t="s">
        <v>36</v>
      </c>
      <c r="X22" s="30">
        <f>LN(X19)</f>
        <v>6.1703978186301231E-2</v>
      </c>
      <c r="AA22" t="s">
        <v>36</v>
      </c>
      <c r="AB22" s="30">
        <f>LN(AB19)</f>
        <v>5.94432516934063E-2</v>
      </c>
    </row>
    <row r="23" spans="7:28">
      <c r="G23" t="s">
        <v>37</v>
      </c>
      <c r="H23" s="30">
        <f>LN(H20)</f>
        <v>4.553652318962588E-2</v>
      </c>
      <c r="K23" t="s">
        <v>37</v>
      </c>
      <c r="L23" s="30">
        <f>LN(L20)</f>
        <v>3.8902686361206154E-2</v>
      </c>
      <c r="O23" t="s">
        <v>37</v>
      </c>
      <c r="P23" s="30">
        <f>LN(P20)</f>
        <v>4.398094539465399E-2</v>
      </c>
      <c r="S23" t="s">
        <v>37</v>
      </c>
      <c r="T23" s="30">
        <f>LN(T20)</f>
        <v>4.3825141912586879E-2</v>
      </c>
      <c r="W23" t="s">
        <v>37</v>
      </c>
      <c r="X23" s="30">
        <f>LN(X20)</f>
        <v>5.5394217120623326E-2</v>
      </c>
      <c r="AA23" t="s">
        <v>37</v>
      </c>
      <c r="AB23" s="30">
        <f>LN(AB20)</f>
        <v>4.098317106657956E-2</v>
      </c>
    </row>
    <row r="24" spans="7:28">
      <c r="G24" t="s">
        <v>38</v>
      </c>
      <c r="H24" s="30">
        <f>H22-H21</f>
        <v>8.2216182367691806E-3</v>
      </c>
      <c r="K24" t="s">
        <v>38</v>
      </c>
      <c r="L24" s="30">
        <f>L22-L21</f>
        <v>1.4542725460454875E-2</v>
      </c>
      <c r="O24" t="s">
        <v>38</v>
      </c>
      <c r="P24" s="30">
        <f>P22-P21</f>
        <v>1.1024548723600182E-2</v>
      </c>
      <c r="S24" t="s">
        <v>38</v>
      </c>
      <c r="T24" s="30">
        <f>T22-T21</f>
        <v>9.9346526491148543E-3</v>
      </c>
      <c r="W24" t="s">
        <v>38</v>
      </c>
      <c r="X24" s="30">
        <f>X22-X21</f>
        <v>3.1499039055063252E-3</v>
      </c>
      <c r="AA24" t="s">
        <v>38</v>
      </c>
      <c r="AB24" s="30">
        <f>AB22-AB21</f>
        <v>9.187444096135762E-3</v>
      </c>
    </row>
    <row r="25" spans="7:28">
      <c r="G25" t="s">
        <v>39</v>
      </c>
      <c r="H25" s="30">
        <f>H21-H23</f>
        <v>8.2897739808054025E-3</v>
      </c>
      <c r="K25" t="s">
        <v>39</v>
      </c>
      <c r="L25" s="30">
        <f>L21-L23</f>
        <v>1.4757341261160836E-2</v>
      </c>
      <c r="O25" t="s">
        <v>39</v>
      </c>
      <c r="P25" s="30">
        <f>P21-P23</f>
        <v>1.1147445538700243E-2</v>
      </c>
      <c r="S25" t="s">
        <v>39</v>
      </c>
      <c r="T25" s="30">
        <f>T21-T23</f>
        <v>1.0034341171354079E-2</v>
      </c>
      <c r="W25" t="s">
        <v>39</v>
      </c>
      <c r="X25" s="30">
        <f>X21-X23</f>
        <v>3.1598571601715794E-3</v>
      </c>
      <c r="AA25" t="s">
        <v>39</v>
      </c>
      <c r="AB25" s="30">
        <f>AB21-AB23</f>
        <v>9.272636530690978E-3</v>
      </c>
    </row>
    <row r="26" spans="7:28">
      <c r="G26" t="s">
        <v>40</v>
      </c>
      <c r="H26" s="31">
        <f>AVERAGE(H24:H25)</f>
        <v>8.2556961087872915E-3</v>
      </c>
      <c r="K26" t="s">
        <v>40</v>
      </c>
      <c r="L26" s="31">
        <f>AVERAGE(L24:L25)</f>
        <v>1.4650033360807856E-2</v>
      </c>
      <c r="O26" t="s">
        <v>40</v>
      </c>
      <c r="P26" s="31">
        <f>AVERAGE(P24:P25)</f>
        <v>1.1085997131150212E-2</v>
      </c>
      <c r="S26" t="s">
        <v>40</v>
      </c>
      <c r="T26" s="31">
        <f>AVERAGE(T24:T25)</f>
        <v>9.9844969102344666E-3</v>
      </c>
      <c r="W26" t="s">
        <v>40</v>
      </c>
      <c r="X26" s="31">
        <f>AVERAGE(X24:X25)</f>
        <v>3.1548805328389523E-3</v>
      </c>
      <c r="AA26" t="s">
        <v>40</v>
      </c>
      <c r="AB26" s="31">
        <f>AVERAGE(AB24:AB25)</f>
        <v>9.23004031341337E-3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F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2" ht="16" thickTop="1" thickBot="1">
      <c r="B1" s="26" t="s">
        <v>19</v>
      </c>
      <c r="C1" s="26" t="s">
        <v>20</v>
      </c>
      <c r="D1" s="26" t="s">
        <v>21</v>
      </c>
      <c r="E1" s="32" t="s">
        <v>16</v>
      </c>
      <c r="F1" s="33" t="s">
        <v>17</v>
      </c>
      <c r="G1" s="24">
        <f>LN(G2)</f>
        <v>1.8906624547343695E-2</v>
      </c>
      <c r="H1" s="25">
        <f>G4</f>
        <v>0.64103379894083112</v>
      </c>
      <c r="I1" s="22" t="s">
        <v>16</v>
      </c>
      <c r="J1" s="23" t="s">
        <v>17</v>
      </c>
      <c r="K1" s="27">
        <f>LN(K2)</f>
        <v>1.2348584461469549E-2</v>
      </c>
      <c r="L1" s="28">
        <f>K4</f>
        <v>0.85857842690559028</v>
      </c>
      <c r="M1" s="22" t="s">
        <v>16</v>
      </c>
      <c r="N1" s="23" t="s">
        <v>17</v>
      </c>
      <c r="O1" s="27">
        <f>LN(O2)</f>
        <v>1.9462256669596709E-2</v>
      </c>
      <c r="P1" s="28">
        <f>O4</f>
        <v>0.63026164316952982</v>
      </c>
      <c r="Q1" s="22" t="s">
        <v>16</v>
      </c>
      <c r="R1" s="23" t="s">
        <v>17</v>
      </c>
      <c r="S1" s="27">
        <f>LN(S2)</f>
        <v>2.0689671653427607E-2</v>
      </c>
      <c r="T1" s="28">
        <f>S4</f>
        <v>0.70851953332275541</v>
      </c>
      <c r="U1" s="22" t="s">
        <v>16</v>
      </c>
      <c r="V1" s="23" t="s">
        <v>17</v>
      </c>
      <c r="W1" s="27">
        <f>LN(W2)</f>
        <v>2.0428717825228555E-2</v>
      </c>
      <c r="X1" s="28">
        <f>W4</f>
        <v>0.73619549941906515</v>
      </c>
      <c r="Y1" s="22" t="s">
        <v>16</v>
      </c>
      <c r="Z1" s="23" t="s">
        <v>17</v>
      </c>
      <c r="AA1" s="27">
        <f>LN(AA2)</f>
        <v>2.013185979369634E-2</v>
      </c>
      <c r="AB1" s="28">
        <f>AA4</f>
        <v>0.5590423420045989</v>
      </c>
      <c r="AC1" s="22" t="s">
        <v>16</v>
      </c>
      <c r="AD1" s="23" t="s">
        <v>17</v>
      </c>
      <c r="AE1" s="27">
        <f>LN(AE2)</f>
        <v>2.0458338149636129E-2</v>
      </c>
      <c r="AF1" s="28">
        <f>AE4</f>
        <v>0.56173010367937104</v>
      </c>
    </row>
    <row r="2" spans="1:32" ht="15" thickTop="1">
      <c r="B2">
        <v>1.2348584461469549E-2</v>
      </c>
      <c r="C2" s="29">
        <v>0.85857842690559039</v>
      </c>
      <c r="D2">
        <v>18.213170907081299</v>
      </c>
      <c r="E2" s="21">
        <v>1919</v>
      </c>
      <c r="F2" s="21">
        <v>5.0000000000000001E-3</v>
      </c>
      <c r="G2">
        <f t="array" ref="G2:H6">LOGEST(F2:F7,E2:E7,TRUE, TRUE)</f>
        <v>1.0190864865126008</v>
      </c>
      <c r="H2">
        <v>2.1534768858869962E-18</v>
      </c>
      <c r="I2" s="21">
        <v>1927</v>
      </c>
      <c r="J2" s="21">
        <v>1.6E-2</v>
      </c>
      <c r="K2">
        <f t="array" ref="K2:L6">LOGEST(J2:J6,I2:I6,TRUE, TRUE)</f>
        <v>1.0124251430360278</v>
      </c>
      <c r="L2">
        <v>9.7528574085710357E-13</v>
      </c>
      <c r="M2" s="21">
        <v>1919</v>
      </c>
      <c r="N2" s="21">
        <v>5.0000000000000001E-3</v>
      </c>
      <c r="O2">
        <f t="array" ref="O2:P6">LOGEST(N2:N6,M2:M6,TRUE, TRUE)</f>
        <v>1.0196528810387857</v>
      </c>
      <c r="P2">
        <v>7.1004961642751866E-19</v>
      </c>
      <c r="Q2" s="21">
        <v>1919</v>
      </c>
      <c r="R2" s="21">
        <v>5.0000000000000001E-3</v>
      </c>
      <c r="S2">
        <f t="array" ref="S2:T6">LOGEST(R2:R6,Q2:Q6,TRUE, TRUE)</f>
        <v>1.0209051866553966</v>
      </c>
      <c r="T2">
        <v>6.0279249607201747E-20</v>
      </c>
      <c r="U2" s="21">
        <v>1919</v>
      </c>
      <c r="V2" s="21">
        <v>5.0000000000000001E-3</v>
      </c>
      <c r="W2">
        <f t="array" ref="W2:X6">LOGEST(V2:V6,U2:U6,TRUE, TRUE)</f>
        <v>1.0206388122959267</v>
      </c>
      <c r="X2">
        <v>9.8425445618410564E-20</v>
      </c>
      <c r="Y2" s="21">
        <v>1919</v>
      </c>
      <c r="Z2" s="21">
        <v>5.0000000000000001E-3</v>
      </c>
      <c r="AA2">
        <f t="array" ref="AA2:AB6">LOGEST(Z2:Z6,Y2:Y6,TRUE, TRUE)</f>
        <v>1.0203358724344933</v>
      </c>
      <c r="AB2">
        <v>2.0296651386005153E-19</v>
      </c>
      <c r="AC2" s="21">
        <v>1919</v>
      </c>
      <c r="AD2" s="21">
        <v>5.0000000000000001E-3</v>
      </c>
      <c r="AE2">
        <f t="array" ref="AE2:AF6">LOGEST(AD2:AD6,AC2:AC6,TRUE, TRUE)</f>
        <v>1.0206690443963899</v>
      </c>
      <c r="AF2">
        <v>1.0808476954700836E-19</v>
      </c>
    </row>
    <row r="3" spans="1:32">
      <c r="B3">
        <v>1.9462256669596709E-2</v>
      </c>
      <c r="C3" s="29">
        <v>0.63026164316952971</v>
      </c>
      <c r="D3">
        <v>5.1138457630338259</v>
      </c>
      <c r="E3" s="21">
        <v>1927</v>
      </c>
      <c r="F3" s="21">
        <v>1.6E-2</v>
      </c>
      <c r="G3">
        <v>7.0740857427819322E-3</v>
      </c>
      <c r="H3">
        <v>13.8094612505153</v>
      </c>
      <c r="I3" s="21">
        <v>1931</v>
      </c>
      <c r="J3" s="21">
        <v>2.4E-2</v>
      </c>
      <c r="K3">
        <v>2.8935060522946284E-3</v>
      </c>
      <c r="L3">
        <v>5.6674416929472162</v>
      </c>
      <c r="M3" s="21">
        <v>1931</v>
      </c>
      <c r="N3" s="21">
        <v>2.4E-2</v>
      </c>
      <c r="O3">
        <v>8.6063575162288186E-3</v>
      </c>
      <c r="P3">
        <v>16.843543609522534</v>
      </c>
      <c r="Q3" s="21">
        <v>1927</v>
      </c>
      <c r="R3" s="21">
        <v>1.6E-2</v>
      </c>
      <c r="S3">
        <v>7.6616407661304438E-3</v>
      </c>
      <c r="T3">
        <v>14.988591412071024</v>
      </c>
      <c r="U3" s="21">
        <v>1927</v>
      </c>
      <c r="V3" s="21">
        <v>1.6E-2</v>
      </c>
      <c r="W3">
        <v>7.0603300495441276E-3</v>
      </c>
      <c r="X3">
        <v>13.803859267509209</v>
      </c>
      <c r="Y3" s="21">
        <v>1927</v>
      </c>
      <c r="Z3" s="21">
        <v>1.6E-2</v>
      </c>
      <c r="AA3">
        <v>1.0322843971075305E-2</v>
      </c>
      <c r="AB3">
        <v>20.055360370936505</v>
      </c>
      <c r="AC3" s="21">
        <v>1927</v>
      </c>
      <c r="AD3" s="21">
        <v>1.6E-2</v>
      </c>
      <c r="AE3">
        <v>1.0433179910102319E-2</v>
      </c>
      <c r="AF3">
        <v>20.267575961567374</v>
      </c>
    </row>
    <row r="4" spans="1:32" ht="15" thickBot="1">
      <c r="B4">
        <v>2.0689671653427607E-2</v>
      </c>
      <c r="C4" s="29">
        <v>0.70851953332275541</v>
      </c>
      <c r="D4">
        <v>7.2922848800084097</v>
      </c>
      <c r="E4" s="21">
        <v>1931</v>
      </c>
      <c r="F4" s="21">
        <v>2.4E-2</v>
      </c>
      <c r="G4">
        <v>0.64103379894083112</v>
      </c>
      <c r="H4">
        <v>0.57924769308305712</v>
      </c>
      <c r="I4" s="21">
        <v>1937</v>
      </c>
      <c r="J4" s="21">
        <v>0.03</v>
      </c>
      <c r="K4">
        <v>0.85857842690559028</v>
      </c>
      <c r="L4">
        <v>0.21284879118442449</v>
      </c>
      <c r="M4" s="21">
        <v>1937</v>
      </c>
      <c r="N4" s="21">
        <v>0.03</v>
      </c>
      <c r="O4">
        <v>0.63026164316952982</v>
      </c>
      <c r="P4">
        <v>0.66468721641502182</v>
      </c>
      <c r="Q4" s="21">
        <v>1937</v>
      </c>
      <c r="R4" s="21">
        <v>0.03</v>
      </c>
      <c r="S4">
        <v>0.70851953332275541</v>
      </c>
      <c r="T4">
        <v>0.60249927086559207</v>
      </c>
      <c r="U4" s="21">
        <v>1931</v>
      </c>
      <c r="V4" s="21">
        <v>2.4E-2</v>
      </c>
      <c r="W4">
        <v>0.73619549941906515</v>
      </c>
      <c r="X4">
        <v>0.5666239278737174</v>
      </c>
      <c r="Y4" s="21">
        <v>1931</v>
      </c>
      <c r="Z4" s="21">
        <v>2.4E-2</v>
      </c>
      <c r="AA4">
        <v>0.5590423420045989</v>
      </c>
      <c r="AB4">
        <v>0.66477832820490967</v>
      </c>
      <c r="AC4" s="21">
        <v>1931</v>
      </c>
      <c r="AD4" s="21">
        <v>2.4E-2</v>
      </c>
      <c r="AE4">
        <v>0.56173010367937104</v>
      </c>
      <c r="AF4">
        <v>0.66274922550021698</v>
      </c>
    </row>
    <row r="5" spans="1:32" ht="16" thickTop="1" thickBot="1">
      <c r="B5">
        <v>2.0428717825228555E-2</v>
      </c>
      <c r="C5" s="29">
        <v>0.73619549941906537</v>
      </c>
      <c r="D5">
        <v>8.3720576919407304</v>
      </c>
      <c r="E5" s="21">
        <v>1937</v>
      </c>
      <c r="F5" s="21">
        <v>0.03</v>
      </c>
      <c r="G5">
        <v>7.1431103769590676</v>
      </c>
      <c r="H5">
        <v>4</v>
      </c>
      <c r="I5" s="21">
        <v>1998</v>
      </c>
      <c r="J5" s="21">
        <v>0.05</v>
      </c>
      <c r="K5" s="25">
        <v>18.213170907081278</v>
      </c>
      <c r="L5">
        <v>3</v>
      </c>
      <c r="M5" s="21">
        <v>1998</v>
      </c>
      <c r="N5" s="21">
        <v>0.05</v>
      </c>
      <c r="O5" s="25">
        <v>5.1138457630338277</v>
      </c>
      <c r="P5">
        <v>3</v>
      </c>
      <c r="Q5" s="21">
        <v>1998</v>
      </c>
      <c r="R5" s="21">
        <v>0.05</v>
      </c>
      <c r="S5" s="25">
        <v>7.2922848800084097</v>
      </c>
      <c r="T5">
        <v>3</v>
      </c>
      <c r="U5" s="21">
        <v>1998</v>
      </c>
      <c r="V5" s="21">
        <v>0.05</v>
      </c>
      <c r="W5" s="25">
        <v>8.3720576919407215</v>
      </c>
      <c r="X5">
        <v>3</v>
      </c>
      <c r="Y5" s="21">
        <v>1937</v>
      </c>
      <c r="Z5" s="21">
        <v>0.03</v>
      </c>
      <c r="AA5" s="25">
        <v>3.8033743050025177</v>
      </c>
      <c r="AB5">
        <v>3</v>
      </c>
      <c r="AC5" s="21">
        <v>1937</v>
      </c>
      <c r="AD5" s="21">
        <v>0.03</v>
      </c>
      <c r="AE5" s="25">
        <v>3.8450971083929151</v>
      </c>
      <c r="AF5">
        <v>3</v>
      </c>
    </row>
    <row r="6" spans="1:32" ht="15" thickTop="1">
      <c r="B6">
        <v>2.013185979369634E-2</v>
      </c>
      <c r="C6" s="29">
        <v>0.55904234200459901</v>
      </c>
      <c r="D6">
        <v>3.8033743050025195</v>
      </c>
      <c r="E6" s="21">
        <v>1998</v>
      </c>
      <c r="F6" s="21">
        <v>0.05</v>
      </c>
      <c r="G6">
        <v>2.3967127524041909</v>
      </c>
      <c r="H6">
        <v>1.3421115597681741</v>
      </c>
      <c r="I6" s="21">
        <v>1999</v>
      </c>
      <c r="J6" s="21">
        <v>0.05</v>
      </c>
      <c r="K6">
        <v>0.82514056671892633</v>
      </c>
      <c r="L6">
        <v>0.13591382372601221</v>
      </c>
      <c r="M6" s="21">
        <v>1999</v>
      </c>
      <c r="N6" s="21">
        <v>0.05</v>
      </c>
      <c r="O6">
        <v>2.25934357193908</v>
      </c>
      <c r="P6">
        <v>1.3254272869966499</v>
      </c>
      <c r="Q6" s="21">
        <v>1999</v>
      </c>
      <c r="R6" s="21">
        <v>0.05</v>
      </c>
      <c r="S6">
        <v>2.6471385811751684</v>
      </c>
      <c r="T6">
        <v>1.0890161141807102</v>
      </c>
      <c r="U6" s="21">
        <v>1999</v>
      </c>
      <c r="V6" s="21">
        <v>0.05</v>
      </c>
      <c r="W6">
        <v>2.6879552431788913</v>
      </c>
      <c r="X6">
        <v>0.96318802691711924</v>
      </c>
      <c r="Y6" s="21">
        <v>1999</v>
      </c>
      <c r="Z6" s="21">
        <v>0.05</v>
      </c>
      <c r="AA6">
        <v>1.6808260648446531</v>
      </c>
      <c r="AB6">
        <v>1.3257906769527439</v>
      </c>
      <c r="AC6" s="21">
        <v>1998</v>
      </c>
      <c r="AD6" s="21">
        <v>0.05</v>
      </c>
      <c r="AE6">
        <v>1.6889071340939845</v>
      </c>
      <c r="AF6">
        <v>1.3177096077034125</v>
      </c>
    </row>
    <row r="7" spans="1:32">
      <c r="B7">
        <v>2.0458338149636129E-2</v>
      </c>
      <c r="C7" s="29">
        <v>0.56173010367937104</v>
      </c>
      <c r="D7">
        <v>3.8450971083929151</v>
      </c>
      <c r="E7" s="21">
        <v>1999</v>
      </c>
      <c r="F7" s="21">
        <v>0.05</v>
      </c>
      <c r="G7" t="s">
        <v>22</v>
      </c>
      <c r="H7">
        <f>TINV(0.0455,H5)</f>
        <v>2.8693151696963848</v>
      </c>
      <c r="K7" t="s">
        <v>22</v>
      </c>
      <c r="L7">
        <f>TINV(0.0455,L5)</f>
        <v>3.3068299207201113</v>
      </c>
      <c r="O7" t="s">
        <v>22</v>
      </c>
      <c r="P7">
        <f>TINV(0.0455,P5)</f>
        <v>3.3068299207201113</v>
      </c>
      <c r="S7" t="s">
        <v>22</v>
      </c>
      <c r="T7">
        <f>TINV(0.0455,T5)</f>
        <v>3.3068299207201113</v>
      </c>
      <c r="W7" t="s">
        <v>22</v>
      </c>
      <c r="X7">
        <f>TINV(0.0455,X5)</f>
        <v>3.3068299207201113</v>
      </c>
      <c r="AA7" t="s">
        <v>22</v>
      </c>
      <c r="AB7">
        <f>TINV(0.0455,AB5)</f>
        <v>3.3068299207201113</v>
      </c>
    </row>
    <row r="8" spans="1:32">
      <c r="A8" t="s">
        <v>41</v>
      </c>
      <c r="B8" s="26">
        <f>AVERAGE(B2:B7)</f>
        <v>1.891990475884248E-2</v>
      </c>
      <c r="C8" s="26">
        <f>AVERAGE(C2:C7)</f>
        <v>0.67572125808348515</v>
      </c>
      <c r="D8" s="26">
        <f>AVERAGE(D2:D7)</f>
        <v>7.7733051092432826</v>
      </c>
      <c r="E8" s="26">
        <f>AVERAGE(E2:E7)</f>
        <v>1951.8333333333333</v>
      </c>
      <c r="F8" s="26">
        <f>AVERAGE(F2:F7)</f>
        <v>2.9166666666666664E-2</v>
      </c>
      <c r="G8" t="s">
        <v>23</v>
      </c>
      <c r="H8">
        <f>H7*G3</f>
        <v>2.0297781533497115E-2</v>
      </c>
      <c r="K8" t="s">
        <v>23</v>
      </c>
      <c r="L8">
        <f>L7*K3</f>
        <v>9.5683323895126085E-3</v>
      </c>
      <c r="O8" t="s">
        <v>23</v>
      </c>
      <c r="P8">
        <f>P7*O3</f>
        <v>2.8459760543079877E-2</v>
      </c>
      <c r="S8" t="s">
        <v>23</v>
      </c>
      <c r="T8">
        <f>T7*S3</f>
        <v>2.5335742927249109E-2</v>
      </c>
      <c r="W8" t="s">
        <v>23</v>
      </c>
      <c r="X8">
        <f>X7*W3</f>
        <v>2.3347310657991827E-2</v>
      </c>
      <c r="AA8" t="s">
        <v>23</v>
      </c>
      <c r="AB8">
        <f>AB7*AA3</f>
        <v>3.4135889310477029E-2</v>
      </c>
    </row>
    <row r="9" spans="1:32">
      <c r="A9" t="s">
        <v>42</v>
      </c>
      <c r="B9" s="26">
        <f>STDEV(B2:B7)</f>
        <v>3.2471710789746672E-3</v>
      </c>
      <c r="C9" s="26">
        <f>STDEV(C2:C7)</f>
        <v>0.11562364311962536</v>
      </c>
      <c r="D9" s="26">
        <f>STDEV(D2:D7)</f>
        <v>5.4377306975545121</v>
      </c>
      <c r="E9" s="26">
        <f>STDEV(E2:E7)</f>
        <v>36.619211715528046</v>
      </c>
      <c r="F9" s="26">
        <f>STDEV(F2:F7)</f>
        <v>1.8181492421324136E-2</v>
      </c>
      <c r="G9" t="s">
        <v>24</v>
      </c>
      <c r="H9">
        <f>G2+H8</f>
        <v>1.0393842680460978</v>
      </c>
      <c r="K9" t="s">
        <v>24</v>
      </c>
      <c r="L9">
        <f>K2+L8</f>
        <v>1.0219934754255404</v>
      </c>
      <c r="O9" t="s">
        <v>24</v>
      </c>
      <c r="P9">
        <f>O2+P8</f>
        <v>1.0481126415818656</v>
      </c>
      <c r="S9" t="s">
        <v>24</v>
      </c>
      <c r="T9">
        <f>S2+T8</f>
        <v>1.0462409295826458</v>
      </c>
      <c r="W9" t="s">
        <v>24</v>
      </c>
      <c r="X9">
        <f>W2+X8</f>
        <v>1.0439861229539185</v>
      </c>
      <c r="AA9" t="s">
        <v>24</v>
      </c>
      <c r="AB9">
        <f>AA2+AB8</f>
        <v>1.0544717617449704</v>
      </c>
    </row>
    <row r="10" spans="1:32">
      <c r="A10" t="s">
        <v>43</v>
      </c>
      <c r="B10" s="26">
        <f>MIN(B2:B7)</f>
        <v>1.2348584461469549E-2</v>
      </c>
      <c r="C10" s="26">
        <f>MIN(C2:C7)</f>
        <v>0.55904234200459901</v>
      </c>
      <c r="D10" s="26">
        <f>MIN(D2:D7)</f>
        <v>3.8033743050025195</v>
      </c>
      <c r="E10" s="26">
        <f>MIN(E2:E7)</f>
        <v>1919</v>
      </c>
      <c r="F10" s="26">
        <f>MIN(F2:F7)</f>
        <v>5.0000000000000001E-3</v>
      </c>
      <c r="G10" t="s">
        <v>25</v>
      </c>
      <c r="H10">
        <f>G2-H8</f>
        <v>0.99878870497910366</v>
      </c>
      <c r="K10" t="s">
        <v>25</v>
      </c>
      <c r="L10">
        <f>K2-L8</f>
        <v>1.0028568106465152</v>
      </c>
      <c r="O10" t="s">
        <v>25</v>
      </c>
      <c r="P10">
        <f>O2-P8</f>
        <v>0.99119312049570585</v>
      </c>
      <c r="S10" t="s">
        <v>25</v>
      </c>
      <c r="T10">
        <f>S2-T8</f>
        <v>0.99556944372814749</v>
      </c>
      <c r="W10" t="s">
        <v>25</v>
      </c>
      <c r="X10">
        <f>W2-X8</f>
        <v>0.9972915016379349</v>
      </c>
      <c r="AA10" t="s">
        <v>25</v>
      </c>
      <c r="AB10">
        <f>AA2-AB8</f>
        <v>0.98619998312401624</v>
      </c>
    </row>
    <row r="11" spans="1:32">
      <c r="A11" t="s">
        <v>44</v>
      </c>
      <c r="B11" s="26">
        <f>MAX(B2:B7)</f>
        <v>2.0689671653427607E-2</v>
      </c>
      <c r="C11" s="26">
        <f>MAX(C2:C7)</f>
        <v>0.85857842690559039</v>
      </c>
      <c r="D11" s="26">
        <f>MAX(D2:D7)</f>
        <v>18.213170907081299</v>
      </c>
      <c r="E11" s="26">
        <f>MAX(E2:E7)</f>
        <v>1999</v>
      </c>
      <c r="F11" s="26">
        <f>MAX(F2:F7)</f>
        <v>0.05</v>
      </c>
      <c r="G11" t="s">
        <v>26</v>
      </c>
      <c r="H11" s="30">
        <f>LN(G2)</f>
        <v>1.8906624547343695E-2</v>
      </c>
      <c r="K11" t="s">
        <v>26</v>
      </c>
      <c r="L11" s="30">
        <f>LN(K2)</f>
        <v>1.2348584461469549E-2</v>
      </c>
      <c r="O11" t="s">
        <v>26</v>
      </c>
      <c r="P11" s="30">
        <f>LN(O2)</f>
        <v>1.9462256669596709E-2</v>
      </c>
      <c r="S11" t="s">
        <v>26</v>
      </c>
      <c r="T11" s="30">
        <f>LN(S2)</f>
        <v>2.0689671653427607E-2</v>
      </c>
      <c r="W11" t="s">
        <v>26</v>
      </c>
      <c r="X11" s="30">
        <f>LN(W2)</f>
        <v>2.0428717825228555E-2</v>
      </c>
      <c r="AA11" t="s">
        <v>26</v>
      </c>
      <c r="AB11" s="30">
        <f>LN(AA2)</f>
        <v>2.013185979369634E-2</v>
      </c>
    </row>
    <row r="12" spans="1:32">
      <c r="A12" t="s">
        <v>45</v>
      </c>
      <c r="B12" s="26">
        <f>ABS(B11-B10)</f>
        <v>8.3410871919580576E-3</v>
      </c>
      <c r="C12" s="26">
        <f>ABS(C11-C10)</f>
        <v>0.29953608490099137</v>
      </c>
      <c r="D12" s="26">
        <f>ABS(D11-D10)</f>
        <v>14.40979660207878</v>
      </c>
      <c r="E12" s="26">
        <f>ABS(E11-E10)</f>
        <v>80</v>
      </c>
      <c r="F12" s="26">
        <f>ABS(F11-F10)</f>
        <v>4.5000000000000005E-2</v>
      </c>
      <c r="G12" t="s">
        <v>27</v>
      </c>
      <c r="H12" s="30">
        <f>LN(H9)</f>
        <v>3.8628487866824671E-2</v>
      </c>
      <c r="K12" t="s">
        <v>27</v>
      </c>
      <c r="L12" s="30">
        <f>LN(L9)</f>
        <v>2.1755107637396728E-2</v>
      </c>
      <c r="O12" t="s">
        <v>27</v>
      </c>
      <c r="P12" s="30">
        <f>LN(P9)</f>
        <v>4.6991062548472635E-2</v>
      </c>
      <c r="S12" t="s">
        <v>27</v>
      </c>
      <c r="T12" s="30">
        <f>LN(T9)</f>
        <v>4.5203673328910308E-2</v>
      </c>
      <c r="W12" t="s">
        <v>27</v>
      </c>
      <c r="X12" s="30">
        <f>LN(X9)</f>
        <v>4.3046197182371765E-2</v>
      </c>
      <c r="AA12" t="s">
        <v>27</v>
      </c>
      <c r="AB12" s="30">
        <f>LN(AB9)</f>
        <v>5.3039941768242914E-2</v>
      </c>
    </row>
    <row r="13" spans="1:32">
      <c r="A13" t="s">
        <v>46</v>
      </c>
      <c r="B13" s="26">
        <f>COUNT(B2:B7)</f>
        <v>6</v>
      </c>
      <c r="G13" t="s">
        <v>28</v>
      </c>
      <c r="H13" s="30">
        <f>LN(H10)</f>
        <v>-1.2120292316672859E-3</v>
      </c>
      <c r="K13" t="s">
        <v>28</v>
      </c>
      <c r="L13" s="30">
        <f>LN(L10)</f>
        <v>2.8527377181929636E-3</v>
      </c>
      <c r="O13" t="s">
        <v>28</v>
      </c>
      <c r="P13" s="30">
        <f>LN(P10)</f>
        <v>-8.8458892727008714E-3</v>
      </c>
      <c r="S13" t="s">
        <v>28</v>
      </c>
      <c r="T13" s="30">
        <f>LN(T10)</f>
        <v>-4.4404002733206141E-3</v>
      </c>
      <c r="W13" t="s">
        <v>28</v>
      </c>
      <c r="X13" s="30">
        <f>LN(X10)</f>
        <v>-2.7121729803853303E-3</v>
      </c>
      <c r="AA13" t="s">
        <v>28</v>
      </c>
      <c r="AB13" s="30">
        <f>LN(AB10)</f>
        <v>-1.3896122304242628E-2</v>
      </c>
    </row>
    <row r="14" spans="1:32">
      <c r="G14" t="s">
        <v>29</v>
      </c>
      <c r="H14" s="30">
        <f>H12-H11</f>
        <v>1.9721863319480976E-2</v>
      </c>
      <c r="K14" t="s">
        <v>29</v>
      </c>
      <c r="L14" s="30">
        <f>L12-L11</f>
        <v>9.406523175927179E-3</v>
      </c>
      <c r="O14" t="s">
        <v>29</v>
      </c>
      <c r="P14" s="30">
        <f>P12-P11</f>
        <v>2.7528805878875927E-2</v>
      </c>
      <c r="S14" t="s">
        <v>29</v>
      </c>
      <c r="T14" s="30">
        <f>T12-T11</f>
        <v>2.4514001675482702E-2</v>
      </c>
      <c r="W14" t="s">
        <v>29</v>
      </c>
      <c r="X14" s="30">
        <f>X12-X11</f>
        <v>2.261747935714321E-2</v>
      </c>
      <c r="AA14" t="s">
        <v>29</v>
      </c>
      <c r="AB14" s="30">
        <f>AB12-AB11</f>
        <v>3.2908081974546574E-2</v>
      </c>
    </row>
    <row r="15" spans="1:32">
      <c r="G15" t="s">
        <v>30</v>
      </c>
      <c r="H15" s="30">
        <f>H11-H13</f>
        <v>2.0118653779010981E-2</v>
      </c>
      <c r="K15" t="s">
        <v>30</v>
      </c>
      <c r="L15" s="30">
        <f>L11-L13</f>
        <v>9.4958467432765849E-3</v>
      </c>
      <c r="O15" t="s">
        <v>30</v>
      </c>
      <c r="P15" s="30">
        <f>P11-P13</f>
        <v>2.830814594229758E-2</v>
      </c>
      <c r="S15" t="s">
        <v>30</v>
      </c>
      <c r="T15" s="30">
        <f>T11-T13</f>
        <v>2.513007192674822E-2</v>
      </c>
      <c r="W15" t="s">
        <v>30</v>
      </c>
      <c r="X15" s="30">
        <f>X11-X13</f>
        <v>2.3140890805613885E-2</v>
      </c>
      <c r="AA15" t="s">
        <v>30</v>
      </c>
      <c r="AB15" s="30">
        <f>AB11-AB13</f>
        <v>3.4027982097938968E-2</v>
      </c>
    </row>
    <row r="16" spans="1:32">
      <c r="G16" t="s">
        <v>31</v>
      </c>
      <c r="H16" s="31">
        <f>AVERAGE(H14:H15)</f>
        <v>1.9920258549245978E-2</v>
      </c>
      <c r="K16" t="s">
        <v>31</v>
      </c>
      <c r="L16" s="31">
        <f>AVERAGE(L14:L15)</f>
        <v>9.451184959601882E-3</v>
      </c>
      <c r="O16" t="s">
        <v>31</v>
      </c>
      <c r="P16" s="31">
        <f>AVERAGE(P14:P15)</f>
        <v>2.7918475910586753E-2</v>
      </c>
      <c r="S16" t="s">
        <v>31</v>
      </c>
      <c r="T16" s="31">
        <f>AVERAGE(T14:T15)</f>
        <v>2.4822036801115461E-2</v>
      </c>
      <c r="W16" t="s">
        <v>31</v>
      </c>
      <c r="X16" s="31">
        <f>AVERAGE(X14:X15)</f>
        <v>2.2879185081378546E-2</v>
      </c>
      <c r="AA16" t="s">
        <v>31</v>
      </c>
      <c r="AB16" s="31">
        <f>AVERAGE(AB14:AB15)</f>
        <v>3.3468032036242767E-2</v>
      </c>
    </row>
    <row r="17" spans="7:28">
      <c r="G17" t="s">
        <v>32</v>
      </c>
      <c r="H17">
        <f>TINV(0.3173,H5)</f>
        <v>1.1416549872215624</v>
      </c>
      <c r="K17" t="s">
        <v>32</v>
      </c>
      <c r="L17">
        <f>TINV(0.3173,L5)</f>
        <v>1.1969125599716923</v>
      </c>
      <c r="O17" t="s">
        <v>32</v>
      </c>
      <c r="P17">
        <f>TINV(0.3173,P5)</f>
        <v>1.1969125599716923</v>
      </c>
      <c r="S17" t="s">
        <v>32</v>
      </c>
      <c r="T17">
        <f>TINV(0.3173,T5)</f>
        <v>1.1969125599716923</v>
      </c>
      <c r="W17" t="s">
        <v>32</v>
      </c>
      <c r="X17">
        <f>TINV(0.3173,X5)</f>
        <v>1.1969125599716923</v>
      </c>
      <c r="AA17" t="s">
        <v>32</v>
      </c>
      <c r="AB17">
        <f>TINV(0.3173,AB5)</f>
        <v>1.1969125599716923</v>
      </c>
    </row>
    <row r="18" spans="7:28">
      <c r="G18" t="s">
        <v>33</v>
      </c>
      <c r="H18">
        <f>H17*G3</f>
        <v>8.0761652682799431E-3</v>
      </c>
      <c r="K18" t="s">
        <v>33</v>
      </c>
      <c r="L18">
        <f>L17*K3</f>
        <v>3.463273736345549E-3</v>
      </c>
      <c r="O18" t="s">
        <v>33</v>
      </c>
      <c r="P18">
        <f>P17*O3</f>
        <v>1.030105740678105E-2</v>
      </c>
      <c r="S18" t="s">
        <v>33</v>
      </c>
      <c r="T18">
        <f>T17*S3</f>
        <v>9.1703140629726676E-3</v>
      </c>
      <c r="W18" t="s">
        <v>33</v>
      </c>
      <c r="X18">
        <f>X17*W3</f>
        <v>8.4505977138449265E-3</v>
      </c>
      <c r="AA18" t="s">
        <v>33</v>
      </c>
      <c r="AB18">
        <f>AB17*AA3</f>
        <v>1.2355541603608093E-2</v>
      </c>
    </row>
    <row r="19" spans="7:28">
      <c r="G19" t="s">
        <v>34</v>
      </c>
      <c r="H19">
        <f>G2+H18</f>
        <v>1.0271626517808807</v>
      </c>
      <c r="K19" t="s">
        <v>34</v>
      </c>
      <c r="L19">
        <f>K2+L18</f>
        <v>1.0158884167723734</v>
      </c>
      <c r="O19" t="s">
        <v>34</v>
      </c>
      <c r="P19">
        <f>O2+P18</f>
        <v>1.0299539384455667</v>
      </c>
      <c r="S19" t="s">
        <v>34</v>
      </c>
      <c r="T19">
        <f>S2+T18</f>
        <v>1.0300755007183693</v>
      </c>
      <c r="W19" t="s">
        <v>34</v>
      </c>
      <c r="X19">
        <f>W2+X18</f>
        <v>1.0290894100097716</v>
      </c>
      <c r="AA19" t="s">
        <v>34</v>
      </c>
      <c r="AB19">
        <f>AA2+AB18</f>
        <v>1.0326914140381014</v>
      </c>
    </row>
    <row r="20" spans="7:28">
      <c r="G20" t="s">
        <v>35</v>
      </c>
      <c r="H20">
        <f>G2-H18</f>
        <v>1.0110103212443209</v>
      </c>
      <c r="K20" t="s">
        <v>35</v>
      </c>
      <c r="L20">
        <f>K2-L18</f>
        <v>1.0089618692996822</v>
      </c>
      <c r="O20" t="s">
        <v>35</v>
      </c>
      <c r="P20">
        <f>O2-P18</f>
        <v>1.0093518236320047</v>
      </c>
      <c r="S20" t="s">
        <v>35</v>
      </c>
      <c r="T20">
        <f>S2-T18</f>
        <v>1.011734872592424</v>
      </c>
      <c r="W20" t="s">
        <v>35</v>
      </c>
      <c r="X20">
        <f>W2-X18</f>
        <v>1.0121882145820817</v>
      </c>
      <c r="AA20" t="s">
        <v>35</v>
      </c>
      <c r="AB20">
        <f>AA2-AB18</f>
        <v>1.0079803308308852</v>
      </c>
    </row>
    <row r="21" spans="7:28">
      <c r="G21" t="s">
        <v>26</v>
      </c>
      <c r="H21" s="30">
        <f>LN(G2)</f>
        <v>1.8906624547343695E-2</v>
      </c>
      <c r="K21" t="s">
        <v>26</v>
      </c>
      <c r="L21" s="30">
        <f>LN(K2)</f>
        <v>1.2348584461469549E-2</v>
      </c>
      <c r="O21" t="s">
        <v>26</v>
      </c>
      <c r="P21" s="30">
        <f>LN(O2)</f>
        <v>1.9462256669596709E-2</v>
      </c>
      <c r="S21" t="s">
        <v>26</v>
      </c>
      <c r="T21" s="30">
        <f>LN(S2)</f>
        <v>2.0689671653427607E-2</v>
      </c>
      <c r="W21" t="s">
        <v>26</v>
      </c>
      <c r="X21" s="30">
        <f>LN(W2)</f>
        <v>2.0428717825228555E-2</v>
      </c>
      <c r="AA21" t="s">
        <v>26</v>
      </c>
      <c r="AB21" s="30">
        <f>LN(AA2)</f>
        <v>2.013185979369634E-2</v>
      </c>
    </row>
    <row r="22" spans="7:28">
      <c r="G22" t="s">
        <v>36</v>
      </c>
      <c r="H22" s="30">
        <f>LN(H19)</f>
        <v>2.6800294044961252E-2</v>
      </c>
      <c r="K22" t="s">
        <v>36</v>
      </c>
      <c r="L22" s="30">
        <f>LN(L19)</f>
        <v>1.5763517113528653E-2</v>
      </c>
      <c r="O22" t="s">
        <v>36</v>
      </c>
      <c r="P22" s="30">
        <f>LN(P19)</f>
        <v>2.9514081285816892E-2</v>
      </c>
      <c r="S22" t="s">
        <v>36</v>
      </c>
      <c r="T22" s="30">
        <f>LN(T19)</f>
        <v>2.9632101223428086E-2</v>
      </c>
      <c r="W22" t="s">
        <v>36</v>
      </c>
      <c r="X22" s="30">
        <f>LN(X19)</f>
        <v>2.8674343271319798E-2</v>
      </c>
      <c r="AA22" t="s">
        <v>36</v>
      </c>
      <c r="AB22" s="30">
        <f>LN(AB19)</f>
        <v>3.2168417569539975E-2</v>
      </c>
    </row>
    <row r="23" spans="7:28">
      <c r="G23" t="s">
        <v>37</v>
      </c>
      <c r="H23" s="30">
        <f>LN(H20)</f>
        <v>1.0950148932139242E-2</v>
      </c>
      <c r="K23" t="s">
        <v>37</v>
      </c>
      <c r="L23" s="30">
        <f>LN(L20)</f>
        <v>8.9219500723374603E-3</v>
      </c>
      <c r="O23" t="s">
        <v>37</v>
      </c>
      <c r="P23" s="30">
        <f>LN(P20)</f>
        <v>9.3083660576626075E-3</v>
      </c>
      <c r="S23" t="s">
        <v>37</v>
      </c>
      <c r="T23" s="30">
        <f>LN(T20)</f>
        <v>1.1666552937250267E-2</v>
      </c>
      <c r="W23" t="s">
        <v>37</v>
      </c>
      <c r="X23" s="30">
        <f>LN(X20)</f>
        <v>1.2114536361237355E-2</v>
      </c>
      <c r="AA23" t="s">
        <v>37</v>
      </c>
      <c r="AB23" s="30">
        <f>LN(AB20)</f>
        <v>7.9486563941965644E-3</v>
      </c>
    </row>
    <row r="24" spans="7:28">
      <c r="G24" t="s">
        <v>38</v>
      </c>
      <c r="H24" s="30">
        <f>H22-H21</f>
        <v>7.8936694976175573E-3</v>
      </c>
      <c r="K24" t="s">
        <v>38</v>
      </c>
      <c r="L24" s="30">
        <f>L22-L21</f>
        <v>3.4149326520591036E-3</v>
      </c>
      <c r="O24" t="s">
        <v>38</v>
      </c>
      <c r="P24" s="30">
        <f>P22-P21</f>
        <v>1.0051824616220183E-2</v>
      </c>
      <c r="S24" t="s">
        <v>38</v>
      </c>
      <c r="T24" s="30">
        <f>T22-T21</f>
        <v>8.9424295700004791E-3</v>
      </c>
      <c r="W24" t="s">
        <v>38</v>
      </c>
      <c r="X24" s="30">
        <f>X22-X21</f>
        <v>8.2456254460912433E-3</v>
      </c>
      <c r="AA24" t="s">
        <v>38</v>
      </c>
      <c r="AB24" s="30">
        <f>AB22-AB21</f>
        <v>1.2036557775843636E-2</v>
      </c>
    </row>
    <row r="25" spans="7:28">
      <c r="G25" t="s">
        <v>39</v>
      </c>
      <c r="H25" s="30">
        <f>H21-H23</f>
        <v>7.9564756152044527E-3</v>
      </c>
      <c r="K25" t="s">
        <v>39</v>
      </c>
      <c r="L25" s="30">
        <f>L21-L23</f>
        <v>3.426634389132089E-3</v>
      </c>
      <c r="O25" t="s">
        <v>39</v>
      </c>
      <c r="P25" s="30">
        <f>P21-P23</f>
        <v>1.0153890611934101E-2</v>
      </c>
      <c r="S25" t="s">
        <v>39</v>
      </c>
      <c r="T25" s="30">
        <f>T21-T23</f>
        <v>9.0231187161773398E-3</v>
      </c>
      <c r="W25" t="s">
        <v>39</v>
      </c>
      <c r="X25" s="30">
        <f>X21-X23</f>
        <v>8.3141814639912E-3</v>
      </c>
      <c r="AA25" t="s">
        <v>39</v>
      </c>
      <c r="AB25" s="30">
        <f>AB21-AB23</f>
        <v>1.2183203399499775E-2</v>
      </c>
    </row>
    <row r="26" spans="7:28">
      <c r="G26" t="s">
        <v>40</v>
      </c>
      <c r="H26" s="31">
        <f>AVERAGE(H24:H25)</f>
        <v>7.9250725564110058E-3</v>
      </c>
      <c r="K26" t="s">
        <v>40</v>
      </c>
      <c r="L26" s="31">
        <f>AVERAGE(L24:L25)</f>
        <v>3.4207835205955963E-3</v>
      </c>
      <c r="O26" t="s">
        <v>40</v>
      </c>
      <c r="P26" s="31">
        <f>AVERAGE(P24:P25)</f>
        <v>1.0102857614077143E-2</v>
      </c>
      <c r="S26" t="s">
        <v>40</v>
      </c>
      <c r="T26" s="31">
        <f>AVERAGE(T24:T25)</f>
        <v>8.9827741430889094E-3</v>
      </c>
      <c r="W26" t="s">
        <v>40</v>
      </c>
      <c r="X26" s="31">
        <f>AVERAGE(X24:X25)</f>
        <v>8.2799034550412216E-3</v>
      </c>
      <c r="AA26" t="s">
        <v>40</v>
      </c>
      <c r="AB26" s="31">
        <f>AVERAGE(AB24:AB25)</f>
        <v>1.2109880587671706E-2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J26"/>
  <sheetViews>
    <sheetView workbookViewId="0">
      <selection activeCell="F1" sqref="F1"/>
    </sheetView>
  </sheetViews>
  <sheetFormatPr baseColWidth="10" defaultColWidth="8.83203125" defaultRowHeight="14" x14ac:dyDescent="0"/>
  <sheetData>
    <row r="1" spans="1:36" ht="16" thickTop="1" thickBot="1">
      <c r="B1" s="26" t="s">
        <v>19</v>
      </c>
      <c r="C1" s="26" t="s">
        <v>20</v>
      </c>
      <c r="D1" s="26" t="s">
        <v>21</v>
      </c>
      <c r="E1" s="32" t="s">
        <v>16</v>
      </c>
      <c r="F1" s="33" t="s">
        <v>17</v>
      </c>
      <c r="G1" s="24">
        <f>LN(G2)</f>
        <v>2.5393143059785864E-2</v>
      </c>
      <c r="H1" s="25">
        <f>G4</f>
        <v>0.15377192585015037</v>
      </c>
      <c r="I1" s="22" t="s">
        <v>16</v>
      </c>
      <c r="J1" s="23" t="s">
        <v>17</v>
      </c>
      <c r="K1" s="27">
        <f>LN(K2)</f>
        <v>1.0674200300081002E-2</v>
      </c>
      <c r="L1" s="28">
        <f>K4</f>
        <v>1.609859531274389E-2</v>
      </c>
      <c r="M1" s="22" t="s">
        <v>16</v>
      </c>
      <c r="N1" s="23" t="s">
        <v>17</v>
      </c>
      <c r="O1" s="27">
        <f>LN(O2)</f>
        <v>2.4818615020309593E-2</v>
      </c>
      <c r="P1" s="28">
        <f>O4</f>
        <v>0.11782988679284308</v>
      </c>
      <c r="Q1" s="22" t="s">
        <v>16</v>
      </c>
      <c r="R1" s="23" t="s">
        <v>17</v>
      </c>
      <c r="S1" s="27">
        <f>LN(S2)</f>
        <v>2.5747785834308885E-2</v>
      </c>
      <c r="T1" s="28">
        <f>S4</f>
        <v>0.16018469721138434</v>
      </c>
      <c r="U1" s="22" t="s">
        <v>16</v>
      </c>
      <c r="V1" s="23" t="s">
        <v>17</v>
      </c>
      <c r="W1" s="27">
        <f>LN(W2)</f>
        <v>2.451708935077062E-2</v>
      </c>
      <c r="X1" s="28">
        <f>W4</f>
        <v>0.14048963408814377</v>
      </c>
      <c r="Y1" s="22" t="s">
        <v>16</v>
      </c>
      <c r="Z1" s="23" t="s">
        <v>17</v>
      </c>
      <c r="AA1" s="27">
        <f>LN(AA2)</f>
        <v>1.767508374793578E-2</v>
      </c>
      <c r="AB1" s="28">
        <f>AA4</f>
        <v>9.1757949258215538E-2</v>
      </c>
      <c r="AC1" s="22" t="s">
        <v>16</v>
      </c>
      <c r="AD1" s="23" t="s">
        <v>17</v>
      </c>
      <c r="AE1" s="27">
        <f>LN(AE2)</f>
        <v>1.6698995911019917E-2</v>
      </c>
      <c r="AF1" s="28">
        <f>AE4</f>
        <v>7.9766702192000688E-2</v>
      </c>
      <c r="AG1" s="22" t="s">
        <v>16</v>
      </c>
      <c r="AH1" s="23" t="s">
        <v>17</v>
      </c>
      <c r="AI1" s="27">
        <f>LN(AI2)</f>
        <v>5.3826297170431282E-2</v>
      </c>
      <c r="AJ1" s="28">
        <f>AI4</f>
        <v>0.92558537454924394</v>
      </c>
    </row>
    <row r="2" spans="1:36" ht="15" thickTop="1">
      <c r="B2">
        <v>1.0674200300081002E-2</v>
      </c>
      <c r="C2" s="29">
        <v>1.609859531274389E-2</v>
      </c>
      <c r="D2">
        <v>6.544800215164244E-2</v>
      </c>
      <c r="E2" s="21">
        <v>1973</v>
      </c>
      <c r="F2" s="21">
        <v>1.0999999999999999E-2</v>
      </c>
      <c r="G2">
        <f t="array" ref="G2:H6">LOGEST(F2:F8,E2:E8,TRUE, TRUE)</f>
        <v>1.0257182952956452</v>
      </c>
      <c r="H2">
        <v>2.451810377753402E-24</v>
      </c>
      <c r="I2" s="21">
        <v>1979</v>
      </c>
      <c r="J2" s="21">
        <v>1.6E-2</v>
      </c>
      <c r="K2">
        <f t="array" ref="K2:L6">LOGEST(J2:J7,I2:I7,TRUE, TRUE)</f>
        <v>1.0107313728186651</v>
      </c>
      <c r="L2">
        <v>1.4242968985306185E-11</v>
      </c>
      <c r="M2" s="21">
        <v>1973</v>
      </c>
      <c r="N2" s="21">
        <v>1.0999999999999999E-2</v>
      </c>
      <c r="O2">
        <f t="array" ref="O2:P6">LOGEST(N2:N7,M2:M7,TRUE, TRUE)</f>
        <v>1.0251291606277921</v>
      </c>
      <c r="P2">
        <v>7.7345031733821274E-24</v>
      </c>
      <c r="Q2" s="21">
        <v>1973</v>
      </c>
      <c r="R2" s="21">
        <v>1.0999999999999999E-2</v>
      </c>
      <c r="S2">
        <f t="array" ref="S2:T6">LOGEST(R2:R7,Q2:Q7,TRUE, TRUE)</f>
        <v>1.0260821233884567</v>
      </c>
      <c r="T2">
        <v>1.1663160064543547E-24</v>
      </c>
      <c r="U2" s="21">
        <v>1973</v>
      </c>
      <c r="V2" s="21">
        <v>1.0999999999999999E-2</v>
      </c>
      <c r="W2">
        <f t="array" ref="W2:X6">LOGEST(V2:V7,U2:U7,TRUE, TRUE)</f>
        <v>1.0248201044677943</v>
      </c>
      <c r="X2">
        <v>1.3774619041670342E-23</v>
      </c>
      <c r="Y2" s="21">
        <v>1973</v>
      </c>
      <c r="Z2" s="21">
        <v>1.0999999999999999E-2</v>
      </c>
      <c r="AA2">
        <f t="array" ref="AA2:AB6">LOGEST(Z2:Z7,Y2:Y7,TRUE, TRUE)</f>
        <v>1.0178322124297177</v>
      </c>
      <c r="AB2">
        <v>1.0311955018058671E-17</v>
      </c>
      <c r="AC2" s="21">
        <v>1973</v>
      </c>
      <c r="AD2" s="21">
        <v>1.0999999999999999E-2</v>
      </c>
      <c r="AE2">
        <f t="array" ref="AE2:AF6">LOGEST(AD2:AD7,AC2:AC7,TRUE, TRUE)</f>
        <v>1.0168392034979545</v>
      </c>
      <c r="AF2">
        <v>7.212056148069071E-17</v>
      </c>
      <c r="AG2" s="21">
        <v>1973</v>
      </c>
      <c r="AH2" s="21">
        <v>1.0999999999999999E-2</v>
      </c>
      <c r="AI2">
        <f t="array" ref="AI2:AJ6">LOGEST(AH2:AH7,AG2:AG7,TRUE, TRUE)</f>
        <v>1.0553012774155934</v>
      </c>
      <c r="AJ2">
        <v>8.330027186748391E-49</v>
      </c>
    </row>
    <row r="3" spans="1:36">
      <c r="B3">
        <v>2.4818615020309593E-2</v>
      </c>
      <c r="C3" s="29">
        <v>0.11782988679284323</v>
      </c>
      <c r="D3">
        <v>0.53427285748536191</v>
      </c>
      <c r="E3" s="21">
        <v>1979</v>
      </c>
      <c r="F3" s="21">
        <v>1.6E-2</v>
      </c>
      <c r="G3">
        <v>2.6640148726469446E-2</v>
      </c>
      <c r="H3">
        <v>53.041231884690944</v>
      </c>
      <c r="I3" s="21">
        <v>1990</v>
      </c>
      <c r="J3" s="21">
        <v>2.7E-2</v>
      </c>
      <c r="K3">
        <v>4.1724116664682724E-2</v>
      </c>
      <c r="L3">
        <v>83.198498934763109</v>
      </c>
      <c r="M3" s="21">
        <v>1990</v>
      </c>
      <c r="N3" s="21">
        <v>2.7E-2</v>
      </c>
      <c r="O3">
        <v>3.3954394228629357E-2</v>
      </c>
      <c r="P3">
        <v>67.671902744868177</v>
      </c>
      <c r="Q3" s="21">
        <v>1979</v>
      </c>
      <c r="R3" s="21">
        <v>1.6E-2</v>
      </c>
      <c r="S3">
        <v>2.947754235500193E-2</v>
      </c>
      <c r="T3">
        <v>58.695596425202034</v>
      </c>
      <c r="U3" s="21">
        <v>1979</v>
      </c>
      <c r="V3" s="21">
        <v>1.6E-2</v>
      </c>
      <c r="W3">
        <v>3.0320917087586677E-2</v>
      </c>
      <c r="X3">
        <v>60.344565732409279</v>
      </c>
      <c r="Y3" s="21">
        <v>1979</v>
      </c>
      <c r="Z3" s="21">
        <v>1.6E-2</v>
      </c>
      <c r="AA3">
        <v>2.7804202185303651E-2</v>
      </c>
      <c r="AB3">
        <v>55.326509446389409</v>
      </c>
      <c r="AC3" s="21">
        <v>1979</v>
      </c>
      <c r="AD3" s="21">
        <v>1.6E-2</v>
      </c>
      <c r="AE3">
        <v>2.8359496493419938E-2</v>
      </c>
      <c r="AF3">
        <v>56.426720869013401</v>
      </c>
      <c r="AG3" s="21">
        <v>1979</v>
      </c>
      <c r="AH3" s="21">
        <v>1.6E-2</v>
      </c>
      <c r="AI3">
        <v>7.631069649180134E-3</v>
      </c>
      <c r="AJ3">
        <v>15.179656982454748</v>
      </c>
    </row>
    <row r="4" spans="1:36" ht="15" thickBot="1">
      <c r="B4">
        <v>2.5747785834308885E-2</v>
      </c>
      <c r="C4" s="29">
        <v>0.16018469721138434</v>
      </c>
      <c r="D4">
        <v>0.76295202852098243</v>
      </c>
      <c r="E4" s="21">
        <v>1990</v>
      </c>
      <c r="F4" s="21">
        <v>2.7E-2</v>
      </c>
      <c r="G4">
        <v>0.15377192585015037</v>
      </c>
      <c r="H4">
        <v>0.71879051022853913</v>
      </c>
      <c r="I4" s="21">
        <v>1996</v>
      </c>
      <c r="J4" s="21">
        <v>2.8000000000000001E-2</v>
      </c>
      <c r="K4">
        <v>1.609859531274389E-2</v>
      </c>
      <c r="L4">
        <v>0.78058674662513905</v>
      </c>
      <c r="M4" s="21">
        <v>1996</v>
      </c>
      <c r="N4" s="21">
        <v>2.8000000000000001E-2</v>
      </c>
      <c r="O4">
        <v>0.11782988679284308</v>
      </c>
      <c r="P4">
        <v>0.80350762097355377</v>
      </c>
      <c r="Q4" s="21">
        <v>1996</v>
      </c>
      <c r="R4" s="21">
        <v>2.8000000000000001E-2</v>
      </c>
      <c r="S4">
        <v>0.16018469721138434</v>
      </c>
      <c r="T4">
        <v>0.7947100225713104</v>
      </c>
      <c r="U4" s="21">
        <v>1990</v>
      </c>
      <c r="V4" s="21">
        <v>2.7E-2</v>
      </c>
      <c r="W4">
        <v>0.14048963408814377</v>
      </c>
      <c r="X4">
        <v>0.80154726920754726</v>
      </c>
      <c r="Y4" s="21">
        <v>1990</v>
      </c>
      <c r="Z4" s="21">
        <v>2.7E-2</v>
      </c>
      <c r="AA4">
        <v>9.1757949258215538E-2</v>
      </c>
      <c r="AB4">
        <v>0.72014136090585346</v>
      </c>
      <c r="AC4" s="21">
        <v>1990</v>
      </c>
      <c r="AD4" s="21">
        <v>2.7E-2</v>
      </c>
      <c r="AE4">
        <v>7.9766702192000688E-2</v>
      </c>
      <c r="AF4">
        <v>0.7248796776169556</v>
      </c>
      <c r="AG4" s="21">
        <v>1990</v>
      </c>
      <c r="AH4" s="21">
        <v>2.7E-2</v>
      </c>
      <c r="AI4">
        <v>0.92558537454924394</v>
      </c>
      <c r="AJ4">
        <v>0.18485993872435655</v>
      </c>
    </row>
    <row r="5" spans="1:36" ht="16" thickTop="1" thickBot="1">
      <c r="B5">
        <v>2.451708935077062E-2</v>
      </c>
      <c r="C5" s="29">
        <v>0.14048963408814377</v>
      </c>
      <c r="D5">
        <v>0.65381240138551699</v>
      </c>
      <c r="E5" s="21">
        <v>1996</v>
      </c>
      <c r="F5" s="21">
        <v>2.8000000000000001E-2</v>
      </c>
      <c r="G5">
        <v>0.908572585497326</v>
      </c>
      <c r="H5">
        <v>5</v>
      </c>
      <c r="I5" s="21">
        <v>1998</v>
      </c>
      <c r="J5" s="21">
        <v>0.05</v>
      </c>
      <c r="K5" s="25">
        <v>6.544800215164244E-2</v>
      </c>
      <c r="L5">
        <v>4</v>
      </c>
      <c r="M5" s="21">
        <v>1998</v>
      </c>
      <c r="N5" s="21">
        <v>0.05</v>
      </c>
      <c r="O5" s="25">
        <v>0.53427285748536113</v>
      </c>
      <c r="P5">
        <v>4</v>
      </c>
      <c r="Q5" s="21">
        <v>1998</v>
      </c>
      <c r="R5" s="21">
        <v>0.05</v>
      </c>
      <c r="S5" s="25">
        <v>0.76295202852098243</v>
      </c>
      <c r="T5">
        <v>4</v>
      </c>
      <c r="U5" s="21">
        <v>1998</v>
      </c>
      <c r="V5" s="21">
        <v>0.05</v>
      </c>
      <c r="W5" s="25">
        <v>0.65381240138551699</v>
      </c>
      <c r="X5">
        <v>4</v>
      </c>
      <c r="Y5" s="21">
        <v>1996</v>
      </c>
      <c r="Z5" s="21">
        <v>2.8000000000000001E-2</v>
      </c>
      <c r="AA5" s="25">
        <v>0.40411231425928573</v>
      </c>
      <c r="AB5">
        <v>4</v>
      </c>
      <c r="AC5" s="21">
        <v>1996</v>
      </c>
      <c r="AD5" s="21">
        <v>2.8000000000000001E-2</v>
      </c>
      <c r="AE5" s="25">
        <v>0.34672382484748338</v>
      </c>
      <c r="AF5">
        <v>4</v>
      </c>
      <c r="AG5" s="21">
        <v>1996</v>
      </c>
      <c r="AH5" s="21">
        <v>2.8000000000000001E-2</v>
      </c>
      <c r="AI5" s="25">
        <v>49.752874193353286</v>
      </c>
      <c r="AJ5">
        <v>4</v>
      </c>
    </row>
    <row r="6" spans="1:36" ht="15" thickTop="1">
      <c r="B6">
        <v>1.767508374793578E-2</v>
      </c>
      <c r="C6" s="29">
        <v>9.1757949258215538E-2</v>
      </c>
      <c r="D6">
        <v>0.40411231425928573</v>
      </c>
      <c r="E6" s="21">
        <v>1998</v>
      </c>
      <c r="F6" s="21">
        <v>0.05</v>
      </c>
      <c r="G6">
        <v>0.4694229281230542</v>
      </c>
      <c r="H6">
        <v>2.5832989879730182</v>
      </c>
      <c r="I6" s="21">
        <v>1999</v>
      </c>
      <c r="J6" s="21">
        <v>0.05</v>
      </c>
      <c r="K6">
        <v>3.9878493216187749E-2</v>
      </c>
      <c r="L6">
        <v>2.4372626760272764</v>
      </c>
      <c r="M6" s="21">
        <v>1999</v>
      </c>
      <c r="N6" s="21">
        <v>0.05</v>
      </c>
      <c r="O6">
        <v>0.3449396448547466</v>
      </c>
      <c r="P6">
        <v>2.5824979878503207</v>
      </c>
      <c r="Q6" s="21">
        <v>1999</v>
      </c>
      <c r="R6" s="21">
        <v>0.05</v>
      </c>
      <c r="S6">
        <v>0.48185305018101587</v>
      </c>
      <c r="T6">
        <v>2.5262560799011711</v>
      </c>
      <c r="U6" s="21">
        <v>1999</v>
      </c>
      <c r="V6" s="21">
        <v>0.05</v>
      </c>
      <c r="W6">
        <v>0.42006010021496243</v>
      </c>
      <c r="X6">
        <v>2.5699120990963049</v>
      </c>
      <c r="Y6" s="21">
        <v>1999</v>
      </c>
      <c r="Z6" s="21">
        <v>0.05</v>
      </c>
      <c r="AA6">
        <v>0.20957409277059869</v>
      </c>
      <c r="AB6">
        <v>2.0744143187493385</v>
      </c>
      <c r="AC6" s="21">
        <v>1998</v>
      </c>
      <c r="AD6" s="21">
        <v>0.05</v>
      </c>
      <c r="AE6">
        <v>0.18218622343169155</v>
      </c>
      <c r="AF6">
        <v>2.1018021880882456</v>
      </c>
      <c r="AG6" s="21">
        <v>1998</v>
      </c>
      <c r="AH6" s="21">
        <v>0.05</v>
      </c>
      <c r="AI6">
        <v>1.7002147683978701</v>
      </c>
      <c r="AJ6">
        <v>0.13669278778069144</v>
      </c>
    </row>
    <row r="7" spans="1:36">
      <c r="B7">
        <v>1.6698995911019917E-2</v>
      </c>
      <c r="C7" s="29">
        <v>7.9766702192000882E-2</v>
      </c>
      <c r="D7">
        <v>0.34672382484748432</v>
      </c>
      <c r="E7" s="21">
        <v>1999</v>
      </c>
      <c r="F7" s="21">
        <v>0.05</v>
      </c>
      <c r="G7" t="s">
        <v>22</v>
      </c>
      <c r="H7">
        <f>TINV(0.0455,H5)</f>
        <v>2.6486542542831191</v>
      </c>
      <c r="I7" s="21">
        <v>2002</v>
      </c>
      <c r="J7" s="21">
        <v>8.0000000000000002E-3</v>
      </c>
      <c r="K7" t="s">
        <v>22</v>
      </c>
      <c r="L7">
        <f>TINV(0.0455,L5)</f>
        <v>2.8693151696963848</v>
      </c>
      <c r="M7" s="21">
        <v>2002</v>
      </c>
      <c r="N7" s="21">
        <v>8.0000000000000002E-3</v>
      </c>
      <c r="O7" t="s">
        <v>22</v>
      </c>
      <c r="P7">
        <f>TINV(0.0455,P5)</f>
        <v>2.8693151696963848</v>
      </c>
      <c r="Q7" s="21">
        <v>2002</v>
      </c>
      <c r="R7" s="21">
        <v>8.0000000000000002E-3</v>
      </c>
      <c r="S7" t="s">
        <v>22</v>
      </c>
      <c r="T7">
        <f>TINV(0.0455,T5)</f>
        <v>2.8693151696963848</v>
      </c>
      <c r="U7" s="21">
        <v>2002</v>
      </c>
      <c r="V7" s="21">
        <v>8.0000000000000002E-3</v>
      </c>
      <c r="W7" t="s">
        <v>22</v>
      </c>
      <c r="X7">
        <f>TINV(0.0455,X5)</f>
        <v>2.8693151696963848</v>
      </c>
      <c r="Y7" s="21">
        <v>2002</v>
      </c>
      <c r="Z7" s="21">
        <v>8.0000000000000002E-3</v>
      </c>
      <c r="AA7" t="s">
        <v>22</v>
      </c>
      <c r="AB7">
        <f>TINV(0.0455,AB5)</f>
        <v>2.8693151696963848</v>
      </c>
      <c r="AC7" s="21">
        <v>2002</v>
      </c>
      <c r="AD7" s="21">
        <v>8.0000000000000002E-3</v>
      </c>
      <c r="AE7" t="s">
        <v>22</v>
      </c>
      <c r="AF7">
        <f>TINV(0.0455,AF5)</f>
        <v>2.8693151696963848</v>
      </c>
      <c r="AG7" s="21">
        <v>1999</v>
      </c>
      <c r="AH7" s="21">
        <v>0.05</v>
      </c>
    </row>
    <row r="8" spans="1:36">
      <c r="B8">
        <v>5.3826297170431282E-2</v>
      </c>
      <c r="C8" s="29">
        <v>0.92558537454924394</v>
      </c>
      <c r="D8">
        <v>49.752874193353286</v>
      </c>
      <c r="E8" s="21">
        <v>2002</v>
      </c>
      <c r="F8" s="21">
        <v>8.0000000000000002E-3</v>
      </c>
      <c r="G8" t="s">
        <v>23</v>
      </c>
      <c r="H8">
        <f>H7*G3</f>
        <v>7.0560543259098316E-2</v>
      </c>
      <c r="K8" t="s">
        <v>23</v>
      </c>
      <c r="L8">
        <f>L7*K3</f>
        <v>0.11971964088815587</v>
      </c>
      <c r="O8" t="s">
        <v>23</v>
      </c>
      <c r="P8">
        <f>P7*O3</f>
        <v>9.7425858438057594E-2</v>
      </c>
      <c r="S8" t="s">
        <v>23</v>
      </c>
      <c r="T8">
        <f>T7*S3</f>
        <v>8.4580359444574732E-2</v>
      </c>
      <c r="W8" t="s">
        <v>23</v>
      </c>
      <c r="X8">
        <f>X7*W3</f>
        <v>8.7000267358518776E-2</v>
      </c>
      <c r="AA8" t="s">
        <v>23</v>
      </c>
      <c r="AB8">
        <f>AB7*AA3</f>
        <v>7.9779019111597141E-2</v>
      </c>
      <c r="AE8" t="s">
        <v>23</v>
      </c>
      <c r="AF8">
        <f>AF7*AE3</f>
        <v>8.1372333493521257E-2</v>
      </c>
    </row>
    <row r="9" spans="1:36">
      <c r="A9" t="s">
        <v>41</v>
      </c>
      <c r="B9" s="26">
        <f>AVERAGE(B2:B8)</f>
        <v>2.4851152476408154E-2</v>
      </c>
      <c r="C9" s="26">
        <f>AVERAGE(C2:C8)</f>
        <v>0.21881611991493938</v>
      </c>
      <c r="D9" s="26">
        <f>AVERAGE(D2:D8)</f>
        <v>7.5028850888576519</v>
      </c>
      <c r="E9" s="26">
        <f>AVERAGE(E2:E8)</f>
        <v>1991</v>
      </c>
      <c r="F9" s="26">
        <f>AVERAGE(F2:F8)</f>
        <v>2.7142857142857142E-2</v>
      </c>
      <c r="G9" t="s">
        <v>24</v>
      </c>
      <c r="H9">
        <f>G2+H8</f>
        <v>1.0962788385547435</v>
      </c>
      <c r="K9" t="s">
        <v>24</v>
      </c>
      <c r="L9">
        <f>K2+L8</f>
        <v>1.1304510137068209</v>
      </c>
      <c r="O9" t="s">
        <v>24</v>
      </c>
      <c r="P9">
        <f>O2+P8</f>
        <v>1.1225550190658498</v>
      </c>
      <c r="S9" t="s">
        <v>24</v>
      </c>
      <c r="T9">
        <f>S2+T8</f>
        <v>1.1106624828330314</v>
      </c>
      <c r="W9" t="s">
        <v>24</v>
      </c>
      <c r="X9">
        <f>W2+X8</f>
        <v>1.1118203718263131</v>
      </c>
      <c r="AA9" t="s">
        <v>24</v>
      </c>
      <c r="AB9">
        <f>AA2+AB8</f>
        <v>1.0976112315413149</v>
      </c>
      <c r="AE9" t="s">
        <v>24</v>
      </c>
      <c r="AF9">
        <f>AE2+AF8</f>
        <v>1.0982115369914758</v>
      </c>
    </row>
    <row r="10" spans="1:36">
      <c r="A10" t="s">
        <v>42</v>
      </c>
      <c r="B10" s="26">
        <f>STDEV(B2:B8)</f>
        <v>1.3900930486531385E-2</v>
      </c>
      <c r="C10" s="26">
        <f>STDEV(C2:C8)</f>
        <v>0.31513663564854477</v>
      </c>
      <c r="D10" s="26">
        <f>STDEV(D2:D8)</f>
        <v>18.631864817465875</v>
      </c>
      <c r="E10" s="26">
        <f>STDEV(E2:E8)</f>
        <v>11.015141094572204</v>
      </c>
      <c r="F10" s="26">
        <f>STDEV(F2:F8)</f>
        <v>1.7305380390970619E-2</v>
      </c>
      <c r="G10" t="s">
        <v>25</v>
      </c>
      <c r="H10">
        <f>G2-H8</f>
        <v>0.95515775203654685</v>
      </c>
      <c r="K10" t="s">
        <v>25</v>
      </c>
      <c r="L10">
        <f>K2-L8</f>
        <v>0.8910117319305092</v>
      </c>
      <c r="O10" t="s">
        <v>25</v>
      </c>
      <c r="P10">
        <f>O2-P8</f>
        <v>0.92770330218973451</v>
      </c>
      <c r="S10" t="s">
        <v>25</v>
      </c>
      <c r="T10">
        <f>S2-T8</f>
        <v>0.94150176394388196</v>
      </c>
      <c r="W10" t="s">
        <v>25</v>
      </c>
      <c r="X10">
        <f>W2-X8</f>
        <v>0.93781983710927552</v>
      </c>
      <c r="AA10" t="s">
        <v>25</v>
      </c>
      <c r="AB10">
        <f>AA2-AB8</f>
        <v>0.93805319331812054</v>
      </c>
      <c r="AE10" t="s">
        <v>25</v>
      </c>
      <c r="AF10">
        <f>AE2-AF8</f>
        <v>0.93546687000443329</v>
      </c>
    </row>
    <row r="11" spans="1:36">
      <c r="A11" t="s">
        <v>43</v>
      </c>
      <c r="B11" s="26">
        <f>MIN(B2:B8)</f>
        <v>1.0674200300081002E-2</v>
      </c>
      <c r="C11" s="26">
        <f>MIN(C2:C8)</f>
        <v>1.609859531274389E-2</v>
      </c>
      <c r="D11" s="26">
        <f>MIN(D2:D8)</f>
        <v>6.544800215164244E-2</v>
      </c>
      <c r="E11" s="26">
        <f>MIN(E2:E8)</f>
        <v>1973</v>
      </c>
      <c r="F11" s="26">
        <f>MIN(F2:F8)</f>
        <v>8.0000000000000002E-3</v>
      </c>
      <c r="G11" t="s">
        <v>26</v>
      </c>
      <c r="H11" s="30">
        <f>LN(G2)</f>
        <v>2.5393143059785864E-2</v>
      </c>
      <c r="K11" t="s">
        <v>26</v>
      </c>
      <c r="L11" s="30">
        <f>LN(K2)</f>
        <v>1.0674200300081002E-2</v>
      </c>
      <c r="O11" t="s">
        <v>26</v>
      </c>
      <c r="P11" s="30">
        <f>LN(O2)</f>
        <v>2.4818615020309593E-2</v>
      </c>
      <c r="S11" t="s">
        <v>26</v>
      </c>
      <c r="T11" s="30">
        <f>LN(S2)</f>
        <v>2.5747785834308885E-2</v>
      </c>
      <c r="W11" t="s">
        <v>26</v>
      </c>
      <c r="X11" s="30">
        <f>LN(W2)</f>
        <v>2.451708935077062E-2</v>
      </c>
      <c r="AA11" t="s">
        <v>26</v>
      </c>
      <c r="AB11" s="30">
        <f>LN(AA2)</f>
        <v>1.767508374793578E-2</v>
      </c>
      <c r="AE11" t="s">
        <v>26</v>
      </c>
      <c r="AF11" s="30">
        <f>LN(AE2)</f>
        <v>1.6698995911019917E-2</v>
      </c>
    </row>
    <row r="12" spans="1:36">
      <c r="A12" t="s">
        <v>44</v>
      </c>
      <c r="B12" s="26">
        <f>MAX(B2:B8)</f>
        <v>5.3826297170431282E-2</v>
      </c>
      <c r="C12" s="26">
        <f>MAX(C2:C8)</f>
        <v>0.92558537454924394</v>
      </c>
      <c r="D12" s="26">
        <f>MAX(D2:D8)</f>
        <v>49.752874193353286</v>
      </c>
      <c r="E12" s="26">
        <f>MAX(E2:E8)</f>
        <v>2002</v>
      </c>
      <c r="F12" s="26">
        <f>MAX(F2:F8)</f>
        <v>0.05</v>
      </c>
      <c r="G12" t="s">
        <v>27</v>
      </c>
      <c r="H12" s="30">
        <f>LN(H9)</f>
        <v>9.192157090761148E-2</v>
      </c>
      <c r="K12" t="s">
        <v>27</v>
      </c>
      <c r="L12" s="30">
        <f>LN(L9)</f>
        <v>0.12261668026836403</v>
      </c>
      <c r="O12" t="s">
        <v>27</v>
      </c>
      <c r="P12" s="30">
        <f>LN(P9)</f>
        <v>0.11560735419108363</v>
      </c>
      <c r="S12" t="s">
        <v>27</v>
      </c>
      <c r="T12" s="30">
        <f>LN(T9)</f>
        <v>0.10495666867233698</v>
      </c>
      <c r="W12" t="s">
        <v>27</v>
      </c>
      <c r="X12" s="30">
        <f>LN(X9)</f>
        <v>0.10599864665260893</v>
      </c>
      <c r="AA12" t="s">
        <v>27</v>
      </c>
      <c r="AB12" s="30">
        <f>LN(AB9)</f>
        <v>9.3136210755382171E-2</v>
      </c>
      <c r="AE12" t="s">
        <v>27</v>
      </c>
      <c r="AF12" s="30">
        <f>LN(AF9)</f>
        <v>9.3682981172119859E-2</v>
      </c>
    </row>
    <row r="13" spans="1:36">
      <c r="A13" t="s">
        <v>45</v>
      </c>
      <c r="B13" s="26">
        <f>ABS(B12-B11)</f>
        <v>4.3152096870350279E-2</v>
      </c>
      <c r="C13" s="26">
        <f>ABS(C12-C11)</f>
        <v>0.90948677923650001</v>
      </c>
      <c r="D13" s="26">
        <f>ABS(D12-D11)</f>
        <v>49.687426191201645</v>
      </c>
      <c r="E13" s="26">
        <f>ABS(E12-E11)</f>
        <v>29</v>
      </c>
      <c r="F13" s="26">
        <f>ABS(F12-F11)</f>
        <v>4.2000000000000003E-2</v>
      </c>
      <c r="G13" t="s">
        <v>28</v>
      </c>
      <c r="H13" s="30">
        <f>LN(H10)</f>
        <v>-4.5878766764426128E-2</v>
      </c>
      <c r="K13" t="s">
        <v>28</v>
      </c>
      <c r="L13" s="30">
        <f>LN(L10)</f>
        <v>-0.11539768444817193</v>
      </c>
      <c r="O13" t="s">
        <v>28</v>
      </c>
      <c r="P13" s="30">
        <f>LN(P10)</f>
        <v>-7.5043314784421014E-2</v>
      </c>
      <c r="S13" t="s">
        <v>28</v>
      </c>
      <c r="T13" s="30">
        <f>LN(T10)</f>
        <v>-6.0279057340342002E-2</v>
      </c>
      <c r="W13" t="s">
        <v>28</v>
      </c>
      <c r="X13" s="30">
        <f>LN(X10)</f>
        <v>-6.4197419736042108E-2</v>
      </c>
      <c r="AA13" t="s">
        <v>28</v>
      </c>
      <c r="AB13" s="30">
        <f>LN(AB10)</f>
        <v>-6.3948622289452042E-2</v>
      </c>
      <c r="AE13" t="s">
        <v>28</v>
      </c>
      <c r="AF13" s="30">
        <f>LN(AF10)</f>
        <v>-6.6709548107348068E-2</v>
      </c>
    </row>
    <row r="14" spans="1:36">
      <c r="A14" t="s">
        <v>46</v>
      </c>
      <c r="B14" s="26">
        <f>COUNT(B2:B8)</f>
        <v>7</v>
      </c>
      <c r="G14" t="s">
        <v>29</v>
      </c>
      <c r="H14" s="30">
        <f>H12-H11</f>
        <v>6.6528427847825616E-2</v>
      </c>
      <c r="K14" t="s">
        <v>29</v>
      </c>
      <c r="L14" s="30">
        <f>L12-L11</f>
        <v>0.11194247996828303</v>
      </c>
      <c r="O14" t="s">
        <v>29</v>
      </c>
      <c r="P14" s="30">
        <f>P12-P11</f>
        <v>9.0788739170774041E-2</v>
      </c>
      <c r="S14" t="s">
        <v>29</v>
      </c>
      <c r="T14" s="30">
        <f>T12-T11</f>
        <v>7.92088828380281E-2</v>
      </c>
      <c r="W14" t="s">
        <v>29</v>
      </c>
      <c r="X14" s="30">
        <f>X12-X11</f>
        <v>8.1481557301838314E-2</v>
      </c>
      <c r="AA14" t="s">
        <v>29</v>
      </c>
      <c r="AB14" s="30">
        <f>AB12-AB11</f>
        <v>7.5461127007446394E-2</v>
      </c>
      <c r="AE14" t="s">
        <v>29</v>
      </c>
      <c r="AF14" s="30">
        <f>AF12-AF11</f>
        <v>7.6983985261099938E-2</v>
      </c>
    </row>
    <row r="15" spans="1:36">
      <c r="G15" t="s">
        <v>30</v>
      </c>
      <c r="H15" s="30">
        <f>H11-H13</f>
        <v>7.1271909824211999E-2</v>
      </c>
      <c r="K15" t="s">
        <v>30</v>
      </c>
      <c r="L15" s="30">
        <f>L11-L13</f>
        <v>0.12607188474825293</v>
      </c>
      <c r="O15" t="s">
        <v>30</v>
      </c>
      <c r="P15" s="30">
        <f>P11-P13</f>
        <v>9.9861929804730604E-2</v>
      </c>
      <c r="S15" t="s">
        <v>30</v>
      </c>
      <c r="T15" s="30">
        <f>T11-T13</f>
        <v>8.6026843174650883E-2</v>
      </c>
      <c r="W15" t="s">
        <v>30</v>
      </c>
      <c r="X15" s="30">
        <f>X11-X13</f>
        <v>8.8714509086812721E-2</v>
      </c>
      <c r="AA15" t="s">
        <v>30</v>
      </c>
      <c r="AB15" s="30">
        <f>AB11-AB13</f>
        <v>8.1623706037387819E-2</v>
      </c>
      <c r="AE15" t="s">
        <v>30</v>
      </c>
      <c r="AF15" s="30">
        <f>AF11-AF13</f>
        <v>8.3408544018367989E-2</v>
      </c>
    </row>
    <row r="16" spans="1:36">
      <c r="G16" t="s">
        <v>31</v>
      </c>
      <c r="H16" s="31">
        <f>AVERAGE(H14:H15)</f>
        <v>6.8900168836018807E-2</v>
      </c>
      <c r="K16" t="s">
        <v>31</v>
      </c>
      <c r="L16" s="31">
        <f>AVERAGE(L14:L15)</f>
        <v>0.11900718235826799</v>
      </c>
      <c r="O16" t="s">
        <v>31</v>
      </c>
      <c r="P16" s="31">
        <f>AVERAGE(P14:P15)</f>
        <v>9.5325334487752322E-2</v>
      </c>
      <c r="S16" t="s">
        <v>31</v>
      </c>
      <c r="T16" s="31">
        <f>AVERAGE(T14:T15)</f>
        <v>8.2617863006339498E-2</v>
      </c>
      <c r="W16" t="s">
        <v>31</v>
      </c>
      <c r="X16" s="31">
        <f>AVERAGE(X14:X15)</f>
        <v>8.5098033194325517E-2</v>
      </c>
      <c r="AA16" t="s">
        <v>31</v>
      </c>
      <c r="AB16" s="31">
        <f>AVERAGE(AB14:AB15)</f>
        <v>7.8542416522417113E-2</v>
      </c>
      <c r="AE16" t="s">
        <v>31</v>
      </c>
      <c r="AF16" s="31">
        <f>AVERAGE(AF14:AF15)</f>
        <v>8.0196264639733963E-2</v>
      </c>
    </row>
    <row r="17" spans="7:32">
      <c r="G17" t="s">
        <v>32</v>
      </c>
      <c r="H17">
        <f>TINV(0.3173,H5)</f>
        <v>1.1105333938140243</v>
      </c>
      <c r="K17" t="s">
        <v>32</v>
      </c>
      <c r="L17">
        <f>TINV(0.3173,L5)</f>
        <v>1.1416549872215624</v>
      </c>
      <c r="O17" t="s">
        <v>32</v>
      </c>
      <c r="P17">
        <f>TINV(0.3173,P5)</f>
        <v>1.1416549872215624</v>
      </c>
      <c r="S17" t="s">
        <v>32</v>
      </c>
      <c r="T17">
        <f>TINV(0.3173,T5)</f>
        <v>1.1416549872215624</v>
      </c>
      <c r="W17" t="s">
        <v>32</v>
      </c>
      <c r="X17">
        <f>TINV(0.3173,X5)</f>
        <v>1.1416549872215624</v>
      </c>
      <c r="AA17" t="s">
        <v>32</v>
      </c>
      <c r="AB17">
        <f>TINV(0.3173,AB5)</f>
        <v>1.1416549872215624</v>
      </c>
      <c r="AE17" t="s">
        <v>32</v>
      </c>
      <c r="AF17">
        <f>TINV(0.3173,AF5)</f>
        <v>1.1416549872215624</v>
      </c>
    </row>
    <row r="18" spans="7:32">
      <c r="G18" t="s">
        <v>33</v>
      </c>
      <c r="H18">
        <f>H17*G3</f>
        <v>2.958477477691647E-2</v>
      </c>
      <c r="K18" t="s">
        <v>33</v>
      </c>
      <c r="L18">
        <f>L17*K3</f>
        <v>4.7634545877649336E-2</v>
      </c>
      <c r="O18" t="s">
        <v>33</v>
      </c>
      <c r="P18">
        <f>P17*O3</f>
        <v>3.876420350920174E-2</v>
      </c>
      <c r="S18" t="s">
        <v>33</v>
      </c>
      <c r="T18">
        <f>T17*S3</f>
        <v>3.3653183240622796E-2</v>
      </c>
      <c r="W18" t="s">
        <v>33</v>
      </c>
      <c r="X18">
        <f>X17*W3</f>
        <v>3.4616026210174823E-2</v>
      </c>
      <c r="AA18" t="s">
        <v>33</v>
      </c>
      <c r="AB18">
        <f>AB17*AA3</f>
        <v>3.1742806090568579E-2</v>
      </c>
      <c r="AE18" t="s">
        <v>33</v>
      </c>
      <c r="AF18">
        <f>AF17*AE3</f>
        <v>3.2376760606805284E-2</v>
      </c>
    </row>
    <row r="19" spans="7:32">
      <c r="G19" t="s">
        <v>34</v>
      </c>
      <c r="H19">
        <f>G2+H18</f>
        <v>1.0553030700725616</v>
      </c>
      <c r="K19" t="s">
        <v>34</v>
      </c>
      <c r="L19">
        <f>K2+L18</f>
        <v>1.0583659186963144</v>
      </c>
      <c r="O19" t="s">
        <v>34</v>
      </c>
      <c r="P19">
        <f>O2+P18</f>
        <v>1.0638933641369939</v>
      </c>
      <c r="S19" t="s">
        <v>34</v>
      </c>
      <c r="T19">
        <f>S2+T18</f>
        <v>1.0597353066290796</v>
      </c>
      <c r="W19" t="s">
        <v>34</v>
      </c>
      <c r="X19">
        <f>W2+X18</f>
        <v>1.0594361306779692</v>
      </c>
      <c r="AA19" t="s">
        <v>34</v>
      </c>
      <c r="AB19">
        <f>AA2+AB18</f>
        <v>1.0495750185202863</v>
      </c>
      <c r="AE19" t="s">
        <v>34</v>
      </c>
      <c r="AF19">
        <f>AE2+AF18</f>
        <v>1.0492159641047598</v>
      </c>
    </row>
    <row r="20" spans="7:32">
      <c r="G20" t="s">
        <v>35</v>
      </c>
      <c r="H20">
        <f>G2-H18</f>
        <v>0.99613352051872872</v>
      </c>
      <c r="K20" t="s">
        <v>35</v>
      </c>
      <c r="L20">
        <f>K2-L18</f>
        <v>0.96309682694101573</v>
      </c>
      <c r="O20" t="s">
        <v>35</v>
      </c>
      <c r="P20">
        <f>O2-P18</f>
        <v>0.9863649571185904</v>
      </c>
      <c r="S20" t="s">
        <v>35</v>
      </c>
      <c r="T20">
        <f>S2-T18</f>
        <v>0.99242894014783389</v>
      </c>
      <c r="W20" t="s">
        <v>35</v>
      </c>
      <c r="X20">
        <f>W2-X18</f>
        <v>0.99020407825761947</v>
      </c>
      <c r="AA20" t="s">
        <v>35</v>
      </c>
      <c r="AB20">
        <f>AA2-AB18</f>
        <v>0.9860894063391491</v>
      </c>
      <c r="AE20" t="s">
        <v>35</v>
      </c>
      <c r="AF20">
        <f>AE2-AF18</f>
        <v>0.98446244289114926</v>
      </c>
    </row>
    <row r="21" spans="7:32">
      <c r="G21" t="s">
        <v>26</v>
      </c>
      <c r="H21" s="30">
        <f>LN(G2)</f>
        <v>2.5393143059785864E-2</v>
      </c>
      <c r="K21" t="s">
        <v>26</v>
      </c>
      <c r="L21" s="30">
        <f>LN(K2)</f>
        <v>1.0674200300081002E-2</v>
      </c>
      <c r="O21" t="s">
        <v>26</v>
      </c>
      <c r="P21" s="30">
        <f>LN(O2)</f>
        <v>2.4818615020309593E-2</v>
      </c>
      <c r="S21" t="s">
        <v>26</v>
      </c>
      <c r="T21" s="30">
        <f>LN(S2)</f>
        <v>2.5747785834308885E-2</v>
      </c>
      <c r="W21" t="s">
        <v>26</v>
      </c>
      <c r="X21" s="30">
        <f>LN(W2)</f>
        <v>2.451708935077062E-2</v>
      </c>
      <c r="AA21" t="s">
        <v>26</v>
      </c>
      <c r="AB21" s="30">
        <f>LN(AA2)</f>
        <v>1.767508374793578E-2</v>
      </c>
      <c r="AE21" t="s">
        <v>26</v>
      </c>
      <c r="AF21" s="30">
        <f>LN(AE2)</f>
        <v>1.6698995911019917E-2</v>
      </c>
    </row>
    <row r="22" spans="7:32">
      <c r="G22" t="s">
        <v>36</v>
      </c>
      <c r="H22" s="30">
        <f>LN(H19)</f>
        <v>5.38279958848022E-2</v>
      </c>
      <c r="K22" t="s">
        <v>36</v>
      </c>
      <c r="L22" s="30">
        <f>LN(L19)</f>
        <v>5.6726132521916064E-2</v>
      </c>
      <c r="O22" t="s">
        <v>36</v>
      </c>
      <c r="P22" s="30">
        <f>LN(P19)</f>
        <v>6.1935164221167273E-2</v>
      </c>
      <c r="S22" t="s">
        <v>36</v>
      </c>
      <c r="T22" s="30">
        <f>LN(T19)</f>
        <v>5.801916621377743E-2</v>
      </c>
      <c r="W22" t="s">
        <v>36</v>
      </c>
      <c r="X22" s="30">
        <f>LN(X19)</f>
        <v>5.7736814396618014E-2</v>
      </c>
      <c r="AA22" t="s">
        <v>36</v>
      </c>
      <c r="AB22" s="30">
        <f>LN(AB19)</f>
        <v>4.8385337971969283E-2</v>
      </c>
      <c r="AE22" t="s">
        <v>36</v>
      </c>
      <c r="AF22" s="30">
        <f>LN(AF19)</f>
        <v>4.8043184396885513E-2</v>
      </c>
    </row>
    <row r="23" spans="7:32">
      <c r="G23" t="s">
        <v>37</v>
      </c>
      <c r="H23" s="30">
        <f>LN(H20)</f>
        <v>-3.8739736366298128E-3</v>
      </c>
      <c r="K23" t="s">
        <v>37</v>
      </c>
      <c r="L23" s="30">
        <f>LN(L20)</f>
        <v>-3.7601325051608868E-2</v>
      </c>
      <c r="O23" t="s">
        <v>37</v>
      </c>
      <c r="P23" s="30">
        <f>LN(P20)</f>
        <v>-1.3728853798559348E-2</v>
      </c>
      <c r="S23" t="s">
        <v>37</v>
      </c>
      <c r="T23" s="30">
        <f>LN(T20)</f>
        <v>-7.5998658123457834E-3</v>
      </c>
      <c r="W23" t="s">
        <v>37</v>
      </c>
      <c r="X23" s="30">
        <f>LN(X20)</f>
        <v>-9.8442174431994534E-3</v>
      </c>
      <c r="AA23" t="s">
        <v>37</v>
      </c>
      <c r="AB23" s="30">
        <f>LN(AB20)</f>
        <v>-1.4008252689949466E-2</v>
      </c>
      <c r="AE23" t="s">
        <v>37</v>
      </c>
      <c r="AF23" s="30">
        <f>LN(AF20)</f>
        <v>-1.5659530039819125E-2</v>
      </c>
    </row>
    <row r="24" spans="7:32">
      <c r="G24" t="s">
        <v>38</v>
      </c>
      <c r="H24" s="30">
        <f>H22-H21</f>
        <v>2.8434852825016337E-2</v>
      </c>
      <c r="K24" t="s">
        <v>38</v>
      </c>
      <c r="L24" s="30">
        <f>L22-L21</f>
        <v>4.6051932221835061E-2</v>
      </c>
      <c r="O24" t="s">
        <v>38</v>
      </c>
      <c r="P24" s="30">
        <f>P22-P21</f>
        <v>3.7116549200857676E-2</v>
      </c>
      <c r="S24" t="s">
        <v>38</v>
      </c>
      <c r="T24" s="30">
        <f>T22-T21</f>
        <v>3.2271380379468542E-2</v>
      </c>
      <c r="W24" t="s">
        <v>38</v>
      </c>
      <c r="X24" s="30">
        <f>X22-X21</f>
        <v>3.3219725045847394E-2</v>
      </c>
      <c r="AA24" t="s">
        <v>38</v>
      </c>
      <c r="AB24" s="30">
        <f>AB22-AB21</f>
        <v>3.0710254224033503E-2</v>
      </c>
      <c r="AE24" t="s">
        <v>38</v>
      </c>
      <c r="AF24" s="30">
        <f>AF22-AF21</f>
        <v>3.1344188485865593E-2</v>
      </c>
    </row>
    <row r="25" spans="7:32">
      <c r="G25" t="s">
        <v>39</v>
      </c>
      <c r="H25" s="30">
        <f>H21-H23</f>
        <v>2.9267116696415678E-2</v>
      </c>
      <c r="K25" t="s">
        <v>39</v>
      </c>
      <c r="L25" s="30">
        <f>L21-L23</f>
        <v>4.8275525351689871E-2</v>
      </c>
      <c r="O25" t="s">
        <v>39</v>
      </c>
      <c r="P25" s="30">
        <f>P21-P23</f>
        <v>3.8547468818868939E-2</v>
      </c>
      <c r="S25" t="s">
        <v>39</v>
      </c>
      <c r="T25" s="30">
        <f>T21-T23</f>
        <v>3.3347651646654666E-2</v>
      </c>
      <c r="W25" t="s">
        <v>39</v>
      </c>
      <c r="X25" s="30">
        <f>X21-X23</f>
        <v>3.4361306793970071E-2</v>
      </c>
      <c r="AA25" t="s">
        <v>39</v>
      </c>
      <c r="AB25" s="30">
        <f>AB21-AB23</f>
        <v>3.1683336437885248E-2</v>
      </c>
      <c r="AE25" t="s">
        <v>39</v>
      </c>
      <c r="AF25" s="30">
        <f>AF21-AF23</f>
        <v>3.2358525950839045E-2</v>
      </c>
    </row>
    <row r="26" spans="7:32">
      <c r="G26" t="s">
        <v>40</v>
      </c>
      <c r="H26" s="31">
        <f>AVERAGE(H24:H25)</f>
        <v>2.8850984760716007E-2</v>
      </c>
      <c r="K26" t="s">
        <v>40</v>
      </c>
      <c r="L26" s="31">
        <f>AVERAGE(L24:L25)</f>
        <v>4.7163728786762463E-2</v>
      </c>
      <c r="O26" t="s">
        <v>40</v>
      </c>
      <c r="P26" s="31">
        <f>AVERAGE(P24:P25)</f>
        <v>3.7832009009863304E-2</v>
      </c>
      <c r="S26" t="s">
        <v>40</v>
      </c>
      <c r="T26" s="31">
        <f>AVERAGE(T24:T25)</f>
        <v>3.2809516013061604E-2</v>
      </c>
      <c r="W26" t="s">
        <v>40</v>
      </c>
      <c r="X26" s="31">
        <f>AVERAGE(X24:X25)</f>
        <v>3.3790515919908733E-2</v>
      </c>
      <c r="AA26" t="s">
        <v>40</v>
      </c>
      <c r="AB26" s="31">
        <f>AVERAGE(AB24:AB25)</f>
        <v>3.1196795330959377E-2</v>
      </c>
      <c r="AE26" t="s">
        <v>40</v>
      </c>
      <c r="AF26" s="31">
        <f>AVERAGE(AF24:AF25)</f>
        <v>3.1851357218352319E-2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CV30"/>
  <sheetViews>
    <sheetView workbookViewId="0">
      <selection activeCell="F1" sqref="F1"/>
    </sheetView>
  </sheetViews>
  <sheetFormatPr baseColWidth="10" defaultColWidth="8.83203125" defaultRowHeight="14" x14ac:dyDescent="0"/>
  <sheetData>
    <row r="1" spans="2:100" ht="16" thickTop="1" thickBot="1">
      <c r="B1" s="26" t="s">
        <v>19</v>
      </c>
      <c r="C1" s="26" t="s">
        <v>20</v>
      </c>
      <c r="D1" s="26" t="s">
        <v>21</v>
      </c>
      <c r="E1" s="32" t="s">
        <v>16</v>
      </c>
      <c r="F1" s="33" t="s">
        <v>17</v>
      </c>
      <c r="G1" s="27">
        <f>LN(G2)</f>
        <v>5.6134946454349773E-3</v>
      </c>
      <c r="H1" s="28">
        <f>G4</f>
        <v>7.0765670296265168E-2</v>
      </c>
      <c r="I1" s="22" t="s">
        <v>16</v>
      </c>
      <c r="J1" s="23" t="s">
        <v>17</v>
      </c>
      <c r="K1" s="27">
        <f>LN(K2)</f>
        <v>2.5238145431566426E-3</v>
      </c>
      <c r="L1" s="28">
        <f>K4</f>
        <v>1.7234133311713171E-2</v>
      </c>
      <c r="M1" s="22" t="s">
        <v>16</v>
      </c>
      <c r="N1" s="23" t="s">
        <v>17</v>
      </c>
      <c r="O1" s="27">
        <f>LN(O2)</f>
        <v>5.7383123629212397E-3</v>
      </c>
      <c r="P1" s="28">
        <f>O4</f>
        <v>6.951383166320492E-2</v>
      </c>
      <c r="Q1" s="22" t="s">
        <v>16</v>
      </c>
      <c r="R1" s="23" t="s">
        <v>17</v>
      </c>
      <c r="S1" s="27">
        <f>LN(S2)</f>
        <v>6.4390551445786589E-3</v>
      </c>
      <c r="T1" s="28">
        <f>S4</f>
        <v>9.0010347706145091E-2</v>
      </c>
      <c r="U1" s="22" t="s">
        <v>16</v>
      </c>
      <c r="V1" s="23" t="s">
        <v>17</v>
      </c>
      <c r="W1" s="27">
        <f>LN(W2)</f>
        <v>5.9485978640544685E-3</v>
      </c>
      <c r="X1" s="28">
        <f>W4</f>
        <v>7.6376416130820926E-2</v>
      </c>
      <c r="Y1" s="22" t="s">
        <v>16</v>
      </c>
      <c r="Z1" s="23" t="s">
        <v>17</v>
      </c>
      <c r="AA1" s="27">
        <f>LN(AA2)</f>
        <v>6.1304715034932534E-3</v>
      </c>
      <c r="AB1" s="28">
        <f>AA4</f>
        <v>8.215539559854812E-2</v>
      </c>
      <c r="AC1" s="22" t="s">
        <v>16</v>
      </c>
      <c r="AD1" s="23" t="s">
        <v>17</v>
      </c>
      <c r="AE1" s="27">
        <f>LN(AE2)</f>
        <v>6.5031125618233822E-3</v>
      </c>
      <c r="AF1" s="28">
        <f>AE4</f>
        <v>9.6391234412512669E-2</v>
      </c>
      <c r="AG1" s="22" t="s">
        <v>16</v>
      </c>
      <c r="AH1" s="23" t="s">
        <v>17</v>
      </c>
      <c r="AI1" s="27">
        <f>LN(AI2)</f>
        <v>5.882195678898099E-3</v>
      </c>
      <c r="AJ1" s="28">
        <f>AI4</f>
        <v>7.6133666384488916E-2</v>
      </c>
      <c r="AK1" s="22" t="s">
        <v>16</v>
      </c>
      <c r="AL1" s="23" t="s">
        <v>17</v>
      </c>
      <c r="AM1" s="27">
        <f>LN(AM2)</f>
        <v>6.2606676074023924E-3</v>
      </c>
      <c r="AN1" s="28">
        <f>AM4</f>
        <v>8.9075634490962771E-2</v>
      </c>
      <c r="AO1" s="22" t="s">
        <v>16</v>
      </c>
      <c r="AP1" s="23" t="s">
        <v>17</v>
      </c>
      <c r="AQ1" s="27">
        <f>LN(AQ2)</f>
        <v>5.8384354685759275E-3</v>
      </c>
      <c r="AR1" s="28">
        <f>AQ4</f>
        <v>7.5363371240059859E-2</v>
      </c>
      <c r="AS1" s="22" t="s">
        <v>16</v>
      </c>
      <c r="AT1" s="23" t="s">
        <v>17</v>
      </c>
      <c r="AU1" s="27">
        <f>LN(AU2)</f>
        <v>5.5846809507370055E-3</v>
      </c>
      <c r="AV1" s="28">
        <f>AU4</f>
        <v>6.9101483168116457E-2</v>
      </c>
      <c r="AW1" s="22" t="s">
        <v>16</v>
      </c>
      <c r="AX1" s="23" t="s">
        <v>17</v>
      </c>
      <c r="AY1" s="27">
        <f>LN(AY2)</f>
        <v>5.6402018325478233E-3</v>
      </c>
      <c r="AZ1" s="28">
        <f>AY4</f>
        <v>7.051717495137598E-2</v>
      </c>
      <c r="BA1" s="22" t="s">
        <v>16</v>
      </c>
      <c r="BB1" s="23" t="s">
        <v>17</v>
      </c>
      <c r="BC1" s="27">
        <f>LN(BC2)</f>
        <v>5.458195932960372E-3</v>
      </c>
      <c r="BD1" s="28">
        <f>BC4</f>
        <v>6.6757995133332651E-2</v>
      </c>
      <c r="BE1" s="22" t="s">
        <v>16</v>
      </c>
      <c r="BF1" s="23" t="s">
        <v>17</v>
      </c>
      <c r="BG1" s="27">
        <f>LN(BG2)</f>
        <v>5.4043623290498171E-3</v>
      </c>
      <c r="BH1" s="28">
        <f>BG4</f>
        <v>6.5993255313772772E-2</v>
      </c>
      <c r="BI1" s="22" t="s">
        <v>16</v>
      </c>
      <c r="BJ1" s="23" t="s">
        <v>17</v>
      </c>
      <c r="BK1" s="27">
        <f>LN(BK2)</f>
        <v>5.6753793016839074E-3</v>
      </c>
      <c r="BL1" s="28">
        <f>BK4</f>
        <v>7.2284905951423922E-2</v>
      </c>
      <c r="BM1" s="22" t="s">
        <v>16</v>
      </c>
      <c r="BN1" s="23" t="s">
        <v>17</v>
      </c>
      <c r="BO1" s="27">
        <f>LN(BO2)</f>
        <v>5.7020791955973383E-3</v>
      </c>
      <c r="BP1" s="28">
        <f>BO4</f>
        <v>7.2822197186237822E-2</v>
      </c>
      <c r="BQ1" s="22" t="s">
        <v>16</v>
      </c>
      <c r="BR1" s="23" t="s">
        <v>17</v>
      </c>
      <c r="BS1" s="27">
        <f>LN(BS2)</f>
        <v>6.3159479124014284E-3</v>
      </c>
      <c r="BT1" s="28">
        <f>BS4</f>
        <v>0.10303197037827176</v>
      </c>
      <c r="BU1" s="22" t="s">
        <v>16</v>
      </c>
      <c r="BV1" s="23" t="s">
        <v>17</v>
      </c>
      <c r="BW1" s="27">
        <f>LN(BW2)</f>
        <v>6.2687694434481155E-3</v>
      </c>
      <c r="BX1" s="28">
        <f>BW4</f>
        <v>8.9961195845425529E-2</v>
      </c>
      <c r="BY1" s="22" t="s">
        <v>16</v>
      </c>
      <c r="BZ1" s="23" t="s">
        <v>17</v>
      </c>
      <c r="CA1" s="27">
        <f>LN(CA2)</f>
        <v>5.9865533667498912E-3</v>
      </c>
      <c r="CB1" s="28">
        <f>CA4</f>
        <v>7.7904722364355139E-2</v>
      </c>
      <c r="CC1" s="22" t="s">
        <v>16</v>
      </c>
      <c r="CD1" s="23" t="s">
        <v>17</v>
      </c>
      <c r="CE1" s="27">
        <f>LN(CE2)</f>
        <v>5.0519797475559215E-3</v>
      </c>
      <c r="CF1" s="28">
        <f>CE4</f>
        <v>5.4398397663632331E-2</v>
      </c>
      <c r="CG1" s="22" t="s">
        <v>16</v>
      </c>
      <c r="CH1" s="23" t="s">
        <v>17</v>
      </c>
      <c r="CI1" s="27">
        <f>LN(CI2)</f>
        <v>4.9198830616656135E-3</v>
      </c>
      <c r="CJ1" s="28">
        <f>CI4</f>
        <v>5.0165872343149363E-2</v>
      </c>
      <c r="CK1" s="22" t="s">
        <v>16</v>
      </c>
      <c r="CL1" s="23" t="s">
        <v>17</v>
      </c>
      <c r="CM1" s="27">
        <f>LN(CM2)</f>
        <v>3.0416400857483723E-3</v>
      </c>
      <c r="CN1" s="28">
        <f>CM4</f>
        <v>2.1952694451598566E-2</v>
      </c>
      <c r="CO1" s="22" t="s">
        <v>16</v>
      </c>
      <c r="CP1" s="23" t="s">
        <v>17</v>
      </c>
      <c r="CQ1" s="27">
        <f>LN(CQ2)</f>
        <v>2.9804649588633272E-3</v>
      </c>
      <c r="CR1" s="28">
        <f>CQ4</f>
        <v>2.0940923113276069E-2</v>
      </c>
      <c r="CS1" s="22" t="s">
        <v>16</v>
      </c>
      <c r="CT1" s="23" t="s">
        <v>17</v>
      </c>
      <c r="CU1" s="27">
        <f>LN(CU2)</f>
        <v>9.4595385939417621E-3</v>
      </c>
      <c r="CV1" s="28">
        <f>CU4</f>
        <v>0.19191515094951783</v>
      </c>
    </row>
    <row r="2" spans="2:100" ht="15" thickTop="1">
      <c r="B2">
        <v>2.5238145431566426E-3</v>
      </c>
      <c r="C2" s="29">
        <v>1.7234133311713171E-2</v>
      </c>
      <c r="D2">
        <v>0.35072714460034221</v>
      </c>
      <c r="E2" s="21">
        <v>1919</v>
      </c>
      <c r="F2" s="21">
        <v>5.0000000000000001E-3</v>
      </c>
      <c r="G2">
        <f t="array" ref="G2:H6">LOGEST(F2:F24,E2:E24,TRUE, TRUE)</f>
        <v>1.0056292798293618</v>
      </c>
      <c r="H2">
        <v>3.0315890470969912E-7</v>
      </c>
      <c r="I2" s="21">
        <v>1927</v>
      </c>
      <c r="J2" s="21">
        <v>1.6E-2</v>
      </c>
      <c r="K2">
        <f t="array" ref="K2:L6">LOGEST(J2:J23,I2:I23,TRUE, TRUE)</f>
        <v>1.0025270020440704</v>
      </c>
      <c r="L2">
        <v>1.3512171349987917E-4</v>
      </c>
      <c r="M2" s="21">
        <v>1919</v>
      </c>
      <c r="N2" s="21">
        <v>5.0000000000000001E-3</v>
      </c>
      <c r="O2">
        <f t="array" ref="O2:P6">LOGEST(N2:N23,M2:M23,TRUE, TRUE)</f>
        <v>1.0057548080146153</v>
      </c>
      <c r="P2">
        <v>2.3681072498913831E-7</v>
      </c>
      <c r="Q2" s="21">
        <v>1919</v>
      </c>
      <c r="R2" s="21">
        <v>5.0000000000000001E-3</v>
      </c>
      <c r="S2">
        <f t="array" ref="S2:T6">LOGEST(R2:R23,Q2:Q23,TRUE, TRUE)</f>
        <v>1.0064598304272825</v>
      </c>
      <c r="T2">
        <v>5.9014788924175932E-8</v>
      </c>
      <c r="U2" s="21">
        <v>1919</v>
      </c>
      <c r="V2" s="21">
        <v>5.0000000000000001E-3</v>
      </c>
      <c r="W2">
        <f t="array" ref="W2:X6">LOGEST(V2:V23,U2:U23,TRUE, TRUE)</f>
        <v>1.0059663259072293</v>
      </c>
      <c r="X2">
        <v>1.5591100434648329E-7</v>
      </c>
      <c r="Y2" s="21">
        <v>1919</v>
      </c>
      <c r="Z2" s="21">
        <v>5.0000000000000001E-3</v>
      </c>
      <c r="AA2">
        <f t="array" ref="AA2:AB6">LOGEST(Z2:Z23,Y2:Y23,TRUE, TRUE)</f>
        <v>1.0061493013027711</v>
      </c>
      <c r="AB2">
        <v>1.0853563603510143E-7</v>
      </c>
      <c r="AC2" s="21">
        <v>1919</v>
      </c>
      <c r="AD2" s="21">
        <v>5.0000000000000001E-3</v>
      </c>
      <c r="AE2">
        <f t="array" ref="AE2:AF6">LOGEST(AD2:AD23,AC2:AC23,TRUE, TRUE)</f>
        <v>1.0065243037095541</v>
      </c>
      <c r="AF2">
        <v>5.1624244924718863E-8</v>
      </c>
      <c r="AG2" s="21">
        <v>1919</v>
      </c>
      <c r="AH2" s="21">
        <v>5.0000000000000001E-3</v>
      </c>
      <c r="AI2">
        <f t="array" ref="AI2:AJ6">LOGEST(AH2:AH23,AG2:AG23,TRUE, TRUE)</f>
        <v>1.0058995297627249</v>
      </c>
      <c r="AJ2">
        <v>1.7742900224757868E-7</v>
      </c>
      <c r="AK2" s="21">
        <v>1919</v>
      </c>
      <c r="AL2" s="21">
        <v>5.0000000000000001E-3</v>
      </c>
      <c r="AM2">
        <f t="array" ref="AM2:AN6">LOGEST(AL2:AL23,AK2:AK23,TRUE, TRUE)</f>
        <v>1.006280306549753</v>
      </c>
      <c r="AN2">
        <v>8.3315392137344958E-8</v>
      </c>
      <c r="AO2" s="21">
        <v>1919</v>
      </c>
      <c r="AP2" s="21">
        <v>5.0000000000000001E-3</v>
      </c>
      <c r="AQ2">
        <f t="array" ref="AQ2:AR6">LOGEST(AP2:AP23,AO2:AO23,TRUE, TRUE)</f>
        <v>1.0058555123508521</v>
      </c>
      <c r="AR2">
        <v>1.9340179737332477E-7</v>
      </c>
      <c r="AS2" s="21">
        <v>1919</v>
      </c>
      <c r="AT2" s="21">
        <v>5.0000000000000001E-3</v>
      </c>
      <c r="AU2">
        <f t="array" ref="AU2:AV6">LOGEST(AT2:AT23,AS2:AS23,TRUE, TRUE)</f>
        <v>1.0056003043517607</v>
      </c>
      <c r="AV2">
        <v>3.211518780644128E-7</v>
      </c>
      <c r="AW2" s="21">
        <v>1919</v>
      </c>
      <c r="AX2" s="21">
        <v>5.0000000000000001E-3</v>
      </c>
      <c r="AY2">
        <f t="array" ref="AY2:AZ6">LOGEST(AX2:AX23,AW2:AW23,TRUE, TRUE)</f>
        <v>1.0056561377173521</v>
      </c>
      <c r="AZ2">
        <v>2.8735839793505646E-7</v>
      </c>
      <c r="BA2" s="21">
        <v>1919</v>
      </c>
      <c r="BB2" s="21">
        <v>5.0000000000000001E-3</v>
      </c>
      <c r="BC2">
        <f t="array" ref="BC2:BD6">LOGEST(BB2:BB23,BA2:BA23,TRUE, TRUE)</f>
        <v>1.0054731190230775</v>
      </c>
      <c r="BD2">
        <v>4.1408867082341837E-7</v>
      </c>
      <c r="BE2" s="21">
        <v>1919</v>
      </c>
      <c r="BF2" s="21">
        <v>5.0000000000000001E-3</v>
      </c>
      <c r="BG2">
        <f t="array" ref="BG2:BH6">LOGEST(BF2:BF23,BE2:BE23,TRUE, TRUE)</f>
        <v>1.0054189922383783</v>
      </c>
      <c r="BH2">
        <v>4.6177195315124983E-7</v>
      </c>
      <c r="BI2" s="21">
        <v>1919</v>
      </c>
      <c r="BJ2" s="21">
        <v>5.0000000000000001E-3</v>
      </c>
      <c r="BK2">
        <f t="array" ref="BK2:BL6">LOGEST(BJ2:BJ23,BI2:BI23,TRUE, TRUE)</f>
        <v>1.0056915147773322</v>
      </c>
      <c r="BL2">
        <v>2.7036838406772692E-7</v>
      </c>
      <c r="BM2" s="21">
        <v>1919</v>
      </c>
      <c r="BN2" s="21">
        <v>5.0000000000000001E-3</v>
      </c>
      <c r="BO2">
        <f t="array" ref="BO2:BP6">LOGEST(BN2:BN23,BM2:BM23,TRUE, TRUE)</f>
        <v>1.0057183669925605</v>
      </c>
      <c r="BP2">
        <v>2.5673977303711384E-7</v>
      </c>
      <c r="BQ2" s="21">
        <v>1919</v>
      </c>
      <c r="BR2" s="21">
        <v>5.0000000000000001E-3</v>
      </c>
      <c r="BS2">
        <f t="array" ref="BS2:BT6">LOGEST(BR2:BR23,BQ2:BQ23,TRUE, TRUE)</f>
        <v>1.006335935569594</v>
      </c>
      <c r="BT2">
        <v>8.0252614994028024E-8</v>
      </c>
      <c r="BU2" s="21">
        <v>1919</v>
      </c>
      <c r="BV2" s="21">
        <v>5.0000000000000001E-3</v>
      </c>
      <c r="BW2">
        <f t="array" ref="BW2:BX6">LOGEST(BV2:BV23,BU2:BU23,TRUE, TRUE)</f>
        <v>1.0062884593008388</v>
      </c>
      <c r="BX2">
        <v>8.6370364946822794E-8</v>
      </c>
      <c r="BY2" s="21">
        <v>1919</v>
      </c>
      <c r="BZ2" s="21">
        <v>5.0000000000000001E-3</v>
      </c>
      <c r="CA2">
        <f t="array" ref="CA2:CB6">LOGEST(BZ2:BZ23,BY2:BY23,TRUE, TRUE)</f>
        <v>1.0060045085894407</v>
      </c>
      <c r="CB2">
        <v>1.4771709506498167E-7</v>
      </c>
      <c r="CC2" s="21">
        <v>1919</v>
      </c>
      <c r="CD2" s="21">
        <v>5.0000000000000001E-3</v>
      </c>
      <c r="CE2">
        <f t="array" ref="CE2:CF6">LOGEST(CD2:CD23,CC2:CC23,TRUE, TRUE)</f>
        <v>1.0050647625142681</v>
      </c>
      <c r="CF2">
        <v>8.9959032502297025E-7</v>
      </c>
      <c r="CG2" s="21">
        <v>1919</v>
      </c>
      <c r="CH2" s="21">
        <v>5.0000000000000001E-3</v>
      </c>
      <c r="CI2">
        <f t="array" ref="CI2:CJ6">LOGEST(CH2:CH23,CG2:CG23,TRUE, TRUE)</f>
        <v>1.0049320055586048</v>
      </c>
      <c r="CJ2">
        <v>1.1643581068408789E-6</v>
      </c>
      <c r="CK2" s="21">
        <v>1919</v>
      </c>
      <c r="CL2" s="21">
        <v>5.0000000000000001E-3</v>
      </c>
      <c r="CM2">
        <f t="array" ref="CM2:CN6">LOGEST(CL2:CL23,CK2:CK23,TRUE, TRUE)</f>
        <v>1.0030462705665157</v>
      </c>
      <c r="CN2">
        <v>4.462199271933535E-5</v>
      </c>
      <c r="CO2" s="21">
        <v>1919</v>
      </c>
      <c r="CP2" s="21">
        <v>5.0000000000000001E-3</v>
      </c>
      <c r="CQ2">
        <f t="array" ref="CQ2:CR6">LOGEST(CP2:CP23,CO2:CO23,TRUE, TRUE)</f>
        <v>1.0029849109605022</v>
      </c>
      <c r="CR2">
        <v>5.0297717408648123E-5</v>
      </c>
      <c r="CS2" s="21">
        <v>1919</v>
      </c>
      <c r="CT2" s="21">
        <v>5.0000000000000001E-3</v>
      </c>
      <c r="CU2">
        <f t="array" ref="CU2:CV6">LOGEST(CT2:CT23,CS2:CS23,TRUE, TRUE)</f>
        <v>1.0095044214411895</v>
      </c>
      <c r="CV2">
        <v>1.727360826348471E-10</v>
      </c>
    </row>
    <row r="3" spans="2:100">
      <c r="B3">
        <v>5.7383123629212397E-3</v>
      </c>
      <c r="C3" s="29">
        <v>6.9513831663205183E-2</v>
      </c>
      <c r="D3">
        <v>1.4941400319245641</v>
      </c>
      <c r="E3" s="21">
        <v>1927</v>
      </c>
      <c r="F3" s="21">
        <v>1.6E-2</v>
      </c>
      <c r="G3">
        <v>4.4388960620974447E-3</v>
      </c>
      <c r="H3">
        <v>8.6870853195400617</v>
      </c>
      <c r="I3" s="21">
        <v>1931</v>
      </c>
      <c r="J3" s="21">
        <v>2.4E-2</v>
      </c>
      <c r="K3">
        <v>4.2616006384745241E-3</v>
      </c>
      <c r="L3">
        <v>8.3474049412250242</v>
      </c>
      <c r="M3" s="21">
        <v>1931</v>
      </c>
      <c r="N3" s="21">
        <v>2.4E-2</v>
      </c>
      <c r="O3">
        <v>4.6944912542947088E-3</v>
      </c>
      <c r="P3">
        <v>9.1936528108913933</v>
      </c>
      <c r="Q3" s="21">
        <v>1927</v>
      </c>
      <c r="R3" s="21">
        <v>1.6E-2</v>
      </c>
      <c r="S3">
        <v>4.5780354769727688E-3</v>
      </c>
      <c r="T3">
        <v>8.9647668653263466</v>
      </c>
      <c r="U3" s="21">
        <v>1927</v>
      </c>
      <c r="V3" s="21">
        <v>1.6E-2</v>
      </c>
      <c r="W3">
        <v>4.6255936906979614E-3</v>
      </c>
      <c r="X3">
        <v>9.0574810707360847</v>
      </c>
      <c r="Y3" s="21">
        <v>1927</v>
      </c>
      <c r="Z3" s="21">
        <v>1.6E-2</v>
      </c>
      <c r="AA3">
        <v>4.5818979714197907E-3</v>
      </c>
      <c r="AB3">
        <v>8.9715080667437501</v>
      </c>
      <c r="AC3" s="21">
        <v>1927</v>
      </c>
      <c r="AD3" s="21">
        <v>1.6E-2</v>
      </c>
      <c r="AE3">
        <v>4.4522313155844501E-3</v>
      </c>
      <c r="AF3">
        <v>8.717216254637238</v>
      </c>
      <c r="AG3" s="21">
        <v>1927</v>
      </c>
      <c r="AH3" s="21">
        <v>1.6E-2</v>
      </c>
      <c r="AI3">
        <v>4.581847901348894E-3</v>
      </c>
      <c r="AJ3">
        <v>8.9705858755186547</v>
      </c>
      <c r="AK3" s="21">
        <v>1927</v>
      </c>
      <c r="AL3" s="21">
        <v>1.6E-2</v>
      </c>
      <c r="AM3">
        <v>4.4767964254244109E-3</v>
      </c>
      <c r="AN3">
        <v>8.764708914831786</v>
      </c>
      <c r="AO3" s="21">
        <v>1927</v>
      </c>
      <c r="AP3" s="21">
        <v>1.6E-2</v>
      </c>
      <c r="AQ3">
        <v>4.5728491454200843E-3</v>
      </c>
      <c r="AR3">
        <v>8.9525556996103326</v>
      </c>
      <c r="AS3" s="21">
        <v>1927</v>
      </c>
      <c r="AT3" s="21">
        <v>1.6E-2</v>
      </c>
      <c r="AU3">
        <v>4.5834326492167612E-3</v>
      </c>
      <c r="AV3">
        <v>8.9730690841345577</v>
      </c>
      <c r="AW3" s="21">
        <v>1927</v>
      </c>
      <c r="AX3" s="21">
        <v>1.6E-2</v>
      </c>
      <c r="AY3">
        <v>4.5788127079578094E-3</v>
      </c>
      <c r="AZ3">
        <v>8.9638180291138525</v>
      </c>
      <c r="BA3" s="21">
        <v>1927</v>
      </c>
      <c r="BB3" s="21">
        <v>1.6E-2</v>
      </c>
      <c r="BC3">
        <v>4.5633062921775734E-3</v>
      </c>
      <c r="BD3">
        <v>8.93325561384869</v>
      </c>
      <c r="BE3" s="21">
        <v>1927</v>
      </c>
      <c r="BF3" s="21">
        <v>1.6E-2</v>
      </c>
      <c r="BG3">
        <v>4.5462644094246291E-3</v>
      </c>
      <c r="BH3">
        <v>8.8996886841137268</v>
      </c>
      <c r="BI3" s="21">
        <v>1927</v>
      </c>
      <c r="BJ3" s="21">
        <v>1.6E-2</v>
      </c>
      <c r="BK3">
        <v>4.5463555331530956E-3</v>
      </c>
      <c r="BL3">
        <v>8.8961533538924815</v>
      </c>
      <c r="BM3" s="21">
        <v>1927</v>
      </c>
      <c r="BN3" s="21">
        <v>1.6E-2</v>
      </c>
      <c r="BO3">
        <v>4.5495440129261653E-3</v>
      </c>
      <c r="BP3">
        <v>8.9019773286571038</v>
      </c>
      <c r="BQ3" s="21">
        <v>1927</v>
      </c>
      <c r="BR3" s="21">
        <v>1.6E-2</v>
      </c>
      <c r="BS3">
        <v>4.1670241859923449E-3</v>
      </c>
      <c r="BT3">
        <v>8.1531298547669255</v>
      </c>
      <c r="BU3" s="21">
        <v>1927</v>
      </c>
      <c r="BV3" s="21">
        <v>1.6E-2</v>
      </c>
      <c r="BW3">
        <v>4.458303657440944E-3</v>
      </c>
      <c r="BX3">
        <v>8.7218180741506011</v>
      </c>
      <c r="BY3" s="21">
        <v>1927</v>
      </c>
      <c r="BZ3" s="21">
        <v>1.6E-2</v>
      </c>
      <c r="CA3">
        <v>4.6054054159337006E-3</v>
      </c>
      <c r="CB3">
        <v>9.0083257673273369</v>
      </c>
      <c r="CC3" s="21">
        <v>1927</v>
      </c>
      <c r="CD3" s="21">
        <v>1.6E-2</v>
      </c>
      <c r="CE3">
        <v>4.7098562158050441E-3</v>
      </c>
      <c r="CF3">
        <v>9.210245486712866</v>
      </c>
      <c r="CG3" s="21">
        <v>1927</v>
      </c>
      <c r="CH3" s="21">
        <v>1.6E-2</v>
      </c>
      <c r="CI3">
        <v>4.7869565230830857E-3</v>
      </c>
      <c r="CJ3">
        <v>9.3596864827167803</v>
      </c>
      <c r="CK3" s="21">
        <v>1927</v>
      </c>
      <c r="CL3" s="21">
        <v>1.6E-2</v>
      </c>
      <c r="CM3">
        <v>4.5397176173766502E-3</v>
      </c>
      <c r="CN3">
        <v>8.875851617803816</v>
      </c>
      <c r="CO3" s="21">
        <v>1927</v>
      </c>
      <c r="CP3" s="21">
        <v>1.6E-2</v>
      </c>
      <c r="CQ3">
        <v>4.5569636082339196E-3</v>
      </c>
      <c r="CR3">
        <v>8.9093584738148337</v>
      </c>
      <c r="CS3" s="21">
        <v>1927</v>
      </c>
      <c r="CT3" s="21">
        <v>1.6E-2</v>
      </c>
      <c r="CU3">
        <v>4.3403905245104624E-3</v>
      </c>
      <c r="CV3">
        <v>8.4853289535293044</v>
      </c>
    </row>
    <row r="4" spans="2:100" ht="15" thickBot="1">
      <c r="B4">
        <v>6.4390551445786589E-3</v>
      </c>
      <c r="C4" s="29">
        <v>9.0010347706145369E-2</v>
      </c>
      <c r="D4">
        <v>1.9782718952737968</v>
      </c>
      <c r="E4" s="21">
        <v>1931</v>
      </c>
      <c r="F4" s="21">
        <v>2.4E-2</v>
      </c>
      <c r="G4">
        <v>7.0765670296265168E-2</v>
      </c>
      <c r="H4">
        <v>0.54550779535163363</v>
      </c>
      <c r="I4" s="21">
        <v>1933</v>
      </c>
      <c r="J4" s="21">
        <v>1.9E-2</v>
      </c>
      <c r="K4">
        <v>1.7234133311713171E-2</v>
      </c>
      <c r="L4">
        <v>0.49704439069511863</v>
      </c>
      <c r="M4" s="21">
        <v>1933</v>
      </c>
      <c r="N4" s="21">
        <v>1.9E-2</v>
      </c>
      <c r="O4">
        <v>6.951383166320492E-2</v>
      </c>
      <c r="P4">
        <v>0.55881926495126188</v>
      </c>
      <c r="Q4" s="21">
        <v>1933</v>
      </c>
      <c r="R4" s="21">
        <v>1.9E-2</v>
      </c>
      <c r="S4">
        <v>9.0010347706145091E-2</v>
      </c>
      <c r="T4">
        <v>0.54942061273745924</v>
      </c>
      <c r="U4" s="21">
        <v>1931</v>
      </c>
      <c r="V4" s="21">
        <v>2.4E-2</v>
      </c>
      <c r="W4">
        <v>7.6376416130820926E-2</v>
      </c>
      <c r="X4">
        <v>0.55712879717694275</v>
      </c>
      <c r="Y4" s="21">
        <v>1931</v>
      </c>
      <c r="Z4" s="21">
        <v>2.4E-2</v>
      </c>
      <c r="AA4">
        <v>8.215539559854812E-2</v>
      </c>
      <c r="AB4">
        <v>0.55368195988142632</v>
      </c>
      <c r="AC4" s="21">
        <v>1931</v>
      </c>
      <c r="AD4" s="21">
        <v>2.4E-2</v>
      </c>
      <c r="AE4">
        <v>9.6391234412512669E-2</v>
      </c>
      <c r="AF4">
        <v>0.53961821644506491</v>
      </c>
      <c r="AG4" s="21">
        <v>1931</v>
      </c>
      <c r="AH4" s="21">
        <v>2.4E-2</v>
      </c>
      <c r="AI4">
        <v>7.6133666384488916E-2</v>
      </c>
      <c r="AJ4">
        <v>0.55681749467925212</v>
      </c>
      <c r="AK4" s="21">
        <v>1931</v>
      </c>
      <c r="AL4" s="21">
        <v>2.4E-2</v>
      </c>
      <c r="AM4">
        <v>8.9075634490962771E-2</v>
      </c>
      <c r="AN4">
        <v>0.5447194532765659</v>
      </c>
      <c r="AO4" s="21">
        <v>1931</v>
      </c>
      <c r="AP4" s="21">
        <v>2.4E-2</v>
      </c>
      <c r="AQ4">
        <v>7.5363371240059859E-2</v>
      </c>
      <c r="AR4">
        <v>0.55704957611241246</v>
      </c>
      <c r="AS4" s="21">
        <v>1931</v>
      </c>
      <c r="AT4" s="21">
        <v>2.4E-2</v>
      </c>
      <c r="AU4">
        <v>6.9101483168116457E-2</v>
      </c>
      <c r="AV4">
        <v>0.5589430726808291</v>
      </c>
      <c r="AW4" s="21">
        <v>1931</v>
      </c>
      <c r="AX4" s="21">
        <v>2.4E-2</v>
      </c>
      <c r="AY4">
        <v>7.051717495137598E-2</v>
      </c>
      <c r="AZ4">
        <v>0.55894345235059795</v>
      </c>
      <c r="BA4" s="21">
        <v>1931</v>
      </c>
      <c r="BB4" s="21">
        <v>2.4E-2</v>
      </c>
      <c r="BC4">
        <v>6.6757995133332651E-2</v>
      </c>
      <c r="BD4">
        <v>0.55757281392153246</v>
      </c>
      <c r="BE4" s="21">
        <v>1931</v>
      </c>
      <c r="BF4" s="21">
        <v>2.4E-2</v>
      </c>
      <c r="BG4">
        <v>6.5993255313772772E-2</v>
      </c>
      <c r="BH4">
        <v>0.55597148681357433</v>
      </c>
      <c r="BI4" s="21">
        <v>1931</v>
      </c>
      <c r="BJ4" s="21">
        <v>2.4E-2</v>
      </c>
      <c r="BK4">
        <v>7.2284905951423922E-2</v>
      </c>
      <c r="BL4">
        <v>0.55798653664970888</v>
      </c>
      <c r="BM4" s="21">
        <v>1931</v>
      </c>
      <c r="BN4" s="21">
        <v>2.4E-2</v>
      </c>
      <c r="BO4">
        <v>7.2822197186237822E-2</v>
      </c>
      <c r="BP4">
        <v>0.55782493278141554</v>
      </c>
      <c r="BQ4" s="21">
        <v>1931</v>
      </c>
      <c r="BR4" s="21">
        <v>2.4E-2</v>
      </c>
      <c r="BS4">
        <v>0.10303197037827176</v>
      </c>
      <c r="BT4">
        <v>0.51027449768213162</v>
      </c>
      <c r="BU4" s="21">
        <v>1931</v>
      </c>
      <c r="BV4" s="21">
        <v>2.4E-2</v>
      </c>
      <c r="BW4">
        <v>8.9961195845425529E-2</v>
      </c>
      <c r="BX4">
        <v>0.5429362923600185</v>
      </c>
      <c r="BY4" s="21">
        <v>1931</v>
      </c>
      <c r="BZ4" s="21">
        <v>2.4E-2</v>
      </c>
      <c r="CA4">
        <v>7.7904722364355139E-2</v>
      </c>
      <c r="CB4">
        <v>0.55629391288024344</v>
      </c>
      <c r="CC4" s="21">
        <v>1931</v>
      </c>
      <c r="CD4" s="21">
        <v>2.4E-2</v>
      </c>
      <c r="CE4">
        <v>5.4398397663632331E-2</v>
      </c>
      <c r="CF4">
        <v>0.55638316931070764</v>
      </c>
      <c r="CG4" s="21">
        <v>1931</v>
      </c>
      <c r="CH4" s="21">
        <v>2.4E-2</v>
      </c>
      <c r="CI4">
        <v>5.0165872343149363E-2</v>
      </c>
      <c r="CJ4">
        <v>0.55623153967385341</v>
      </c>
      <c r="CK4" s="21">
        <v>1931</v>
      </c>
      <c r="CL4" s="21">
        <v>2.4E-2</v>
      </c>
      <c r="CM4">
        <v>2.1952694451598566E-2</v>
      </c>
      <c r="CN4">
        <v>0.52421454255959243</v>
      </c>
      <c r="CO4" s="21">
        <v>1931</v>
      </c>
      <c r="CP4" s="21">
        <v>2.4E-2</v>
      </c>
      <c r="CQ4">
        <v>2.0940923113276069E-2</v>
      </c>
      <c r="CR4">
        <v>0.52448561745997058</v>
      </c>
      <c r="CS4" s="21">
        <v>1931</v>
      </c>
      <c r="CT4" s="21">
        <v>2.4E-2</v>
      </c>
      <c r="CU4">
        <v>0.19191515094951783</v>
      </c>
      <c r="CV4">
        <v>0.4943716759152757</v>
      </c>
    </row>
    <row r="5" spans="2:100" ht="16" thickTop="1" thickBot="1">
      <c r="B5">
        <v>5.9485978640544685E-3</v>
      </c>
      <c r="C5" s="29">
        <v>7.637641613082119E-2</v>
      </c>
      <c r="D5">
        <v>1.6538429174982838</v>
      </c>
      <c r="E5" s="21">
        <v>1933</v>
      </c>
      <c r="F5" s="21">
        <v>1.9E-2</v>
      </c>
      <c r="G5">
        <v>1.5992511562668708</v>
      </c>
      <c r="H5">
        <v>21</v>
      </c>
      <c r="I5" s="21">
        <v>1935</v>
      </c>
      <c r="J5" s="21">
        <v>2.1999999999999999E-2</v>
      </c>
      <c r="K5" s="25">
        <v>0.35072714460034221</v>
      </c>
      <c r="L5">
        <v>20</v>
      </c>
      <c r="M5" s="21">
        <v>1935</v>
      </c>
      <c r="N5" s="21">
        <v>2.1999999999999999E-2</v>
      </c>
      <c r="O5" s="25">
        <v>1.4941400319245579</v>
      </c>
      <c r="P5">
        <v>20</v>
      </c>
      <c r="Q5" s="21">
        <v>1935</v>
      </c>
      <c r="R5" s="21">
        <v>2.1999999999999999E-2</v>
      </c>
      <c r="S5" s="25">
        <v>1.9782718952737905</v>
      </c>
      <c r="T5">
        <v>20</v>
      </c>
      <c r="U5" s="21">
        <v>1935</v>
      </c>
      <c r="V5" s="21">
        <v>2.1999999999999999E-2</v>
      </c>
      <c r="W5" s="25">
        <v>1.6538429174982778</v>
      </c>
      <c r="X5">
        <v>20</v>
      </c>
      <c r="Y5" s="21">
        <v>1933</v>
      </c>
      <c r="Z5" s="21">
        <v>1.9E-2</v>
      </c>
      <c r="AA5" s="25">
        <v>1.7901809348680235</v>
      </c>
      <c r="AB5">
        <v>20</v>
      </c>
      <c r="AC5" s="21">
        <v>1933</v>
      </c>
      <c r="AD5" s="21">
        <v>1.9E-2</v>
      </c>
      <c r="AE5" s="25">
        <v>2.1334727612971585</v>
      </c>
      <c r="AF5">
        <v>20</v>
      </c>
      <c r="AG5" s="21">
        <v>1933</v>
      </c>
      <c r="AH5" s="21">
        <v>1.9E-2</v>
      </c>
      <c r="AI5" s="25">
        <v>1.6481532796317644</v>
      </c>
      <c r="AJ5">
        <v>20</v>
      </c>
      <c r="AK5" s="21">
        <v>1933</v>
      </c>
      <c r="AL5" s="21">
        <v>1.9E-2</v>
      </c>
      <c r="AM5" s="25">
        <v>1.9557196593635096</v>
      </c>
      <c r="AN5">
        <v>20</v>
      </c>
      <c r="AO5" s="21">
        <v>1933</v>
      </c>
      <c r="AP5" s="21">
        <v>1.9E-2</v>
      </c>
      <c r="AQ5" s="25">
        <v>1.6301186627471616</v>
      </c>
      <c r="AR5">
        <v>20</v>
      </c>
      <c r="AS5" s="21">
        <v>1933</v>
      </c>
      <c r="AT5" s="21">
        <v>1.9E-2</v>
      </c>
      <c r="AU5" s="25">
        <v>1.4846190410376581</v>
      </c>
      <c r="AV5">
        <v>20</v>
      </c>
      <c r="AW5" s="21">
        <v>1933</v>
      </c>
      <c r="AX5" s="21">
        <v>1.9E-2</v>
      </c>
      <c r="AY5" s="25">
        <v>1.5173421832229554</v>
      </c>
      <c r="AZ5">
        <v>20</v>
      </c>
      <c r="BA5" s="21">
        <v>1933</v>
      </c>
      <c r="BB5" s="21">
        <v>1.9E-2</v>
      </c>
      <c r="BC5" s="25">
        <v>1.4306684608108784</v>
      </c>
      <c r="BD5">
        <v>20</v>
      </c>
      <c r="BE5" s="21">
        <v>1933</v>
      </c>
      <c r="BF5" s="21">
        <v>1.9E-2</v>
      </c>
      <c r="BG5" s="25">
        <v>1.4131216008711527</v>
      </c>
      <c r="BH5">
        <v>20</v>
      </c>
      <c r="BI5" s="21">
        <v>1933</v>
      </c>
      <c r="BJ5" s="21">
        <v>1.9E-2</v>
      </c>
      <c r="BK5" s="25">
        <v>1.5583427803458592</v>
      </c>
      <c r="BL5">
        <v>20</v>
      </c>
      <c r="BM5" s="21">
        <v>1933</v>
      </c>
      <c r="BN5" s="21">
        <v>1.9E-2</v>
      </c>
      <c r="BO5" s="25">
        <v>1.5708356469544447</v>
      </c>
      <c r="BP5">
        <v>20</v>
      </c>
      <c r="BQ5" s="21">
        <v>1933</v>
      </c>
      <c r="BR5" s="21">
        <v>1.9E-2</v>
      </c>
      <c r="BS5" s="25">
        <v>2.2973387450993692</v>
      </c>
      <c r="BT5">
        <v>20</v>
      </c>
      <c r="BU5" s="21">
        <v>1933</v>
      </c>
      <c r="BV5" s="21">
        <v>1.9E-2</v>
      </c>
      <c r="BW5" s="25">
        <v>1.9770848327506083</v>
      </c>
      <c r="BX5">
        <v>20</v>
      </c>
      <c r="BY5" s="21">
        <v>1933</v>
      </c>
      <c r="BZ5" s="21">
        <v>1.9E-2</v>
      </c>
      <c r="CA5" s="25">
        <v>1.6897325960525802</v>
      </c>
      <c r="CB5">
        <v>20</v>
      </c>
      <c r="CC5" s="21">
        <v>1933</v>
      </c>
      <c r="CD5" s="21">
        <v>1.9E-2</v>
      </c>
      <c r="CE5" s="25">
        <v>1.1505563765802891</v>
      </c>
      <c r="CF5">
        <v>20</v>
      </c>
      <c r="CG5" s="21">
        <v>1933</v>
      </c>
      <c r="CH5" s="21">
        <v>1.9E-2</v>
      </c>
      <c r="CI5" s="25">
        <v>1.0563080622698564</v>
      </c>
      <c r="CJ5">
        <v>20</v>
      </c>
      <c r="CK5" s="21">
        <v>1933</v>
      </c>
      <c r="CL5" s="21">
        <v>1.9E-2</v>
      </c>
      <c r="CM5" s="25">
        <v>0.44890864331535496</v>
      </c>
      <c r="CN5">
        <v>20</v>
      </c>
      <c r="CO5" s="21">
        <v>1933</v>
      </c>
      <c r="CP5" s="21">
        <v>1.9E-2</v>
      </c>
      <c r="CQ5" s="25">
        <v>0.42777649699884063</v>
      </c>
      <c r="CR5">
        <v>20</v>
      </c>
      <c r="CS5" s="21">
        <v>1933</v>
      </c>
      <c r="CT5" s="21">
        <v>1.9E-2</v>
      </c>
      <c r="CU5" s="25">
        <v>4.7498762332946205</v>
      </c>
      <c r="CV5">
        <v>20</v>
      </c>
    </row>
    <row r="6" spans="2:100" ht="15" thickTop="1">
      <c r="B6">
        <v>6.1304715034932534E-3</v>
      </c>
      <c r="C6" s="29">
        <v>8.2155395598547995E-2</v>
      </c>
      <c r="D6">
        <v>1.7901809348680207</v>
      </c>
      <c r="E6" s="21">
        <v>1935</v>
      </c>
      <c r="F6" s="21">
        <v>2.1999999999999999E-2</v>
      </c>
      <c r="G6">
        <v>0.47590316767740326</v>
      </c>
      <c r="H6">
        <v>6.2491538505773967</v>
      </c>
      <c r="I6" s="21">
        <v>1937</v>
      </c>
      <c r="J6" s="21">
        <v>0.03</v>
      </c>
      <c r="K6">
        <v>8.664823755932094E-2</v>
      </c>
      <c r="L6">
        <v>4.9410625264296346</v>
      </c>
      <c r="M6" s="21">
        <v>1937</v>
      </c>
      <c r="N6" s="21">
        <v>0.03</v>
      </c>
      <c r="O6">
        <v>0.46658851152101022</v>
      </c>
      <c r="P6">
        <v>6.2455794176133717</v>
      </c>
      <c r="Q6" s="21">
        <v>1937</v>
      </c>
      <c r="R6" s="21">
        <v>0.03</v>
      </c>
      <c r="S6">
        <v>0.59716710831386255</v>
      </c>
      <c r="T6">
        <v>6.0372601940161044</v>
      </c>
      <c r="U6" s="21">
        <v>1937</v>
      </c>
      <c r="V6" s="21">
        <v>0.03</v>
      </c>
      <c r="W6">
        <v>0.51334043221900139</v>
      </c>
      <c r="X6">
        <v>6.2078499328765417</v>
      </c>
      <c r="Y6" s="21">
        <v>1937</v>
      </c>
      <c r="Z6" s="21">
        <v>0.03</v>
      </c>
      <c r="AA6">
        <v>0.54880451379456385</v>
      </c>
      <c r="AB6">
        <v>6.1312742539627481</v>
      </c>
      <c r="AC6" s="21">
        <v>1935</v>
      </c>
      <c r="AD6" s="21">
        <v>2.1999999999999999E-2</v>
      </c>
      <c r="AE6">
        <v>0.62124128136605261</v>
      </c>
      <c r="AF6">
        <v>5.8237563903870591</v>
      </c>
      <c r="AG6" s="21">
        <v>1935</v>
      </c>
      <c r="AH6" s="21">
        <v>2.1999999999999999E-2</v>
      </c>
      <c r="AI6">
        <v>0.51100287417784518</v>
      </c>
      <c r="AJ6">
        <v>6.2009144476175795</v>
      </c>
      <c r="AK6" s="21">
        <v>1935</v>
      </c>
      <c r="AL6" s="21">
        <v>2.1999999999999999E-2</v>
      </c>
      <c r="AM6">
        <v>0.58029973464102014</v>
      </c>
      <c r="AN6">
        <v>5.9343856555584162</v>
      </c>
      <c r="AO6" s="21">
        <v>1935</v>
      </c>
      <c r="AP6" s="21">
        <v>2.1999999999999999E-2</v>
      </c>
      <c r="AQ6">
        <v>0.50583271685505693</v>
      </c>
      <c r="AR6">
        <v>6.2060846049403677</v>
      </c>
      <c r="AS6" s="21">
        <v>1935</v>
      </c>
      <c r="AT6" s="21">
        <v>2.1999999999999999E-2</v>
      </c>
      <c r="AU6">
        <v>0.46382075917665055</v>
      </c>
      <c r="AV6">
        <v>6.2483471699577304</v>
      </c>
      <c r="AW6" s="21">
        <v>1935</v>
      </c>
      <c r="AX6" s="21">
        <v>2.1999999999999999E-2</v>
      </c>
      <c r="AY6">
        <v>0.47404468082201312</v>
      </c>
      <c r="AZ6">
        <v>6.2483556585121036</v>
      </c>
      <c r="BA6" s="21">
        <v>1935</v>
      </c>
      <c r="BB6" s="21">
        <v>2.1999999999999999E-2</v>
      </c>
      <c r="BC6">
        <v>0.44477685931097977</v>
      </c>
      <c r="BD6">
        <v>6.2177488564875176</v>
      </c>
      <c r="BE6" s="21">
        <v>1935</v>
      </c>
      <c r="BF6" s="21">
        <v>2.1999999999999999E-2</v>
      </c>
      <c r="BG6">
        <v>0.43680195498496666</v>
      </c>
      <c r="BH6">
        <v>6.1820858829939285</v>
      </c>
      <c r="BI6" s="21">
        <v>1935</v>
      </c>
      <c r="BJ6" s="21">
        <v>2.1999999999999999E-2</v>
      </c>
      <c r="BK6">
        <v>0.48518842748764257</v>
      </c>
      <c r="BL6">
        <v>6.2269795016467384</v>
      </c>
      <c r="BM6" s="21">
        <v>1935</v>
      </c>
      <c r="BN6" s="21">
        <v>2.1999999999999999E-2</v>
      </c>
      <c r="BO6">
        <v>0.48879481648256551</v>
      </c>
      <c r="BP6">
        <v>6.2233731126518155</v>
      </c>
      <c r="BQ6" s="21">
        <v>1935</v>
      </c>
      <c r="BR6" s="21">
        <v>2.1999999999999999E-2</v>
      </c>
      <c r="BS6">
        <v>0.59818120714628442</v>
      </c>
      <c r="BT6">
        <v>5.2076012596950356</v>
      </c>
      <c r="BU6" s="21">
        <v>1935</v>
      </c>
      <c r="BV6" s="21">
        <v>2.1999999999999999E-2</v>
      </c>
      <c r="BW6">
        <v>0.58280470630211667</v>
      </c>
      <c r="BX6">
        <v>5.8955963512328688</v>
      </c>
      <c r="BY6" s="21">
        <v>1935</v>
      </c>
      <c r="BZ6" s="21">
        <v>2.1999999999999999E-2</v>
      </c>
      <c r="CA6">
        <v>0.52290957898214252</v>
      </c>
      <c r="CB6">
        <v>6.1892583501522385</v>
      </c>
      <c r="CC6" s="21">
        <v>1935</v>
      </c>
      <c r="CD6" s="21">
        <v>2.1999999999999999E-2</v>
      </c>
      <c r="CE6">
        <v>0.35616879893158337</v>
      </c>
      <c r="CF6">
        <v>6.1912446218445503</v>
      </c>
      <c r="CG6" s="21">
        <v>1935</v>
      </c>
      <c r="CH6" s="21">
        <v>2.1999999999999999E-2</v>
      </c>
      <c r="CI6">
        <v>0.32681487564052514</v>
      </c>
      <c r="CJ6">
        <v>6.1878705145589112</v>
      </c>
      <c r="CK6" s="21">
        <v>1935</v>
      </c>
      <c r="CL6" s="21">
        <v>2.1999999999999999E-2</v>
      </c>
      <c r="CM6">
        <v>0.12336049319936215</v>
      </c>
      <c r="CN6">
        <v>5.4960177326192552</v>
      </c>
      <c r="CO6" s="21">
        <v>1935</v>
      </c>
      <c r="CP6" s="21">
        <v>2.1999999999999999E-2</v>
      </c>
      <c r="CQ6">
        <v>0.11767496737128536</v>
      </c>
      <c r="CR6">
        <v>5.501703258447332</v>
      </c>
      <c r="CS6" s="21">
        <v>1935</v>
      </c>
      <c r="CT6" s="21">
        <v>2.1999999999999999E-2</v>
      </c>
      <c r="CU6">
        <v>1.1608856822516707</v>
      </c>
      <c r="CV6">
        <v>4.8880670789455678</v>
      </c>
    </row>
    <row r="7" spans="2:100">
      <c r="B7">
        <v>6.5031125618233822E-3</v>
      </c>
      <c r="C7" s="29">
        <v>9.6391234412512669E-2</v>
      </c>
      <c r="D7">
        <v>2.1334727612971585</v>
      </c>
      <c r="E7" s="21">
        <v>1937</v>
      </c>
      <c r="F7" s="21">
        <v>0.03</v>
      </c>
      <c r="G7" t="s">
        <v>22</v>
      </c>
      <c r="H7">
        <f>TINV(0.0455,H5)</f>
        <v>2.1263133800355782</v>
      </c>
      <c r="I7" s="21">
        <v>1939</v>
      </c>
      <c r="J7" s="21">
        <v>0.02</v>
      </c>
      <c r="K7" t="s">
        <v>22</v>
      </c>
      <c r="L7">
        <f>TINV(0.0455,L5)</f>
        <v>2.1330283618908976</v>
      </c>
      <c r="M7" s="21">
        <v>1939</v>
      </c>
      <c r="N7" s="21">
        <v>0.02</v>
      </c>
      <c r="O7" t="s">
        <v>22</v>
      </c>
      <c r="P7">
        <f>TINV(0.0455,P5)</f>
        <v>2.1330283618908976</v>
      </c>
      <c r="Q7" s="21">
        <v>1939</v>
      </c>
      <c r="R7" s="21">
        <v>0.02</v>
      </c>
      <c r="S7" t="s">
        <v>22</v>
      </c>
      <c r="T7">
        <f>TINV(0.0455,T5)</f>
        <v>2.1330283618908976</v>
      </c>
      <c r="U7" s="21">
        <v>1939</v>
      </c>
      <c r="V7" s="21">
        <v>0.02</v>
      </c>
      <c r="W7" t="s">
        <v>22</v>
      </c>
      <c r="X7">
        <f>TINV(0.0455,X5)</f>
        <v>2.1330283618908976</v>
      </c>
      <c r="Y7" s="21">
        <v>1939</v>
      </c>
      <c r="Z7" s="21">
        <v>0.02</v>
      </c>
      <c r="AA7" t="s">
        <v>22</v>
      </c>
      <c r="AB7">
        <f>TINV(0.0455,AB5)</f>
        <v>2.1330283618908976</v>
      </c>
      <c r="AC7" s="21">
        <v>1939</v>
      </c>
      <c r="AD7" s="21">
        <v>0.02</v>
      </c>
      <c r="AE7" t="s">
        <v>22</v>
      </c>
      <c r="AF7">
        <f>TINV(0.0455,AF5)</f>
        <v>2.1330283618908976</v>
      </c>
      <c r="AG7" s="21">
        <v>1937</v>
      </c>
      <c r="AH7" s="21">
        <v>0.03</v>
      </c>
      <c r="AI7" t="s">
        <v>22</v>
      </c>
      <c r="AJ7">
        <f>TINV(0.0455,AJ5)</f>
        <v>2.1330283618908976</v>
      </c>
      <c r="AK7" s="21">
        <v>1937</v>
      </c>
      <c r="AL7" s="21">
        <v>0.03</v>
      </c>
      <c r="AM7" t="s">
        <v>22</v>
      </c>
      <c r="AN7">
        <f>TINV(0.0455,AN5)</f>
        <v>2.1330283618908976</v>
      </c>
      <c r="AO7" s="21">
        <v>1937</v>
      </c>
      <c r="AP7" s="21">
        <v>0.03</v>
      </c>
      <c r="AQ7" t="s">
        <v>22</v>
      </c>
      <c r="AR7">
        <f>TINV(0.0455,AR5)</f>
        <v>2.1330283618908976</v>
      </c>
      <c r="AS7" s="21">
        <v>1937</v>
      </c>
      <c r="AT7" s="21">
        <v>0.03</v>
      </c>
      <c r="AU7" t="s">
        <v>22</v>
      </c>
      <c r="AV7">
        <f>TINV(0.0455,AV5)</f>
        <v>2.1330283618908976</v>
      </c>
      <c r="AW7" s="21">
        <v>1937</v>
      </c>
      <c r="AX7" s="21">
        <v>0.03</v>
      </c>
      <c r="AY7" t="s">
        <v>22</v>
      </c>
      <c r="AZ7">
        <f>TINV(0.0455,AZ5)</f>
        <v>2.1330283618908976</v>
      </c>
      <c r="BA7" s="21">
        <v>1937</v>
      </c>
      <c r="BB7" s="21">
        <v>0.03</v>
      </c>
      <c r="BC7" t="s">
        <v>22</v>
      </c>
      <c r="BD7">
        <f>TINV(0.0455,BD5)</f>
        <v>2.1330283618908976</v>
      </c>
      <c r="BE7" s="21">
        <v>1937</v>
      </c>
      <c r="BF7" s="21">
        <v>0.03</v>
      </c>
      <c r="BG7" t="s">
        <v>22</v>
      </c>
      <c r="BH7">
        <f>TINV(0.0455,BH5)</f>
        <v>2.1330283618908976</v>
      </c>
      <c r="BI7" s="21">
        <v>1937</v>
      </c>
      <c r="BJ7" s="21">
        <v>0.03</v>
      </c>
      <c r="BK7" t="s">
        <v>22</v>
      </c>
      <c r="BL7">
        <f>TINV(0.0455,BL5)</f>
        <v>2.1330283618908976</v>
      </c>
      <c r="BM7" s="21">
        <v>1937</v>
      </c>
      <c r="BN7" s="21">
        <v>0.03</v>
      </c>
      <c r="BO7" t="s">
        <v>22</v>
      </c>
      <c r="BP7">
        <f>TINV(0.0455,BP5)</f>
        <v>2.1330283618908976</v>
      </c>
      <c r="BQ7" s="21">
        <v>1937</v>
      </c>
      <c r="BR7" s="21">
        <v>0.03</v>
      </c>
      <c r="BS7" t="s">
        <v>22</v>
      </c>
      <c r="BT7">
        <f>TINV(0.0455,BT5)</f>
        <v>2.1330283618908976</v>
      </c>
      <c r="BU7" s="21">
        <v>1937</v>
      </c>
      <c r="BV7" s="21">
        <v>0.03</v>
      </c>
      <c r="BW7" t="s">
        <v>22</v>
      </c>
      <c r="BX7">
        <f>TINV(0.0455,BX5)</f>
        <v>2.1330283618908976</v>
      </c>
      <c r="BY7" s="21">
        <v>1937</v>
      </c>
      <c r="BZ7" s="21">
        <v>0.03</v>
      </c>
      <c r="CA7" t="s">
        <v>22</v>
      </c>
      <c r="CB7">
        <f>TINV(0.0455,CB5)</f>
        <v>2.1330283618908976</v>
      </c>
      <c r="CC7" s="21">
        <v>1937</v>
      </c>
      <c r="CD7" s="21">
        <v>0.03</v>
      </c>
      <c r="CE7" t="s">
        <v>22</v>
      </c>
      <c r="CF7">
        <f>TINV(0.0455,CF5)</f>
        <v>2.1330283618908976</v>
      </c>
      <c r="CG7" s="21">
        <v>1937</v>
      </c>
      <c r="CH7" s="21">
        <v>0.03</v>
      </c>
      <c r="CI7" t="s">
        <v>22</v>
      </c>
      <c r="CJ7">
        <f>TINV(0.0455,CJ5)</f>
        <v>2.1330283618908976</v>
      </c>
      <c r="CK7" s="21">
        <v>1937</v>
      </c>
      <c r="CL7" s="21">
        <v>0.03</v>
      </c>
      <c r="CM7" t="s">
        <v>22</v>
      </c>
      <c r="CN7">
        <f>TINV(0.0455,CN5)</f>
        <v>2.1330283618908976</v>
      </c>
      <c r="CO7" s="21">
        <v>1937</v>
      </c>
      <c r="CP7" s="21">
        <v>0.03</v>
      </c>
      <c r="CQ7" t="s">
        <v>22</v>
      </c>
      <c r="CR7">
        <f>TINV(0.0455,CR5)</f>
        <v>2.1330283618908976</v>
      </c>
      <c r="CS7" s="21">
        <v>1937</v>
      </c>
      <c r="CT7" s="21">
        <v>0.03</v>
      </c>
    </row>
    <row r="8" spans="2:100">
      <c r="B8">
        <v>5.882195678898099E-3</v>
      </c>
      <c r="C8" s="29">
        <v>7.6133666384489443E-2</v>
      </c>
      <c r="D8">
        <v>1.6481532796317766</v>
      </c>
      <c r="E8" s="21">
        <v>1939</v>
      </c>
      <c r="F8" s="21">
        <v>0.02</v>
      </c>
      <c r="G8" t="s">
        <v>23</v>
      </c>
      <c r="H8">
        <f>H7*G3</f>
        <v>9.4384840894250355E-3</v>
      </c>
      <c r="I8" s="21">
        <v>1940</v>
      </c>
      <c r="J8" s="21">
        <v>2.8000000000000001E-2</v>
      </c>
      <c r="K8" t="s">
        <v>23</v>
      </c>
      <c r="L8">
        <f>L7*K3</f>
        <v>9.0901150289185179E-3</v>
      </c>
      <c r="M8" s="21">
        <v>1940</v>
      </c>
      <c r="N8" s="21">
        <v>2.8000000000000001E-2</v>
      </c>
      <c r="O8" t="s">
        <v>23</v>
      </c>
      <c r="P8">
        <f>P7*O3</f>
        <v>1.0013482990059388E-2</v>
      </c>
      <c r="Q8" s="21">
        <v>1940</v>
      </c>
      <c r="R8" s="21">
        <v>2.8000000000000001E-2</v>
      </c>
      <c r="S8" t="s">
        <v>23</v>
      </c>
      <c r="T8">
        <f>T7*S3</f>
        <v>9.7650795141256391E-3</v>
      </c>
      <c r="U8" s="21">
        <v>1940</v>
      </c>
      <c r="V8" s="21">
        <v>2.8000000000000001E-2</v>
      </c>
      <c r="W8" t="s">
        <v>23</v>
      </c>
      <c r="X8">
        <f>X7*W3</f>
        <v>9.866522532842344E-3</v>
      </c>
      <c r="Y8" s="21">
        <v>1940</v>
      </c>
      <c r="Z8" s="21">
        <v>2.8000000000000001E-2</v>
      </c>
      <c r="AA8" t="s">
        <v>23</v>
      </c>
      <c r="AB8">
        <f>AB7*AA3</f>
        <v>9.7733183243287822E-3</v>
      </c>
      <c r="AC8" s="21">
        <v>1940</v>
      </c>
      <c r="AD8" s="21">
        <v>2.8000000000000001E-2</v>
      </c>
      <c r="AE8" t="s">
        <v>23</v>
      </c>
      <c r="AF8">
        <f>AF7*AE3</f>
        <v>9.4967356698404549E-3</v>
      </c>
      <c r="AG8" s="21">
        <v>1940</v>
      </c>
      <c r="AH8" s="21">
        <v>2.8000000000000001E-2</v>
      </c>
      <c r="AI8" t="s">
        <v>23</v>
      </c>
      <c r="AJ8">
        <f>AJ7*AI3</f>
        <v>9.7732115234474785E-3</v>
      </c>
      <c r="AK8" s="21">
        <v>1939</v>
      </c>
      <c r="AL8" s="21">
        <v>0.02</v>
      </c>
      <c r="AM8" t="s">
        <v>23</v>
      </c>
      <c r="AN8">
        <f>AN7*AM3</f>
        <v>9.5491337458420578E-3</v>
      </c>
      <c r="AO8" s="21">
        <v>1939</v>
      </c>
      <c r="AP8" s="21">
        <v>0.02</v>
      </c>
      <c r="AQ8" t="s">
        <v>23</v>
      </c>
      <c r="AR8">
        <f>AR7*AQ3</f>
        <v>9.7540169218295943E-3</v>
      </c>
      <c r="AS8" s="21">
        <v>1939</v>
      </c>
      <c r="AT8" s="21">
        <v>0.02</v>
      </c>
      <c r="AU8" t="s">
        <v>23</v>
      </c>
      <c r="AV8">
        <f>AV7*AU3</f>
        <v>9.7765918355960848E-3</v>
      </c>
      <c r="AW8" s="21">
        <v>1939</v>
      </c>
      <c r="AX8" s="21">
        <v>0.02</v>
      </c>
      <c r="AY8" t="s">
        <v>23</v>
      </c>
      <c r="AZ8">
        <f>AZ7*AY3</f>
        <v>9.7667373698604714E-3</v>
      </c>
      <c r="BA8" s="21">
        <v>1939</v>
      </c>
      <c r="BB8" s="21">
        <v>0.02</v>
      </c>
      <c r="BC8" t="s">
        <v>23</v>
      </c>
      <c r="BD8">
        <f>BD7*BC3</f>
        <v>9.7336617452099556E-3</v>
      </c>
      <c r="BE8" s="21">
        <v>1939</v>
      </c>
      <c r="BF8" s="21">
        <v>0.02</v>
      </c>
      <c r="BG8" t="s">
        <v>23</v>
      </c>
      <c r="BH8">
        <f>BH7*BG3</f>
        <v>9.6973109259579065E-3</v>
      </c>
      <c r="BI8" s="21">
        <v>1939</v>
      </c>
      <c r="BJ8" s="21">
        <v>0.02</v>
      </c>
      <c r="BK8" t="s">
        <v>23</v>
      </c>
      <c r="BL8">
        <f>BL7*BK3</f>
        <v>9.6975052954551659E-3</v>
      </c>
      <c r="BM8" s="21">
        <v>1939</v>
      </c>
      <c r="BN8" s="21">
        <v>0.02</v>
      </c>
      <c r="BO8" t="s">
        <v>23</v>
      </c>
      <c r="BP8">
        <f>BP7*BO3</f>
        <v>9.7043064132424396E-3</v>
      </c>
      <c r="BQ8" s="21">
        <v>1939</v>
      </c>
      <c r="BR8" s="21">
        <v>0.02</v>
      </c>
      <c r="BS8" t="s">
        <v>23</v>
      </c>
      <c r="BT8">
        <f>BT7*BS3</f>
        <v>8.8883807734070029E-3</v>
      </c>
      <c r="BU8" s="21">
        <v>1939</v>
      </c>
      <c r="BV8" s="21">
        <v>0.02</v>
      </c>
      <c r="BW8" t="s">
        <v>23</v>
      </c>
      <c r="BX8">
        <f>BX7*BW3</f>
        <v>9.5096881472434541E-3</v>
      </c>
      <c r="BY8" s="21">
        <v>1939</v>
      </c>
      <c r="BZ8" s="21">
        <v>0.02</v>
      </c>
      <c r="CA8" t="s">
        <v>23</v>
      </c>
      <c r="CB8">
        <f>CB7*CA3</f>
        <v>9.8234603701925285E-3</v>
      </c>
      <c r="CC8" s="21">
        <v>1939</v>
      </c>
      <c r="CD8" s="21">
        <v>0.02</v>
      </c>
      <c r="CE8" t="s">
        <v>23</v>
      </c>
      <c r="CF8">
        <f>CF7*CE3</f>
        <v>1.0046256888740295E-2</v>
      </c>
      <c r="CG8" s="21">
        <v>1939</v>
      </c>
      <c r="CH8" s="21">
        <v>0.02</v>
      </c>
      <c r="CI8" t="s">
        <v>23</v>
      </c>
      <c r="CJ8">
        <f>CJ7*CI3</f>
        <v>1.0210714030874861E-2</v>
      </c>
      <c r="CK8" s="21">
        <v>1939</v>
      </c>
      <c r="CL8" s="21">
        <v>0.02</v>
      </c>
      <c r="CM8" t="s">
        <v>23</v>
      </c>
      <c r="CN8">
        <f>CN7*CM3</f>
        <v>9.6833464328401654E-3</v>
      </c>
      <c r="CO8" s="21">
        <v>1939</v>
      </c>
      <c r="CP8" s="21">
        <v>0.02</v>
      </c>
      <c r="CQ8" t="s">
        <v>23</v>
      </c>
      <c r="CR8">
        <f>CR7*CQ3</f>
        <v>9.7201326204676315E-3</v>
      </c>
      <c r="CS8" s="21">
        <v>1939</v>
      </c>
      <c r="CT8" s="21">
        <v>0.02</v>
      </c>
    </row>
    <row r="9" spans="2:100">
      <c r="B9">
        <v>6.2606676074023924E-3</v>
      </c>
      <c r="C9" s="29">
        <v>8.9075634490962632E-2</v>
      </c>
      <c r="D9">
        <v>1.9557196593635062</v>
      </c>
      <c r="E9" s="21">
        <v>1940</v>
      </c>
      <c r="F9" s="21">
        <v>2.8000000000000001E-2</v>
      </c>
      <c r="G9" t="s">
        <v>24</v>
      </c>
      <c r="H9">
        <f>G2+H8</f>
        <v>1.0150677639187868</v>
      </c>
      <c r="I9" s="21">
        <v>1941</v>
      </c>
      <c r="J9" s="21">
        <v>0.02</v>
      </c>
      <c r="K9" t="s">
        <v>24</v>
      </c>
      <c r="L9">
        <f>K2+L8</f>
        <v>1.0116171170729888</v>
      </c>
      <c r="M9" s="21">
        <v>1941</v>
      </c>
      <c r="N9" s="21">
        <v>0.02</v>
      </c>
      <c r="O9" t="s">
        <v>24</v>
      </c>
      <c r="P9">
        <f>O2+P8</f>
        <v>1.0157682910046746</v>
      </c>
      <c r="Q9" s="21">
        <v>1941</v>
      </c>
      <c r="R9" s="21">
        <v>0.02</v>
      </c>
      <c r="S9" t="s">
        <v>24</v>
      </c>
      <c r="T9">
        <f>S2+T8</f>
        <v>1.016224909941408</v>
      </c>
      <c r="U9" s="21">
        <v>1941</v>
      </c>
      <c r="V9" s="21">
        <v>0.02</v>
      </c>
      <c r="W9" t="s">
        <v>24</v>
      </c>
      <c r="X9">
        <f>W2+X8</f>
        <v>1.0158328484400716</v>
      </c>
      <c r="Y9" s="21">
        <v>1941</v>
      </c>
      <c r="Z9" s="21">
        <v>0.02</v>
      </c>
      <c r="AA9" t="s">
        <v>24</v>
      </c>
      <c r="AB9">
        <f>AA2+AB8</f>
        <v>1.0159226196270998</v>
      </c>
      <c r="AC9" s="21">
        <v>1941</v>
      </c>
      <c r="AD9" s="21">
        <v>0.02</v>
      </c>
      <c r="AE9" t="s">
        <v>24</v>
      </c>
      <c r="AF9">
        <f>AE2+AF8</f>
        <v>1.0160210393793947</v>
      </c>
      <c r="AG9" s="21">
        <v>1941</v>
      </c>
      <c r="AH9" s="21">
        <v>0.02</v>
      </c>
      <c r="AI9" t="s">
        <v>24</v>
      </c>
      <c r="AJ9">
        <f>AI2+AJ8</f>
        <v>1.0156727412861724</v>
      </c>
      <c r="AK9" s="21">
        <v>1941</v>
      </c>
      <c r="AL9" s="21">
        <v>0.02</v>
      </c>
      <c r="AM9" t="s">
        <v>24</v>
      </c>
      <c r="AN9">
        <f>AM2+AN8</f>
        <v>1.015829440295595</v>
      </c>
      <c r="AO9" s="21">
        <v>1940</v>
      </c>
      <c r="AP9" s="21">
        <v>2.8000000000000001E-2</v>
      </c>
      <c r="AQ9" t="s">
        <v>24</v>
      </c>
      <c r="AR9">
        <f>AQ2+AR8</f>
        <v>1.0156095292726817</v>
      </c>
      <c r="AS9" s="21">
        <v>1940</v>
      </c>
      <c r="AT9" s="21">
        <v>2.8000000000000001E-2</v>
      </c>
      <c r="AU9" t="s">
        <v>24</v>
      </c>
      <c r="AV9">
        <f>AU2+AV8</f>
        <v>1.0153768961873568</v>
      </c>
      <c r="AW9" s="21">
        <v>1940</v>
      </c>
      <c r="AX9" s="21">
        <v>2.8000000000000001E-2</v>
      </c>
      <c r="AY9" t="s">
        <v>24</v>
      </c>
      <c r="AZ9">
        <f>AY2+AZ8</f>
        <v>1.0154228750872125</v>
      </c>
      <c r="BA9" s="21">
        <v>1940</v>
      </c>
      <c r="BB9" s="21">
        <v>2.8000000000000001E-2</v>
      </c>
      <c r="BC9" t="s">
        <v>24</v>
      </c>
      <c r="BD9">
        <f>BC2+BD8</f>
        <v>1.0152067807682874</v>
      </c>
      <c r="BE9" s="21">
        <v>1940</v>
      </c>
      <c r="BF9" s="21">
        <v>2.8000000000000001E-2</v>
      </c>
      <c r="BG9" t="s">
        <v>24</v>
      </c>
      <c r="BH9">
        <f>BG2+BH8</f>
        <v>1.0151163031643362</v>
      </c>
      <c r="BI9" s="21">
        <v>1940</v>
      </c>
      <c r="BJ9" s="21">
        <v>2.8000000000000001E-2</v>
      </c>
      <c r="BK9" t="s">
        <v>24</v>
      </c>
      <c r="BL9">
        <f>BK2+BL8</f>
        <v>1.0153890200727873</v>
      </c>
      <c r="BM9" s="21">
        <v>1940</v>
      </c>
      <c r="BN9" s="21">
        <v>2.8000000000000001E-2</v>
      </c>
      <c r="BO9" t="s">
        <v>24</v>
      </c>
      <c r="BP9">
        <f>BO2+BP8</f>
        <v>1.0154226734058029</v>
      </c>
      <c r="BQ9" s="21">
        <v>1940</v>
      </c>
      <c r="BR9" s="21">
        <v>2.8000000000000001E-2</v>
      </c>
      <c r="BS9" t="s">
        <v>24</v>
      </c>
      <c r="BT9">
        <f>BS2+BT8</f>
        <v>1.015224316343001</v>
      </c>
      <c r="BU9" s="21">
        <v>1940</v>
      </c>
      <c r="BV9" s="21">
        <v>2.8000000000000001E-2</v>
      </c>
      <c r="BW9" t="s">
        <v>24</v>
      </c>
      <c r="BX9">
        <f>BW2+BX8</f>
        <v>1.0157981474480822</v>
      </c>
      <c r="BY9" s="21">
        <v>1940</v>
      </c>
      <c r="BZ9" s="21">
        <v>2.8000000000000001E-2</v>
      </c>
      <c r="CA9" t="s">
        <v>24</v>
      </c>
      <c r="CB9">
        <f>CA2+CB8</f>
        <v>1.0158279689596332</v>
      </c>
      <c r="CC9" s="21">
        <v>1940</v>
      </c>
      <c r="CD9" s="21">
        <v>2.8000000000000001E-2</v>
      </c>
      <c r="CE9" t="s">
        <v>24</v>
      </c>
      <c r="CF9">
        <f>CE2+CF8</f>
        <v>1.0151110194030084</v>
      </c>
      <c r="CG9" s="21">
        <v>1940</v>
      </c>
      <c r="CH9" s="21">
        <v>2.8000000000000001E-2</v>
      </c>
      <c r="CI9" t="s">
        <v>24</v>
      </c>
      <c r="CJ9">
        <f>CI2+CJ8</f>
        <v>1.0151427195894798</v>
      </c>
      <c r="CK9" s="21">
        <v>1940</v>
      </c>
      <c r="CL9" s="21">
        <v>2.8000000000000001E-2</v>
      </c>
      <c r="CM9" t="s">
        <v>24</v>
      </c>
      <c r="CN9">
        <f>CM2+CN8</f>
        <v>1.0127296169993558</v>
      </c>
      <c r="CO9" s="21">
        <v>1940</v>
      </c>
      <c r="CP9" s="21">
        <v>2.8000000000000001E-2</v>
      </c>
      <c r="CQ9" t="s">
        <v>24</v>
      </c>
      <c r="CR9">
        <f>CQ2+CR8</f>
        <v>1.0127050435809699</v>
      </c>
      <c r="CS9" s="21">
        <v>1940</v>
      </c>
      <c r="CT9" s="21">
        <v>2.8000000000000001E-2</v>
      </c>
    </row>
    <row r="10" spans="2:100">
      <c r="B10">
        <v>5.8384354685759275E-3</v>
      </c>
      <c r="C10" s="29">
        <v>7.5363371240060262E-2</v>
      </c>
      <c r="D10">
        <v>1.6301186627471709</v>
      </c>
      <c r="E10" s="21">
        <v>1941</v>
      </c>
      <c r="F10" s="21">
        <v>0.02</v>
      </c>
      <c r="G10" t="s">
        <v>25</v>
      </c>
      <c r="H10">
        <f>G2-H8</f>
        <v>0.99619079573993674</v>
      </c>
      <c r="I10" s="21">
        <v>1942</v>
      </c>
      <c r="J10" s="21">
        <v>1.6E-2</v>
      </c>
      <c r="K10" t="s">
        <v>25</v>
      </c>
      <c r="L10">
        <f>K2-L8</f>
        <v>0.99343688701515187</v>
      </c>
      <c r="M10" s="21">
        <v>1942</v>
      </c>
      <c r="N10" s="21">
        <v>1.6E-2</v>
      </c>
      <c r="O10" t="s">
        <v>25</v>
      </c>
      <c r="P10">
        <f>O2-P8</f>
        <v>0.99574132502455581</v>
      </c>
      <c r="Q10" s="21">
        <v>1942</v>
      </c>
      <c r="R10" s="21">
        <v>1.6E-2</v>
      </c>
      <c r="S10" t="s">
        <v>25</v>
      </c>
      <c r="T10">
        <f>S2-T8</f>
        <v>0.99669475091315685</v>
      </c>
      <c r="U10" s="21">
        <v>1942</v>
      </c>
      <c r="V10" s="21">
        <v>1.6E-2</v>
      </c>
      <c r="W10" t="s">
        <v>25</v>
      </c>
      <c r="X10">
        <f>W2-X8</f>
        <v>0.99609980337438697</v>
      </c>
      <c r="Y10" s="21">
        <v>1942</v>
      </c>
      <c r="Z10" s="21">
        <v>1.6E-2</v>
      </c>
      <c r="AA10" t="s">
        <v>25</v>
      </c>
      <c r="AB10">
        <f>AA2-AB8</f>
        <v>0.99637598297844232</v>
      </c>
      <c r="AC10" s="21">
        <v>1942</v>
      </c>
      <c r="AD10" s="21">
        <v>1.6E-2</v>
      </c>
      <c r="AE10" t="s">
        <v>25</v>
      </c>
      <c r="AF10">
        <f>AE2-AF8</f>
        <v>0.99702756803971371</v>
      </c>
      <c r="AG10" s="21">
        <v>1942</v>
      </c>
      <c r="AH10" s="21">
        <v>1.6E-2</v>
      </c>
      <c r="AI10" t="s">
        <v>25</v>
      </c>
      <c r="AJ10">
        <f>AI2-AJ8</f>
        <v>0.99612631823927744</v>
      </c>
      <c r="AK10" s="21">
        <v>1942</v>
      </c>
      <c r="AL10" s="21">
        <v>1.6E-2</v>
      </c>
      <c r="AM10" t="s">
        <v>25</v>
      </c>
      <c r="AN10">
        <f>AM2-AN8</f>
        <v>0.99673117280391088</v>
      </c>
      <c r="AO10" s="21">
        <v>1942</v>
      </c>
      <c r="AP10" s="21">
        <v>1.6E-2</v>
      </c>
      <c r="AQ10" t="s">
        <v>25</v>
      </c>
      <c r="AR10">
        <f>AQ2-AR8</f>
        <v>0.99610149542902249</v>
      </c>
      <c r="AS10" s="21">
        <v>1941</v>
      </c>
      <c r="AT10" s="21">
        <v>0.02</v>
      </c>
      <c r="AU10" t="s">
        <v>25</v>
      </c>
      <c r="AV10">
        <f>AU2-AV8</f>
        <v>0.99582371251616464</v>
      </c>
      <c r="AW10" s="21">
        <v>1941</v>
      </c>
      <c r="AX10" s="21">
        <v>0.02</v>
      </c>
      <c r="AY10" t="s">
        <v>25</v>
      </c>
      <c r="AZ10">
        <f>AY2-AZ8</f>
        <v>0.99588940034749163</v>
      </c>
      <c r="BA10" s="21">
        <v>1941</v>
      </c>
      <c r="BB10" s="21">
        <v>0.02</v>
      </c>
      <c r="BC10" t="s">
        <v>25</v>
      </c>
      <c r="BD10">
        <f>BC2-BD8</f>
        <v>0.9957394572778675</v>
      </c>
      <c r="BE10" s="21">
        <v>1941</v>
      </c>
      <c r="BF10" s="21">
        <v>0.02</v>
      </c>
      <c r="BG10" t="s">
        <v>25</v>
      </c>
      <c r="BH10">
        <f>BG2-BH8</f>
        <v>0.99572168131242034</v>
      </c>
      <c r="BI10" s="21">
        <v>1941</v>
      </c>
      <c r="BJ10" s="21">
        <v>0.02</v>
      </c>
      <c r="BK10" t="s">
        <v>25</v>
      </c>
      <c r="BL10">
        <f>BK2-BL8</f>
        <v>0.995994009481877</v>
      </c>
      <c r="BM10" s="21">
        <v>1941</v>
      </c>
      <c r="BN10" s="21">
        <v>0.02</v>
      </c>
      <c r="BO10" t="s">
        <v>25</v>
      </c>
      <c r="BP10">
        <f>BO2-BP8</f>
        <v>0.99601406057931796</v>
      </c>
      <c r="BQ10" s="21">
        <v>1941</v>
      </c>
      <c r="BR10" s="21">
        <v>0.02</v>
      </c>
      <c r="BS10" t="s">
        <v>25</v>
      </c>
      <c r="BT10">
        <f>BS2-BT8</f>
        <v>0.99744755479618696</v>
      </c>
      <c r="BU10" s="21">
        <v>1941</v>
      </c>
      <c r="BV10" s="21">
        <v>0.02</v>
      </c>
      <c r="BW10" t="s">
        <v>25</v>
      </c>
      <c r="BX10">
        <f>BW2-BX8</f>
        <v>0.99677877115359537</v>
      </c>
      <c r="BY10" s="21">
        <v>1941</v>
      </c>
      <c r="BZ10" s="21">
        <v>0.02</v>
      </c>
      <c r="CA10" t="s">
        <v>25</v>
      </c>
      <c r="CB10">
        <f>CA2-CB8</f>
        <v>0.99618104821924813</v>
      </c>
      <c r="CC10" s="21">
        <v>1941</v>
      </c>
      <c r="CD10" s="21">
        <v>0.02</v>
      </c>
      <c r="CE10" t="s">
        <v>25</v>
      </c>
      <c r="CF10">
        <f>CE2-CF8</f>
        <v>0.99501850562552785</v>
      </c>
      <c r="CG10" s="21">
        <v>1941</v>
      </c>
      <c r="CH10" s="21">
        <v>0.02</v>
      </c>
      <c r="CI10" t="s">
        <v>25</v>
      </c>
      <c r="CJ10">
        <f>CI2-CJ8</f>
        <v>0.99472129152773003</v>
      </c>
      <c r="CK10" s="21">
        <v>1941</v>
      </c>
      <c r="CL10" s="21">
        <v>0.02</v>
      </c>
      <c r="CM10" t="s">
        <v>25</v>
      </c>
      <c r="CN10">
        <f>CM2-CN8</f>
        <v>0.99336292413367555</v>
      </c>
      <c r="CO10" s="21">
        <v>1941</v>
      </c>
      <c r="CP10" s="21">
        <v>0.02</v>
      </c>
      <c r="CQ10" t="s">
        <v>25</v>
      </c>
      <c r="CR10">
        <f>CQ2-CR8</f>
        <v>0.99326477834003457</v>
      </c>
      <c r="CS10" s="21">
        <v>1941</v>
      </c>
      <c r="CT10" s="21">
        <v>0.02</v>
      </c>
    </row>
    <row r="11" spans="2:100">
      <c r="B11">
        <v>5.5846809507370055E-3</v>
      </c>
      <c r="C11" s="29">
        <v>6.9101483168116332E-2</v>
      </c>
      <c r="D11">
        <v>1.4846190410376552</v>
      </c>
      <c r="E11" s="21">
        <v>1942</v>
      </c>
      <c r="F11" s="21">
        <v>1.6E-2</v>
      </c>
      <c r="G11" t="s">
        <v>26</v>
      </c>
      <c r="H11" s="30">
        <f>LN(G2)</f>
        <v>5.6134946454349773E-3</v>
      </c>
      <c r="I11" s="21">
        <v>1943</v>
      </c>
      <c r="J11" s="21">
        <v>1.7000000000000001E-2</v>
      </c>
      <c r="K11" t="s">
        <v>26</v>
      </c>
      <c r="L11" s="30">
        <f>LN(K2)</f>
        <v>2.5238145431566426E-3</v>
      </c>
      <c r="M11" s="21">
        <v>1943</v>
      </c>
      <c r="N11" s="21">
        <v>1.7000000000000001E-2</v>
      </c>
      <c r="O11" t="s">
        <v>26</v>
      </c>
      <c r="P11" s="30">
        <f>LN(O2)</f>
        <v>5.7383123629212397E-3</v>
      </c>
      <c r="Q11" s="21">
        <v>1943</v>
      </c>
      <c r="R11" s="21">
        <v>1.7000000000000001E-2</v>
      </c>
      <c r="S11" t="s">
        <v>26</v>
      </c>
      <c r="T11" s="30">
        <f>LN(S2)</f>
        <v>6.4390551445786589E-3</v>
      </c>
      <c r="U11" s="21">
        <v>1943</v>
      </c>
      <c r="V11" s="21">
        <v>1.7000000000000001E-2</v>
      </c>
      <c r="W11" t="s">
        <v>26</v>
      </c>
      <c r="X11" s="30">
        <f>LN(W2)</f>
        <v>5.9485978640544685E-3</v>
      </c>
      <c r="Y11" s="21">
        <v>1943</v>
      </c>
      <c r="Z11" s="21">
        <v>1.7000000000000001E-2</v>
      </c>
      <c r="AA11" t="s">
        <v>26</v>
      </c>
      <c r="AB11" s="30">
        <f>LN(AA2)</f>
        <v>6.1304715034932534E-3</v>
      </c>
      <c r="AC11" s="21">
        <v>1943</v>
      </c>
      <c r="AD11" s="21">
        <v>1.7000000000000001E-2</v>
      </c>
      <c r="AE11" t="s">
        <v>26</v>
      </c>
      <c r="AF11" s="30">
        <f>LN(AE2)</f>
        <v>6.5031125618233822E-3</v>
      </c>
      <c r="AG11" s="21">
        <v>1943</v>
      </c>
      <c r="AH11" s="21">
        <v>1.7000000000000001E-2</v>
      </c>
      <c r="AI11" t="s">
        <v>26</v>
      </c>
      <c r="AJ11" s="30">
        <f>LN(AI2)</f>
        <v>5.882195678898099E-3</v>
      </c>
      <c r="AK11" s="21">
        <v>1943</v>
      </c>
      <c r="AL11" s="21">
        <v>1.7000000000000001E-2</v>
      </c>
      <c r="AM11" t="s">
        <v>26</v>
      </c>
      <c r="AN11" s="30">
        <f>LN(AM2)</f>
        <v>6.2606676074023924E-3</v>
      </c>
      <c r="AO11" s="21">
        <v>1943</v>
      </c>
      <c r="AP11" s="21">
        <v>1.7000000000000001E-2</v>
      </c>
      <c r="AQ11" t="s">
        <v>26</v>
      </c>
      <c r="AR11" s="30">
        <f>LN(AQ2)</f>
        <v>5.8384354685759275E-3</v>
      </c>
      <c r="AS11" s="21">
        <v>1943</v>
      </c>
      <c r="AT11" s="21">
        <v>1.7000000000000001E-2</v>
      </c>
      <c r="AU11" t="s">
        <v>26</v>
      </c>
      <c r="AV11" s="30">
        <f>LN(AU2)</f>
        <v>5.5846809507370055E-3</v>
      </c>
      <c r="AW11" s="21">
        <v>1942</v>
      </c>
      <c r="AX11" s="21">
        <v>1.6E-2</v>
      </c>
      <c r="AY11" t="s">
        <v>26</v>
      </c>
      <c r="AZ11" s="30">
        <f>LN(AY2)</f>
        <v>5.6402018325478233E-3</v>
      </c>
      <c r="BA11" s="21">
        <v>1942</v>
      </c>
      <c r="BB11" s="21">
        <v>1.6E-2</v>
      </c>
      <c r="BC11" t="s">
        <v>26</v>
      </c>
      <c r="BD11" s="30">
        <f>LN(BC2)</f>
        <v>5.458195932960372E-3</v>
      </c>
      <c r="BE11" s="21">
        <v>1942</v>
      </c>
      <c r="BF11" s="21">
        <v>1.6E-2</v>
      </c>
      <c r="BG11" t="s">
        <v>26</v>
      </c>
      <c r="BH11" s="30">
        <f>LN(BG2)</f>
        <v>5.4043623290498171E-3</v>
      </c>
      <c r="BI11" s="21">
        <v>1942</v>
      </c>
      <c r="BJ11" s="21">
        <v>1.6E-2</v>
      </c>
      <c r="BK11" t="s">
        <v>26</v>
      </c>
      <c r="BL11" s="30">
        <f>LN(BK2)</f>
        <v>5.6753793016839074E-3</v>
      </c>
      <c r="BM11" s="21">
        <v>1942</v>
      </c>
      <c r="BN11" s="21">
        <v>1.6E-2</v>
      </c>
      <c r="BO11" t="s">
        <v>26</v>
      </c>
      <c r="BP11" s="30">
        <f>LN(BO2)</f>
        <v>5.7020791955973383E-3</v>
      </c>
      <c r="BQ11" s="21">
        <v>1942</v>
      </c>
      <c r="BR11" s="21">
        <v>1.6E-2</v>
      </c>
      <c r="BS11" t="s">
        <v>26</v>
      </c>
      <c r="BT11" s="30">
        <f>LN(BS2)</f>
        <v>6.3159479124014284E-3</v>
      </c>
      <c r="BU11" s="21">
        <v>1942</v>
      </c>
      <c r="BV11" s="21">
        <v>1.6E-2</v>
      </c>
      <c r="BW11" t="s">
        <v>26</v>
      </c>
      <c r="BX11" s="30">
        <f>LN(BW2)</f>
        <v>6.2687694434481155E-3</v>
      </c>
      <c r="BY11" s="21">
        <v>1942</v>
      </c>
      <c r="BZ11" s="21">
        <v>1.6E-2</v>
      </c>
      <c r="CA11" t="s">
        <v>26</v>
      </c>
      <c r="CB11" s="30">
        <f>LN(CA2)</f>
        <v>5.9865533667498912E-3</v>
      </c>
      <c r="CC11" s="21">
        <v>1942</v>
      </c>
      <c r="CD11" s="21">
        <v>1.6E-2</v>
      </c>
      <c r="CE11" t="s">
        <v>26</v>
      </c>
      <c r="CF11" s="30">
        <f>LN(CE2)</f>
        <v>5.0519797475559215E-3</v>
      </c>
      <c r="CG11" s="21">
        <v>1942</v>
      </c>
      <c r="CH11" s="21">
        <v>1.6E-2</v>
      </c>
      <c r="CI11" t="s">
        <v>26</v>
      </c>
      <c r="CJ11" s="30">
        <f>LN(CI2)</f>
        <v>4.9198830616656135E-3</v>
      </c>
      <c r="CK11" s="21">
        <v>1942</v>
      </c>
      <c r="CL11" s="21">
        <v>1.6E-2</v>
      </c>
      <c r="CM11" t="s">
        <v>26</v>
      </c>
      <c r="CN11" s="30">
        <f>LN(CM2)</f>
        <v>3.0416400857483723E-3</v>
      </c>
      <c r="CO11" s="21">
        <v>1942</v>
      </c>
      <c r="CP11" s="21">
        <v>1.6E-2</v>
      </c>
      <c r="CQ11" t="s">
        <v>26</v>
      </c>
      <c r="CR11" s="30">
        <f>LN(CQ2)</f>
        <v>2.9804649588633272E-3</v>
      </c>
      <c r="CS11" s="21">
        <v>1942</v>
      </c>
      <c r="CT11" s="21">
        <v>1.6E-2</v>
      </c>
    </row>
    <row r="12" spans="2:100">
      <c r="B12">
        <v>5.6402018325478233E-3</v>
      </c>
      <c r="C12" s="29">
        <v>7.051717495137598E-2</v>
      </c>
      <c r="D12">
        <v>1.5173421832229554</v>
      </c>
      <c r="E12" s="21">
        <v>1943</v>
      </c>
      <c r="F12" s="21">
        <v>1.7000000000000001E-2</v>
      </c>
      <c r="G12" t="s">
        <v>27</v>
      </c>
      <c r="H12" s="30">
        <f>LN(H9)</f>
        <v>1.4955372746798755E-2</v>
      </c>
      <c r="I12" s="21">
        <v>1944</v>
      </c>
      <c r="J12" s="21">
        <v>1.4E-2</v>
      </c>
      <c r="K12" t="s">
        <v>27</v>
      </c>
      <c r="L12" s="30">
        <f>LN(L9)</f>
        <v>1.155015646232197E-2</v>
      </c>
      <c r="M12" s="21">
        <v>1944</v>
      </c>
      <c r="N12" s="21">
        <v>1.4E-2</v>
      </c>
      <c r="O12" t="s">
        <v>27</v>
      </c>
      <c r="P12" s="30">
        <f>LN(P9)</f>
        <v>1.5645263111876726E-2</v>
      </c>
      <c r="Q12" s="21">
        <v>1944</v>
      </c>
      <c r="R12" s="21">
        <v>1.4E-2</v>
      </c>
      <c r="S12" t="s">
        <v>27</v>
      </c>
      <c r="T12" s="30">
        <f>LN(T9)</f>
        <v>1.6094692710565104E-2</v>
      </c>
      <c r="U12" s="21">
        <v>1944</v>
      </c>
      <c r="V12" s="21">
        <v>1.4E-2</v>
      </c>
      <c r="W12" t="s">
        <v>27</v>
      </c>
      <c r="X12" s="30">
        <f>LN(X9)</f>
        <v>1.5708816369615488E-2</v>
      </c>
      <c r="Y12" s="21">
        <v>1944</v>
      </c>
      <c r="Z12" s="21">
        <v>1.4E-2</v>
      </c>
      <c r="AA12" t="s">
        <v>27</v>
      </c>
      <c r="AB12" s="30">
        <f>LN(AB9)</f>
        <v>1.5797184471483632E-2</v>
      </c>
      <c r="AC12" s="21">
        <v>1944</v>
      </c>
      <c r="AD12" s="21">
        <v>1.4E-2</v>
      </c>
      <c r="AE12" t="s">
        <v>27</v>
      </c>
      <c r="AF12" s="30">
        <f>LN(AF9)</f>
        <v>1.5894056992466762E-2</v>
      </c>
      <c r="AG12" s="21">
        <v>1944</v>
      </c>
      <c r="AH12" s="21">
        <v>1.4E-2</v>
      </c>
      <c r="AI12" t="s">
        <v>27</v>
      </c>
      <c r="AJ12" s="30">
        <f>LN(AJ9)</f>
        <v>1.555119223602665E-2</v>
      </c>
      <c r="AK12" s="21">
        <v>1944</v>
      </c>
      <c r="AL12" s="21">
        <v>1.4E-2</v>
      </c>
      <c r="AM12" t="s">
        <v>27</v>
      </c>
      <c r="AN12" s="30">
        <f>LN(AN9)</f>
        <v>1.5705461339111122E-2</v>
      </c>
      <c r="AO12" s="21">
        <v>1944</v>
      </c>
      <c r="AP12" s="21">
        <v>1.4E-2</v>
      </c>
      <c r="AQ12" t="s">
        <v>27</v>
      </c>
      <c r="AR12" s="30">
        <f>LN(AR9)</f>
        <v>1.5488953703817435E-2</v>
      </c>
      <c r="AS12" s="21">
        <v>1944</v>
      </c>
      <c r="AT12" s="21">
        <v>1.4E-2</v>
      </c>
      <c r="AU12" t="s">
        <v>27</v>
      </c>
      <c r="AV12" s="30">
        <f>LN(AV9)</f>
        <v>1.5259869862166925E-2</v>
      </c>
      <c r="AW12" s="21">
        <v>1944</v>
      </c>
      <c r="AX12" s="21">
        <v>1.4E-2</v>
      </c>
      <c r="AY12" t="s">
        <v>27</v>
      </c>
      <c r="AZ12" s="30">
        <f>LN(AZ9)</f>
        <v>1.5305151431048224E-2</v>
      </c>
      <c r="BA12" s="21">
        <v>1943</v>
      </c>
      <c r="BB12" s="21">
        <v>1.7000000000000001E-2</v>
      </c>
      <c r="BC12" t="s">
        <v>27</v>
      </c>
      <c r="BD12" s="30">
        <f>LN(BD9)</f>
        <v>1.5092316639516727E-2</v>
      </c>
      <c r="BE12" s="21">
        <v>1943</v>
      </c>
      <c r="BF12" s="21">
        <v>1.7000000000000001E-2</v>
      </c>
      <c r="BG12" t="s">
        <v>27</v>
      </c>
      <c r="BH12" s="30">
        <f>LN(BH9)</f>
        <v>1.5003190327820716E-2</v>
      </c>
      <c r="BI12" s="21">
        <v>1943</v>
      </c>
      <c r="BJ12" s="21">
        <v>1.7000000000000001E-2</v>
      </c>
      <c r="BK12" t="s">
        <v>27</v>
      </c>
      <c r="BL12" s="30">
        <f>LN(BL9)</f>
        <v>1.5271810071851903E-2</v>
      </c>
      <c r="BM12" s="21">
        <v>1943</v>
      </c>
      <c r="BN12" s="21">
        <v>1.7000000000000001E-2</v>
      </c>
      <c r="BO12" t="s">
        <v>27</v>
      </c>
      <c r="BP12" s="30">
        <f>LN(BP9)</f>
        <v>1.5304952812881793E-2</v>
      </c>
      <c r="BQ12" s="21">
        <v>1943</v>
      </c>
      <c r="BR12" s="21">
        <v>1.7000000000000001E-2</v>
      </c>
      <c r="BS12" t="s">
        <v>27</v>
      </c>
      <c r="BT12" s="30">
        <f>LN(BT9)</f>
        <v>1.5109589399709385E-2</v>
      </c>
      <c r="BU12" s="21">
        <v>1943</v>
      </c>
      <c r="BV12" s="21">
        <v>1.7000000000000001E-2</v>
      </c>
      <c r="BW12" t="s">
        <v>27</v>
      </c>
      <c r="BX12" s="30">
        <f>LN(BX9)</f>
        <v>1.5674655646469367E-2</v>
      </c>
      <c r="BY12" s="21">
        <v>1943</v>
      </c>
      <c r="BZ12" s="21">
        <v>1.7000000000000001E-2</v>
      </c>
      <c r="CA12" t="s">
        <v>27</v>
      </c>
      <c r="CB12" s="30">
        <f>LN(CB9)</f>
        <v>1.5704012929595786E-2</v>
      </c>
      <c r="CC12" s="21">
        <v>1943</v>
      </c>
      <c r="CD12" s="21">
        <v>1.7000000000000001E-2</v>
      </c>
      <c r="CE12" t="s">
        <v>27</v>
      </c>
      <c r="CF12" s="30">
        <f>LN(CF9)</f>
        <v>1.4997985234510149E-2</v>
      </c>
      <c r="CG12" s="21">
        <v>1943</v>
      </c>
      <c r="CH12" s="21">
        <v>1.7000000000000001E-2</v>
      </c>
      <c r="CI12" t="s">
        <v>27</v>
      </c>
      <c r="CJ12" s="30">
        <f>LN(CJ9)</f>
        <v>1.5029213042015302E-2</v>
      </c>
      <c r="CK12" s="21">
        <v>1943</v>
      </c>
      <c r="CL12" s="21">
        <v>1.7000000000000001E-2</v>
      </c>
      <c r="CM12" t="s">
        <v>27</v>
      </c>
      <c r="CN12" s="30">
        <f>LN(CN9)</f>
        <v>1.264927650894229E-2</v>
      </c>
      <c r="CO12" s="21">
        <v>1943</v>
      </c>
      <c r="CP12" s="21">
        <v>1.7000000000000001E-2</v>
      </c>
      <c r="CQ12" t="s">
        <v>27</v>
      </c>
      <c r="CR12" s="30">
        <f>LN(CR9)</f>
        <v>1.26250116744696E-2</v>
      </c>
      <c r="CS12" s="21">
        <v>1943</v>
      </c>
      <c r="CT12" s="21">
        <v>1.7000000000000001E-2</v>
      </c>
    </row>
    <row r="13" spans="2:100">
      <c r="B13">
        <v>5.458195932960372E-3</v>
      </c>
      <c r="C13" s="29">
        <v>6.6757995133332651E-2</v>
      </c>
      <c r="D13">
        <v>1.4306684608108784</v>
      </c>
      <c r="E13" s="21">
        <v>1944</v>
      </c>
      <c r="F13" s="21">
        <v>1.4E-2</v>
      </c>
      <c r="G13" t="s">
        <v>28</v>
      </c>
      <c r="H13" s="30">
        <f>LN(H10)</f>
        <v>-3.8164777553052771E-3</v>
      </c>
      <c r="I13" s="21">
        <v>1945</v>
      </c>
      <c r="J13" s="21">
        <v>1.2999999999999999E-2</v>
      </c>
      <c r="K13" t="s">
        <v>28</v>
      </c>
      <c r="L13" s="30">
        <f>LN(L10)</f>
        <v>-6.5847449113402142E-3</v>
      </c>
      <c r="M13" s="21">
        <v>1945</v>
      </c>
      <c r="N13" s="21">
        <v>1.2999999999999999E-2</v>
      </c>
      <c r="O13" t="s">
        <v>28</v>
      </c>
      <c r="P13" s="30">
        <f>LN(P10)</f>
        <v>-4.2677689597835017E-3</v>
      </c>
      <c r="Q13" s="21">
        <v>1945</v>
      </c>
      <c r="R13" s="21">
        <v>1.2999999999999999E-2</v>
      </c>
      <c r="S13" t="s">
        <v>28</v>
      </c>
      <c r="T13" s="30">
        <f>LN(T10)</f>
        <v>-3.3107234887759462E-3</v>
      </c>
      <c r="U13" s="21">
        <v>1945</v>
      </c>
      <c r="V13" s="21">
        <v>1.2999999999999999E-2</v>
      </c>
      <c r="W13" t="s">
        <v>28</v>
      </c>
      <c r="X13" s="30">
        <f>LN(X10)</f>
        <v>-3.9078222264918479E-3</v>
      </c>
      <c r="Y13" s="21">
        <v>1945</v>
      </c>
      <c r="Z13" s="21">
        <v>1.2999999999999999E-2</v>
      </c>
      <c r="AA13" t="s">
        <v>28</v>
      </c>
      <c r="AB13" s="30">
        <f>LN(AB10)</f>
        <v>-3.6305996798333094E-3</v>
      </c>
      <c r="AC13" s="21">
        <v>1945</v>
      </c>
      <c r="AD13" s="21">
        <v>1.2999999999999999E-2</v>
      </c>
      <c r="AE13" t="s">
        <v>28</v>
      </c>
      <c r="AF13" s="30">
        <f>LN(AF10)</f>
        <v>-2.9768584098885903E-3</v>
      </c>
      <c r="AG13" s="21">
        <v>1945</v>
      </c>
      <c r="AH13" s="21">
        <v>1.2999999999999999E-2</v>
      </c>
      <c r="AI13" t="s">
        <v>28</v>
      </c>
      <c r="AJ13" s="30">
        <f>LN(AJ10)</f>
        <v>-3.8812038977746651E-3</v>
      </c>
      <c r="AK13" s="21">
        <v>1945</v>
      </c>
      <c r="AL13" s="21">
        <v>1.2999999999999999E-2</v>
      </c>
      <c r="AM13" t="s">
        <v>28</v>
      </c>
      <c r="AN13" s="30">
        <f>LN(AN10)</f>
        <v>-3.2741814830512762E-3</v>
      </c>
      <c r="AO13" s="21">
        <v>1945</v>
      </c>
      <c r="AP13" s="21">
        <v>1.2999999999999999E-2</v>
      </c>
      <c r="AQ13" t="s">
        <v>28</v>
      </c>
      <c r="AR13" s="30">
        <f>LN(AR10)</f>
        <v>-3.9061235481137823E-3</v>
      </c>
      <c r="AS13" s="21">
        <v>1945</v>
      </c>
      <c r="AT13" s="21">
        <v>1.2999999999999999E-2</v>
      </c>
      <c r="AU13" t="s">
        <v>28</v>
      </c>
      <c r="AV13" s="30">
        <f>LN(AV10)</f>
        <v>-4.1850325287829254E-3</v>
      </c>
      <c r="AW13" s="21">
        <v>1945</v>
      </c>
      <c r="AX13" s="21">
        <v>1.2999999999999999E-2</v>
      </c>
      <c r="AY13" t="s">
        <v>28</v>
      </c>
      <c r="AZ13" s="30">
        <f>LN(AZ10)</f>
        <v>-4.1190713911807737E-3</v>
      </c>
      <c r="BA13" s="21">
        <v>1945</v>
      </c>
      <c r="BB13" s="21">
        <v>1.2999999999999999E-2</v>
      </c>
      <c r="BC13" t="s">
        <v>28</v>
      </c>
      <c r="BD13" s="30">
        <f>LN(BD10)</f>
        <v>-4.2696446963760007E-3</v>
      </c>
      <c r="BE13" s="21">
        <v>1944</v>
      </c>
      <c r="BF13" s="21">
        <v>1.4E-2</v>
      </c>
      <c r="BG13" t="s">
        <v>28</v>
      </c>
      <c r="BH13" s="30">
        <f>LN(BH10)</f>
        <v>-4.2874968804866272E-3</v>
      </c>
      <c r="BI13" s="21">
        <v>1944</v>
      </c>
      <c r="BJ13" s="21">
        <v>1.4E-2</v>
      </c>
      <c r="BK13" t="s">
        <v>28</v>
      </c>
      <c r="BL13" s="30">
        <f>LN(BL10)</f>
        <v>-4.0140359920551741E-3</v>
      </c>
      <c r="BM13" s="21">
        <v>1944</v>
      </c>
      <c r="BN13" s="21">
        <v>1.4E-2</v>
      </c>
      <c r="BO13" t="s">
        <v>28</v>
      </c>
      <c r="BP13" s="30">
        <f>LN(BP10)</f>
        <v>-3.9939044496754023E-3</v>
      </c>
      <c r="BQ13" s="21">
        <v>1944</v>
      </c>
      <c r="BR13" s="21">
        <v>1.4E-2</v>
      </c>
      <c r="BS13" t="s">
        <v>28</v>
      </c>
      <c r="BT13" s="30">
        <f>LN(BT10)</f>
        <v>-2.555708245745403E-3</v>
      </c>
      <c r="BU13" s="21">
        <v>1944</v>
      </c>
      <c r="BV13" s="21">
        <v>1.4E-2</v>
      </c>
      <c r="BW13" t="s">
        <v>28</v>
      </c>
      <c r="BX13" s="30">
        <f>LN(BX10)</f>
        <v>-3.2264281725269866E-3</v>
      </c>
      <c r="BY13" s="21">
        <v>1944</v>
      </c>
      <c r="BZ13" s="21">
        <v>1.4E-2</v>
      </c>
      <c r="CA13" t="s">
        <v>28</v>
      </c>
      <c r="CB13" s="30">
        <f>LN(CB10)</f>
        <v>-3.8262625961403246E-3</v>
      </c>
      <c r="CC13" s="21">
        <v>1944</v>
      </c>
      <c r="CD13" s="21">
        <v>1.4E-2</v>
      </c>
      <c r="CE13" t="s">
        <v>28</v>
      </c>
      <c r="CF13" s="30">
        <f>LN(CF10)</f>
        <v>-4.9939433778754911E-3</v>
      </c>
      <c r="CG13" s="21">
        <v>1944</v>
      </c>
      <c r="CH13" s="21">
        <v>1.4E-2</v>
      </c>
      <c r="CI13" t="s">
        <v>28</v>
      </c>
      <c r="CJ13" s="30">
        <f>LN(CJ10)</f>
        <v>-5.292690078759257E-3</v>
      </c>
      <c r="CK13" s="21">
        <v>1944</v>
      </c>
      <c r="CL13" s="21">
        <v>1.4E-2</v>
      </c>
      <c r="CM13" t="s">
        <v>28</v>
      </c>
      <c r="CN13" s="30">
        <f>LN(CN10)</f>
        <v>-6.6591991981741951E-3</v>
      </c>
      <c r="CO13" s="21">
        <v>1944</v>
      </c>
      <c r="CP13" s="21">
        <v>1.4E-2</v>
      </c>
      <c r="CQ13" t="s">
        <v>28</v>
      </c>
      <c r="CR13" s="30">
        <f>LN(CR10)</f>
        <v>-6.7580056263727133E-3</v>
      </c>
      <c r="CS13" s="21">
        <v>1944</v>
      </c>
      <c r="CT13" s="21">
        <v>1.4E-2</v>
      </c>
    </row>
    <row r="14" spans="2:100">
      <c r="B14">
        <v>5.4043623290498171E-3</v>
      </c>
      <c r="C14" s="29">
        <v>6.5993255313772495E-2</v>
      </c>
      <c r="D14">
        <v>1.4131216008711462</v>
      </c>
      <c r="E14" s="21">
        <v>1945</v>
      </c>
      <c r="F14" s="21">
        <v>1.2999999999999999E-2</v>
      </c>
      <c r="G14" t="s">
        <v>29</v>
      </c>
      <c r="H14" s="30">
        <f>H12-H11</f>
        <v>9.3418781013637764E-3</v>
      </c>
      <c r="I14" s="21">
        <v>1963</v>
      </c>
      <c r="J14" s="21">
        <v>1.6E-2</v>
      </c>
      <c r="K14" t="s">
        <v>29</v>
      </c>
      <c r="L14" s="30">
        <f>L12-L11</f>
        <v>9.0263419191653274E-3</v>
      </c>
      <c r="M14" s="21">
        <v>1963</v>
      </c>
      <c r="N14" s="21">
        <v>1.6E-2</v>
      </c>
      <c r="O14" t="s">
        <v>29</v>
      </c>
      <c r="P14" s="30">
        <f>P12-P11</f>
        <v>9.9069507489554856E-3</v>
      </c>
      <c r="Q14" s="21">
        <v>1963</v>
      </c>
      <c r="R14" s="21">
        <v>1.6E-2</v>
      </c>
      <c r="S14" t="s">
        <v>29</v>
      </c>
      <c r="T14" s="30">
        <f>T12-T11</f>
        <v>9.6556375659864451E-3</v>
      </c>
      <c r="U14" s="21">
        <v>1963</v>
      </c>
      <c r="V14" s="21">
        <v>1.6E-2</v>
      </c>
      <c r="W14" t="s">
        <v>29</v>
      </c>
      <c r="X14" s="30">
        <f>X12-X11</f>
        <v>9.7602185055610195E-3</v>
      </c>
      <c r="Y14" s="21">
        <v>1963</v>
      </c>
      <c r="Z14" s="21">
        <v>1.6E-2</v>
      </c>
      <c r="AA14" t="s">
        <v>29</v>
      </c>
      <c r="AB14" s="30">
        <f>AB12-AB11</f>
        <v>9.6667129679903797E-3</v>
      </c>
      <c r="AC14" s="21">
        <v>1963</v>
      </c>
      <c r="AD14" s="21">
        <v>1.6E-2</v>
      </c>
      <c r="AE14" t="s">
        <v>29</v>
      </c>
      <c r="AF14" s="30">
        <f>AF12-AF11</f>
        <v>9.3909444306433804E-3</v>
      </c>
      <c r="AG14" s="21">
        <v>1963</v>
      </c>
      <c r="AH14" s="21">
        <v>1.6E-2</v>
      </c>
      <c r="AI14" t="s">
        <v>29</v>
      </c>
      <c r="AJ14" s="30">
        <f>AJ12-AJ11</f>
        <v>9.6689965571285508E-3</v>
      </c>
      <c r="AK14" s="21">
        <v>1963</v>
      </c>
      <c r="AL14" s="21">
        <v>1.6E-2</v>
      </c>
      <c r="AM14" t="s">
        <v>29</v>
      </c>
      <c r="AN14" s="30">
        <f>AN12-AN11</f>
        <v>9.4447937317087283E-3</v>
      </c>
      <c r="AO14" s="21">
        <v>1963</v>
      </c>
      <c r="AP14" s="21">
        <v>1.6E-2</v>
      </c>
      <c r="AQ14" t="s">
        <v>29</v>
      </c>
      <c r="AR14" s="30">
        <f>AR12-AR11</f>
        <v>9.6505182352415071E-3</v>
      </c>
      <c r="AS14" s="21">
        <v>1963</v>
      </c>
      <c r="AT14" s="21">
        <v>1.6E-2</v>
      </c>
      <c r="AU14" t="s">
        <v>29</v>
      </c>
      <c r="AV14" s="30">
        <f>AV12-AV11</f>
        <v>9.6751889114299189E-3</v>
      </c>
      <c r="AW14" s="21">
        <v>1963</v>
      </c>
      <c r="AX14" s="21">
        <v>1.6E-2</v>
      </c>
      <c r="AY14" t="s">
        <v>29</v>
      </c>
      <c r="AZ14" s="30">
        <f>AZ12-AZ11</f>
        <v>9.6649495985004011E-3</v>
      </c>
      <c r="BA14" s="21">
        <v>1963</v>
      </c>
      <c r="BB14" s="21">
        <v>1.6E-2</v>
      </c>
      <c r="BC14" t="s">
        <v>29</v>
      </c>
      <c r="BD14" s="30">
        <f>BD12-BD11</f>
        <v>9.6341207065563546E-3</v>
      </c>
      <c r="BE14" s="21">
        <v>1963</v>
      </c>
      <c r="BF14" s="21">
        <v>1.6E-2</v>
      </c>
      <c r="BG14" t="s">
        <v>29</v>
      </c>
      <c r="BH14" s="30">
        <f>BH12-BH11</f>
        <v>9.5988279987709001E-3</v>
      </c>
      <c r="BI14" s="21">
        <v>1945</v>
      </c>
      <c r="BJ14" s="21">
        <v>1.2999999999999999E-2</v>
      </c>
      <c r="BK14" t="s">
        <v>29</v>
      </c>
      <c r="BL14" s="30">
        <f>BL12-BL11</f>
        <v>9.5964307701679949E-3</v>
      </c>
      <c r="BM14" s="21">
        <v>1945</v>
      </c>
      <c r="BN14" s="21">
        <v>1.2999999999999999E-2</v>
      </c>
      <c r="BO14" t="s">
        <v>29</v>
      </c>
      <c r="BP14" s="30">
        <f>BP12-BP11</f>
        <v>9.6028736172844541E-3</v>
      </c>
      <c r="BQ14" s="21">
        <v>1945</v>
      </c>
      <c r="BR14" s="21">
        <v>1.2999999999999999E-2</v>
      </c>
      <c r="BS14" t="s">
        <v>29</v>
      </c>
      <c r="BT14" s="30">
        <f>BT12-BT11</f>
        <v>8.7936414873079558E-3</v>
      </c>
      <c r="BU14" s="21">
        <v>1945</v>
      </c>
      <c r="BV14" s="21">
        <v>1.2999999999999999E-2</v>
      </c>
      <c r="BW14" t="s">
        <v>29</v>
      </c>
      <c r="BX14" s="30">
        <f>BX12-BX11</f>
        <v>9.4058862030212513E-3</v>
      </c>
      <c r="BY14" s="21">
        <v>1945</v>
      </c>
      <c r="BZ14" s="21">
        <v>1.2999999999999999E-2</v>
      </c>
      <c r="CA14" t="s">
        <v>29</v>
      </c>
      <c r="CB14" s="30">
        <f>CB12-CB11</f>
        <v>9.7174595628458944E-3</v>
      </c>
      <c r="CC14" s="21">
        <v>1945</v>
      </c>
      <c r="CD14" s="21">
        <v>1.2999999999999999E-2</v>
      </c>
      <c r="CE14" t="s">
        <v>29</v>
      </c>
      <c r="CF14" s="30">
        <f>CF12-CF11</f>
        <v>9.9460054869542278E-3</v>
      </c>
      <c r="CG14" s="21">
        <v>1945</v>
      </c>
      <c r="CH14" s="21">
        <v>1.2999999999999999E-2</v>
      </c>
      <c r="CI14" t="s">
        <v>29</v>
      </c>
      <c r="CJ14" s="30">
        <f>CJ12-CJ11</f>
        <v>1.0109329980349689E-2</v>
      </c>
      <c r="CK14" s="21">
        <v>1945</v>
      </c>
      <c r="CL14" s="21">
        <v>1.2999999999999999E-2</v>
      </c>
      <c r="CM14" t="s">
        <v>29</v>
      </c>
      <c r="CN14" s="30">
        <f>CN12-CN11</f>
        <v>9.6076364231939184E-3</v>
      </c>
      <c r="CO14" s="21">
        <v>1945</v>
      </c>
      <c r="CP14" s="21">
        <v>1.2999999999999999E-2</v>
      </c>
      <c r="CQ14" t="s">
        <v>29</v>
      </c>
      <c r="CR14" s="30">
        <f>CR12-CR11</f>
        <v>9.6445467156062725E-3</v>
      </c>
      <c r="CS14" s="21">
        <v>1945</v>
      </c>
      <c r="CT14" s="21">
        <v>1.2999999999999999E-2</v>
      </c>
    </row>
    <row r="15" spans="2:100">
      <c r="B15">
        <v>5.6753793016839074E-3</v>
      </c>
      <c r="C15" s="29">
        <v>7.2284905951423922E-2</v>
      </c>
      <c r="D15">
        <v>1.5583427803458592</v>
      </c>
      <c r="E15" s="21">
        <v>1963</v>
      </c>
      <c r="F15" s="21">
        <v>1.6E-2</v>
      </c>
      <c r="G15" t="s">
        <v>30</v>
      </c>
      <c r="H15" s="30">
        <f>H11-H13</f>
        <v>9.4299724007402552E-3</v>
      </c>
      <c r="I15" s="21">
        <v>1965</v>
      </c>
      <c r="J15" s="21">
        <v>1.6E-2</v>
      </c>
      <c r="K15" t="s">
        <v>30</v>
      </c>
      <c r="L15" s="30">
        <f>L11-L13</f>
        <v>9.1085594544968573E-3</v>
      </c>
      <c r="M15" s="21">
        <v>1965</v>
      </c>
      <c r="N15" s="21">
        <v>1.6E-2</v>
      </c>
      <c r="O15" t="s">
        <v>30</v>
      </c>
      <c r="P15" s="30">
        <f>P11-P13</f>
        <v>1.0006081322704741E-2</v>
      </c>
      <c r="Q15" s="21">
        <v>1965</v>
      </c>
      <c r="R15" s="21">
        <v>1.6E-2</v>
      </c>
      <c r="S15" t="s">
        <v>30</v>
      </c>
      <c r="T15" s="30">
        <f>T11-T13</f>
        <v>9.7497786333546055E-3</v>
      </c>
      <c r="U15" s="21">
        <v>1965</v>
      </c>
      <c r="V15" s="21">
        <v>1.6E-2</v>
      </c>
      <c r="W15" t="s">
        <v>30</v>
      </c>
      <c r="X15" s="30">
        <f>X11-X13</f>
        <v>9.8564200905463164E-3</v>
      </c>
      <c r="Y15" s="21">
        <v>1965</v>
      </c>
      <c r="Z15" s="21">
        <v>1.6E-2</v>
      </c>
      <c r="AA15" t="s">
        <v>30</v>
      </c>
      <c r="AB15" s="30">
        <f>AB11-AB13</f>
        <v>9.7610711833265619E-3</v>
      </c>
      <c r="AC15" s="21">
        <v>1965</v>
      </c>
      <c r="AD15" s="21">
        <v>1.6E-2</v>
      </c>
      <c r="AE15" t="s">
        <v>30</v>
      </c>
      <c r="AF15" s="30">
        <f>AF11-AF13</f>
        <v>9.4799709717119721E-3</v>
      </c>
      <c r="AG15" s="21">
        <v>1965</v>
      </c>
      <c r="AH15" s="21">
        <v>1.6E-2</v>
      </c>
      <c r="AI15" t="s">
        <v>30</v>
      </c>
      <c r="AJ15" s="30">
        <f>AJ11-AJ13</f>
        <v>9.7633995766727641E-3</v>
      </c>
      <c r="AK15" s="21">
        <v>1965</v>
      </c>
      <c r="AL15" s="21">
        <v>1.6E-2</v>
      </c>
      <c r="AM15" t="s">
        <v>30</v>
      </c>
      <c r="AN15" s="30">
        <f>AN11-AN13</f>
        <v>9.5348490904536686E-3</v>
      </c>
      <c r="AO15" s="21">
        <v>1965</v>
      </c>
      <c r="AP15" s="21">
        <v>1.6E-2</v>
      </c>
      <c r="AQ15" t="s">
        <v>30</v>
      </c>
      <c r="AR15" s="30">
        <f>AR11-AR13</f>
        <v>9.7445590166897102E-3</v>
      </c>
      <c r="AS15" s="21">
        <v>1965</v>
      </c>
      <c r="AT15" s="21">
        <v>1.6E-2</v>
      </c>
      <c r="AU15" t="s">
        <v>30</v>
      </c>
      <c r="AV15" s="30">
        <f>AV11-AV13</f>
        <v>9.76971347951993E-3</v>
      </c>
      <c r="AW15" s="21">
        <v>1965</v>
      </c>
      <c r="AX15" s="21">
        <v>1.6E-2</v>
      </c>
      <c r="AY15" t="s">
        <v>30</v>
      </c>
      <c r="AZ15" s="30">
        <f>AZ11-AZ13</f>
        <v>9.759273223728597E-3</v>
      </c>
      <c r="BA15" s="21">
        <v>1965</v>
      </c>
      <c r="BB15" s="21">
        <v>1.6E-2</v>
      </c>
      <c r="BC15" t="s">
        <v>30</v>
      </c>
      <c r="BD15" s="30">
        <f>BD11-BD13</f>
        <v>9.7278406293363727E-3</v>
      </c>
      <c r="BE15" s="21">
        <v>1965</v>
      </c>
      <c r="BF15" s="21">
        <v>1.6E-2</v>
      </c>
      <c r="BG15" t="s">
        <v>30</v>
      </c>
      <c r="BH15" s="30">
        <f>BH11-BH13</f>
        <v>9.6918592095364443E-3</v>
      </c>
      <c r="BI15" s="21">
        <v>1965</v>
      </c>
      <c r="BJ15" s="21">
        <v>1.6E-2</v>
      </c>
      <c r="BK15" t="s">
        <v>30</v>
      </c>
      <c r="BL15" s="30">
        <f>BL11-BL13</f>
        <v>9.6894152937390815E-3</v>
      </c>
      <c r="BM15" s="21">
        <v>1963</v>
      </c>
      <c r="BN15" s="21">
        <v>1.6E-2</v>
      </c>
      <c r="BO15" t="s">
        <v>30</v>
      </c>
      <c r="BP15" s="30">
        <f>BP11-BP13</f>
        <v>9.6959836452727398E-3</v>
      </c>
      <c r="BQ15" s="21">
        <v>1963</v>
      </c>
      <c r="BR15" s="21">
        <v>1.6E-2</v>
      </c>
      <c r="BS15" t="s">
        <v>30</v>
      </c>
      <c r="BT15" s="30">
        <f>BT11-BT13</f>
        <v>8.871656158146831E-3</v>
      </c>
      <c r="BU15" s="21">
        <v>1963</v>
      </c>
      <c r="BV15" s="21">
        <v>1.6E-2</v>
      </c>
      <c r="BW15" t="s">
        <v>30</v>
      </c>
      <c r="BX15" s="30">
        <f>BX11-BX13</f>
        <v>9.4951976159751011E-3</v>
      </c>
      <c r="BY15" s="21">
        <v>1963</v>
      </c>
      <c r="BZ15" s="21">
        <v>1.6E-2</v>
      </c>
      <c r="CA15" t="s">
        <v>30</v>
      </c>
      <c r="CB15" s="30">
        <f>CB11-CB13</f>
        <v>9.8128159628902163E-3</v>
      </c>
      <c r="CC15" s="21">
        <v>1963</v>
      </c>
      <c r="CD15" s="21">
        <v>1.6E-2</v>
      </c>
      <c r="CE15" t="s">
        <v>30</v>
      </c>
      <c r="CF15" s="30">
        <f>CF11-CF13</f>
        <v>1.0045923125431414E-2</v>
      </c>
      <c r="CG15" s="21">
        <v>1963</v>
      </c>
      <c r="CH15" s="21">
        <v>1.6E-2</v>
      </c>
      <c r="CI15" t="s">
        <v>30</v>
      </c>
      <c r="CJ15" s="30">
        <f>CJ11-CJ13</f>
        <v>1.021257314042487E-2</v>
      </c>
      <c r="CK15" s="21">
        <v>1963</v>
      </c>
      <c r="CL15" s="21">
        <v>1.6E-2</v>
      </c>
      <c r="CM15" t="s">
        <v>30</v>
      </c>
      <c r="CN15" s="30">
        <f>CN11-CN13</f>
        <v>9.700839283922567E-3</v>
      </c>
      <c r="CO15" s="21">
        <v>1963</v>
      </c>
      <c r="CP15" s="21">
        <v>1.6E-2</v>
      </c>
      <c r="CQ15" t="s">
        <v>30</v>
      </c>
      <c r="CR15" s="30">
        <f>CR11-CR13</f>
        <v>9.738470585236041E-3</v>
      </c>
      <c r="CS15" s="21">
        <v>1963</v>
      </c>
      <c r="CT15" s="21">
        <v>1.6E-2</v>
      </c>
    </row>
    <row r="16" spans="2:100">
      <c r="B16">
        <v>5.7020791955973383E-3</v>
      </c>
      <c r="C16" s="29">
        <v>7.2822197186237558E-2</v>
      </c>
      <c r="D16">
        <v>1.5708356469544382</v>
      </c>
      <c r="E16" s="21">
        <v>1965</v>
      </c>
      <c r="F16" s="21">
        <v>1.6E-2</v>
      </c>
      <c r="G16" t="s">
        <v>31</v>
      </c>
      <c r="H16" s="31">
        <f>AVERAGE(H14:H15)</f>
        <v>9.3859252510520158E-3</v>
      </c>
      <c r="I16" s="21">
        <v>1967</v>
      </c>
      <c r="J16" s="21">
        <v>7.0000000000000001E-3</v>
      </c>
      <c r="K16" t="s">
        <v>31</v>
      </c>
      <c r="L16" s="31">
        <f>AVERAGE(L14:L15)</f>
        <v>9.0674506868310932E-3</v>
      </c>
      <c r="M16" s="21">
        <v>1967</v>
      </c>
      <c r="N16" s="21">
        <v>7.0000000000000001E-3</v>
      </c>
      <c r="O16" t="s">
        <v>31</v>
      </c>
      <c r="P16" s="31">
        <f>AVERAGE(P14:P15)</f>
        <v>9.9565160358301135E-3</v>
      </c>
      <c r="Q16" s="21">
        <v>1967</v>
      </c>
      <c r="R16" s="21">
        <v>7.0000000000000001E-3</v>
      </c>
      <c r="S16" t="s">
        <v>31</v>
      </c>
      <c r="T16" s="31">
        <f>AVERAGE(T14:T15)</f>
        <v>9.7027080996705262E-3</v>
      </c>
      <c r="U16" s="21">
        <v>1967</v>
      </c>
      <c r="V16" s="21">
        <v>7.0000000000000001E-3</v>
      </c>
      <c r="W16" t="s">
        <v>31</v>
      </c>
      <c r="X16" s="31">
        <f>AVERAGE(X14:X15)</f>
        <v>9.8083192980536679E-3</v>
      </c>
      <c r="Y16" s="21">
        <v>1967</v>
      </c>
      <c r="Z16" s="21">
        <v>7.0000000000000001E-3</v>
      </c>
      <c r="AA16" t="s">
        <v>31</v>
      </c>
      <c r="AB16" s="31">
        <f>AVERAGE(AB14:AB15)</f>
        <v>9.7138920756584708E-3</v>
      </c>
      <c r="AC16" s="21">
        <v>1967</v>
      </c>
      <c r="AD16" s="21">
        <v>7.0000000000000001E-3</v>
      </c>
      <c r="AE16" t="s">
        <v>31</v>
      </c>
      <c r="AF16" s="31">
        <f>AVERAGE(AF14:AF15)</f>
        <v>9.4354577011776762E-3</v>
      </c>
      <c r="AG16" s="21">
        <v>1967</v>
      </c>
      <c r="AH16" s="21">
        <v>7.0000000000000001E-3</v>
      </c>
      <c r="AI16" t="s">
        <v>31</v>
      </c>
      <c r="AJ16" s="31">
        <f>AVERAGE(AJ14:AJ15)</f>
        <v>9.7161980669006574E-3</v>
      </c>
      <c r="AK16" s="21">
        <v>1967</v>
      </c>
      <c r="AL16" s="21">
        <v>7.0000000000000001E-3</v>
      </c>
      <c r="AM16" t="s">
        <v>31</v>
      </c>
      <c r="AN16" s="31">
        <f>AVERAGE(AN14:AN15)</f>
        <v>9.4898214110811993E-3</v>
      </c>
      <c r="AO16" s="21">
        <v>1967</v>
      </c>
      <c r="AP16" s="21">
        <v>7.0000000000000001E-3</v>
      </c>
      <c r="AQ16" t="s">
        <v>31</v>
      </c>
      <c r="AR16" s="31">
        <f>AVERAGE(AR14:AR15)</f>
        <v>9.6975386259656078E-3</v>
      </c>
      <c r="AS16" s="21">
        <v>1967</v>
      </c>
      <c r="AT16" s="21">
        <v>7.0000000000000001E-3</v>
      </c>
      <c r="AU16" t="s">
        <v>31</v>
      </c>
      <c r="AV16" s="31">
        <f>AVERAGE(AV14:AV15)</f>
        <v>9.7224511954749245E-3</v>
      </c>
      <c r="AW16" s="21">
        <v>1967</v>
      </c>
      <c r="AX16" s="21">
        <v>7.0000000000000001E-3</v>
      </c>
      <c r="AY16" t="s">
        <v>31</v>
      </c>
      <c r="AZ16" s="31">
        <f>AVERAGE(AZ14:AZ15)</f>
        <v>9.712111411114499E-3</v>
      </c>
      <c r="BA16" s="21">
        <v>1967</v>
      </c>
      <c r="BB16" s="21">
        <v>7.0000000000000001E-3</v>
      </c>
      <c r="BC16" t="s">
        <v>31</v>
      </c>
      <c r="BD16" s="31">
        <f>AVERAGE(BD14:BD15)</f>
        <v>9.6809806679463636E-3</v>
      </c>
      <c r="BE16" s="21">
        <v>1967</v>
      </c>
      <c r="BF16" s="21">
        <v>7.0000000000000001E-3</v>
      </c>
      <c r="BG16" t="s">
        <v>31</v>
      </c>
      <c r="BH16" s="31">
        <f>AVERAGE(BH14:BH15)</f>
        <v>9.6453436041536722E-3</v>
      </c>
      <c r="BI16" s="21">
        <v>1967</v>
      </c>
      <c r="BJ16" s="21">
        <v>7.0000000000000001E-3</v>
      </c>
      <c r="BK16" t="s">
        <v>31</v>
      </c>
      <c r="BL16" s="31">
        <f>AVERAGE(BL14:BL15)</f>
        <v>9.6429230319535382E-3</v>
      </c>
      <c r="BM16" s="21">
        <v>1967</v>
      </c>
      <c r="BN16" s="21">
        <v>7.0000000000000001E-3</v>
      </c>
      <c r="BO16" t="s">
        <v>31</v>
      </c>
      <c r="BP16" s="31">
        <f>AVERAGE(BP14:BP15)</f>
        <v>9.6494286312785969E-3</v>
      </c>
      <c r="BQ16" s="21">
        <v>1965</v>
      </c>
      <c r="BR16" s="21">
        <v>1.6E-2</v>
      </c>
      <c r="BS16" t="s">
        <v>31</v>
      </c>
      <c r="BT16" s="31">
        <f>AVERAGE(BT14:BT15)</f>
        <v>8.8326488227273934E-3</v>
      </c>
      <c r="BU16" s="21">
        <v>1965</v>
      </c>
      <c r="BV16" s="21">
        <v>1.6E-2</v>
      </c>
      <c r="BW16" t="s">
        <v>31</v>
      </c>
      <c r="BX16" s="31">
        <f>AVERAGE(BX14:BX15)</f>
        <v>9.4505419094981762E-3</v>
      </c>
      <c r="BY16" s="21">
        <v>1965</v>
      </c>
      <c r="BZ16" s="21">
        <v>1.6E-2</v>
      </c>
      <c r="CA16" t="s">
        <v>31</v>
      </c>
      <c r="CB16" s="31">
        <f>AVERAGE(CB14:CB15)</f>
        <v>9.7651377628680553E-3</v>
      </c>
      <c r="CC16" s="21">
        <v>1965</v>
      </c>
      <c r="CD16" s="21">
        <v>1.6E-2</v>
      </c>
      <c r="CE16" t="s">
        <v>31</v>
      </c>
      <c r="CF16" s="31">
        <f>AVERAGE(CF14:CF15)</f>
        <v>9.9959643061928206E-3</v>
      </c>
      <c r="CG16" s="21">
        <v>1965</v>
      </c>
      <c r="CH16" s="21">
        <v>1.6E-2</v>
      </c>
      <c r="CI16" t="s">
        <v>31</v>
      </c>
      <c r="CJ16" s="31">
        <f>AVERAGE(CJ14:CJ15)</f>
        <v>1.016095156038728E-2</v>
      </c>
      <c r="CK16" s="21">
        <v>1965</v>
      </c>
      <c r="CL16" s="21">
        <v>1.6E-2</v>
      </c>
      <c r="CM16" t="s">
        <v>31</v>
      </c>
      <c r="CN16" s="31">
        <f>AVERAGE(CN14:CN15)</f>
        <v>9.6542378535582427E-3</v>
      </c>
      <c r="CO16" s="21">
        <v>1965</v>
      </c>
      <c r="CP16" s="21">
        <v>1.6E-2</v>
      </c>
      <c r="CQ16" t="s">
        <v>31</v>
      </c>
      <c r="CR16" s="31">
        <f>AVERAGE(CR14:CR15)</f>
        <v>9.6915086504211559E-3</v>
      </c>
      <c r="CS16" s="21">
        <v>1965</v>
      </c>
      <c r="CT16" s="21">
        <v>1.6E-2</v>
      </c>
    </row>
    <row r="17" spans="1:98">
      <c r="B17">
        <v>6.3159479124014284E-3</v>
      </c>
      <c r="C17" s="29">
        <v>0.10303197037827191</v>
      </c>
      <c r="D17">
        <v>2.2973387450993732</v>
      </c>
      <c r="E17" s="21">
        <v>1967</v>
      </c>
      <c r="F17" s="21">
        <v>7.0000000000000001E-3</v>
      </c>
      <c r="G17" t="s">
        <v>32</v>
      </c>
      <c r="H17">
        <f>TINV(0.3173,H5)</f>
        <v>1.0244059353405668</v>
      </c>
      <c r="I17" s="21">
        <v>1973</v>
      </c>
      <c r="J17" s="21">
        <v>1.0999999999999999E-2</v>
      </c>
      <c r="K17" t="s">
        <v>32</v>
      </c>
      <c r="L17">
        <f>TINV(0.3173,L5)</f>
        <v>1.0256556346040997</v>
      </c>
      <c r="M17" s="21">
        <v>1973</v>
      </c>
      <c r="N17" s="21">
        <v>1.0999999999999999E-2</v>
      </c>
      <c r="O17" t="s">
        <v>32</v>
      </c>
      <c r="P17">
        <f>TINV(0.3173,P5)</f>
        <v>1.0256556346040997</v>
      </c>
      <c r="Q17" s="21">
        <v>1973</v>
      </c>
      <c r="R17" s="21">
        <v>1.0999999999999999E-2</v>
      </c>
      <c r="S17" t="s">
        <v>32</v>
      </c>
      <c r="T17">
        <f>TINV(0.3173,T5)</f>
        <v>1.0256556346040997</v>
      </c>
      <c r="U17" s="21">
        <v>1973</v>
      </c>
      <c r="V17" s="21">
        <v>1.0999999999999999E-2</v>
      </c>
      <c r="W17" t="s">
        <v>32</v>
      </c>
      <c r="X17">
        <f>TINV(0.3173,X5)</f>
        <v>1.0256556346040997</v>
      </c>
      <c r="Y17" s="21">
        <v>1973</v>
      </c>
      <c r="Z17" s="21">
        <v>1.0999999999999999E-2</v>
      </c>
      <c r="AA17" t="s">
        <v>32</v>
      </c>
      <c r="AB17">
        <f>TINV(0.3173,AB5)</f>
        <v>1.0256556346040997</v>
      </c>
      <c r="AC17" s="21">
        <v>1973</v>
      </c>
      <c r="AD17" s="21">
        <v>1.0999999999999999E-2</v>
      </c>
      <c r="AE17" t="s">
        <v>32</v>
      </c>
      <c r="AF17">
        <f>TINV(0.3173,AF5)</f>
        <v>1.0256556346040997</v>
      </c>
      <c r="AG17" s="21">
        <v>1973</v>
      </c>
      <c r="AH17" s="21">
        <v>1.0999999999999999E-2</v>
      </c>
      <c r="AI17" t="s">
        <v>32</v>
      </c>
      <c r="AJ17">
        <f>TINV(0.3173,AJ5)</f>
        <v>1.0256556346040997</v>
      </c>
      <c r="AK17" s="21">
        <v>1973</v>
      </c>
      <c r="AL17" s="21">
        <v>1.0999999999999999E-2</v>
      </c>
      <c r="AM17" t="s">
        <v>32</v>
      </c>
      <c r="AN17">
        <f>TINV(0.3173,AN5)</f>
        <v>1.0256556346040997</v>
      </c>
      <c r="AO17" s="21">
        <v>1973</v>
      </c>
      <c r="AP17" s="21">
        <v>1.0999999999999999E-2</v>
      </c>
      <c r="AQ17" t="s">
        <v>32</v>
      </c>
      <c r="AR17">
        <f>TINV(0.3173,AR5)</f>
        <v>1.0256556346040997</v>
      </c>
      <c r="AS17" s="21">
        <v>1973</v>
      </c>
      <c r="AT17" s="21">
        <v>1.0999999999999999E-2</v>
      </c>
      <c r="AU17" t="s">
        <v>32</v>
      </c>
      <c r="AV17">
        <f>TINV(0.3173,AV5)</f>
        <v>1.0256556346040997</v>
      </c>
      <c r="AW17" s="21">
        <v>1973</v>
      </c>
      <c r="AX17" s="21">
        <v>1.0999999999999999E-2</v>
      </c>
      <c r="AY17" t="s">
        <v>32</v>
      </c>
      <c r="AZ17">
        <f>TINV(0.3173,AZ5)</f>
        <v>1.0256556346040997</v>
      </c>
      <c r="BA17" s="21">
        <v>1973</v>
      </c>
      <c r="BB17" s="21">
        <v>1.0999999999999999E-2</v>
      </c>
      <c r="BC17" t="s">
        <v>32</v>
      </c>
      <c r="BD17">
        <f>TINV(0.3173,BD5)</f>
        <v>1.0256556346040997</v>
      </c>
      <c r="BE17" s="21">
        <v>1973</v>
      </c>
      <c r="BF17" s="21">
        <v>1.0999999999999999E-2</v>
      </c>
      <c r="BG17" t="s">
        <v>32</v>
      </c>
      <c r="BH17">
        <f>TINV(0.3173,BH5)</f>
        <v>1.0256556346040997</v>
      </c>
      <c r="BI17" s="21">
        <v>1973</v>
      </c>
      <c r="BJ17" s="21">
        <v>1.0999999999999999E-2</v>
      </c>
      <c r="BK17" t="s">
        <v>32</v>
      </c>
      <c r="BL17">
        <f>TINV(0.3173,BL5)</f>
        <v>1.0256556346040997</v>
      </c>
      <c r="BM17" s="21">
        <v>1973</v>
      </c>
      <c r="BN17" s="21">
        <v>1.0999999999999999E-2</v>
      </c>
      <c r="BO17" t="s">
        <v>32</v>
      </c>
      <c r="BP17">
        <f>TINV(0.3173,BP5)</f>
        <v>1.0256556346040997</v>
      </c>
      <c r="BQ17" s="21">
        <v>1973</v>
      </c>
      <c r="BR17" s="21">
        <v>1.0999999999999999E-2</v>
      </c>
      <c r="BS17" t="s">
        <v>32</v>
      </c>
      <c r="BT17">
        <f>TINV(0.3173,BT5)</f>
        <v>1.0256556346040997</v>
      </c>
      <c r="BU17" s="21">
        <v>1967</v>
      </c>
      <c r="BV17" s="21">
        <v>7.0000000000000001E-3</v>
      </c>
      <c r="BW17" t="s">
        <v>32</v>
      </c>
      <c r="BX17">
        <f>TINV(0.3173,BX5)</f>
        <v>1.0256556346040997</v>
      </c>
      <c r="BY17" s="21">
        <v>1967</v>
      </c>
      <c r="BZ17" s="21">
        <v>7.0000000000000001E-3</v>
      </c>
      <c r="CA17" t="s">
        <v>32</v>
      </c>
      <c r="CB17">
        <f>TINV(0.3173,CB5)</f>
        <v>1.0256556346040997</v>
      </c>
      <c r="CC17" s="21">
        <v>1967</v>
      </c>
      <c r="CD17" s="21">
        <v>7.0000000000000001E-3</v>
      </c>
      <c r="CE17" t="s">
        <v>32</v>
      </c>
      <c r="CF17">
        <f>TINV(0.3173,CF5)</f>
        <v>1.0256556346040997</v>
      </c>
      <c r="CG17" s="21">
        <v>1967</v>
      </c>
      <c r="CH17" s="21">
        <v>7.0000000000000001E-3</v>
      </c>
      <c r="CI17" t="s">
        <v>32</v>
      </c>
      <c r="CJ17">
        <f>TINV(0.3173,CJ5)</f>
        <v>1.0256556346040997</v>
      </c>
      <c r="CK17" s="21">
        <v>1967</v>
      </c>
      <c r="CL17" s="21">
        <v>7.0000000000000001E-3</v>
      </c>
      <c r="CM17" t="s">
        <v>32</v>
      </c>
      <c r="CN17">
        <f>TINV(0.3173,CN5)</f>
        <v>1.0256556346040997</v>
      </c>
      <c r="CO17" s="21">
        <v>1967</v>
      </c>
      <c r="CP17" s="21">
        <v>7.0000000000000001E-3</v>
      </c>
      <c r="CQ17" t="s">
        <v>32</v>
      </c>
      <c r="CR17">
        <f>TINV(0.3173,CR5)</f>
        <v>1.0256556346040997</v>
      </c>
      <c r="CS17" s="21">
        <v>1967</v>
      </c>
      <c r="CT17" s="21">
        <v>7.0000000000000001E-3</v>
      </c>
    </row>
    <row r="18" spans="1:98">
      <c r="B18">
        <v>6.2687694434481155E-3</v>
      </c>
      <c r="C18" s="29">
        <v>8.996119584542539E-2</v>
      </c>
      <c r="D18">
        <v>1.977084832750605</v>
      </c>
      <c r="E18" s="21">
        <v>1973</v>
      </c>
      <c r="F18" s="21">
        <v>1.0999999999999999E-2</v>
      </c>
      <c r="G18" t="s">
        <v>33</v>
      </c>
      <c r="H18">
        <f>H17*G3</f>
        <v>4.5472314723724915E-3</v>
      </c>
      <c r="I18" s="21">
        <v>1979</v>
      </c>
      <c r="J18" s="21">
        <v>1.6E-2</v>
      </c>
      <c r="K18" t="s">
        <v>33</v>
      </c>
      <c r="L18">
        <f>L17*K3</f>
        <v>4.3709347072838243E-3</v>
      </c>
      <c r="M18" s="21">
        <v>1979</v>
      </c>
      <c r="N18" s="21">
        <v>1.6E-2</v>
      </c>
      <c r="O18" t="s">
        <v>33</v>
      </c>
      <c r="P18">
        <f>P17*O3</f>
        <v>4.8149314065670358E-3</v>
      </c>
      <c r="Q18" s="21">
        <v>1979</v>
      </c>
      <c r="R18" s="21">
        <v>1.6E-2</v>
      </c>
      <c r="S18" t="s">
        <v>33</v>
      </c>
      <c r="T18">
        <f>T17*S3</f>
        <v>4.6954878823745874E-3</v>
      </c>
      <c r="U18" s="21">
        <v>1979</v>
      </c>
      <c r="V18" s="21">
        <v>1.6E-2</v>
      </c>
      <c r="W18" t="s">
        <v>33</v>
      </c>
      <c r="X18">
        <f>X17*W3</f>
        <v>4.7442662322535372E-3</v>
      </c>
      <c r="Y18" s="21">
        <v>1979</v>
      </c>
      <c r="Z18" s="21">
        <v>1.6E-2</v>
      </c>
      <c r="AA18" t="s">
        <v>33</v>
      </c>
      <c r="AB18">
        <f>AB17*AA3</f>
        <v>4.6994494715678027E-3</v>
      </c>
      <c r="AC18" s="21">
        <v>1979</v>
      </c>
      <c r="AD18" s="21">
        <v>1.6E-2</v>
      </c>
      <c r="AE18" t="s">
        <v>33</v>
      </c>
      <c r="AF18">
        <f>AF17*AE3</f>
        <v>4.5664561353900152E-3</v>
      </c>
      <c r="AG18" s="21">
        <v>1979</v>
      </c>
      <c r="AH18" s="21">
        <v>1.6E-2</v>
      </c>
      <c r="AI18" t="s">
        <v>33</v>
      </c>
      <c r="AJ18">
        <f>AJ17*AI3</f>
        <v>4.6993981169174623E-3</v>
      </c>
      <c r="AK18" s="21">
        <v>1979</v>
      </c>
      <c r="AL18" s="21">
        <v>1.6E-2</v>
      </c>
      <c r="AM18" t="s">
        <v>33</v>
      </c>
      <c r="AN18">
        <f>AN17*AM3</f>
        <v>4.5916514787120392E-3</v>
      </c>
      <c r="AO18" s="21">
        <v>1979</v>
      </c>
      <c r="AP18" s="21">
        <v>1.6E-2</v>
      </c>
      <c r="AQ18" t="s">
        <v>33</v>
      </c>
      <c r="AR18">
        <f>AR17*AQ3</f>
        <v>4.690168492194652E-3</v>
      </c>
      <c r="AS18" s="21">
        <v>1979</v>
      </c>
      <c r="AT18" s="21">
        <v>1.6E-2</v>
      </c>
      <c r="AU18" t="s">
        <v>33</v>
      </c>
      <c r="AV18">
        <f>AV17*AU3</f>
        <v>4.7010235224975673E-3</v>
      </c>
      <c r="AW18" s="21">
        <v>1979</v>
      </c>
      <c r="AX18" s="21">
        <v>1.6E-2</v>
      </c>
      <c r="AY18" t="s">
        <v>33</v>
      </c>
      <c r="AZ18">
        <f>AZ17*AY3</f>
        <v>4.6962850537137831E-3</v>
      </c>
      <c r="BA18" s="21">
        <v>1979</v>
      </c>
      <c r="BB18" s="21">
        <v>1.6E-2</v>
      </c>
      <c r="BC18" t="s">
        <v>33</v>
      </c>
      <c r="BD18">
        <f>BD17*BC3</f>
        <v>4.6803808109962706E-3</v>
      </c>
      <c r="BE18" s="21">
        <v>1979</v>
      </c>
      <c r="BF18" s="21">
        <v>1.6E-2</v>
      </c>
      <c r="BG18" t="s">
        <v>33</v>
      </c>
      <c r="BH18">
        <f>BH17*BG3</f>
        <v>4.6629017079264506E-3</v>
      </c>
      <c r="BI18" s="21">
        <v>1979</v>
      </c>
      <c r="BJ18" s="21">
        <v>1.6E-2</v>
      </c>
      <c r="BK18" t="s">
        <v>33</v>
      </c>
      <c r="BL18">
        <f>BL17*BK3</f>
        <v>4.6629951694919982E-3</v>
      </c>
      <c r="BM18" s="21">
        <v>1979</v>
      </c>
      <c r="BN18" s="21">
        <v>1.6E-2</v>
      </c>
      <c r="BO18" t="s">
        <v>33</v>
      </c>
      <c r="BP18">
        <f>BP17*BO3</f>
        <v>4.6662654517370681E-3</v>
      </c>
      <c r="BQ18" s="21">
        <v>1979</v>
      </c>
      <c r="BR18" s="21">
        <v>1.6E-2</v>
      </c>
      <c r="BS18" t="s">
        <v>33</v>
      </c>
      <c r="BT18">
        <f>BT17*BS3</f>
        <v>4.2739318358946104E-3</v>
      </c>
      <c r="BU18" s="21">
        <v>1979</v>
      </c>
      <c r="BV18" s="21">
        <v>1.6E-2</v>
      </c>
      <c r="BW18" t="s">
        <v>33</v>
      </c>
      <c r="BX18">
        <f>BX17*BW3</f>
        <v>4.5726842670303705E-3</v>
      </c>
      <c r="BY18" s="21">
        <v>1973</v>
      </c>
      <c r="BZ18" s="21">
        <v>1.0999999999999999E-2</v>
      </c>
      <c r="CA18" t="s">
        <v>33</v>
      </c>
      <c r="CB18">
        <f>CB17*CA3</f>
        <v>4.7235600144886376E-3</v>
      </c>
      <c r="CC18" s="21">
        <v>1973</v>
      </c>
      <c r="CD18" s="21">
        <v>1.0999999999999999E-2</v>
      </c>
      <c r="CE18" t="s">
        <v>33</v>
      </c>
      <c r="CF18">
        <f>CF17*CE3</f>
        <v>4.8306905659155864E-3</v>
      </c>
      <c r="CG18" s="21">
        <v>1973</v>
      </c>
      <c r="CH18" s="21">
        <v>1.0999999999999999E-2</v>
      </c>
      <c r="CI18" t="s">
        <v>33</v>
      </c>
      <c r="CJ18">
        <f>CJ17*CI3</f>
        <v>4.9097689305050169E-3</v>
      </c>
      <c r="CK18" s="21">
        <v>1973</v>
      </c>
      <c r="CL18" s="21">
        <v>1.0999999999999999E-2</v>
      </c>
      <c r="CM18" t="s">
        <v>33</v>
      </c>
      <c r="CN18">
        <f>CN17*CM3</f>
        <v>4.6561869537738599E-3</v>
      </c>
      <c r="CO18" s="21">
        <v>1973</v>
      </c>
      <c r="CP18" s="21">
        <v>1.0999999999999999E-2</v>
      </c>
      <c r="CQ18" t="s">
        <v>33</v>
      </c>
      <c r="CR18">
        <f>CR17*CQ3</f>
        <v>4.6738754014709486E-3</v>
      </c>
      <c r="CS18" s="21">
        <v>1973</v>
      </c>
      <c r="CT18" s="21">
        <v>1.0999999999999999E-2</v>
      </c>
    </row>
    <row r="19" spans="1:98">
      <c r="B19">
        <v>5.9865533667501115E-3</v>
      </c>
      <c r="C19" s="29">
        <v>7.7904722364354875E-2</v>
      </c>
      <c r="D19">
        <v>1.6897325960525738</v>
      </c>
      <c r="E19" s="21">
        <v>1979</v>
      </c>
      <c r="F19" s="21">
        <v>1.6E-2</v>
      </c>
      <c r="G19" t="s">
        <v>34</v>
      </c>
      <c r="H19">
        <f>G2+H18</f>
        <v>1.0101765113017342</v>
      </c>
      <c r="I19" s="21">
        <v>1990</v>
      </c>
      <c r="J19" s="21">
        <v>2.7E-2</v>
      </c>
      <c r="K19" t="s">
        <v>34</v>
      </c>
      <c r="L19">
        <f>K2+L18</f>
        <v>1.0068979367513542</v>
      </c>
      <c r="M19" s="21">
        <v>1990</v>
      </c>
      <c r="N19" s="21">
        <v>2.7E-2</v>
      </c>
      <c r="O19" t="s">
        <v>34</v>
      </c>
      <c r="P19">
        <f>O2+P18</f>
        <v>1.0105697394211823</v>
      </c>
      <c r="Q19" s="21">
        <v>1990</v>
      </c>
      <c r="R19" s="21">
        <v>2.7E-2</v>
      </c>
      <c r="S19" t="s">
        <v>34</v>
      </c>
      <c r="T19">
        <f>S2+T18</f>
        <v>1.0111553183096571</v>
      </c>
      <c r="U19" s="21">
        <v>1990</v>
      </c>
      <c r="V19" s="21">
        <v>2.7E-2</v>
      </c>
      <c r="W19" t="s">
        <v>34</v>
      </c>
      <c r="X19">
        <f>W2+X18</f>
        <v>1.0107105921394828</v>
      </c>
      <c r="Y19" s="21">
        <v>1990</v>
      </c>
      <c r="Z19" s="21">
        <v>2.7E-2</v>
      </c>
      <c r="AA19" t="s">
        <v>34</v>
      </c>
      <c r="AB19">
        <f>AA2+AB18</f>
        <v>1.0108487507743389</v>
      </c>
      <c r="AC19" s="21">
        <v>1990</v>
      </c>
      <c r="AD19" s="21">
        <v>2.7E-2</v>
      </c>
      <c r="AE19" t="s">
        <v>34</v>
      </c>
      <c r="AF19">
        <f>AE2+AF18</f>
        <v>1.0110907598449441</v>
      </c>
      <c r="AG19" s="21">
        <v>1990</v>
      </c>
      <c r="AH19" s="21">
        <v>2.7E-2</v>
      </c>
      <c r="AI19" t="s">
        <v>34</v>
      </c>
      <c r="AJ19">
        <f>AI2+AJ18</f>
        <v>1.0105989278796423</v>
      </c>
      <c r="AK19" s="21">
        <v>1990</v>
      </c>
      <c r="AL19" s="21">
        <v>2.7E-2</v>
      </c>
      <c r="AM19" t="s">
        <v>34</v>
      </c>
      <c r="AN19">
        <f>AM2+AN18</f>
        <v>1.0108719580284651</v>
      </c>
      <c r="AO19" s="21">
        <v>1990</v>
      </c>
      <c r="AP19" s="21">
        <v>2.7E-2</v>
      </c>
      <c r="AQ19" t="s">
        <v>34</v>
      </c>
      <c r="AR19">
        <f>AQ2+AR18</f>
        <v>1.0105456808430469</v>
      </c>
      <c r="AS19" s="21">
        <v>1990</v>
      </c>
      <c r="AT19" s="21">
        <v>2.7E-2</v>
      </c>
      <c r="AU19" t="s">
        <v>34</v>
      </c>
      <c r="AV19">
        <f>AU2+AV18</f>
        <v>1.0103013278742583</v>
      </c>
      <c r="AW19" s="21">
        <v>1990</v>
      </c>
      <c r="AX19" s="21">
        <v>2.7E-2</v>
      </c>
      <c r="AY19" t="s">
        <v>34</v>
      </c>
      <c r="AZ19">
        <f>AY2+AZ18</f>
        <v>1.0103524227710659</v>
      </c>
      <c r="BA19" s="21">
        <v>1990</v>
      </c>
      <c r="BB19" s="21">
        <v>2.7E-2</v>
      </c>
      <c r="BC19" t="s">
        <v>34</v>
      </c>
      <c r="BD19">
        <f>BC2+BD18</f>
        <v>1.0101534998340738</v>
      </c>
      <c r="BE19" s="21">
        <v>1990</v>
      </c>
      <c r="BF19" s="21">
        <v>2.7E-2</v>
      </c>
      <c r="BG19" t="s">
        <v>34</v>
      </c>
      <c r="BH19">
        <f>BG2+BH18</f>
        <v>1.0100818939463048</v>
      </c>
      <c r="BI19" s="21">
        <v>1990</v>
      </c>
      <c r="BJ19" s="21">
        <v>2.7E-2</v>
      </c>
      <c r="BK19" t="s">
        <v>34</v>
      </c>
      <c r="BL19">
        <f>BK2+BL18</f>
        <v>1.0103545099468243</v>
      </c>
      <c r="BM19" s="21">
        <v>1990</v>
      </c>
      <c r="BN19" s="21">
        <v>2.7E-2</v>
      </c>
      <c r="BO19" t="s">
        <v>34</v>
      </c>
      <c r="BP19">
        <f>BO2+BP18</f>
        <v>1.0103846324442975</v>
      </c>
      <c r="BQ19" s="21">
        <v>1990</v>
      </c>
      <c r="BR19" s="21">
        <v>2.7E-2</v>
      </c>
      <c r="BS19" t="s">
        <v>34</v>
      </c>
      <c r="BT19">
        <f>BS2+BT18</f>
        <v>1.0106098674054886</v>
      </c>
      <c r="BU19" s="21">
        <v>1990</v>
      </c>
      <c r="BV19" s="21">
        <v>2.7E-2</v>
      </c>
      <c r="BW19" t="s">
        <v>34</v>
      </c>
      <c r="BX19">
        <f>BW2+BX18</f>
        <v>1.0108611435678692</v>
      </c>
      <c r="BY19" s="21">
        <v>1990</v>
      </c>
      <c r="BZ19" s="21">
        <v>2.7E-2</v>
      </c>
      <c r="CA19" t="s">
        <v>34</v>
      </c>
      <c r="CB19">
        <f>CA2+CB18</f>
        <v>1.0107280686039293</v>
      </c>
      <c r="CC19" s="21">
        <v>1979</v>
      </c>
      <c r="CD19" s="21">
        <v>1.6E-2</v>
      </c>
      <c r="CE19" t="s">
        <v>34</v>
      </c>
      <c r="CF19">
        <f>CE2+CF18</f>
        <v>1.0098954530801838</v>
      </c>
      <c r="CG19" s="21">
        <v>1979</v>
      </c>
      <c r="CH19" s="21">
        <v>1.6E-2</v>
      </c>
      <c r="CI19" t="s">
        <v>34</v>
      </c>
      <c r="CJ19">
        <f>CI2+CJ18</f>
        <v>1.0098417744891099</v>
      </c>
      <c r="CK19" s="21">
        <v>1979</v>
      </c>
      <c r="CL19" s="21">
        <v>1.6E-2</v>
      </c>
      <c r="CM19" t="s">
        <v>34</v>
      </c>
      <c r="CN19">
        <f>CM2+CN18</f>
        <v>1.0077024575202895</v>
      </c>
      <c r="CO19" s="21">
        <v>1979</v>
      </c>
      <c r="CP19" s="21">
        <v>1.6E-2</v>
      </c>
      <c r="CQ19" t="s">
        <v>34</v>
      </c>
      <c r="CR19">
        <f>CQ2+CR18</f>
        <v>1.0076587863619733</v>
      </c>
      <c r="CS19" s="21">
        <v>1979</v>
      </c>
      <c r="CT19" s="21">
        <v>1.6E-2</v>
      </c>
    </row>
    <row r="20" spans="1:98">
      <c r="B20">
        <v>5.0519797475559215E-3</v>
      </c>
      <c r="C20" s="29">
        <v>5.4398397663632053E-2</v>
      </c>
      <c r="D20">
        <v>1.1505563765802831</v>
      </c>
      <c r="E20" s="21">
        <v>1990</v>
      </c>
      <c r="F20" s="21">
        <v>2.7E-2</v>
      </c>
      <c r="G20" t="s">
        <v>35</v>
      </c>
      <c r="H20">
        <f>G2-H18</f>
        <v>1.0010820483569893</v>
      </c>
      <c r="I20" s="21">
        <v>1996</v>
      </c>
      <c r="J20" s="21">
        <v>2.8000000000000001E-2</v>
      </c>
      <c r="K20" t="s">
        <v>35</v>
      </c>
      <c r="L20">
        <f>K2-L18</f>
        <v>0.99815606733678663</v>
      </c>
      <c r="M20" s="21">
        <v>1996</v>
      </c>
      <c r="N20" s="21">
        <v>2.8000000000000001E-2</v>
      </c>
      <c r="O20" t="s">
        <v>35</v>
      </c>
      <c r="P20">
        <f>O2-P18</f>
        <v>1.0009398766080482</v>
      </c>
      <c r="Q20" s="21">
        <v>1996</v>
      </c>
      <c r="R20" s="21">
        <v>2.8000000000000001E-2</v>
      </c>
      <c r="S20" t="s">
        <v>35</v>
      </c>
      <c r="T20">
        <f>S2-T18</f>
        <v>1.0017643425449079</v>
      </c>
      <c r="U20" s="21">
        <v>1996</v>
      </c>
      <c r="V20" s="21">
        <v>2.8000000000000001E-2</v>
      </c>
      <c r="W20" t="s">
        <v>35</v>
      </c>
      <c r="X20">
        <f>W2-X18</f>
        <v>1.0012220596749759</v>
      </c>
      <c r="Y20" s="21">
        <v>1996</v>
      </c>
      <c r="Z20" s="21">
        <v>2.8000000000000001E-2</v>
      </c>
      <c r="AA20" t="s">
        <v>35</v>
      </c>
      <c r="AB20">
        <f>AA2-AB18</f>
        <v>1.0014498518312034</v>
      </c>
      <c r="AC20" s="21">
        <v>1996</v>
      </c>
      <c r="AD20" s="21">
        <v>2.8000000000000001E-2</v>
      </c>
      <c r="AE20" t="s">
        <v>35</v>
      </c>
      <c r="AF20">
        <f>AE2-AF18</f>
        <v>1.0019578475741642</v>
      </c>
      <c r="AG20" s="21">
        <v>1996</v>
      </c>
      <c r="AH20" s="21">
        <v>2.8000000000000001E-2</v>
      </c>
      <c r="AI20" t="s">
        <v>35</v>
      </c>
      <c r="AJ20">
        <f>AI2-AJ18</f>
        <v>1.0012001316458075</v>
      </c>
      <c r="AK20" s="21">
        <v>1996</v>
      </c>
      <c r="AL20" s="21">
        <v>2.8000000000000001E-2</v>
      </c>
      <c r="AM20" t="s">
        <v>35</v>
      </c>
      <c r="AN20">
        <f>AM2-AN18</f>
        <v>1.0016886550710409</v>
      </c>
      <c r="AO20" s="21">
        <v>1996</v>
      </c>
      <c r="AP20" s="21">
        <v>2.8000000000000001E-2</v>
      </c>
      <c r="AQ20" t="s">
        <v>35</v>
      </c>
      <c r="AR20">
        <f>AQ2-AR18</f>
        <v>1.0011653438586574</v>
      </c>
      <c r="AS20" s="21">
        <v>1996</v>
      </c>
      <c r="AT20" s="21">
        <v>2.8000000000000001E-2</v>
      </c>
      <c r="AU20" t="s">
        <v>35</v>
      </c>
      <c r="AV20">
        <f>AU2-AV18</f>
        <v>1.0008992808292632</v>
      </c>
      <c r="AW20" s="21">
        <v>1996</v>
      </c>
      <c r="AX20" s="21">
        <v>2.8000000000000001E-2</v>
      </c>
      <c r="AY20" t="s">
        <v>35</v>
      </c>
      <c r="AZ20">
        <f>AY2-AZ18</f>
        <v>1.0009598526636383</v>
      </c>
      <c r="BA20" s="21">
        <v>1996</v>
      </c>
      <c r="BB20" s="21">
        <v>2.8000000000000001E-2</v>
      </c>
      <c r="BC20" t="s">
        <v>35</v>
      </c>
      <c r="BD20">
        <f>BC2-BD18</f>
        <v>1.0007927382120811</v>
      </c>
      <c r="BE20" s="21">
        <v>1996</v>
      </c>
      <c r="BF20" s="21">
        <v>2.8000000000000001E-2</v>
      </c>
      <c r="BG20" t="s">
        <v>35</v>
      </c>
      <c r="BH20">
        <f>BG2-BH18</f>
        <v>1.0007560905304518</v>
      </c>
      <c r="BI20" s="21">
        <v>1996</v>
      </c>
      <c r="BJ20" s="21">
        <v>2.8000000000000001E-2</v>
      </c>
      <c r="BK20" t="s">
        <v>35</v>
      </c>
      <c r="BL20">
        <f>BK2-BL18</f>
        <v>1.0010285196078401</v>
      </c>
      <c r="BM20" s="21">
        <v>1996</v>
      </c>
      <c r="BN20" s="21">
        <v>2.8000000000000001E-2</v>
      </c>
      <c r="BO20" t="s">
        <v>35</v>
      </c>
      <c r="BP20">
        <f>BO2-BP18</f>
        <v>1.0010521015408234</v>
      </c>
      <c r="BQ20" s="21">
        <v>1996</v>
      </c>
      <c r="BR20" s="21">
        <v>2.8000000000000001E-2</v>
      </c>
      <c r="BS20" t="s">
        <v>35</v>
      </c>
      <c r="BT20">
        <f>BS2-BT18</f>
        <v>1.0020620037336994</v>
      </c>
      <c r="BU20" s="21">
        <v>1996</v>
      </c>
      <c r="BV20" s="21">
        <v>2.8000000000000001E-2</v>
      </c>
      <c r="BW20" t="s">
        <v>35</v>
      </c>
      <c r="BX20">
        <f>BW2-BX18</f>
        <v>1.0017157750338084</v>
      </c>
      <c r="BY20" s="21">
        <v>1996</v>
      </c>
      <c r="BZ20" s="21">
        <v>2.8000000000000001E-2</v>
      </c>
      <c r="CA20" t="s">
        <v>35</v>
      </c>
      <c r="CB20">
        <f>CA2-CB18</f>
        <v>1.0012809485749521</v>
      </c>
      <c r="CC20" s="21">
        <v>1996</v>
      </c>
      <c r="CD20" s="21">
        <v>2.8000000000000001E-2</v>
      </c>
      <c r="CE20" t="s">
        <v>35</v>
      </c>
      <c r="CF20">
        <f>CE2-CF18</f>
        <v>1.0002340719483525</v>
      </c>
      <c r="CG20" s="21">
        <v>1990</v>
      </c>
      <c r="CH20" s="21">
        <v>2.7E-2</v>
      </c>
      <c r="CI20" t="s">
        <v>35</v>
      </c>
      <c r="CJ20">
        <f>CI2-CJ18</f>
        <v>1.0000222366280997</v>
      </c>
      <c r="CK20" s="21">
        <v>1990</v>
      </c>
      <c r="CL20" s="21">
        <v>2.7E-2</v>
      </c>
      <c r="CM20" t="s">
        <v>35</v>
      </c>
      <c r="CN20">
        <f>CM2-CN18</f>
        <v>0.99839008361274184</v>
      </c>
      <c r="CO20" s="21">
        <v>1990</v>
      </c>
      <c r="CP20" s="21">
        <v>2.7E-2</v>
      </c>
      <c r="CQ20" t="s">
        <v>35</v>
      </c>
      <c r="CR20">
        <f>CQ2-CR18</f>
        <v>0.99831103555903133</v>
      </c>
      <c r="CS20" s="21">
        <v>1990</v>
      </c>
      <c r="CT20" s="21">
        <v>2.7E-2</v>
      </c>
    </row>
    <row r="21" spans="1:98">
      <c r="B21">
        <v>4.9198830616656135E-3</v>
      </c>
      <c r="C21" s="29">
        <v>5.0165872343149231E-2</v>
      </c>
      <c r="D21">
        <v>1.0563080622698535</v>
      </c>
      <c r="E21" s="21">
        <v>1996</v>
      </c>
      <c r="F21" s="21">
        <v>2.8000000000000001E-2</v>
      </c>
      <c r="G21" t="s">
        <v>26</v>
      </c>
      <c r="H21" s="30">
        <f>LN(G2)</f>
        <v>5.6134946454349773E-3</v>
      </c>
      <c r="I21" s="21">
        <v>1998</v>
      </c>
      <c r="J21" s="21">
        <v>0.05</v>
      </c>
      <c r="K21" t="s">
        <v>26</v>
      </c>
      <c r="L21" s="30">
        <f>LN(K2)</f>
        <v>2.5238145431566426E-3</v>
      </c>
      <c r="M21" s="21">
        <v>1998</v>
      </c>
      <c r="N21" s="21">
        <v>0.05</v>
      </c>
      <c r="O21" t="s">
        <v>26</v>
      </c>
      <c r="P21" s="30">
        <f>LN(O2)</f>
        <v>5.7383123629212397E-3</v>
      </c>
      <c r="Q21" s="21">
        <v>1998</v>
      </c>
      <c r="R21" s="21">
        <v>0.05</v>
      </c>
      <c r="S21" t="s">
        <v>26</v>
      </c>
      <c r="T21" s="30">
        <f>LN(S2)</f>
        <v>6.4390551445786589E-3</v>
      </c>
      <c r="U21" s="21">
        <v>1998</v>
      </c>
      <c r="V21" s="21">
        <v>0.05</v>
      </c>
      <c r="W21" t="s">
        <v>26</v>
      </c>
      <c r="X21" s="30">
        <f>LN(W2)</f>
        <v>5.9485978640544685E-3</v>
      </c>
      <c r="Y21" s="21">
        <v>1998</v>
      </c>
      <c r="Z21" s="21">
        <v>0.05</v>
      </c>
      <c r="AA21" t="s">
        <v>26</v>
      </c>
      <c r="AB21" s="30">
        <f>LN(AA2)</f>
        <v>6.1304715034932534E-3</v>
      </c>
      <c r="AC21" s="21">
        <v>1998</v>
      </c>
      <c r="AD21" s="21">
        <v>0.05</v>
      </c>
      <c r="AE21" t="s">
        <v>26</v>
      </c>
      <c r="AF21" s="30">
        <f>LN(AE2)</f>
        <v>6.5031125618233822E-3</v>
      </c>
      <c r="AG21" s="21">
        <v>1998</v>
      </c>
      <c r="AH21" s="21">
        <v>0.05</v>
      </c>
      <c r="AI21" t="s">
        <v>26</v>
      </c>
      <c r="AJ21" s="30">
        <f>LN(AI2)</f>
        <v>5.882195678898099E-3</v>
      </c>
      <c r="AK21" s="21">
        <v>1998</v>
      </c>
      <c r="AL21" s="21">
        <v>0.05</v>
      </c>
      <c r="AM21" t="s">
        <v>26</v>
      </c>
      <c r="AN21" s="30">
        <f>LN(AM2)</f>
        <v>6.2606676074023924E-3</v>
      </c>
      <c r="AO21" s="21">
        <v>1998</v>
      </c>
      <c r="AP21" s="21">
        <v>0.05</v>
      </c>
      <c r="AQ21" t="s">
        <v>26</v>
      </c>
      <c r="AR21" s="30">
        <f>LN(AQ2)</f>
        <v>5.8384354685759275E-3</v>
      </c>
      <c r="AS21" s="21">
        <v>1998</v>
      </c>
      <c r="AT21" s="21">
        <v>0.05</v>
      </c>
      <c r="AU21" t="s">
        <v>26</v>
      </c>
      <c r="AV21" s="30">
        <f>LN(AU2)</f>
        <v>5.5846809507370055E-3</v>
      </c>
      <c r="AW21" s="21">
        <v>1998</v>
      </c>
      <c r="AX21" s="21">
        <v>0.05</v>
      </c>
      <c r="AY21" t="s">
        <v>26</v>
      </c>
      <c r="AZ21" s="30">
        <f>LN(AY2)</f>
        <v>5.6402018325478233E-3</v>
      </c>
      <c r="BA21" s="21">
        <v>1998</v>
      </c>
      <c r="BB21" s="21">
        <v>0.05</v>
      </c>
      <c r="BC21" t="s">
        <v>26</v>
      </c>
      <c r="BD21" s="30">
        <f>LN(BC2)</f>
        <v>5.458195932960372E-3</v>
      </c>
      <c r="BE21" s="21">
        <v>1998</v>
      </c>
      <c r="BF21" s="21">
        <v>0.05</v>
      </c>
      <c r="BG21" t="s">
        <v>26</v>
      </c>
      <c r="BH21" s="30">
        <f>LN(BG2)</f>
        <v>5.4043623290498171E-3</v>
      </c>
      <c r="BI21" s="21">
        <v>1998</v>
      </c>
      <c r="BJ21" s="21">
        <v>0.05</v>
      </c>
      <c r="BK21" t="s">
        <v>26</v>
      </c>
      <c r="BL21" s="30">
        <f>LN(BK2)</f>
        <v>5.6753793016839074E-3</v>
      </c>
      <c r="BM21" s="21">
        <v>1998</v>
      </c>
      <c r="BN21" s="21">
        <v>0.05</v>
      </c>
      <c r="BO21" t="s">
        <v>26</v>
      </c>
      <c r="BP21" s="30">
        <f>LN(BO2)</f>
        <v>5.7020791955973383E-3</v>
      </c>
      <c r="BQ21" s="21">
        <v>1998</v>
      </c>
      <c r="BR21" s="21">
        <v>0.05</v>
      </c>
      <c r="BS21" t="s">
        <v>26</v>
      </c>
      <c r="BT21" s="30">
        <f>LN(BS2)</f>
        <v>6.3159479124014284E-3</v>
      </c>
      <c r="BU21" s="21">
        <v>1998</v>
      </c>
      <c r="BV21" s="21">
        <v>0.05</v>
      </c>
      <c r="BW21" t="s">
        <v>26</v>
      </c>
      <c r="BX21" s="30">
        <f>LN(BW2)</f>
        <v>6.2687694434481155E-3</v>
      </c>
      <c r="BY21" s="21">
        <v>1998</v>
      </c>
      <c r="BZ21" s="21">
        <v>0.05</v>
      </c>
      <c r="CA21" t="s">
        <v>26</v>
      </c>
      <c r="CB21" s="30">
        <f>LN(CA2)</f>
        <v>5.9865533667498912E-3</v>
      </c>
      <c r="CC21" s="21">
        <v>1998</v>
      </c>
      <c r="CD21" s="21">
        <v>0.05</v>
      </c>
      <c r="CE21" t="s">
        <v>26</v>
      </c>
      <c r="CF21" s="30">
        <f>LN(CE2)</f>
        <v>5.0519797475559215E-3</v>
      </c>
      <c r="CG21" s="21">
        <v>1998</v>
      </c>
      <c r="CH21" s="21">
        <v>0.05</v>
      </c>
      <c r="CI21" t="s">
        <v>26</v>
      </c>
      <c r="CJ21" s="30">
        <f>LN(CI2)</f>
        <v>4.9198830616656135E-3</v>
      </c>
      <c r="CK21" s="21">
        <v>1996</v>
      </c>
      <c r="CL21" s="21">
        <v>2.8000000000000001E-2</v>
      </c>
      <c r="CM21" t="s">
        <v>26</v>
      </c>
      <c r="CN21" s="30">
        <f>LN(CM2)</f>
        <v>3.0416400857483723E-3</v>
      </c>
      <c r="CO21" s="21">
        <v>1996</v>
      </c>
      <c r="CP21" s="21">
        <v>2.8000000000000001E-2</v>
      </c>
      <c r="CQ21" t="s">
        <v>26</v>
      </c>
      <c r="CR21" s="30">
        <f>LN(CQ2)</f>
        <v>2.9804649588633272E-3</v>
      </c>
      <c r="CS21" s="21">
        <v>1996</v>
      </c>
      <c r="CT21" s="21">
        <v>2.8000000000000001E-2</v>
      </c>
    </row>
    <row r="22" spans="1:98">
      <c r="B22">
        <v>3.0416400857483723E-3</v>
      </c>
      <c r="C22" s="29">
        <v>2.1952694451598406E-2</v>
      </c>
      <c r="D22">
        <v>0.44890864331535163</v>
      </c>
      <c r="E22" s="21">
        <v>1998</v>
      </c>
      <c r="F22" s="21">
        <v>0.05</v>
      </c>
      <c r="G22" t="s">
        <v>36</v>
      </c>
      <c r="H22" s="30">
        <f>LN(H19)</f>
        <v>1.0125079248861177E-2</v>
      </c>
      <c r="I22" s="21">
        <v>1999</v>
      </c>
      <c r="J22" s="21">
        <v>0.05</v>
      </c>
      <c r="K22" t="s">
        <v>36</v>
      </c>
      <c r="L22" s="30">
        <f>LN(L19)</f>
        <v>6.8742548275444624E-3</v>
      </c>
      <c r="M22" s="21">
        <v>1999</v>
      </c>
      <c r="N22" s="21">
        <v>0.05</v>
      </c>
      <c r="O22" t="s">
        <v>36</v>
      </c>
      <c r="P22" s="30">
        <f>LN(P19)</f>
        <v>1.0514270246267129E-2</v>
      </c>
      <c r="Q22" s="21">
        <v>1999</v>
      </c>
      <c r="R22" s="21">
        <v>0.05</v>
      </c>
      <c r="S22" t="s">
        <v>36</v>
      </c>
      <c r="T22" s="30">
        <f>LN(T19)</f>
        <v>1.1093556635987574E-2</v>
      </c>
      <c r="U22" s="21">
        <v>1999</v>
      </c>
      <c r="V22" s="21">
        <v>0.05</v>
      </c>
      <c r="W22" t="s">
        <v>36</v>
      </c>
      <c r="X22" s="30">
        <f>LN(X19)</f>
        <v>1.065364004701088E-2</v>
      </c>
      <c r="Y22" s="21">
        <v>1999</v>
      </c>
      <c r="Z22" s="21">
        <v>0.05</v>
      </c>
      <c r="AA22" t="s">
        <v>36</v>
      </c>
      <c r="AB22" s="30">
        <f>LN(AB19)</f>
        <v>1.079032526038886E-2</v>
      </c>
      <c r="AC22" s="21">
        <v>1999</v>
      </c>
      <c r="AD22" s="21">
        <v>0.05</v>
      </c>
      <c r="AE22" t="s">
        <v>36</v>
      </c>
      <c r="AF22" s="30">
        <f>LN(AF19)</f>
        <v>1.1029708358142152E-2</v>
      </c>
      <c r="AG22" s="21">
        <v>1999</v>
      </c>
      <c r="AH22" s="21">
        <v>0.05</v>
      </c>
      <c r="AI22" t="s">
        <v>36</v>
      </c>
      <c r="AJ22" s="30">
        <f>LN(AJ19)</f>
        <v>1.0543153000026631E-2</v>
      </c>
      <c r="AK22" s="21">
        <v>1999</v>
      </c>
      <c r="AL22" s="21">
        <v>0.05</v>
      </c>
      <c r="AM22" t="s">
        <v>36</v>
      </c>
      <c r="AN22" s="30">
        <f>LN(AN19)</f>
        <v>1.0813283183336537E-2</v>
      </c>
      <c r="AO22" s="21">
        <v>1999</v>
      </c>
      <c r="AP22" s="21">
        <v>0.05</v>
      </c>
      <c r="AQ22" t="s">
        <v>36</v>
      </c>
      <c r="AR22" s="30">
        <f>LN(AR19)</f>
        <v>1.0490463017946178E-2</v>
      </c>
      <c r="AS22" s="21">
        <v>1999</v>
      </c>
      <c r="AT22" s="21">
        <v>0.05</v>
      </c>
      <c r="AU22" t="s">
        <v>36</v>
      </c>
      <c r="AV22" s="30">
        <f>LN(AV19)</f>
        <v>1.0248630787277195E-2</v>
      </c>
      <c r="AW22" s="21">
        <v>1999</v>
      </c>
      <c r="AX22" s="21">
        <v>0.05</v>
      </c>
      <c r="AY22" t="s">
        <v>36</v>
      </c>
      <c r="AZ22" s="30">
        <f>LN(AZ19)</f>
        <v>1.0299203426753027E-2</v>
      </c>
      <c r="BA22" s="21">
        <v>1999</v>
      </c>
      <c r="BB22" s="21">
        <v>0.05</v>
      </c>
      <c r="BC22" t="s">
        <v>36</v>
      </c>
      <c r="BD22" s="30">
        <f>LN(BD19)</f>
        <v>1.0102299339109165E-2</v>
      </c>
      <c r="BE22" s="21">
        <v>1999</v>
      </c>
      <c r="BF22" s="21">
        <v>0.05</v>
      </c>
      <c r="BG22" t="s">
        <v>36</v>
      </c>
      <c r="BH22" s="30">
        <f>LN(BH19)</f>
        <v>1.0031410681263217E-2</v>
      </c>
      <c r="BI22" s="21">
        <v>1999</v>
      </c>
      <c r="BJ22" s="21">
        <v>0.05</v>
      </c>
      <c r="BK22" t="s">
        <v>36</v>
      </c>
      <c r="BL22" s="30">
        <f>LN(BL19)</f>
        <v>1.0301269214448069E-2</v>
      </c>
      <c r="BM22" s="21">
        <v>1999</v>
      </c>
      <c r="BN22" s="21">
        <v>0.05</v>
      </c>
      <c r="BO22" t="s">
        <v>36</v>
      </c>
      <c r="BP22" s="30">
        <f>LN(BP19)</f>
        <v>1.0331082560311048E-2</v>
      </c>
      <c r="BQ22" s="21">
        <v>1999</v>
      </c>
      <c r="BR22" s="21">
        <v>0.05</v>
      </c>
      <c r="BS22" t="s">
        <v>36</v>
      </c>
      <c r="BT22" s="30">
        <f>LN(BT19)</f>
        <v>1.0553977736067682E-2</v>
      </c>
      <c r="BU22" s="21">
        <v>1999</v>
      </c>
      <c r="BV22" s="21">
        <v>0.05</v>
      </c>
      <c r="BW22" t="s">
        <v>36</v>
      </c>
      <c r="BX22" s="30">
        <f>LN(BX19)</f>
        <v>1.080258497536093E-2</v>
      </c>
      <c r="BY22" s="21">
        <v>1999</v>
      </c>
      <c r="BZ22" s="21">
        <v>0.05</v>
      </c>
      <c r="CA22" t="s">
        <v>36</v>
      </c>
      <c r="CB22" s="30">
        <f>LN(CB19)</f>
        <v>1.0670931162280741E-2</v>
      </c>
      <c r="CC22" s="21">
        <v>1999</v>
      </c>
      <c r="CD22" s="21">
        <v>0.05</v>
      </c>
      <c r="CE22" t="s">
        <v>36</v>
      </c>
      <c r="CF22" s="30">
        <f>LN(CF19)</f>
        <v>9.8468136936535836E-3</v>
      </c>
      <c r="CG22" s="21">
        <v>1999</v>
      </c>
      <c r="CH22" s="21">
        <v>0.05</v>
      </c>
      <c r="CI22" t="s">
        <v>36</v>
      </c>
      <c r="CJ22" s="30">
        <f>LN(CJ19)</f>
        <v>9.7936596592041649E-3</v>
      </c>
      <c r="CK22" s="21">
        <v>1999</v>
      </c>
      <c r="CL22" s="21">
        <v>0.05</v>
      </c>
      <c r="CM22" t="s">
        <v>36</v>
      </c>
      <c r="CN22" s="30">
        <f>LN(CN19)</f>
        <v>7.6729450432222865E-3</v>
      </c>
      <c r="CO22" s="21">
        <v>1998</v>
      </c>
      <c r="CP22" s="21">
        <v>0.05</v>
      </c>
      <c r="CQ22" t="s">
        <v>36</v>
      </c>
      <c r="CR22" s="30">
        <f>LN(CR19)</f>
        <v>7.6296067499454128E-3</v>
      </c>
      <c r="CS22" s="21">
        <v>1998</v>
      </c>
      <c r="CT22" s="21">
        <v>0.05</v>
      </c>
    </row>
    <row r="23" spans="1:98">
      <c r="B23">
        <v>2.9804649588633272E-3</v>
      </c>
      <c r="C23" s="29">
        <v>2.0940923113276069E-2</v>
      </c>
      <c r="D23">
        <v>0.42777649699884063</v>
      </c>
      <c r="E23" s="21">
        <v>1999</v>
      </c>
      <c r="F23" s="21">
        <v>0.05</v>
      </c>
      <c r="G23" t="s">
        <v>37</v>
      </c>
      <c r="H23" s="30">
        <f>LN(H20)</f>
        <v>1.0814633646212218E-3</v>
      </c>
      <c r="I23" s="21">
        <v>2002</v>
      </c>
      <c r="J23" s="21">
        <v>8.0000000000000002E-3</v>
      </c>
      <c r="K23" t="s">
        <v>37</v>
      </c>
      <c r="L23" s="30">
        <f>LN(L20)</f>
        <v>-1.8456347997852526E-3</v>
      </c>
      <c r="M23" s="21">
        <v>2002</v>
      </c>
      <c r="N23" s="21">
        <v>8.0000000000000002E-3</v>
      </c>
      <c r="O23" t="s">
        <v>37</v>
      </c>
      <c r="P23" s="30">
        <f>LN(P20)</f>
        <v>9.3943520058637582E-4</v>
      </c>
      <c r="Q23" s="21">
        <v>2002</v>
      </c>
      <c r="R23" s="21">
        <v>8.0000000000000002E-3</v>
      </c>
      <c r="S23" t="s">
        <v>37</v>
      </c>
      <c r="T23" s="30">
        <f>LN(T20)</f>
        <v>1.7627879209242061E-3</v>
      </c>
      <c r="U23" s="21">
        <v>2002</v>
      </c>
      <c r="V23" s="21">
        <v>8.0000000000000002E-3</v>
      </c>
      <c r="W23" t="s">
        <v>37</v>
      </c>
      <c r="X23" s="30">
        <f>LN(X20)</f>
        <v>1.2213135678477316E-3</v>
      </c>
      <c r="Y23" s="21">
        <v>2002</v>
      </c>
      <c r="Z23" s="21">
        <v>8.0000000000000002E-3</v>
      </c>
      <c r="AA23" t="s">
        <v>37</v>
      </c>
      <c r="AB23" s="30">
        <f>LN(AB20)</f>
        <v>1.448801810830609E-3</v>
      </c>
      <c r="AC23" s="21">
        <v>2002</v>
      </c>
      <c r="AD23" s="21">
        <v>8.0000000000000002E-3</v>
      </c>
      <c r="AE23" t="s">
        <v>37</v>
      </c>
      <c r="AF23" s="30">
        <f>LN(AF20)</f>
        <v>1.9559334885204459E-3</v>
      </c>
      <c r="AG23" s="21">
        <v>2002</v>
      </c>
      <c r="AH23" s="21">
        <v>8.0000000000000002E-3</v>
      </c>
      <c r="AI23" t="s">
        <v>37</v>
      </c>
      <c r="AJ23" s="30">
        <f>LN(AJ20)</f>
        <v>1.1994120634952826E-3</v>
      </c>
      <c r="AK23" s="21">
        <v>2002</v>
      </c>
      <c r="AL23" s="21">
        <v>8.0000000000000002E-3</v>
      </c>
      <c r="AM23" t="s">
        <v>37</v>
      </c>
      <c r="AN23" s="30">
        <f>LN(AN20)</f>
        <v>1.6872308961344402E-3</v>
      </c>
      <c r="AO23" s="21">
        <v>2002</v>
      </c>
      <c r="AP23" s="21">
        <v>8.0000000000000002E-3</v>
      </c>
      <c r="AQ23" t="s">
        <v>37</v>
      </c>
      <c r="AR23" s="30">
        <f>LN(AR20)</f>
        <v>1.1646653725648633E-3</v>
      </c>
      <c r="AS23" s="21">
        <v>2002</v>
      </c>
      <c r="AT23" s="21">
        <v>8.0000000000000002E-3</v>
      </c>
      <c r="AU23" t="s">
        <v>37</v>
      </c>
      <c r="AV23" s="30">
        <f>LN(AV20)</f>
        <v>8.9887671851277353E-4</v>
      </c>
      <c r="AW23" s="21">
        <v>2002</v>
      </c>
      <c r="AX23" s="21">
        <v>8.0000000000000002E-3</v>
      </c>
      <c r="AY23" t="s">
        <v>37</v>
      </c>
      <c r="AZ23" s="30">
        <f>LN(AZ20)</f>
        <v>9.5939229963453961E-4</v>
      </c>
      <c r="BA23" s="21">
        <v>2002</v>
      </c>
      <c r="BB23" s="21">
        <v>8.0000000000000002E-3</v>
      </c>
      <c r="BC23" t="s">
        <v>37</v>
      </c>
      <c r="BD23" s="30">
        <f>LN(BD20)</f>
        <v>7.9242416110721059E-4</v>
      </c>
      <c r="BE23" s="21">
        <v>2002</v>
      </c>
      <c r="BF23" s="21">
        <v>8.0000000000000002E-3</v>
      </c>
      <c r="BG23" t="s">
        <v>37</v>
      </c>
      <c r="BH23" s="30">
        <f>LN(BH20)</f>
        <v>7.5580483800382779E-4</v>
      </c>
      <c r="BI23" s="21">
        <v>2002</v>
      </c>
      <c r="BJ23" s="21">
        <v>8.0000000000000002E-3</v>
      </c>
      <c r="BK23" t="s">
        <v>37</v>
      </c>
      <c r="BL23" s="30">
        <f>LN(BL20)</f>
        <v>1.0279910439427698E-3</v>
      </c>
      <c r="BM23" s="21">
        <v>2002</v>
      </c>
      <c r="BN23" s="21">
        <v>8.0000000000000002E-3</v>
      </c>
      <c r="BO23" t="s">
        <v>37</v>
      </c>
      <c r="BP23" s="30">
        <f>LN(BP20)</f>
        <v>1.0515484698877867E-3</v>
      </c>
      <c r="BQ23" s="21">
        <v>2002</v>
      </c>
      <c r="BR23" s="21">
        <v>8.0000000000000002E-3</v>
      </c>
      <c r="BS23" t="s">
        <v>37</v>
      </c>
      <c r="BT23" s="30">
        <f>LN(BT20)</f>
        <v>2.059880721938313E-3</v>
      </c>
      <c r="BU23" s="21">
        <v>2002</v>
      </c>
      <c r="BV23" s="21">
        <v>8.0000000000000002E-3</v>
      </c>
      <c r="BW23" t="s">
        <v>37</v>
      </c>
      <c r="BX23" s="30">
        <f>LN(BX20)</f>
        <v>1.7143047733422826E-3</v>
      </c>
      <c r="BY23" s="21">
        <v>2002</v>
      </c>
      <c r="BZ23" s="21">
        <v>8.0000000000000002E-3</v>
      </c>
      <c r="CA23" t="s">
        <v>37</v>
      </c>
      <c r="CB23" s="30">
        <f>LN(CB20)</f>
        <v>1.2801288602598269E-3</v>
      </c>
      <c r="CC23" s="21">
        <v>2002</v>
      </c>
      <c r="CD23" s="21">
        <v>8.0000000000000002E-3</v>
      </c>
      <c r="CE23" t="s">
        <v>37</v>
      </c>
      <c r="CF23" s="30">
        <f>LN(CF20)</f>
        <v>2.340445577881102E-4</v>
      </c>
      <c r="CG23" s="21">
        <v>2002</v>
      </c>
      <c r="CH23" s="21">
        <v>8.0000000000000002E-3</v>
      </c>
      <c r="CI23" t="s">
        <v>37</v>
      </c>
      <c r="CJ23" s="30">
        <f>LN(CJ20)</f>
        <v>2.2236380869598103E-5</v>
      </c>
      <c r="CK23" s="21">
        <v>2002</v>
      </c>
      <c r="CL23" s="21">
        <v>8.0000000000000002E-3</v>
      </c>
      <c r="CM23" t="s">
        <v>37</v>
      </c>
      <c r="CN23" s="30">
        <f>LN(CN20)</f>
        <v>-1.6112136952036481E-3</v>
      </c>
      <c r="CO23" s="21">
        <v>2002</v>
      </c>
      <c r="CP23" s="21">
        <v>8.0000000000000002E-3</v>
      </c>
      <c r="CQ23" t="s">
        <v>37</v>
      </c>
      <c r="CR23" s="30">
        <f>LN(CR20)</f>
        <v>-1.6903923494276645E-3</v>
      </c>
      <c r="CS23" s="21">
        <v>1999</v>
      </c>
      <c r="CT23" s="21">
        <v>0.05</v>
      </c>
    </row>
    <row r="24" spans="1:98">
      <c r="B24">
        <v>9.4595385939417621E-3</v>
      </c>
      <c r="C24" s="29">
        <v>0.19191515094951797</v>
      </c>
      <c r="D24">
        <v>4.7498762332946249</v>
      </c>
      <c r="E24" s="21">
        <v>2002</v>
      </c>
      <c r="F24" s="21">
        <v>8.0000000000000002E-3</v>
      </c>
      <c r="G24" t="s">
        <v>38</v>
      </c>
      <c r="H24" s="30">
        <f>H22-H21</f>
        <v>4.5115846034261995E-3</v>
      </c>
      <c r="K24" t="s">
        <v>38</v>
      </c>
      <c r="L24" s="30">
        <f>L22-L21</f>
        <v>4.3504402843878194E-3</v>
      </c>
      <c r="O24" t="s">
        <v>38</v>
      </c>
      <c r="P24" s="30">
        <f>P22-P21</f>
        <v>4.7759578833458894E-3</v>
      </c>
      <c r="S24" t="s">
        <v>38</v>
      </c>
      <c r="T24" s="30">
        <f>T22-T21</f>
        <v>4.6545014914089154E-3</v>
      </c>
      <c r="W24" t="s">
        <v>38</v>
      </c>
      <c r="X24" s="30">
        <f>X22-X21</f>
        <v>4.7050421829564117E-3</v>
      </c>
      <c r="AA24" t="s">
        <v>38</v>
      </c>
      <c r="AB24" s="30">
        <f>AB22-AB21</f>
        <v>4.6598537568956063E-3</v>
      </c>
      <c r="AE24" t="s">
        <v>38</v>
      </c>
      <c r="AF24" s="30">
        <f>AF22-AF21</f>
        <v>4.52659579631877E-3</v>
      </c>
      <c r="AI24" t="s">
        <v>38</v>
      </c>
      <c r="AJ24" s="30">
        <f>AJ22-AJ21</f>
        <v>4.660957321128532E-3</v>
      </c>
      <c r="AM24" t="s">
        <v>38</v>
      </c>
      <c r="AN24" s="30">
        <f>AN22-AN21</f>
        <v>4.5526155759341444E-3</v>
      </c>
      <c r="AQ24" t="s">
        <v>38</v>
      </c>
      <c r="AR24" s="30">
        <f>AR22-AR21</f>
        <v>4.6520275493702502E-3</v>
      </c>
      <c r="AU24" t="s">
        <v>38</v>
      </c>
      <c r="AV24" s="30">
        <f>AV22-AV21</f>
        <v>4.6639498365401892E-3</v>
      </c>
      <c r="AY24" t="s">
        <v>38</v>
      </c>
      <c r="AZ24" s="30">
        <f>AZ22-AZ21</f>
        <v>4.6590015942052036E-3</v>
      </c>
      <c r="BC24" t="s">
        <v>38</v>
      </c>
      <c r="BD24" s="30">
        <f>BD22-BD21</f>
        <v>4.6441034061487927E-3</v>
      </c>
      <c r="BG24" t="s">
        <v>38</v>
      </c>
      <c r="BH24" s="30">
        <f>BH22-BH21</f>
        <v>4.6270483522133999E-3</v>
      </c>
      <c r="BK24" t="s">
        <v>38</v>
      </c>
      <c r="BL24" s="30">
        <f>BL22-BL21</f>
        <v>4.6258899127641613E-3</v>
      </c>
      <c r="BO24" t="s">
        <v>38</v>
      </c>
      <c r="BP24" s="30">
        <f>BP22-BP21</f>
        <v>4.6290033647137093E-3</v>
      </c>
      <c r="BS24" t="s">
        <v>38</v>
      </c>
      <c r="BT24" s="30">
        <f>BT22-BT21</f>
        <v>4.2380298236662532E-3</v>
      </c>
      <c r="BW24" t="s">
        <v>38</v>
      </c>
      <c r="BX24" s="30">
        <f>BX22-BX21</f>
        <v>4.5338155319128142E-3</v>
      </c>
      <c r="CA24" t="s">
        <v>38</v>
      </c>
      <c r="CB24" s="30">
        <f>CB22-CB21</f>
        <v>4.6843777955308495E-3</v>
      </c>
      <c r="CE24" t="s">
        <v>38</v>
      </c>
      <c r="CF24" s="30">
        <f>CF22-CF21</f>
        <v>4.7948339460976621E-3</v>
      </c>
      <c r="CI24" t="s">
        <v>38</v>
      </c>
      <c r="CJ24" s="30">
        <f>CJ22-CJ21</f>
        <v>4.8737765975385514E-3</v>
      </c>
      <c r="CM24" t="s">
        <v>38</v>
      </c>
      <c r="CN24" s="30">
        <f>CN22-CN21</f>
        <v>4.6313049574739137E-3</v>
      </c>
      <c r="CQ24" t="s">
        <v>38</v>
      </c>
      <c r="CR24" s="30">
        <f>CR22-CR21</f>
        <v>4.649141791082086E-3</v>
      </c>
    </row>
    <row r="25" spans="1:98">
      <c r="A25" t="s">
        <v>41</v>
      </c>
      <c r="B25" s="26">
        <f>AVERAGE(B2:B24)</f>
        <v>5.5980147586023911E-3</v>
      </c>
      <c r="C25" s="26">
        <f>AVERAGE(C2:C24)</f>
        <v>7.3913129119649687E-2</v>
      </c>
      <c r="D25" s="26">
        <f>AVERAGE(D2:D24)</f>
        <v>1.6263973472525677</v>
      </c>
      <c r="E25" s="26">
        <f>AVERAGE(E2:E24)</f>
        <v>1956.8695652173913</v>
      </c>
      <c r="F25" s="26">
        <f>AVERAGE(F2:F24)</f>
        <v>2.056521739130435E-2</v>
      </c>
      <c r="G25" t="s">
        <v>39</v>
      </c>
      <c r="H25" s="30">
        <f>H21-H23</f>
        <v>4.5320312808137557E-3</v>
      </c>
      <c r="K25" t="s">
        <v>39</v>
      </c>
      <c r="L25" s="30">
        <f>L21-L23</f>
        <v>4.3694493429418954E-3</v>
      </c>
      <c r="O25" t="s">
        <v>39</v>
      </c>
      <c r="P25" s="30">
        <f>P21-P23</f>
        <v>4.7988771623348643E-3</v>
      </c>
      <c r="S25" t="s">
        <v>39</v>
      </c>
      <c r="T25" s="30">
        <f>T21-T23</f>
        <v>4.676267223654453E-3</v>
      </c>
      <c r="W25" t="s">
        <v>39</v>
      </c>
      <c r="X25" s="30">
        <f>X21-X23</f>
        <v>4.7272842962067371E-3</v>
      </c>
      <c r="AA25" t="s">
        <v>39</v>
      </c>
      <c r="AB25" s="30">
        <f>AB21-AB23</f>
        <v>4.6816696926626445E-3</v>
      </c>
      <c r="AE25" t="s">
        <v>39</v>
      </c>
      <c r="AF25" s="30">
        <f>AF21-AF23</f>
        <v>4.5471790733029368E-3</v>
      </c>
      <c r="AI25" t="s">
        <v>39</v>
      </c>
      <c r="AJ25" s="30">
        <f>AJ21-AJ23</f>
        <v>4.6827836154028166E-3</v>
      </c>
      <c r="AM25" t="s">
        <v>39</v>
      </c>
      <c r="AN25" s="30">
        <f>AN21-AN23</f>
        <v>4.5734367112679527E-3</v>
      </c>
      <c r="AQ25" t="s">
        <v>39</v>
      </c>
      <c r="AR25" s="30">
        <f>AR21-AR23</f>
        <v>4.6737700960110644E-3</v>
      </c>
      <c r="AU25" t="s">
        <v>39</v>
      </c>
      <c r="AV25" s="30">
        <f>AV21-AV23</f>
        <v>4.685804232224232E-3</v>
      </c>
      <c r="AY25" t="s">
        <v>39</v>
      </c>
      <c r="AZ25" s="30">
        <f>AZ21-AZ23</f>
        <v>4.680809532913284E-3</v>
      </c>
      <c r="BC25" t="s">
        <v>39</v>
      </c>
      <c r="BD25" s="30">
        <f>BD21-BD23</f>
        <v>4.6657717718531612E-3</v>
      </c>
      <c r="BG25" t="s">
        <v>39</v>
      </c>
      <c r="BH25" s="30">
        <f>BH21-BH23</f>
        <v>4.6485574910459897E-3</v>
      </c>
      <c r="BK25" t="s">
        <v>39</v>
      </c>
      <c r="BL25" s="30">
        <f>BL21-BL23</f>
        <v>4.647388257741138E-3</v>
      </c>
      <c r="BO25" t="s">
        <v>39</v>
      </c>
      <c r="BP25" s="30">
        <f>BP21-BP23</f>
        <v>4.6505307257095514E-3</v>
      </c>
      <c r="BS25" t="s">
        <v>39</v>
      </c>
      <c r="BT25" s="30">
        <f>BT21-BT23</f>
        <v>4.2560671904631154E-3</v>
      </c>
      <c r="BW25" t="s">
        <v>39</v>
      </c>
      <c r="BX25" s="30">
        <f>BX21-BX23</f>
        <v>4.5544646701058331E-3</v>
      </c>
      <c r="CA25" t="s">
        <v>39</v>
      </c>
      <c r="CB25" s="30">
        <f>CB21-CB23</f>
        <v>4.7064245064900641E-3</v>
      </c>
      <c r="CE25" t="s">
        <v>39</v>
      </c>
      <c r="CF25" s="30">
        <f>CF21-CF23</f>
        <v>4.8179351897678115E-3</v>
      </c>
      <c r="CI25" t="s">
        <v>39</v>
      </c>
      <c r="CJ25" s="30">
        <f>CJ21-CJ23</f>
        <v>4.8976466807960153E-3</v>
      </c>
      <c r="CM25" t="s">
        <v>39</v>
      </c>
      <c r="CN25" s="30">
        <f>CN21-CN23</f>
        <v>4.6528537809520203E-3</v>
      </c>
      <c r="CQ25" t="s">
        <v>39</v>
      </c>
      <c r="CR25" s="30">
        <f>CR21-CR23</f>
        <v>4.6708573082909922E-3</v>
      </c>
    </row>
    <row r="26" spans="1:98">
      <c r="A26" t="s">
        <v>42</v>
      </c>
      <c r="B26" s="26">
        <f>STDEV(B2:B24)</f>
        <v>1.3854627753096427E-3</v>
      </c>
      <c r="C26" s="26">
        <f>STDEV(C2:C24)</f>
        <v>3.4348605923292738E-2</v>
      </c>
      <c r="D26" s="26">
        <f>STDEV(D2:D24)</f>
        <v>0.85263412935286242</v>
      </c>
      <c r="E26" s="26">
        <f>STDEV(E2:E24)</f>
        <v>26.200805587590906</v>
      </c>
      <c r="F26" s="26">
        <f>STDEV(F2:F24)</f>
        <v>1.1448803379140945E-2</v>
      </c>
      <c r="G26" t="s">
        <v>40</v>
      </c>
      <c r="H26" s="31">
        <f>AVERAGE(H24:H25)</f>
        <v>4.5218079421199776E-3</v>
      </c>
      <c r="K26" t="s">
        <v>40</v>
      </c>
      <c r="L26" s="31">
        <f>AVERAGE(L24:L25)</f>
        <v>4.359944813664857E-3</v>
      </c>
      <c r="O26" t="s">
        <v>40</v>
      </c>
      <c r="P26" s="31">
        <f>AVERAGE(P24:P25)</f>
        <v>4.7874175228403773E-3</v>
      </c>
      <c r="S26" t="s">
        <v>40</v>
      </c>
      <c r="T26" s="31">
        <f>AVERAGE(T24:T25)</f>
        <v>4.6653843575316847E-3</v>
      </c>
      <c r="W26" t="s">
        <v>40</v>
      </c>
      <c r="X26" s="31">
        <f>AVERAGE(X24:X25)</f>
        <v>4.716163239581574E-3</v>
      </c>
      <c r="AA26" t="s">
        <v>40</v>
      </c>
      <c r="AB26" s="31">
        <f>AVERAGE(AB24:AB25)</f>
        <v>4.6707617247791254E-3</v>
      </c>
      <c r="AE26" t="s">
        <v>40</v>
      </c>
      <c r="AF26" s="31">
        <f>AVERAGE(AF24:AF25)</f>
        <v>4.5368874348108539E-3</v>
      </c>
      <c r="AI26" t="s">
        <v>40</v>
      </c>
      <c r="AJ26" s="31">
        <f>AVERAGE(AJ24:AJ25)</f>
        <v>4.6718704682656743E-3</v>
      </c>
      <c r="AM26" t="s">
        <v>40</v>
      </c>
      <c r="AN26" s="31">
        <f>AVERAGE(AN24:AN25)</f>
        <v>4.563026143601049E-3</v>
      </c>
      <c r="AQ26" t="s">
        <v>40</v>
      </c>
      <c r="AR26" s="31">
        <f>AVERAGE(AR24:AR25)</f>
        <v>4.6628988226906573E-3</v>
      </c>
      <c r="AU26" t="s">
        <v>40</v>
      </c>
      <c r="AV26" s="31">
        <f>AVERAGE(AV24:AV25)</f>
        <v>4.6748770343822106E-3</v>
      </c>
      <c r="AY26" t="s">
        <v>40</v>
      </c>
      <c r="AZ26" s="31">
        <f>AVERAGE(AZ24:AZ25)</f>
        <v>4.6699055635592438E-3</v>
      </c>
      <c r="BC26" t="s">
        <v>40</v>
      </c>
      <c r="BD26" s="31">
        <f>AVERAGE(BD24:BD25)</f>
        <v>4.6549375890009769E-3</v>
      </c>
      <c r="BG26" t="s">
        <v>40</v>
      </c>
      <c r="BH26" s="31">
        <f>AVERAGE(BH24:BH25)</f>
        <v>4.6378029216296943E-3</v>
      </c>
      <c r="BK26" t="s">
        <v>40</v>
      </c>
      <c r="BL26" s="31">
        <f>AVERAGE(BL24:BL25)</f>
        <v>4.6366390852526501E-3</v>
      </c>
      <c r="BO26" t="s">
        <v>40</v>
      </c>
      <c r="BP26" s="31">
        <f>AVERAGE(BP24:BP25)</f>
        <v>4.6397670452116308E-3</v>
      </c>
      <c r="BS26" t="s">
        <v>40</v>
      </c>
      <c r="BT26" s="31">
        <f>AVERAGE(BT24:BT25)</f>
        <v>4.2470485070646843E-3</v>
      </c>
      <c r="BW26" t="s">
        <v>40</v>
      </c>
      <c r="BX26" s="31">
        <f>AVERAGE(BX24:BX25)</f>
        <v>4.5441401010093236E-3</v>
      </c>
      <c r="CA26" t="s">
        <v>40</v>
      </c>
      <c r="CB26" s="31">
        <f>AVERAGE(CB24:CB25)</f>
        <v>4.6954011510104568E-3</v>
      </c>
      <c r="CE26" t="s">
        <v>40</v>
      </c>
      <c r="CF26" s="31">
        <f>AVERAGE(CF24:CF25)</f>
        <v>4.8063845679327368E-3</v>
      </c>
      <c r="CI26" t="s">
        <v>40</v>
      </c>
      <c r="CJ26" s="31">
        <f>AVERAGE(CJ24:CJ25)</f>
        <v>4.8857116391672834E-3</v>
      </c>
      <c r="CM26" t="s">
        <v>40</v>
      </c>
      <c r="CN26" s="31">
        <f>AVERAGE(CN24:CN25)</f>
        <v>4.642079369212967E-3</v>
      </c>
      <c r="CQ26" t="s">
        <v>40</v>
      </c>
      <c r="CR26" s="31">
        <f>AVERAGE(CR24:CR25)</f>
        <v>4.6599995496865391E-3</v>
      </c>
    </row>
    <row r="27" spans="1:98">
      <c r="A27" t="s">
        <v>43</v>
      </c>
      <c r="B27" s="26">
        <f>MIN(B2:B24)</f>
        <v>2.5238145431566426E-3</v>
      </c>
      <c r="C27" s="26">
        <f>MIN(C2:C24)</f>
        <v>1.7234133311713171E-2</v>
      </c>
      <c r="D27" s="26">
        <f>MIN(D2:D24)</f>
        <v>0.35072714460034221</v>
      </c>
      <c r="E27" s="26">
        <f>MIN(E2:E24)</f>
        <v>1919</v>
      </c>
      <c r="F27" s="26">
        <f>MIN(F2:F24)</f>
        <v>5.0000000000000001E-3</v>
      </c>
    </row>
    <row r="28" spans="1:98">
      <c r="A28" t="s">
        <v>44</v>
      </c>
      <c r="B28" s="26">
        <f>MAX(B2:B24)</f>
        <v>9.4595385939417621E-3</v>
      </c>
      <c r="C28" s="26">
        <f>MAX(C2:C24)</f>
        <v>0.19191515094951797</v>
      </c>
      <c r="D28" s="26">
        <f>MAX(D2:D24)</f>
        <v>4.7498762332946249</v>
      </c>
      <c r="E28" s="26">
        <f>MAX(E2:E24)</f>
        <v>2002</v>
      </c>
      <c r="F28" s="26">
        <f>MAX(F2:F24)</f>
        <v>0.05</v>
      </c>
    </row>
    <row r="29" spans="1:98">
      <c r="A29" t="s">
        <v>45</v>
      </c>
      <c r="B29" s="26">
        <f>ABS(B28-B27)</f>
        <v>6.9357240507851199E-3</v>
      </c>
      <c r="C29" s="26">
        <f>ABS(C28-C27)</f>
        <v>0.1746810176378048</v>
      </c>
      <c r="D29" s="26">
        <f>ABS(D28-D27)</f>
        <v>4.3991490886942826</v>
      </c>
      <c r="E29" s="26">
        <f>ABS(E28-E27)</f>
        <v>83</v>
      </c>
      <c r="F29" s="26">
        <f>ABS(F28-F27)</f>
        <v>4.5000000000000005E-2</v>
      </c>
    </row>
    <row r="30" spans="1:98">
      <c r="A30" t="s">
        <v>46</v>
      </c>
      <c r="B30" s="26">
        <f>COUNT(B2:B24)</f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4"/>
  <sheetViews>
    <sheetView workbookViewId="0">
      <selection sqref="A1:B24"/>
    </sheetView>
  </sheetViews>
  <sheetFormatPr baseColWidth="10" defaultColWidth="8.83203125" defaultRowHeight="14" x14ac:dyDescent="0"/>
  <sheetData>
    <row r="1" spans="1:2">
      <c r="A1" s="22" t="s">
        <v>16</v>
      </c>
      <c r="B1" s="23" t="s">
        <v>17</v>
      </c>
    </row>
    <row r="2" spans="1:2">
      <c r="A2" s="21">
        <v>1919</v>
      </c>
      <c r="B2" s="21">
        <v>5.0000000000000001E-3</v>
      </c>
    </row>
    <row r="3" spans="1:2">
      <c r="A3" s="21">
        <v>1927</v>
      </c>
      <c r="B3" s="21">
        <v>1.6E-2</v>
      </c>
    </row>
    <row r="4" spans="1:2">
      <c r="A4" s="21">
        <v>1931</v>
      </c>
      <c r="B4" s="21">
        <v>2.4E-2</v>
      </c>
    </row>
    <row r="5" spans="1:2">
      <c r="A5" s="21">
        <v>1933</v>
      </c>
      <c r="B5" s="21">
        <v>1.9E-2</v>
      </c>
    </row>
    <row r="6" spans="1:2">
      <c r="A6" s="21">
        <v>1935</v>
      </c>
      <c r="B6" s="21">
        <v>2.1999999999999999E-2</v>
      </c>
    </row>
    <row r="7" spans="1:2">
      <c r="A7" s="21">
        <v>1937</v>
      </c>
      <c r="B7" s="21">
        <v>0.03</v>
      </c>
    </row>
    <row r="8" spans="1:2">
      <c r="A8" s="21">
        <v>1939</v>
      </c>
      <c r="B8" s="21">
        <v>0.02</v>
      </c>
    </row>
    <row r="9" spans="1:2">
      <c r="A9" s="21">
        <v>1940</v>
      </c>
      <c r="B9" s="21">
        <v>2.8000000000000001E-2</v>
      </c>
    </row>
    <row r="10" spans="1:2">
      <c r="A10" s="21">
        <v>1941</v>
      </c>
      <c r="B10" s="21">
        <v>0.02</v>
      </c>
    </row>
    <row r="11" spans="1:2">
      <c r="A11" s="21">
        <v>1942</v>
      </c>
      <c r="B11" s="21">
        <v>1.6E-2</v>
      </c>
    </row>
    <row r="12" spans="1:2">
      <c r="A12" s="21">
        <v>1943</v>
      </c>
      <c r="B12" s="21">
        <v>1.7000000000000001E-2</v>
      </c>
    </row>
    <row r="13" spans="1:2">
      <c r="A13" s="21">
        <v>1944</v>
      </c>
      <c r="B13" s="21">
        <v>1.4E-2</v>
      </c>
    </row>
    <row r="14" spans="1:2">
      <c r="A14" s="21">
        <v>1945</v>
      </c>
      <c r="B14" s="21">
        <v>1.2999999999999999E-2</v>
      </c>
    </row>
    <row r="15" spans="1:2">
      <c r="A15" s="21">
        <v>1963</v>
      </c>
      <c r="B15" s="21">
        <v>1.6E-2</v>
      </c>
    </row>
    <row r="16" spans="1:2">
      <c r="A16" s="21">
        <v>1965</v>
      </c>
      <c r="B16" s="21">
        <v>1.6E-2</v>
      </c>
    </row>
    <row r="17" spans="1:2">
      <c r="A17" s="21">
        <v>1967</v>
      </c>
      <c r="B17" s="21">
        <v>7.0000000000000001E-3</v>
      </c>
    </row>
    <row r="18" spans="1:2">
      <c r="A18" s="21">
        <v>1973</v>
      </c>
      <c r="B18" s="21">
        <v>1.0999999999999999E-2</v>
      </c>
    </row>
    <row r="19" spans="1:2">
      <c r="A19" s="21">
        <v>1979</v>
      </c>
      <c r="B19" s="21">
        <v>1.6E-2</v>
      </c>
    </row>
    <row r="20" spans="1:2">
      <c r="A20" s="21">
        <v>1990</v>
      </c>
      <c r="B20" s="21">
        <v>2.7E-2</v>
      </c>
    </row>
    <row r="21" spans="1:2">
      <c r="A21" s="21">
        <v>1996</v>
      </c>
      <c r="B21" s="21">
        <v>2.8000000000000001E-2</v>
      </c>
    </row>
    <row r="22" spans="1:2">
      <c r="A22" s="21">
        <v>1998</v>
      </c>
      <c r="B22" s="21">
        <v>0.05</v>
      </c>
    </row>
    <row r="23" spans="1:2">
      <c r="A23" s="21">
        <v>1999</v>
      </c>
      <c r="B23" s="21">
        <v>0.05</v>
      </c>
    </row>
    <row r="24" spans="1:2">
      <c r="A24" s="21">
        <v>2002</v>
      </c>
      <c r="B24" s="21">
        <v>8.0000000000000002E-3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42"/>
  <sheetViews>
    <sheetView workbookViewId="0">
      <selection activeCell="Q24" sqref="Q24"/>
    </sheetView>
  </sheetViews>
  <sheetFormatPr baseColWidth="10" defaultColWidth="8.83203125" defaultRowHeight="14" x14ac:dyDescent="0"/>
  <cols>
    <col min="2" max="2" width="11.33203125" customWidth="1"/>
  </cols>
  <sheetData>
    <row r="1" spans="1:6">
      <c r="A1" t="s">
        <v>18</v>
      </c>
    </row>
    <row r="4" spans="1:6" ht="18.75" customHeight="1">
      <c r="A4" s="13"/>
      <c r="B4" s="20" t="s">
        <v>15</v>
      </c>
      <c r="C4" s="13" t="s">
        <v>11</v>
      </c>
      <c r="E4" s="37" t="s">
        <v>9</v>
      </c>
      <c r="F4" s="37"/>
    </row>
    <row r="5" spans="1:6" ht="18.75" customHeight="1">
      <c r="A5" s="12" t="s">
        <v>10</v>
      </c>
      <c r="B5" s="13" t="s">
        <v>13</v>
      </c>
      <c r="C5" s="13" t="s">
        <v>13</v>
      </c>
      <c r="E5" s="14" t="s">
        <v>10</v>
      </c>
      <c r="F5" s="14" t="s">
        <v>14</v>
      </c>
    </row>
    <row r="6" spans="1:6">
      <c r="A6" s="17">
        <v>1919</v>
      </c>
      <c r="B6" s="16">
        <v>5.0000000000000001E-3</v>
      </c>
      <c r="C6" s="8"/>
      <c r="E6" s="16">
        <f t="shared" ref="E6:E33" si="0">A6</f>
        <v>1919</v>
      </c>
      <c r="F6" s="19">
        <f t="shared" ref="F6:F22" si="1">B6</f>
        <v>5.0000000000000001E-3</v>
      </c>
    </row>
    <row r="7" spans="1:6">
      <c r="A7" s="17">
        <v>1927</v>
      </c>
      <c r="B7" s="16">
        <v>1.6E-2</v>
      </c>
      <c r="C7" s="8"/>
      <c r="E7" s="16">
        <f t="shared" si="0"/>
        <v>1927</v>
      </c>
      <c r="F7" s="19">
        <f t="shared" si="1"/>
        <v>1.6E-2</v>
      </c>
    </row>
    <row r="8" spans="1:6">
      <c r="A8" s="17">
        <v>1929</v>
      </c>
      <c r="B8" s="16"/>
      <c r="C8" s="8"/>
      <c r="E8" s="16">
        <f t="shared" si="0"/>
        <v>1929</v>
      </c>
      <c r="F8" s="19"/>
    </row>
    <row r="9" spans="1:6">
      <c r="A9" s="17">
        <v>1931</v>
      </c>
      <c r="B9" s="10">
        <v>2.4E-2</v>
      </c>
      <c r="C9" s="8"/>
      <c r="E9" s="16">
        <f t="shared" si="0"/>
        <v>1931</v>
      </c>
      <c r="F9" s="19">
        <f t="shared" si="1"/>
        <v>2.4E-2</v>
      </c>
    </row>
    <row r="10" spans="1:6">
      <c r="A10" s="17">
        <v>1932</v>
      </c>
      <c r="B10" s="10"/>
      <c r="C10" s="8"/>
      <c r="E10" s="16">
        <f t="shared" si="0"/>
        <v>1932</v>
      </c>
      <c r="F10" s="19"/>
    </row>
    <row r="11" spans="1:6">
      <c r="A11" s="17">
        <v>1933</v>
      </c>
      <c r="B11" s="10">
        <v>1.9E-2</v>
      </c>
      <c r="C11" s="8"/>
      <c r="E11" s="16">
        <f t="shared" si="0"/>
        <v>1933</v>
      </c>
      <c r="F11" s="19">
        <f t="shared" si="1"/>
        <v>1.9E-2</v>
      </c>
    </row>
    <row r="12" spans="1:6">
      <c r="A12" s="17">
        <v>1934</v>
      </c>
      <c r="B12" s="10"/>
      <c r="C12" s="8"/>
      <c r="E12" s="16">
        <f t="shared" si="0"/>
        <v>1934</v>
      </c>
      <c r="F12" s="19"/>
    </row>
    <row r="13" spans="1:6">
      <c r="A13" s="17">
        <v>1935</v>
      </c>
      <c r="B13" s="10">
        <v>2.1999999999999999E-2</v>
      </c>
      <c r="C13" s="8"/>
      <c r="E13" s="16">
        <f t="shared" si="0"/>
        <v>1935</v>
      </c>
      <c r="F13" s="19">
        <f t="shared" si="1"/>
        <v>2.1999999999999999E-2</v>
      </c>
    </row>
    <row r="14" spans="1:6">
      <c r="A14" s="17">
        <v>1936</v>
      </c>
      <c r="B14" s="10"/>
      <c r="C14" s="8"/>
      <c r="E14" s="16">
        <f t="shared" si="0"/>
        <v>1936</v>
      </c>
      <c r="F14" s="19"/>
    </row>
    <row r="15" spans="1:6">
      <c r="A15" s="17">
        <v>1937</v>
      </c>
      <c r="B15" s="10">
        <v>0.03</v>
      </c>
      <c r="C15" s="8"/>
      <c r="E15" s="16">
        <f t="shared" si="0"/>
        <v>1937</v>
      </c>
      <c r="F15" s="19">
        <f t="shared" si="1"/>
        <v>0.03</v>
      </c>
    </row>
    <row r="16" spans="1:6">
      <c r="A16" s="17">
        <v>1938</v>
      </c>
      <c r="B16" s="10"/>
      <c r="C16" s="8"/>
      <c r="E16" s="16">
        <f t="shared" si="0"/>
        <v>1938</v>
      </c>
      <c r="F16" s="19"/>
    </row>
    <row r="17" spans="1:6">
      <c r="A17" s="17">
        <v>1939</v>
      </c>
      <c r="B17" s="10">
        <v>0.02</v>
      </c>
      <c r="C17" s="8"/>
      <c r="E17" s="16">
        <f t="shared" si="0"/>
        <v>1939</v>
      </c>
      <c r="F17" s="19">
        <f t="shared" si="1"/>
        <v>0.02</v>
      </c>
    </row>
    <row r="18" spans="1:6">
      <c r="A18" s="17">
        <v>1940</v>
      </c>
      <c r="B18" s="10">
        <v>2.8000000000000001E-2</v>
      </c>
      <c r="C18" s="8"/>
      <c r="E18" s="16">
        <f t="shared" si="0"/>
        <v>1940</v>
      </c>
      <c r="F18" s="19">
        <f t="shared" si="1"/>
        <v>2.8000000000000001E-2</v>
      </c>
    </row>
    <row r="19" spans="1:6">
      <c r="A19" s="17">
        <v>1941</v>
      </c>
      <c r="B19" s="10">
        <v>0.02</v>
      </c>
      <c r="C19" s="8"/>
      <c r="E19" s="16">
        <f t="shared" si="0"/>
        <v>1941</v>
      </c>
      <c r="F19" s="19">
        <f t="shared" si="1"/>
        <v>0.02</v>
      </c>
    </row>
    <row r="20" spans="1:6">
      <c r="A20" s="17">
        <v>1942</v>
      </c>
      <c r="B20" s="10">
        <v>1.6E-2</v>
      </c>
      <c r="C20" s="8"/>
      <c r="E20" s="16">
        <f t="shared" si="0"/>
        <v>1942</v>
      </c>
      <c r="F20" s="19">
        <f t="shared" si="1"/>
        <v>1.6E-2</v>
      </c>
    </row>
    <row r="21" spans="1:6">
      <c r="A21" s="17">
        <v>1943</v>
      </c>
      <c r="B21" s="10">
        <v>1.7000000000000001E-2</v>
      </c>
      <c r="C21" s="8"/>
      <c r="E21" s="16">
        <f t="shared" si="0"/>
        <v>1943</v>
      </c>
      <c r="F21" s="19">
        <f t="shared" si="1"/>
        <v>1.7000000000000001E-2</v>
      </c>
    </row>
    <row r="22" spans="1:6">
      <c r="A22" s="17">
        <v>1944</v>
      </c>
      <c r="B22" s="10">
        <v>1.4E-2</v>
      </c>
      <c r="C22" s="8"/>
      <c r="E22" s="16">
        <f t="shared" si="0"/>
        <v>1944</v>
      </c>
      <c r="F22" s="19">
        <f t="shared" si="1"/>
        <v>1.4E-2</v>
      </c>
    </row>
    <row r="23" spans="1:6">
      <c r="A23" s="17">
        <v>1945</v>
      </c>
      <c r="B23" s="10">
        <v>1.2999999999999999E-2</v>
      </c>
      <c r="C23" s="8"/>
      <c r="E23" s="16">
        <f t="shared" si="0"/>
        <v>1945</v>
      </c>
      <c r="F23" s="19">
        <f t="shared" ref="F23" si="2">B23</f>
        <v>1.2999999999999999E-2</v>
      </c>
    </row>
    <row r="24" spans="1:6">
      <c r="A24" s="17">
        <v>1963</v>
      </c>
      <c r="B24" s="8"/>
      <c r="C24" s="17">
        <v>1.6E-2</v>
      </c>
      <c r="E24" s="16">
        <f t="shared" si="0"/>
        <v>1963</v>
      </c>
      <c r="F24" s="19">
        <f>C24</f>
        <v>1.6E-2</v>
      </c>
    </row>
    <row r="25" spans="1:6">
      <c r="A25" s="17">
        <v>1964</v>
      </c>
      <c r="B25" s="8"/>
      <c r="C25" s="8"/>
      <c r="E25" s="16">
        <f t="shared" si="0"/>
        <v>1964</v>
      </c>
      <c r="F25" s="19"/>
    </row>
    <row r="26" spans="1:6">
      <c r="A26" s="17">
        <v>1965</v>
      </c>
      <c r="B26" s="8"/>
      <c r="C26" s="17">
        <v>1.6E-2</v>
      </c>
      <c r="E26" s="16">
        <f t="shared" si="0"/>
        <v>1965</v>
      </c>
      <c r="F26" s="19">
        <f t="shared" ref="F26:F41" si="3">C26</f>
        <v>1.6E-2</v>
      </c>
    </row>
    <row r="27" spans="1:6">
      <c r="A27" s="17">
        <v>1966</v>
      </c>
      <c r="B27" s="8"/>
      <c r="C27" s="8"/>
      <c r="E27" s="16">
        <f t="shared" si="0"/>
        <v>1966</v>
      </c>
      <c r="F27" s="19"/>
    </row>
    <row r="28" spans="1:6">
      <c r="A28" s="17">
        <v>1967</v>
      </c>
      <c r="B28" s="8"/>
      <c r="C28" s="17">
        <v>7.0000000000000001E-3</v>
      </c>
      <c r="E28" s="16">
        <f t="shared" si="0"/>
        <v>1967</v>
      </c>
      <c r="F28" s="19">
        <f t="shared" si="3"/>
        <v>7.0000000000000001E-3</v>
      </c>
    </row>
    <row r="29" spans="1:6">
      <c r="A29" s="17">
        <v>1968</v>
      </c>
      <c r="B29" s="8"/>
      <c r="C29" s="8"/>
      <c r="E29" s="16">
        <f t="shared" si="0"/>
        <v>1968</v>
      </c>
      <c r="F29" s="19"/>
    </row>
    <row r="30" spans="1:6">
      <c r="A30" s="17">
        <v>1969</v>
      </c>
      <c r="B30" s="8"/>
      <c r="C30" s="17"/>
      <c r="E30" s="16">
        <f t="shared" si="0"/>
        <v>1969</v>
      </c>
      <c r="F30" s="19"/>
    </row>
    <row r="31" spans="1:6">
      <c r="A31" s="17">
        <v>1972</v>
      </c>
      <c r="B31" s="8"/>
      <c r="C31" s="17"/>
      <c r="E31" s="16">
        <f t="shared" si="0"/>
        <v>1972</v>
      </c>
      <c r="F31" s="19"/>
    </row>
    <row r="32" spans="1:6">
      <c r="A32" s="17">
        <v>1973</v>
      </c>
      <c r="B32" s="8"/>
      <c r="C32" s="17">
        <v>1.0999999999999999E-2</v>
      </c>
      <c r="E32" s="16">
        <f t="shared" si="0"/>
        <v>1973</v>
      </c>
      <c r="F32" s="19">
        <f t="shared" si="3"/>
        <v>1.0999999999999999E-2</v>
      </c>
    </row>
    <row r="33" spans="1:6">
      <c r="A33" s="17">
        <v>1979</v>
      </c>
      <c r="B33" s="8"/>
      <c r="C33" s="17">
        <v>1.6E-2</v>
      </c>
      <c r="E33" s="16">
        <f t="shared" si="0"/>
        <v>1979</v>
      </c>
      <c r="F33" s="19">
        <f t="shared" si="3"/>
        <v>1.6E-2</v>
      </c>
    </row>
    <row r="34" spans="1:6">
      <c r="A34" s="17">
        <v>1990</v>
      </c>
      <c r="B34" s="8"/>
      <c r="C34" s="17">
        <v>2.7E-2</v>
      </c>
      <c r="E34" s="16">
        <f t="shared" ref="E34:E41" si="4">A34</f>
        <v>1990</v>
      </c>
      <c r="F34" s="19">
        <f t="shared" si="3"/>
        <v>2.7E-2</v>
      </c>
    </row>
    <row r="35" spans="1:6">
      <c r="A35" s="17">
        <v>1996</v>
      </c>
      <c r="B35" s="8"/>
      <c r="C35" s="17">
        <v>2.8000000000000001E-2</v>
      </c>
      <c r="E35" s="16">
        <f t="shared" si="4"/>
        <v>1996</v>
      </c>
      <c r="F35" s="19">
        <f t="shared" si="3"/>
        <v>2.8000000000000001E-2</v>
      </c>
    </row>
    <row r="36" spans="1:6">
      <c r="A36" s="17">
        <v>1997</v>
      </c>
      <c r="B36" s="8"/>
      <c r="C36" s="8"/>
      <c r="E36" s="16">
        <f t="shared" si="4"/>
        <v>1997</v>
      </c>
      <c r="F36" s="19">
        <f t="shared" si="3"/>
        <v>0</v>
      </c>
    </row>
    <row r="37" spans="1:6">
      <c r="A37" s="17">
        <v>1998</v>
      </c>
      <c r="B37" s="8"/>
      <c r="C37" s="17">
        <v>0.05</v>
      </c>
      <c r="E37" s="16">
        <f t="shared" si="4"/>
        <v>1998</v>
      </c>
      <c r="F37" s="19">
        <f t="shared" si="3"/>
        <v>0.05</v>
      </c>
    </row>
    <row r="38" spans="1:6">
      <c r="A38" s="17">
        <v>1999</v>
      </c>
      <c r="B38" s="8"/>
      <c r="C38" s="17">
        <v>0.05</v>
      </c>
      <c r="E38" s="16">
        <f t="shared" si="4"/>
        <v>1999</v>
      </c>
      <c r="F38" s="19">
        <f t="shared" si="3"/>
        <v>0.05</v>
      </c>
    </row>
    <row r="39" spans="1:6">
      <c r="A39" s="17">
        <v>2000</v>
      </c>
      <c r="B39" s="8"/>
      <c r="C39" s="8"/>
      <c r="E39" s="16">
        <f t="shared" si="4"/>
        <v>2000</v>
      </c>
      <c r="F39" s="19"/>
    </row>
    <row r="40" spans="1:6">
      <c r="A40" s="17">
        <v>2001</v>
      </c>
      <c r="B40" s="8"/>
      <c r="C40" s="8"/>
      <c r="E40" s="16">
        <f t="shared" si="4"/>
        <v>2001</v>
      </c>
      <c r="F40" s="19"/>
    </row>
    <row r="41" spans="1:6">
      <c r="A41" s="17">
        <v>2002</v>
      </c>
      <c r="B41" s="8"/>
      <c r="C41" s="17">
        <v>8.0000000000000002E-3</v>
      </c>
      <c r="E41" s="16">
        <f t="shared" si="4"/>
        <v>2002</v>
      </c>
      <c r="F41" s="19">
        <f t="shared" si="3"/>
        <v>8.0000000000000002E-3</v>
      </c>
    </row>
    <row r="42" spans="1:6">
      <c r="B42" s="18"/>
    </row>
  </sheetData>
  <mergeCells count="1">
    <mergeCell ref="E4:F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03"/>
  <sheetViews>
    <sheetView workbookViewId="0">
      <selection activeCell="M19" sqref="M19"/>
    </sheetView>
  </sheetViews>
  <sheetFormatPr baseColWidth="10" defaultColWidth="8.83203125" defaultRowHeight="14" x14ac:dyDescent="0"/>
  <cols>
    <col min="2" max="2" width="10.6640625" customWidth="1"/>
    <col min="3" max="3" width="9.1640625" customWidth="1"/>
  </cols>
  <sheetData>
    <row r="1" spans="1:9">
      <c r="H1" s="1" t="s">
        <v>0</v>
      </c>
      <c r="I1" s="2">
        <v>1960</v>
      </c>
    </row>
    <row r="2" spans="1:9" ht="28">
      <c r="H2" s="3" t="s">
        <v>1</v>
      </c>
      <c r="I2" s="4">
        <f>G25+((G32-G25)/(F32-F25))*(1960-F25)</f>
        <v>0.96875</v>
      </c>
    </row>
    <row r="3" spans="1:9" ht="24">
      <c r="H3" s="5" t="s">
        <v>2</v>
      </c>
      <c r="I3" s="6">
        <v>70</v>
      </c>
    </row>
    <row r="4" spans="1:9" ht="22">
      <c r="F4" s="38" t="s">
        <v>3</v>
      </c>
      <c r="G4" s="38"/>
      <c r="H4" s="7" t="s">
        <v>4</v>
      </c>
      <c r="I4" s="6">
        <v>8</v>
      </c>
    </row>
    <row r="5" spans="1:9" ht="28">
      <c r="B5" s="39" t="s">
        <v>5</v>
      </c>
      <c r="C5" s="39"/>
      <c r="D5" s="11" t="s">
        <v>11</v>
      </c>
      <c r="F5" s="9"/>
      <c r="G5" s="10"/>
      <c r="H5" s="3" t="s">
        <v>6</v>
      </c>
      <c r="I5" s="6">
        <f>I3*(I4-1)</f>
        <v>490</v>
      </c>
    </row>
    <row r="6" spans="1:9">
      <c r="A6" s="13"/>
      <c r="B6" s="11" t="s">
        <v>7</v>
      </c>
      <c r="C6" s="11" t="s">
        <v>8</v>
      </c>
      <c r="D6" s="13" t="s">
        <v>12</v>
      </c>
      <c r="F6" s="37" t="s">
        <v>9</v>
      </c>
      <c r="G6" s="37"/>
      <c r="H6" s="37" t="s">
        <v>9</v>
      </c>
      <c r="I6" s="37"/>
    </row>
    <row r="7" spans="1:9">
      <c r="A7" s="12" t="s">
        <v>10</v>
      </c>
      <c r="B7" s="13" t="s">
        <v>13</v>
      </c>
      <c r="C7" s="13" t="s">
        <v>13</v>
      </c>
      <c r="D7" s="13" t="s">
        <v>13</v>
      </c>
      <c r="F7" s="14" t="s">
        <v>10</v>
      </c>
      <c r="G7" s="14" t="s">
        <v>14</v>
      </c>
      <c r="H7" s="14" t="s">
        <v>10</v>
      </c>
      <c r="I7" s="14" t="s">
        <v>14</v>
      </c>
    </row>
    <row r="8" spans="1:9">
      <c r="A8" s="15">
        <v>1881</v>
      </c>
      <c r="B8" s="8"/>
      <c r="C8" s="8"/>
      <c r="D8" s="8"/>
      <c r="F8" s="16">
        <f>A8</f>
        <v>1881</v>
      </c>
      <c r="G8" s="19"/>
      <c r="H8" s="8"/>
      <c r="I8" s="8"/>
    </row>
    <row r="9" spans="1:9">
      <c r="A9" s="15">
        <v>1890</v>
      </c>
      <c r="B9" s="8"/>
      <c r="C9" s="8"/>
      <c r="D9" s="8"/>
      <c r="F9" s="16">
        <f t="shared" ref="F9:G76" si="0">A9</f>
        <v>1890</v>
      </c>
      <c r="G9" s="19"/>
      <c r="H9" s="8"/>
      <c r="I9" s="8"/>
    </row>
    <row r="10" spans="1:9">
      <c r="A10" s="17">
        <v>1896</v>
      </c>
      <c r="B10" s="17">
        <v>1E-3</v>
      </c>
      <c r="C10" s="8"/>
      <c r="D10" s="8"/>
      <c r="F10" s="16">
        <f t="shared" si="0"/>
        <v>1896</v>
      </c>
      <c r="G10" s="19">
        <f>B10</f>
        <v>1E-3</v>
      </c>
      <c r="H10" s="8"/>
      <c r="I10" s="8"/>
    </row>
    <row r="11" spans="1:9">
      <c r="A11" s="17">
        <v>1902</v>
      </c>
      <c r="B11" s="17">
        <v>5.0000000000000001E-3</v>
      </c>
      <c r="C11" s="8"/>
      <c r="D11" s="8"/>
      <c r="F11" s="16">
        <f t="shared" si="0"/>
        <v>1902</v>
      </c>
      <c r="G11" s="19">
        <f>B11</f>
        <v>5.0000000000000001E-3</v>
      </c>
      <c r="H11" s="8"/>
      <c r="I11" s="8"/>
    </row>
    <row r="12" spans="1:9">
      <c r="A12" s="17">
        <v>1903</v>
      </c>
      <c r="B12" s="17">
        <v>8.0000000000000002E-3</v>
      </c>
      <c r="C12" s="8"/>
      <c r="D12" s="8"/>
      <c r="F12" s="16">
        <f t="shared" si="0"/>
        <v>1903</v>
      </c>
      <c r="G12" s="19">
        <f>B12</f>
        <v>8.0000000000000002E-3</v>
      </c>
      <c r="H12" s="8"/>
      <c r="I12" s="8"/>
    </row>
    <row r="13" spans="1:9">
      <c r="A13" s="17">
        <v>1904</v>
      </c>
      <c r="B13" s="17"/>
      <c r="C13" s="8"/>
      <c r="D13" s="8"/>
      <c r="F13" s="16">
        <f t="shared" si="0"/>
        <v>1904</v>
      </c>
      <c r="G13" s="19"/>
      <c r="H13" s="8"/>
      <c r="I13" s="8"/>
    </row>
    <row r="14" spans="1:9">
      <c r="A14" s="17">
        <v>1906</v>
      </c>
      <c r="B14" s="17"/>
      <c r="C14" s="8"/>
      <c r="D14" s="8"/>
      <c r="F14" s="16">
        <f t="shared" si="0"/>
        <v>1906</v>
      </c>
      <c r="G14" s="19"/>
      <c r="H14" s="8"/>
      <c r="I14" s="8"/>
    </row>
    <row r="15" spans="1:9">
      <c r="A15" s="17">
        <v>1914</v>
      </c>
      <c r="B15" s="17">
        <v>1.4999999999999999E-2</v>
      </c>
      <c r="C15" s="8"/>
      <c r="D15" s="8"/>
      <c r="F15" s="16">
        <f t="shared" si="0"/>
        <v>1914</v>
      </c>
      <c r="G15" s="19">
        <f t="shared" si="0"/>
        <v>1.4999999999999999E-2</v>
      </c>
      <c r="H15" s="8"/>
      <c r="I15" s="8"/>
    </row>
    <row r="16" spans="1:9">
      <c r="A16" s="17">
        <v>1915</v>
      </c>
      <c r="B16" s="17">
        <v>1.7999999999999999E-2</v>
      </c>
      <c r="C16" s="8"/>
      <c r="D16" s="8"/>
      <c r="F16" s="16">
        <f t="shared" si="0"/>
        <v>1915</v>
      </c>
      <c r="G16" s="19">
        <f t="shared" si="0"/>
        <v>1.7999999999999999E-2</v>
      </c>
      <c r="H16" s="8"/>
      <c r="I16" s="8"/>
    </row>
    <row r="17" spans="1:9">
      <c r="A17" s="17">
        <v>1916</v>
      </c>
      <c r="B17" s="17">
        <v>1.7999999999999999E-2</v>
      </c>
      <c r="C17" s="8"/>
      <c r="D17" s="8"/>
      <c r="F17" s="16">
        <f t="shared" si="0"/>
        <v>1916</v>
      </c>
      <c r="G17" s="19"/>
      <c r="H17" s="8"/>
      <c r="I17" s="8"/>
    </row>
    <row r="18" spans="1:9">
      <c r="A18" s="17">
        <v>1917</v>
      </c>
      <c r="B18" s="17">
        <v>0.02</v>
      </c>
      <c r="C18" s="8"/>
      <c r="D18" s="8"/>
      <c r="F18" s="16">
        <f t="shared" si="0"/>
        <v>1917</v>
      </c>
      <c r="G18" s="19">
        <f t="shared" si="0"/>
        <v>0.02</v>
      </c>
      <c r="H18" s="8"/>
      <c r="I18" s="8"/>
    </row>
    <row r="19" spans="1:9">
      <c r="A19" s="17">
        <v>1918</v>
      </c>
      <c r="B19" s="17">
        <v>2.1000000000000001E-2</v>
      </c>
      <c r="C19" s="8"/>
      <c r="D19" s="8"/>
      <c r="F19" s="16">
        <f t="shared" si="0"/>
        <v>1918</v>
      </c>
      <c r="G19" s="19">
        <f t="shared" si="0"/>
        <v>2.1000000000000001E-2</v>
      </c>
      <c r="H19" s="8"/>
      <c r="I19" s="8"/>
    </row>
    <row r="20" spans="1:9">
      <c r="A20" s="17">
        <v>1919</v>
      </c>
      <c r="B20" s="17"/>
      <c r="C20" s="16">
        <v>5.0000000000000001E-3</v>
      </c>
      <c r="D20" s="8"/>
      <c r="F20" s="16">
        <f t="shared" si="0"/>
        <v>1919</v>
      </c>
      <c r="G20" s="19"/>
      <c r="H20" s="8"/>
      <c r="I20" s="8"/>
    </row>
    <row r="21" spans="1:9">
      <c r="A21" s="17">
        <v>1922</v>
      </c>
      <c r="B21" s="17">
        <v>5.8999999999999997E-2</v>
      </c>
      <c r="C21" s="16"/>
      <c r="D21" s="8"/>
      <c r="F21" s="16">
        <f t="shared" si="0"/>
        <v>1922</v>
      </c>
      <c r="G21" s="19">
        <f t="shared" si="0"/>
        <v>5.8999999999999997E-2</v>
      </c>
      <c r="H21" s="8"/>
      <c r="I21" s="8"/>
    </row>
    <row r="22" spans="1:9">
      <c r="A22" s="17">
        <v>1923</v>
      </c>
      <c r="B22" s="17"/>
      <c r="C22" s="16"/>
      <c r="D22" s="8"/>
      <c r="F22" s="16">
        <f t="shared" si="0"/>
        <v>1923</v>
      </c>
      <c r="G22" s="19"/>
      <c r="H22" s="8"/>
      <c r="I22" s="8"/>
    </row>
    <row r="23" spans="1:9">
      <c r="A23" s="17">
        <v>1925</v>
      </c>
      <c r="B23" s="17">
        <v>7.5999999999999998E-2</v>
      </c>
      <c r="C23" s="16"/>
      <c r="D23" s="8"/>
      <c r="F23" s="16">
        <f t="shared" si="0"/>
        <v>1925</v>
      </c>
      <c r="G23" s="19">
        <f t="shared" si="0"/>
        <v>7.5999999999999998E-2</v>
      </c>
      <c r="H23" s="8"/>
      <c r="I23" s="8"/>
    </row>
    <row r="24" spans="1:9">
      <c r="A24" s="17">
        <v>1927</v>
      </c>
      <c r="B24" s="17"/>
      <c r="C24" s="16">
        <v>1.6E-2</v>
      </c>
      <c r="D24" s="8"/>
      <c r="F24" s="16">
        <f t="shared" si="0"/>
        <v>1927</v>
      </c>
      <c r="G24" s="19"/>
      <c r="H24" s="8"/>
      <c r="I24" s="8"/>
    </row>
    <row r="25" spans="1:9">
      <c r="A25" s="17">
        <v>1929</v>
      </c>
      <c r="B25" s="17"/>
      <c r="C25" s="16"/>
      <c r="D25" s="8"/>
      <c r="F25" s="16">
        <f t="shared" si="0"/>
        <v>1929</v>
      </c>
      <c r="G25" s="19"/>
      <c r="H25" s="8"/>
      <c r="I25" s="8"/>
    </row>
    <row r="26" spans="1:9">
      <c r="A26" s="17">
        <v>1931</v>
      </c>
      <c r="B26" s="17">
        <v>0.22</v>
      </c>
      <c r="C26" s="10">
        <v>2.4E-2</v>
      </c>
      <c r="D26" s="8"/>
      <c r="F26" s="16">
        <f t="shared" si="0"/>
        <v>1931</v>
      </c>
      <c r="G26" s="19">
        <f t="shared" si="0"/>
        <v>0.22</v>
      </c>
      <c r="H26" s="8"/>
      <c r="I26" s="8"/>
    </row>
    <row r="27" spans="1:9">
      <c r="A27" s="17">
        <v>1932</v>
      </c>
      <c r="B27" s="17">
        <v>0.20200000000000001</v>
      </c>
      <c r="C27" s="10"/>
      <c r="D27" s="8"/>
      <c r="F27" s="16">
        <f t="shared" si="0"/>
        <v>1932</v>
      </c>
      <c r="G27" s="19"/>
      <c r="H27" s="8"/>
      <c r="I27" s="8"/>
    </row>
    <row r="28" spans="1:9">
      <c r="A28" s="17">
        <v>1933</v>
      </c>
      <c r="B28" s="17">
        <v>0.24199999999999999</v>
      </c>
      <c r="C28" s="10">
        <v>1.9E-2</v>
      </c>
      <c r="D28" s="8"/>
      <c r="F28" s="16">
        <f t="shared" si="0"/>
        <v>1933</v>
      </c>
      <c r="G28" s="19">
        <f t="shared" si="0"/>
        <v>0.24199999999999999</v>
      </c>
      <c r="H28" s="8"/>
      <c r="I28" s="8"/>
    </row>
    <row r="29" spans="1:9">
      <c r="A29" s="17">
        <v>1934</v>
      </c>
      <c r="B29" s="17">
        <v>0.246</v>
      </c>
      <c r="C29" s="10"/>
      <c r="D29" s="8"/>
      <c r="F29" s="16">
        <f t="shared" si="0"/>
        <v>1934</v>
      </c>
      <c r="G29" s="19">
        <f t="shared" si="0"/>
        <v>0.246</v>
      </c>
      <c r="H29" s="8"/>
      <c r="I29" s="8"/>
    </row>
    <row r="30" spans="1:9">
      <c r="A30" s="17">
        <v>1935</v>
      </c>
      <c r="B30" s="17">
        <v>0.246</v>
      </c>
      <c r="C30" s="10">
        <v>2.1999999999999999E-2</v>
      </c>
      <c r="D30" s="8"/>
      <c r="F30" s="16">
        <f t="shared" si="0"/>
        <v>1935</v>
      </c>
      <c r="G30" s="19"/>
      <c r="H30" s="8"/>
      <c r="I30" s="8"/>
    </row>
    <row r="31" spans="1:9">
      <c r="A31" s="17">
        <v>1936</v>
      </c>
      <c r="B31" s="17">
        <v>0.23599999999999999</v>
      </c>
      <c r="C31" s="10"/>
      <c r="D31" s="8"/>
      <c r="F31" s="16">
        <f t="shared" si="0"/>
        <v>1936</v>
      </c>
      <c r="G31" s="19"/>
      <c r="H31" s="8"/>
      <c r="I31" s="8"/>
    </row>
    <row r="32" spans="1:9">
      <c r="A32" s="17">
        <v>1937</v>
      </c>
      <c r="B32" s="17">
        <v>0.25</v>
      </c>
      <c r="C32" s="10">
        <v>0.03</v>
      </c>
      <c r="D32" s="8"/>
      <c r="F32" s="16">
        <f t="shared" si="0"/>
        <v>1937</v>
      </c>
      <c r="G32" s="19">
        <f t="shared" si="0"/>
        <v>0.25</v>
      </c>
      <c r="H32" s="8"/>
      <c r="I32" s="8"/>
    </row>
    <row r="33" spans="1:9">
      <c r="A33" s="17">
        <v>1938</v>
      </c>
      <c r="B33" s="17">
        <v>0.32100000000000001</v>
      </c>
      <c r="C33" s="10"/>
      <c r="D33" s="8"/>
      <c r="F33" s="16">
        <f t="shared" si="0"/>
        <v>1938</v>
      </c>
      <c r="G33" s="19">
        <f t="shared" si="0"/>
        <v>0.32100000000000001</v>
      </c>
      <c r="H33" s="8"/>
      <c r="I33" s="8"/>
    </row>
    <row r="34" spans="1:9">
      <c r="A34" s="17">
        <v>1939</v>
      </c>
      <c r="B34" s="17">
        <v>0.20599999999999999</v>
      </c>
      <c r="C34" s="10">
        <v>0.02</v>
      </c>
      <c r="D34" s="8"/>
      <c r="F34" s="16">
        <f t="shared" si="0"/>
        <v>1939</v>
      </c>
      <c r="G34" s="19"/>
      <c r="H34" s="8"/>
      <c r="I34" s="8"/>
    </row>
    <row r="35" spans="1:9">
      <c r="A35" s="17">
        <v>1940</v>
      </c>
      <c r="B35" s="17">
        <v>0.19900000000000001</v>
      </c>
      <c r="C35" s="10">
        <v>2.8000000000000001E-2</v>
      </c>
      <c r="D35" s="8"/>
      <c r="F35" s="16">
        <f t="shared" si="0"/>
        <v>1940</v>
      </c>
      <c r="G35" s="19"/>
      <c r="H35" s="8"/>
      <c r="I35" s="8"/>
    </row>
    <row r="36" spans="1:9">
      <c r="A36" s="17">
        <v>1941</v>
      </c>
      <c r="B36" s="17">
        <v>0.20699999999999999</v>
      </c>
      <c r="C36" s="10">
        <v>0.02</v>
      </c>
      <c r="D36" s="8"/>
      <c r="F36" s="16">
        <f t="shared" si="0"/>
        <v>1941</v>
      </c>
      <c r="G36" s="19"/>
      <c r="H36" s="8"/>
      <c r="I36" s="8"/>
    </row>
    <row r="37" spans="1:9">
      <c r="A37" s="17">
        <v>1942</v>
      </c>
      <c r="B37" s="17"/>
      <c r="C37" s="10">
        <v>1.6E-2</v>
      </c>
      <c r="D37" s="8"/>
      <c r="F37" s="16">
        <f t="shared" si="0"/>
        <v>1942</v>
      </c>
      <c r="G37" s="19"/>
      <c r="H37" s="8"/>
      <c r="I37" s="8"/>
    </row>
    <row r="38" spans="1:9">
      <c r="A38" s="17">
        <v>1943</v>
      </c>
      <c r="B38" s="17"/>
      <c r="C38" s="10">
        <v>1.7000000000000001E-2</v>
      </c>
      <c r="D38" s="8"/>
      <c r="F38" s="16">
        <f t="shared" si="0"/>
        <v>1943</v>
      </c>
      <c r="G38" s="19"/>
      <c r="H38" s="8"/>
      <c r="I38" s="8"/>
    </row>
    <row r="39" spans="1:9">
      <c r="A39" s="17">
        <v>1944</v>
      </c>
      <c r="B39" s="17"/>
      <c r="C39" s="10">
        <v>1.4E-2</v>
      </c>
      <c r="D39" s="8"/>
      <c r="F39" s="16">
        <f t="shared" si="0"/>
        <v>1944</v>
      </c>
      <c r="G39" s="19"/>
      <c r="H39" s="8"/>
      <c r="I39" s="8"/>
    </row>
    <row r="40" spans="1:9">
      <c r="A40" s="17">
        <v>1945</v>
      </c>
      <c r="B40" s="17"/>
      <c r="C40" s="10">
        <v>1.2999999999999999E-2</v>
      </c>
      <c r="D40" s="8"/>
      <c r="F40" s="16">
        <f t="shared" si="0"/>
        <v>1945</v>
      </c>
      <c r="G40" s="19"/>
      <c r="H40" s="8"/>
      <c r="I40" s="8"/>
    </row>
    <row r="41" spans="1:9">
      <c r="A41" s="17">
        <v>1946</v>
      </c>
      <c r="B41" s="17">
        <v>0.16200000000000001</v>
      </c>
      <c r="C41" s="8"/>
      <c r="D41" s="8"/>
      <c r="F41" s="16">
        <f t="shared" si="0"/>
        <v>1946</v>
      </c>
      <c r="G41" s="19"/>
      <c r="H41" s="8"/>
      <c r="I41" s="8"/>
    </row>
    <row r="42" spans="1:9">
      <c r="A42" s="17">
        <v>1947</v>
      </c>
      <c r="B42" s="17">
        <v>0.16500000000000001</v>
      </c>
      <c r="C42" s="8"/>
      <c r="D42" s="8"/>
      <c r="F42" s="16">
        <f t="shared" si="0"/>
        <v>1947</v>
      </c>
      <c r="G42" s="19"/>
      <c r="H42" s="8"/>
      <c r="I42" s="8"/>
    </row>
    <row r="43" spans="1:9">
      <c r="A43" s="17">
        <v>1948</v>
      </c>
      <c r="B43" s="17">
        <v>0.152</v>
      </c>
      <c r="C43" s="8"/>
      <c r="D43" s="8"/>
      <c r="F43" s="16">
        <f t="shared" si="0"/>
        <v>1948</v>
      </c>
      <c r="G43" s="19"/>
      <c r="H43" s="8"/>
      <c r="I43" s="8"/>
    </row>
    <row r="44" spans="1:9">
      <c r="A44" s="17">
        <v>1949</v>
      </c>
      <c r="B44" s="17">
        <v>0.154</v>
      </c>
      <c r="C44" s="8"/>
      <c r="D44" s="8"/>
      <c r="F44" s="16">
        <f t="shared" si="0"/>
        <v>1949</v>
      </c>
      <c r="G44" s="19"/>
      <c r="H44" s="8"/>
      <c r="I44" s="8"/>
    </row>
    <row r="45" spans="1:9">
      <c r="A45" s="17">
        <v>1950</v>
      </c>
      <c r="B45" s="17">
        <v>0.161</v>
      </c>
      <c r="C45" s="8"/>
      <c r="D45" s="8"/>
      <c r="F45" s="16">
        <f t="shared" si="0"/>
        <v>1950</v>
      </c>
      <c r="G45" s="19"/>
      <c r="H45" s="8"/>
      <c r="I45" s="8"/>
    </row>
    <row r="46" spans="1:9">
      <c r="A46" s="17">
        <v>1951</v>
      </c>
      <c r="B46" s="17">
        <v>0.159</v>
      </c>
      <c r="C46" s="8"/>
      <c r="D46" s="8"/>
      <c r="F46" s="16">
        <f t="shared" si="0"/>
        <v>1951</v>
      </c>
      <c r="G46" s="19"/>
      <c r="H46" s="8"/>
      <c r="I46" s="8"/>
    </row>
    <row r="47" spans="1:9">
      <c r="A47" s="17">
        <v>1952</v>
      </c>
      <c r="B47" s="17">
        <v>0.16</v>
      </c>
      <c r="C47" s="8"/>
      <c r="D47" s="8"/>
      <c r="F47" s="16">
        <f t="shared" si="0"/>
        <v>1952</v>
      </c>
      <c r="G47" s="19"/>
      <c r="H47" s="8"/>
      <c r="I47" s="8"/>
    </row>
    <row r="48" spans="1:9">
      <c r="A48" s="17">
        <v>1953</v>
      </c>
      <c r="B48" s="17">
        <v>0.161</v>
      </c>
      <c r="C48" s="8"/>
      <c r="D48" s="8"/>
      <c r="F48" s="16">
        <f t="shared" si="0"/>
        <v>1953</v>
      </c>
      <c r="G48" s="19"/>
      <c r="H48" s="8"/>
      <c r="I48" s="8"/>
    </row>
    <row r="49" spans="1:9">
      <c r="A49" s="17">
        <v>1954</v>
      </c>
      <c r="B49" s="17">
        <v>0.18</v>
      </c>
      <c r="C49" s="8"/>
      <c r="D49" s="8"/>
      <c r="F49" s="16">
        <f t="shared" si="0"/>
        <v>1954</v>
      </c>
      <c r="G49" s="19"/>
      <c r="H49" s="8"/>
      <c r="I49" s="8"/>
    </row>
    <row r="50" spans="1:9">
      <c r="A50" s="17">
        <v>1955</v>
      </c>
      <c r="B50" s="17">
        <v>0.22800000000000001</v>
      </c>
      <c r="C50" s="8"/>
      <c r="D50" s="8"/>
      <c r="F50" s="16">
        <f t="shared" si="0"/>
        <v>1955</v>
      </c>
      <c r="G50" s="19">
        <f t="shared" si="0"/>
        <v>0.22800000000000001</v>
      </c>
      <c r="H50" s="8"/>
      <c r="I50" s="8"/>
    </row>
    <row r="51" spans="1:9">
      <c r="A51" s="17">
        <v>1956</v>
      </c>
      <c r="B51" s="17">
        <v>0.26800000000000002</v>
      </c>
      <c r="C51" s="8"/>
      <c r="D51" s="8"/>
      <c r="F51" s="16">
        <f t="shared" si="0"/>
        <v>1956</v>
      </c>
      <c r="G51" s="19">
        <f t="shared" si="0"/>
        <v>0.26800000000000002</v>
      </c>
      <c r="H51" s="8"/>
      <c r="I51" s="8"/>
    </row>
    <row r="52" spans="1:9">
      <c r="A52" s="17">
        <v>1957</v>
      </c>
      <c r="B52" s="17">
        <v>0.28899999999999998</v>
      </c>
      <c r="C52" s="17"/>
      <c r="D52" s="8"/>
      <c r="F52" s="16">
        <f t="shared" si="0"/>
        <v>1957</v>
      </c>
      <c r="G52" s="19">
        <f t="shared" si="0"/>
        <v>0.28899999999999998</v>
      </c>
      <c r="H52" s="8"/>
      <c r="I52" s="8"/>
    </row>
    <row r="53" spans="1:9">
      <c r="A53" s="17">
        <v>1958</v>
      </c>
      <c r="B53" s="17">
        <v>0.32</v>
      </c>
      <c r="C53" s="8"/>
      <c r="D53" s="8"/>
      <c r="F53" s="16">
        <f t="shared" si="0"/>
        <v>1958</v>
      </c>
      <c r="G53" s="19">
        <f t="shared" si="0"/>
        <v>0.32</v>
      </c>
      <c r="H53" s="8"/>
      <c r="I53" s="8"/>
    </row>
    <row r="54" spans="1:9">
      <c r="A54" s="17">
        <v>1959</v>
      </c>
      <c r="B54" s="17">
        <v>0.307</v>
      </c>
      <c r="C54" s="8"/>
      <c r="D54" s="8"/>
      <c r="F54" s="16">
        <f t="shared" si="0"/>
        <v>1959</v>
      </c>
      <c r="G54" s="19"/>
      <c r="H54" s="8"/>
      <c r="I54" s="8"/>
    </row>
    <row r="55" spans="1:9">
      <c r="A55" s="17">
        <v>1960</v>
      </c>
      <c r="B55" s="17">
        <v>0.29399999999999998</v>
      </c>
      <c r="C55" s="8"/>
      <c r="D55" s="8"/>
      <c r="F55" s="16">
        <f t="shared" si="0"/>
        <v>1960</v>
      </c>
      <c r="G55" s="19"/>
      <c r="H55" s="8"/>
      <c r="I55" s="8"/>
    </row>
    <row r="56" spans="1:9">
      <c r="A56" s="17">
        <v>1961</v>
      </c>
      <c r="B56" s="17">
        <v>0.27600000000000002</v>
      </c>
      <c r="C56" s="8"/>
      <c r="D56" s="8"/>
      <c r="F56" s="16">
        <f t="shared" si="0"/>
        <v>1961</v>
      </c>
      <c r="G56" s="19"/>
      <c r="H56" s="8"/>
      <c r="I56" s="8"/>
    </row>
    <row r="57" spans="1:9">
      <c r="A57" s="17">
        <v>1962</v>
      </c>
      <c r="B57" s="17"/>
      <c r="C57" s="8"/>
      <c r="D57" s="8"/>
      <c r="F57" s="16">
        <f t="shared" si="0"/>
        <v>1962</v>
      </c>
      <c r="G57" s="19"/>
      <c r="H57" s="8"/>
      <c r="I57" s="8"/>
    </row>
    <row r="58" spans="1:9">
      <c r="A58" s="17">
        <v>1963</v>
      </c>
      <c r="B58" s="17"/>
      <c r="C58" s="8"/>
      <c r="D58" s="17">
        <v>1.6E-2</v>
      </c>
      <c r="F58" s="16">
        <f t="shared" si="0"/>
        <v>1963</v>
      </c>
      <c r="G58" s="19"/>
      <c r="H58" s="8"/>
      <c r="I58" s="8"/>
    </row>
    <row r="59" spans="1:9">
      <c r="A59" s="17">
        <v>1964</v>
      </c>
      <c r="B59" s="17"/>
      <c r="C59" s="8"/>
      <c r="D59" s="8"/>
      <c r="F59" s="16">
        <f t="shared" si="0"/>
        <v>1964</v>
      </c>
      <c r="G59" s="19"/>
      <c r="H59" s="8"/>
      <c r="I59" s="8"/>
    </row>
    <row r="60" spans="1:9">
      <c r="A60" s="17">
        <v>1965</v>
      </c>
      <c r="B60" s="17"/>
      <c r="C60" s="8"/>
      <c r="D60" s="17">
        <v>1.6E-2</v>
      </c>
      <c r="F60" s="16">
        <f t="shared" si="0"/>
        <v>1965</v>
      </c>
      <c r="G60" s="19"/>
      <c r="H60" s="8"/>
      <c r="I60" s="8"/>
    </row>
    <row r="61" spans="1:9">
      <c r="A61" s="17">
        <v>1966</v>
      </c>
      <c r="B61" s="17"/>
      <c r="C61" s="8"/>
      <c r="D61" s="8"/>
      <c r="F61" s="16">
        <f t="shared" si="0"/>
        <v>1966</v>
      </c>
      <c r="G61" s="19"/>
      <c r="H61" s="8"/>
      <c r="I61" s="8"/>
    </row>
    <row r="62" spans="1:9">
      <c r="A62" s="17">
        <v>1967</v>
      </c>
      <c r="B62" s="17"/>
      <c r="C62" s="8"/>
      <c r="D62" s="17">
        <v>7.0000000000000001E-3</v>
      </c>
      <c r="F62" s="16">
        <f t="shared" si="0"/>
        <v>1967</v>
      </c>
      <c r="G62" s="19"/>
      <c r="H62" s="8"/>
      <c r="I62" s="8"/>
    </row>
    <row r="63" spans="1:9">
      <c r="A63" s="17">
        <v>1968</v>
      </c>
      <c r="B63" s="17"/>
      <c r="C63" s="8"/>
      <c r="D63" s="8"/>
      <c r="F63" s="16">
        <f t="shared" si="0"/>
        <v>1968</v>
      </c>
      <c r="G63" s="19"/>
      <c r="H63" s="8"/>
      <c r="I63" s="8"/>
    </row>
    <row r="64" spans="1:9">
      <c r="A64" s="17">
        <v>1969</v>
      </c>
      <c r="B64" s="17"/>
      <c r="C64" s="8"/>
      <c r="D64" s="17"/>
      <c r="F64" s="16">
        <f t="shared" si="0"/>
        <v>1969</v>
      </c>
      <c r="G64" s="19"/>
      <c r="H64" s="8"/>
      <c r="I64" s="8"/>
    </row>
    <row r="65" spans="1:9">
      <c r="A65" s="17">
        <v>1970</v>
      </c>
      <c r="B65" s="17">
        <v>0.46400000000000002</v>
      </c>
      <c r="C65" s="8"/>
      <c r="D65" s="8"/>
      <c r="F65" s="16">
        <f t="shared" si="0"/>
        <v>1970</v>
      </c>
      <c r="G65" s="19">
        <f t="shared" si="0"/>
        <v>0.46400000000000002</v>
      </c>
      <c r="H65" s="8"/>
      <c r="I65" s="8"/>
    </row>
    <row r="66" spans="1:9">
      <c r="A66" s="17">
        <v>1971</v>
      </c>
      <c r="B66" s="17">
        <v>0.47299999999999998</v>
      </c>
      <c r="C66" s="8"/>
      <c r="D66" s="17"/>
      <c r="F66" s="16">
        <f t="shared" si="0"/>
        <v>1971</v>
      </c>
      <c r="G66" s="19">
        <f t="shared" si="0"/>
        <v>0.47299999999999998</v>
      </c>
      <c r="H66" s="8"/>
      <c r="I66" s="8"/>
    </row>
    <row r="67" spans="1:9">
      <c r="A67" s="17">
        <v>1972</v>
      </c>
      <c r="B67" s="17">
        <v>0.34</v>
      </c>
      <c r="C67" s="8"/>
      <c r="D67" s="17"/>
      <c r="F67" s="16">
        <f t="shared" si="0"/>
        <v>1972</v>
      </c>
      <c r="G67" s="19"/>
      <c r="H67" s="8"/>
      <c r="I67" s="8"/>
    </row>
    <row r="68" spans="1:9">
      <c r="A68" s="17">
        <v>1973</v>
      </c>
      <c r="B68" s="17">
        <v>0.318</v>
      </c>
      <c r="C68" s="8"/>
      <c r="D68" s="17">
        <v>1.0999999999999999E-2</v>
      </c>
      <c r="F68" s="16">
        <f t="shared" si="0"/>
        <v>1973</v>
      </c>
      <c r="G68" s="19"/>
      <c r="H68" s="8"/>
      <c r="I68" s="8"/>
    </row>
    <row r="69" spans="1:9">
      <c r="A69" s="17">
        <v>1974</v>
      </c>
      <c r="B69" s="17"/>
      <c r="C69" s="8"/>
      <c r="D69" s="17"/>
      <c r="F69" s="16">
        <f t="shared" si="0"/>
        <v>1974</v>
      </c>
      <c r="G69" s="19"/>
      <c r="H69" s="8"/>
      <c r="I69" s="8"/>
    </row>
    <row r="70" spans="1:9">
      <c r="A70" s="17">
        <v>1975</v>
      </c>
      <c r="B70" s="17">
        <v>0.22</v>
      </c>
      <c r="C70" s="8"/>
      <c r="D70" s="17"/>
      <c r="F70" s="16">
        <f t="shared" si="0"/>
        <v>1975</v>
      </c>
      <c r="G70" s="19"/>
      <c r="H70" s="8"/>
      <c r="I70" s="8"/>
    </row>
    <row r="71" spans="1:9">
      <c r="A71" s="17">
        <v>1976</v>
      </c>
      <c r="B71" s="17"/>
      <c r="C71" s="8"/>
      <c r="D71" s="17"/>
      <c r="F71" s="16">
        <f t="shared" si="0"/>
        <v>1976</v>
      </c>
      <c r="G71" s="19"/>
      <c r="H71" s="8"/>
      <c r="I71" s="8"/>
    </row>
    <row r="72" spans="1:9">
      <c r="A72" s="17">
        <v>1976</v>
      </c>
      <c r="B72" s="17"/>
      <c r="C72" s="8"/>
      <c r="D72" s="17"/>
      <c r="F72" s="16">
        <f t="shared" si="0"/>
        <v>1976</v>
      </c>
      <c r="G72" s="19"/>
      <c r="H72" s="8"/>
      <c r="I72" s="8"/>
    </row>
    <row r="73" spans="1:9">
      <c r="A73" s="17">
        <v>1977</v>
      </c>
      <c r="B73" s="17">
        <v>0.21099999999999999</v>
      </c>
      <c r="C73" s="8"/>
      <c r="D73" s="8"/>
      <c r="F73" s="16">
        <f t="shared" si="0"/>
        <v>1977</v>
      </c>
      <c r="G73" s="19"/>
      <c r="H73" s="8"/>
      <c r="I73" s="8"/>
    </row>
    <row r="74" spans="1:9">
      <c r="A74" s="17">
        <v>1978</v>
      </c>
      <c r="B74" s="17">
        <v>0.23300000000000001</v>
      </c>
      <c r="C74" s="8"/>
      <c r="D74" s="17"/>
      <c r="F74" s="16">
        <f t="shared" si="0"/>
        <v>1978</v>
      </c>
      <c r="G74" s="19"/>
      <c r="H74" s="8"/>
      <c r="I74" s="8"/>
    </row>
    <row r="75" spans="1:9">
      <c r="A75" s="17">
        <v>1979</v>
      </c>
      <c r="B75" s="17">
        <v>0.224</v>
      </c>
      <c r="C75" s="8"/>
      <c r="D75" s="17">
        <v>1.6E-2</v>
      </c>
      <c r="F75" s="16">
        <f t="shared" si="0"/>
        <v>1979</v>
      </c>
      <c r="G75" s="19"/>
      <c r="H75" s="8"/>
      <c r="I75" s="8"/>
    </row>
    <row r="76" spans="1:9">
      <c r="A76" s="17">
        <v>1980</v>
      </c>
      <c r="B76" s="17">
        <v>0.183</v>
      </c>
      <c r="C76" s="8"/>
      <c r="D76" s="17"/>
      <c r="F76" s="16">
        <f t="shared" si="0"/>
        <v>1980</v>
      </c>
      <c r="G76" s="19"/>
      <c r="H76" s="8"/>
      <c r="I76" s="8"/>
    </row>
    <row r="77" spans="1:9">
      <c r="A77" s="17">
        <v>1981</v>
      </c>
      <c r="B77" s="17">
        <v>0.185</v>
      </c>
      <c r="C77" s="8"/>
      <c r="D77" s="8"/>
      <c r="F77" s="16">
        <f t="shared" ref="F77:F102" si="1">A77</f>
        <v>1981</v>
      </c>
      <c r="G77" s="19"/>
      <c r="H77" s="8"/>
      <c r="I77" s="8"/>
    </row>
    <row r="78" spans="1:9">
      <c r="A78" s="17">
        <v>1982</v>
      </c>
      <c r="B78" s="17">
        <v>0.20599999999999999</v>
      </c>
      <c r="C78" s="8"/>
      <c r="D78" s="8"/>
      <c r="F78" s="16">
        <f t="shared" si="1"/>
        <v>1982</v>
      </c>
      <c r="G78" s="19"/>
      <c r="H78" s="8"/>
      <c r="I78" s="8"/>
    </row>
    <row r="79" spans="1:9">
      <c r="A79" s="17">
        <v>1982</v>
      </c>
      <c r="B79" s="17"/>
      <c r="C79" s="8"/>
      <c r="D79" s="8"/>
      <c r="F79" s="16">
        <f t="shared" si="1"/>
        <v>1982</v>
      </c>
      <c r="G79" s="19"/>
      <c r="H79" s="8"/>
      <c r="I79" s="8"/>
    </row>
    <row r="80" spans="1:9">
      <c r="A80" s="17">
        <v>1982</v>
      </c>
      <c r="B80" s="17"/>
      <c r="C80" s="8"/>
      <c r="D80" s="8"/>
      <c r="F80" s="16">
        <f t="shared" si="1"/>
        <v>1982</v>
      </c>
      <c r="G80" s="19"/>
      <c r="H80" s="8"/>
      <c r="I80" s="8"/>
    </row>
    <row r="81" spans="1:9">
      <c r="A81" s="17">
        <v>1983</v>
      </c>
      <c r="B81" s="17"/>
      <c r="C81" s="8"/>
      <c r="D81" s="8"/>
      <c r="F81" s="16">
        <f t="shared" si="1"/>
        <v>1983</v>
      </c>
      <c r="G81" s="19"/>
      <c r="H81" s="8"/>
      <c r="I81" s="8"/>
    </row>
    <row r="82" spans="1:9">
      <c r="A82" s="17">
        <v>1983</v>
      </c>
      <c r="B82" s="17"/>
      <c r="C82" s="8"/>
      <c r="D82" s="8"/>
      <c r="F82" s="16">
        <f t="shared" si="1"/>
        <v>1983</v>
      </c>
      <c r="G82" s="19"/>
      <c r="H82" s="8"/>
      <c r="I82" s="8"/>
    </row>
    <row r="83" spans="1:9">
      <c r="A83" s="17">
        <v>1984</v>
      </c>
      <c r="B83" s="17">
        <v>0.23499999999999999</v>
      </c>
      <c r="C83" s="8"/>
      <c r="D83" s="8"/>
      <c r="F83" s="16">
        <f t="shared" si="1"/>
        <v>1984</v>
      </c>
      <c r="G83" s="19"/>
      <c r="H83" s="8"/>
      <c r="I83" s="8"/>
    </row>
    <row r="84" spans="1:9">
      <c r="A84" s="17">
        <v>1985</v>
      </c>
      <c r="B84" s="17">
        <v>0.253</v>
      </c>
      <c r="C84" s="8"/>
      <c r="D84" s="8"/>
      <c r="F84" s="16">
        <f t="shared" si="1"/>
        <v>1985</v>
      </c>
      <c r="G84" s="19"/>
      <c r="H84" s="8"/>
      <c r="I84" s="8"/>
    </row>
    <row r="85" spans="1:9">
      <c r="A85" s="17">
        <v>1986</v>
      </c>
      <c r="B85" s="17">
        <v>0.27100000000000002</v>
      </c>
      <c r="C85" s="8"/>
      <c r="D85" s="8"/>
      <c r="F85" s="16">
        <f t="shared" si="1"/>
        <v>1986</v>
      </c>
      <c r="G85" s="19"/>
      <c r="H85" s="8"/>
      <c r="I85" s="8"/>
    </row>
    <row r="86" spans="1:9">
      <c r="A86" s="17">
        <v>1986</v>
      </c>
      <c r="B86" s="17"/>
      <c r="C86" s="8"/>
      <c r="D86" s="8"/>
      <c r="F86" s="16">
        <f t="shared" si="1"/>
        <v>1986</v>
      </c>
      <c r="G86" s="19"/>
      <c r="H86" s="8"/>
      <c r="I86" s="8"/>
    </row>
    <row r="87" spans="1:9">
      <c r="A87" s="17">
        <v>1986</v>
      </c>
      <c r="B87" s="17"/>
      <c r="C87" s="8"/>
      <c r="D87" s="8"/>
      <c r="F87" s="16">
        <f t="shared" si="1"/>
        <v>1986</v>
      </c>
      <c r="G87" s="19"/>
      <c r="H87" s="8"/>
      <c r="I87" s="8"/>
    </row>
    <row r="88" spans="1:9">
      <c r="A88" s="17">
        <v>1986</v>
      </c>
      <c r="B88" s="17"/>
      <c r="C88" s="8"/>
      <c r="D88" s="8"/>
      <c r="F88" s="16">
        <f t="shared" si="1"/>
        <v>1986</v>
      </c>
      <c r="G88" s="19"/>
      <c r="H88" s="8"/>
      <c r="I88" s="8"/>
    </row>
    <row r="89" spans="1:9">
      <c r="A89" s="17">
        <v>1987</v>
      </c>
      <c r="B89" s="17">
        <v>0.31900000000000001</v>
      </c>
      <c r="C89" s="8"/>
      <c r="D89" s="8"/>
      <c r="F89" s="16">
        <f t="shared" si="1"/>
        <v>1987</v>
      </c>
      <c r="G89" s="19"/>
      <c r="H89" s="8"/>
      <c r="I89" s="8"/>
    </row>
    <row r="90" spans="1:9">
      <c r="A90" s="17">
        <v>1987</v>
      </c>
      <c r="B90" s="17"/>
      <c r="C90" s="8"/>
      <c r="D90" s="17"/>
      <c r="F90" s="16">
        <f t="shared" si="1"/>
        <v>1987</v>
      </c>
      <c r="G90" s="19"/>
      <c r="H90" s="8"/>
      <c r="I90" s="8"/>
    </row>
    <row r="91" spans="1:9">
      <c r="A91" s="17">
        <v>1990</v>
      </c>
      <c r="B91" s="17">
        <v>0.314</v>
      </c>
      <c r="C91" s="8"/>
      <c r="D91" s="17">
        <v>2.7E-2</v>
      </c>
      <c r="F91" s="16">
        <f t="shared" si="1"/>
        <v>1990</v>
      </c>
      <c r="G91" s="19"/>
      <c r="H91" s="8"/>
      <c r="I91" s="8"/>
    </row>
    <row r="92" spans="1:9">
      <c r="A92" s="17">
        <v>1991</v>
      </c>
      <c r="B92" s="17">
        <v>0.36399999999999999</v>
      </c>
      <c r="C92" s="8"/>
      <c r="D92" s="8"/>
      <c r="F92" s="16">
        <f t="shared" si="1"/>
        <v>1991</v>
      </c>
      <c r="G92" s="19"/>
      <c r="H92" s="8"/>
      <c r="I92" s="8"/>
    </row>
    <row r="93" spans="1:9">
      <c r="A93" s="17">
        <v>1993</v>
      </c>
      <c r="B93" s="17">
        <v>0.36299999999999999</v>
      </c>
      <c r="C93" s="8"/>
      <c r="D93" s="8"/>
      <c r="F93" s="16">
        <f t="shared" si="1"/>
        <v>1993</v>
      </c>
      <c r="G93" s="19"/>
      <c r="H93" s="8"/>
      <c r="I93" s="8"/>
    </row>
    <row r="94" spans="1:9">
      <c r="A94" s="17">
        <v>1994</v>
      </c>
      <c r="B94" s="17">
        <v>0.36599999999999999</v>
      </c>
      <c r="C94" s="8"/>
      <c r="D94" s="8"/>
      <c r="F94" s="16">
        <f t="shared" si="1"/>
        <v>1994</v>
      </c>
      <c r="G94" s="19"/>
      <c r="H94" s="8"/>
      <c r="I94" s="8"/>
    </row>
    <row r="95" spans="1:9">
      <c r="A95" s="17">
        <v>1995</v>
      </c>
      <c r="B95" s="17"/>
      <c r="C95" s="8"/>
      <c r="D95" s="8"/>
      <c r="F95" s="16">
        <f t="shared" si="1"/>
        <v>1995</v>
      </c>
      <c r="G95" s="19"/>
      <c r="H95" s="8"/>
      <c r="I95" s="8"/>
    </row>
    <row r="96" spans="1:9">
      <c r="A96" s="17">
        <v>1996</v>
      </c>
      <c r="B96" s="17"/>
      <c r="C96" s="8"/>
      <c r="D96" s="17">
        <v>2.8000000000000001E-2</v>
      </c>
      <c r="F96" s="16">
        <f t="shared" si="1"/>
        <v>1996</v>
      </c>
      <c r="G96" s="19"/>
      <c r="H96" s="8"/>
      <c r="I96" s="8"/>
    </row>
    <row r="97" spans="1:9">
      <c r="A97" s="17">
        <v>1997</v>
      </c>
      <c r="B97" s="17"/>
      <c r="C97" s="8"/>
      <c r="D97" s="8"/>
      <c r="F97" s="16">
        <f t="shared" si="1"/>
        <v>1997</v>
      </c>
      <c r="G97" s="19"/>
      <c r="H97" s="8"/>
      <c r="I97" s="8"/>
    </row>
    <row r="98" spans="1:9">
      <c r="A98" s="17">
        <v>1998</v>
      </c>
      <c r="B98" s="17"/>
      <c r="C98" s="8"/>
      <c r="D98" s="17">
        <v>0.05</v>
      </c>
      <c r="F98" s="16">
        <f t="shared" si="1"/>
        <v>1998</v>
      </c>
      <c r="G98" s="19"/>
      <c r="H98" s="8"/>
      <c r="I98" s="8"/>
    </row>
    <row r="99" spans="1:9">
      <c r="A99" s="17">
        <v>1999</v>
      </c>
      <c r="B99" s="8"/>
      <c r="C99" s="8"/>
      <c r="D99" s="17">
        <v>0.05</v>
      </c>
      <c r="F99" s="16">
        <f t="shared" si="1"/>
        <v>1999</v>
      </c>
      <c r="G99" s="19"/>
      <c r="H99" s="8"/>
      <c r="I99" s="8"/>
    </row>
    <row r="100" spans="1:9">
      <c r="A100" s="17">
        <v>2000</v>
      </c>
      <c r="B100" s="17"/>
      <c r="C100" s="8"/>
      <c r="D100" s="8"/>
      <c r="F100" s="16">
        <f t="shared" si="1"/>
        <v>2000</v>
      </c>
      <c r="G100" s="19"/>
      <c r="H100" s="8"/>
      <c r="I100" s="8"/>
    </row>
    <row r="101" spans="1:9">
      <c r="A101" s="17">
        <v>2001</v>
      </c>
      <c r="B101" s="17"/>
      <c r="C101" s="8"/>
      <c r="D101" s="8"/>
      <c r="F101" s="16">
        <f t="shared" si="1"/>
        <v>2001</v>
      </c>
      <c r="G101" s="19"/>
      <c r="H101" s="8"/>
      <c r="I101" s="8"/>
    </row>
    <row r="102" spans="1:9">
      <c r="A102" s="17">
        <v>2002</v>
      </c>
      <c r="B102" s="8"/>
      <c r="C102" s="8"/>
      <c r="D102" s="17">
        <v>8.0000000000000002E-3</v>
      </c>
      <c r="F102" s="16">
        <f t="shared" si="1"/>
        <v>2002</v>
      </c>
      <c r="G102" s="19"/>
      <c r="H102" s="8"/>
      <c r="I102" s="8"/>
    </row>
    <row r="103" spans="1:9">
      <c r="C103" s="18"/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w_$ comb_eng_orig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2013-11-14T16:22:44Z</dcterms:created>
  <dcterms:modified xsi:type="dcterms:W3CDTF">2013-11-18T18:27:20Z</dcterms:modified>
</cp:coreProperties>
</file>