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7145" windowHeight="8460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5" r:id="rId6"/>
    <sheet name="sourcedata_electronic" sheetId="8" r:id="rId7"/>
    <sheet name="sourcedata_all" sheetId="1" r:id="rId8"/>
    <sheet name="sourcedata _nd_orig" sheetId="4" r:id="rId9"/>
  </sheets>
  <calcPr calcId="125725" concurrentCalc="0"/>
</workbook>
</file>

<file path=xl/calcChain.xml><?xml version="1.0" encoding="utf-8"?>
<calcChain xmlns="http://schemas.openxmlformats.org/spreadsheetml/2006/main">
  <c r="E13" i="13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36" i="12"/>
  <c r="F34"/>
  <c r="F33"/>
  <c r="F35"/>
  <c r="F32"/>
  <c r="F31"/>
  <c r="E34"/>
  <c r="E33"/>
  <c r="E35"/>
  <c r="E32"/>
  <c r="E31"/>
  <c r="D34"/>
  <c r="D33"/>
  <c r="D35"/>
  <c r="D32"/>
  <c r="D31"/>
  <c r="C34"/>
  <c r="C33"/>
  <c r="C35"/>
  <c r="C32"/>
  <c r="C31"/>
  <c r="B35"/>
  <c r="B34"/>
  <c r="B33"/>
  <c r="B32"/>
  <c r="B31"/>
  <c r="DP26"/>
  <c r="DP25"/>
  <c r="DP24"/>
  <c r="DP23"/>
  <c r="DP22"/>
  <c r="DP21"/>
  <c r="DP20"/>
  <c r="DP19"/>
  <c r="DP18"/>
  <c r="DP17"/>
  <c r="DP16"/>
  <c r="DP15"/>
  <c r="DP14"/>
  <c r="DP13"/>
  <c r="DP12"/>
  <c r="DP11"/>
  <c r="DP10"/>
  <c r="DP9"/>
  <c r="DP8"/>
  <c r="DP7"/>
  <c r="DT1"/>
  <c r="DS1"/>
  <c r="DS2" a="1"/>
  <c r="DS2"/>
  <c r="DT2"/>
  <c r="DS3"/>
  <c r="DT3"/>
  <c r="DS4"/>
  <c r="DT4"/>
  <c r="DS5"/>
  <c r="DT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2" a="1"/>
  <c r="DO4"/>
  <c r="DP1"/>
  <c r="DO2"/>
  <c r="DO1"/>
  <c r="DP2"/>
  <c r="DO3"/>
  <c r="DP3"/>
  <c r="DP4"/>
  <c r="DO5"/>
  <c r="DP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4" i="11"/>
  <c r="F22"/>
  <c r="F21"/>
  <c r="F23"/>
  <c r="F20"/>
  <c r="F19"/>
  <c r="E22"/>
  <c r="E21"/>
  <c r="E23"/>
  <c r="E20"/>
  <c r="E19"/>
  <c r="D22"/>
  <c r="D21"/>
  <c r="D23"/>
  <c r="D20"/>
  <c r="D19"/>
  <c r="C22"/>
  <c r="C21"/>
  <c r="C23"/>
  <c r="C20"/>
  <c r="C19"/>
  <c r="B23"/>
  <c r="B22"/>
  <c r="B21"/>
  <c r="B20"/>
  <c r="B19"/>
  <c r="BT26"/>
  <c r="BT25"/>
  <c r="BT24"/>
  <c r="BT23"/>
  <c r="BT22"/>
  <c r="BT21"/>
  <c r="BT20"/>
  <c r="BT19"/>
  <c r="BT18"/>
  <c r="BT17"/>
  <c r="BT16"/>
  <c r="BT15"/>
  <c r="BT14"/>
  <c r="BT13"/>
  <c r="BT12"/>
  <c r="BT11"/>
  <c r="BT10"/>
  <c r="BT9"/>
  <c r="BT8"/>
  <c r="BT7"/>
  <c r="BX1"/>
  <c r="BW1"/>
  <c r="BW2" a="1"/>
  <c r="BW2"/>
  <c r="BX2"/>
  <c r="BW3"/>
  <c r="BX3"/>
  <c r="BW4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2" a="1"/>
  <c r="BS4"/>
  <c r="BT1"/>
  <c r="BS2"/>
  <c r="BS1"/>
  <c r="BT2"/>
  <c r="BS3"/>
  <c r="BT3"/>
  <c r="BT4"/>
  <c r="BS5"/>
  <c r="BT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6" i="10"/>
  <c r="F24"/>
  <c r="F23"/>
  <c r="F25"/>
  <c r="F22"/>
  <c r="F21"/>
  <c r="E24"/>
  <c r="E23"/>
  <c r="E25"/>
  <c r="E22"/>
  <c r="E21"/>
  <c r="D24"/>
  <c r="D23"/>
  <c r="D25"/>
  <c r="D22"/>
  <c r="D21"/>
  <c r="C24"/>
  <c r="C23"/>
  <c r="C25"/>
  <c r="C22"/>
  <c r="C21"/>
  <c r="B25"/>
  <c r="B24"/>
  <c r="B23"/>
  <c r="B22"/>
  <c r="B21"/>
  <c r="CB26"/>
  <c r="CB25"/>
  <c r="CB24"/>
  <c r="CB23"/>
  <c r="CB22"/>
  <c r="CB21"/>
  <c r="CB20"/>
  <c r="CB19"/>
  <c r="CB18"/>
  <c r="CB17"/>
  <c r="CB16"/>
  <c r="CB15"/>
  <c r="CB14"/>
  <c r="CB13"/>
  <c r="CB12"/>
  <c r="CB11"/>
  <c r="CB10"/>
  <c r="CB9"/>
  <c r="CB8"/>
  <c r="CB7"/>
  <c r="CF1"/>
  <c r="CE1"/>
  <c r="CE2" a="1"/>
  <c r="CE2"/>
  <c r="CF2"/>
  <c r="CE3"/>
  <c r="CF3"/>
  <c r="CE4"/>
  <c r="CF4"/>
  <c r="CE5"/>
  <c r="CF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2" a="1"/>
  <c r="CA4"/>
  <c r="CB1"/>
  <c r="CA2"/>
  <c r="CA1"/>
  <c r="CB2"/>
  <c r="CA3"/>
  <c r="CB3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8" i="9"/>
  <c r="F16"/>
  <c r="F15"/>
  <c r="F17"/>
  <c r="F14"/>
  <c r="F13"/>
  <c r="E16"/>
  <c r="E15"/>
  <c r="E17"/>
  <c r="E14"/>
  <c r="E13"/>
  <c r="D16"/>
  <c r="D15"/>
  <c r="D17"/>
  <c r="D14"/>
  <c r="D13"/>
  <c r="C16"/>
  <c r="C15"/>
  <c r="C17"/>
  <c r="C14"/>
  <c r="C13"/>
  <c r="B17"/>
  <c r="B16"/>
  <c r="B15"/>
  <c r="B14"/>
  <c r="B13"/>
  <c r="AV26"/>
  <c r="AV25"/>
  <c r="AV24"/>
  <c r="AV23"/>
  <c r="AV22"/>
  <c r="AV21"/>
  <c r="AV20"/>
  <c r="AV19"/>
  <c r="AV18"/>
  <c r="AV17"/>
  <c r="AV16"/>
  <c r="AV15"/>
  <c r="AV14"/>
  <c r="AV13"/>
  <c r="AV12"/>
  <c r="AV11"/>
  <c r="AV10"/>
  <c r="AV9"/>
  <c r="AV8"/>
  <c r="AV7"/>
  <c r="AZ1"/>
  <c r="AY1"/>
  <c r="AY2" a="1"/>
  <c r="AY2"/>
  <c r="AZ2"/>
  <c r="AY3"/>
  <c r="AZ3"/>
  <c r="AY4"/>
  <c r="AZ4"/>
  <c r="AY5"/>
  <c r="AZ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2" a="1"/>
  <c r="AU4"/>
  <c r="AV1"/>
  <c r="AU2"/>
  <c r="AU1"/>
  <c r="AV2"/>
  <c r="AU3"/>
  <c r="AV3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D10" i="8"/>
  <c r="C3"/>
  <c r="E49"/>
  <c r="F49"/>
  <c r="C2"/>
  <c r="C51"/>
  <c r="E11"/>
  <c r="F11"/>
  <c r="E15"/>
  <c r="F15"/>
  <c r="E19"/>
  <c r="F19"/>
  <c r="E23"/>
  <c r="F23"/>
  <c r="E28"/>
  <c r="F28"/>
  <c r="E34"/>
  <c r="F34"/>
  <c r="E39"/>
  <c r="F39"/>
  <c r="E44"/>
  <c r="F44"/>
  <c r="E50"/>
  <c r="F50"/>
  <c r="G3"/>
  <c r="E12"/>
  <c r="F12"/>
  <c r="E16"/>
  <c r="F16"/>
  <c r="E20"/>
  <c r="F20"/>
  <c r="E24"/>
  <c r="F24"/>
  <c r="E30"/>
  <c r="F30"/>
  <c r="E35"/>
  <c r="F35"/>
  <c r="E40"/>
  <c r="F40"/>
  <c r="E46"/>
  <c r="F46"/>
  <c r="E51"/>
  <c r="F51"/>
  <c r="E9"/>
  <c r="F9"/>
  <c r="E26"/>
  <c r="F26"/>
  <c r="E31"/>
  <c r="F31"/>
  <c r="E36"/>
  <c r="F36"/>
  <c r="E42"/>
  <c r="F42"/>
  <c r="E47"/>
  <c r="F47"/>
  <c r="E52"/>
  <c r="F52"/>
  <c r="E10"/>
  <c r="F10"/>
  <c r="E14"/>
  <c r="F14"/>
  <c r="E18"/>
  <c r="F18"/>
  <c r="E22"/>
  <c r="F22"/>
  <c r="E27"/>
  <c r="F27"/>
  <c r="E32"/>
  <c r="F32"/>
  <c r="E38"/>
  <c r="F38"/>
  <c r="E43"/>
  <c r="F43"/>
  <c r="E48"/>
  <c r="F48"/>
  <c r="C26"/>
  <c r="C30"/>
  <c r="C34"/>
  <c r="C38"/>
  <c r="C42"/>
  <c r="C46"/>
  <c r="C50"/>
  <c r="G2"/>
  <c r="C13"/>
  <c r="C17"/>
  <c r="C21"/>
  <c r="C25"/>
  <c r="C29"/>
  <c r="C33"/>
  <c r="C37"/>
  <c r="C41"/>
  <c r="C45"/>
  <c r="C49"/>
  <c r="C12"/>
  <c r="E13"/>
  <c r="F13"/>
  <c r="C16"/>
  <c r="E17"/>
  <c r="F17"/>
  <c r="C20"/>
  <c r="E21"/>
  <c r="F21"/>
  <c r="C24"/>
  <c r="E25"/>
  <c r="F25"/>
  <c r="C28"/>
  <c r="E29"/>
  <c r="F29"/>
  <c r="C32"/>
  <c r="E33"/>
  <c r="F33"/>
  <c r="C36"/>
  <c r="E37"/>
  <c r="F37"/>
  <c r="C40"/>
  <c r="E41"/>
  <c r="F41"/>
  <c r="C44"/>
  <c r="E45"/>
  <c r="F45"/>
  <c r="C48"/>
  <c r="C52"/>
  <c r="C9"/>
  <c r="C14"/>
  <c r="C18"/>
  <c r="C22"/>
  <c r="C10"/>
  <c r="C11"/>
  <c r="C15"/>
  <c r="C19"/>
  <c r="C23"/>
  <c r="C27"/>
  <c r="C31"/>
  <c r="C35"/>
  <c r="C39"/>
  <c r="C43"/>
  <c r="C47"/>
  <c r="D9" i="1"/>
  <c r="C51"/>
  <c r="C49"/>
  <c r="C48"/>
  <c r="C47"/>
  <c r="C45"/>
  <c r="C44"/>
  <c r="C43"/>
  <c r="C41"/>
  <c r="C40"/>
  <c r="C39"/>
  <c r="C37"/>
  <c r="C36"/>
  <c r="C35"/>
  <c r="C33"/>
  <c r="C32"/>
  <c r="C31"/>
  <c r="C28"/>
  <c r="C27"/>
  <c r="C2"/>
  <c r="G2"/>
  <c r="C1"/>
  <c r="C25"/>
  <c r="E12"/>
  <c r="F12"/>
  <c r="E26"/>
  <c r="F26"/>
  <c r="E34"/>
  <c r="F34"/>
  <c r="E37"/>
  <c r="F37"/>
  <c r="E42"/>
  <c r="F42"/>
  <c r="E13"/>
  <c r="F13"/>
  <c r="E21"/>
  <c r="F21"/>
  <c r="E35"/>
  <c r="F35"/>
  <c r="E11"/>
  <c r="F11"/>
  <c r="E36"/>
  <c r="F36"/>
  <c r="E46"/>
  <c r="F46"/>
  <c r="E49"/>
  <c r="F49"/>
  <c r="E15"/>
  <c r="F15"/>
  <c r="E20"/>
  <c r="F20"/>
  <c r="E32"/>
  <c r="F32"/>
  <c r="E16"/>
  <c r="F16"/>
  <c r="E22"/>
  <c r="F22"/>
  <c r="E24"/>
  <c r="F24"/>
  <c r="E28"/>
  <c r="F28"/>
  <c r="E30"/>
  <c r="F30"/>
  <c r="E38"/>
  <c r="F38"/>
  <c r="E40"/>
  <c r="F40"/>
  <c r="E43"/>
  <c r="F43"/>
  <c r="E45"/>
  <c r="F45"/>
  <c r="E48"/>
  <c r="F48"/>
  <c r="E51"/>
  <c r="F51"/>
  <c r="E9"/>
  <c r="F9"/>
  <c r="E17"/>
  <c r="F17"/>
  <c r="E25"/>
  <c r="F25"/>
  <c r="E31"/>
  <c r="F31"/>
  <c r="C30"/>
  <c r="C34"/>
  <c r="C38"/>
  <c r="C42"/>
  <c r="C46"/>
  <c r="C50"/>
  <c r="E8"/>
  <c r="F8"/>
  <c r="E10"/>
  <c r="F10"/>
  <c r="E14"/>
  <c r="F14"/>
  <c r="E18"/>
  <c r="F18"/>
  <c r="E19"/>
  <c r="F19"/>
  <c r="E23"/>
  <c r="F23"/>
  <c r="E27"/>
  <c r="F27"/>
  <c r="E29"/>
  <c r="F29"/>
  <c r="E33"/>
  <c r="F33"/>
  <c r="E39"/>
  <c r="F39"/>
  <c r="E41"/>
  <c r="F41"/>
  <c r="E44"/>
  <c r="F44"/>
  <c r="E47"/>
  <c r="F47"/>
  <c r="E50"/>
  <c r="F50"/>
  <c r="C29"/>
  <c r="C13"/>
  <c r="C16"/>
  <c r="C22"/>
  <c r="G1"/>
  <c r="C12"/>
  <c r="C18"/>
  <c r="C23"/>
  <c r="C8"/>
  <c r="C10"/>
  <c r="C19"/>
  <c r="C24"/>
  <c r="C14"/>
  <c r="C15"/>
  <c r="C20"/>
  <c r="C26"/>
  <c r="C9"/>
  <c r="C11"/>
  <c r="C17"/>
  <c r="C21"/>
</calcChain>
</file>

<file path=xl/sharedStrings.xml><?xml version="1.0" encoding="utf-8"?>
<sst xmlns="http://schemas.openxmlformats.org/spreadsheetml/2006/main" count="1900" uniqueCount="95">
  <si>
    <t>data from Nordhaus paper</t>
  </si>
  <si>
    <t>Year</t>
  </si>
  <si>
    <t>CPS</t>
  </si>
  <si>
    <t>Computations per sec (CPS)</t>
  </si>
  <si>
    <t>Non-dominated</t>
  </si>
  <si>
    <t>newly created data</t>
  </si>
  <si>
    <t>point #</t>
  </si>
  <si>
    <t>y length</t>
  </si>
  <si>
    <t>Note</t>
  </si>
  <si>
    <t>manual</t>
  </si>
  <si>
    <t xml:space="preserve">CPS </t>
  </si>
  <si>
    <t>x length</t>
  </si>
  <si>
    <t>year/mm</t>
  </si>
  <si>
    <t>x scale</t>
  </si>
  <si>
    <t>y scale</t>
  </si>
  <si>
    <t>power/mm</t>
  </si>
  <si>
    <t>example</t>
  </si>
  <si>
    <t>28A</t>
  </si>
  <si>
    <t>28B</t>
  </si>
  <si>
    <t>28C</t>
  </si>
  <si>
    <t>38A</t>
  </si>
  <si>
    <t>38B</t>
  </si>
  <si>
    <t>38C</t>
  </si>
  <si>
    <t>Dell 690</t>
  </si>
  <si>
    <t>MCR Linux cluster</t>
  </si>
  <si>
    <t>IBM 360</t>
  </si>
  <si>
    <t>exponent</t>
  </si>
  <si>
    <t>ENIAC</t>
  </si>
  <si>
    <t>Thomas Arithmometer</t>
  </si>
  <si>
    <t>Burroughs 9</t>
  </si>
  <si>
    <t>ABAQUS</t>
  </si>
  <si>
    <t>Type</t>
  </si>
  <si>
    <t>mech</t>
  </si>
  <si>
    <t>electronic</t>
  </si>
  <si>
    <t>electromech?</t>
  </si>
  <si>
    <t>electro-mech</t>
  </si>
  <si>
    <t>electronic ?</t>
  </si>
  <si>
    <t>electromech? IBM SSEC?</t>
  </si>
  <si>
    <t>version</t>
  </si>
  <si>
    <t>date</t>
  </si>
  <si>
    <t>who</t>
  </si>
  <si>
    <t>what changes</t>
  </si>
  <si>
    <t>source</t>
  </si>
  <si>
    <t>Basnet</t>
  </si>
  <si>
    <t>11/15/013</t>
  </si>
  <si>
    <t>data was obtained from reading the graph afresh! Redone all over again.</t>
  </si>
  <si>
    <t>Nordhaus paper, figure 2 (compuation progress in CPS)</t>
  </si>
  <si>
    <t>compuation progress in CPS</t>
  </si>
  <si>
    <t>year</t>
  </si>
  <si>
    <t>exponent value</t>
  </si>
  <si>
    <t>Classified by Subarna Basnet; some classification were just best guesses. Classification done with the help of data on MIPS, which had computer names (and hence classification also).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</si>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</sst>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3" borderId="3" applyNumberFormat="0" applyAlignment="0" applyProtection="0"/>
    <xf numFmtId="0" fontId="4" fillId="4" borderId="4" applyNumberFormat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/>
    <xf numFmtId="14" fontId="0" fillId="0" borderId="0" xfId="0" applyNumberFormat="1"/>
    <xf numFmtId="0" fontId="3" fillId="3" borderId="3" xfId="2"/>
    <xf numFmtId="0" fontId="4" fillId="4" borderId="4" xfId="3"/>
    <xf numFmtId="164" fontId="3" fillId="3" borderId="3" xfId="2" applyNumberFormat="1"/>
    <xf numFmtId="2" fontId="4" fillId="4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787915115572487"/>
          <c:y val="5.6030183727034118E-2"/>
          <c:w val="0.79837903753978301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sourcedata_electronic!$C$9:$C$52</c:f>
              <c:numCache>
                <c:formatCode>General</c:formatCode>
                <c:ptCount val="44"/>
                <c:pt idx="0">
                  <c:v>1850</c:v>
                </c:pt>
                <c:pt idx="1">
                  <c:v>1872</c:v>
                </c:pt>
                <c:pt idx="2">
                  <c:v>1881</c:v>
                </c:pt>
                <c:pt idx="3">
                  <c:v>1890</c:v>
                </c:pt>
                <c:pt idx="4">
                  <c:v>1890</c:v>
                </c:pt>
                <c:pt idx="5">
                  <c:v>1902</c:v>
                </c:pt>
                <c:pt idx="6">
                  <c:v>1904</c:v>
                </c:pt>
                <c:pt idx="7">
                  <c:v>1905</c:v>
                </c:pt>
                <c:pt idx="8">
                  <c:v>1920</c:v>
                </c:pt>
                <c:pt idx="9">
                  <c:v>1933</c:v>
                </c:pt>
                <c:pt idx="10">
                  <c:v>1938</c:v>
                </c:pt>
                <c:pt idx="11">
                  <c:v>1941</c:v>
                </c:pt>
                <c:pt idx="12">
                  <c:v>1943</c:v>
                </c:pt>
                <c:pt idx="13">
                  <c:v>1944</c:v>
                </c:pt>
                <c:pt idx="14">
                  <c:v>1946</c:v>
                </c:pt>
                <c:pt idx="15">
                  <c:v>1946</c:v>
                </c:pt>
                <c:pt idx="16">
                  <c:v>1948</c:v>
                </c:pt>
                <c:pt idx="17">
                  <c:v>1949</c:v>
                </c:pt>
                <c:pt idx="18">
                  <c:v>1953</c:v>
                </c:pt>
                <c:pt idx="19">
                  <c:v>1951</c:v>
                </c:pt>
                <c:pt idx="20">
                  <c:v>1953</c:v>
                </c:pt>
                <c:pt idx="21">
                  <c:v>1953</c:v>
                </c:pt>
                <c:pt idx="22">
                  <c:v>1957</c:v>
                </c:pt>
                <c:pt idx="23">
                  <c:v>1961</c:v>
                </c:pt>
                <c:pt idx="24">
                  <c:v>1963</c:v>
                </c:pt>
                <c:pt idx="25">
                  <c:v>1963</c:v>
                </c:pt>
                <c:pt idx="26">
                  <c:v>1967</c:v>
                </c:pt>
                <c:pt idx="27">
                  <c:v>1974</c:v>
                </c:pt>
                <c:pt idx="28">
                  <c:v>1976</c:v>
                </c:pt>
                <c:pt idx="29">
                  <c:v>1980</c:v>
                </c:pt>
                <c:pt idx="30">
                  <c:v>1981</c:v>
                </c:pt>
                <c:pt idx="31">
                  <c:v>1990</c:v>
                </c:pt>
                <c:pt idx="32">
                  <c:v>1990</c:v>
                </c:pt>
                <c:pt idx="33">
                  <c:v>1992</c:v>
                </c:pt>
                <c:pt idx="34">
                  <c:v>1994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2001</c:v>
                </c:pt>
                <c:pt idx="40">
                  <c:v>2002</c:v>
                </c:pt>
                <c:pt idx="41">
                  <c:v>2002</c:v>
                </c:pt>
                <c:pt idx="42">
                  <c:v>2005</c:v>
                </c:pt>
                <c:pt idx="43">
                  <c:v>2007</c:v>
                </c:pt>
              </c:numCache>
            </c:numRef>
          </c:xVal>
          <c:yVal>
            <c:numRef>
              <c:f>sourcedata_electronic!$F$9:$F$52</c:f>
              <c:numCache>
                <c:formatCode>0.00E+00</c:formatCode>
                <c:ptCount val="44"/>
                <c:pt idx="0">
                  <c:v>1</c:v>
                </c:pt>
                <c:pt idx="1">
                  <c:v>3.1996200619227464</c:v>
                </c:pt>
                <c:pt idx="2">
                  <c:v>1</c:v>
                </c:pt>
                <c:pt idx="3">
                  <c:v>24.896293368962741</c:v>
                </c:pt>
                <c:pt idx="4">
                  <c:v>5.8897549455528733</c:v>
                </c:pt>
                <c:pt idx="5">
                  <c:v>101.84601390221363</c:v>
                </c:pt>
                <c:pt idx="6">
                  <c:v>18.014904568649655</c:v>
                </c:pt>
                <c:pt idx="7">
                  <c:v>11.961355899375626</c:v>
                </c:pt>
                <c:pt idx="8">
                  <c:v>4.4764803747075632</c:v>
                </c:pt>
                <c:pt idx="9">
                  <c:v>78.044180815902493</c:v>
                </c:pt>
                <c:pt idx="10">
                  <c:v>20.453420513707222</c:v>
                </c:pt>
                <c:pt idx="11">
                  <c:v>117.06135966965027</c:v>
                </c:pt>
                <c:pt idx="12">
                  <c:v>561.80424064040244</c:v>
                </c:pt>
                <c:pt idx="13">
                  <c:v>14.323036413717777</c:v>
                </c:pt>
                <c:pt idx="14">
                  <c:v>149.0548049456811</c:v>
                </c:pt>
                <c:pt idx="15">
                  <c:v>2652.4206464967692</c:v>
                </c:pt>
                <c:pt idx="16">
                  <c:v>609.75493466889668</c:v>
                </c:pt>
                <c:pt idx="17">
                  <c:v>76839.081952730383</c:v>
                </c:pt>
                <c:pt idx="18">
                  <c:v>1013.1908281321929</c:v>
                </c:pt>
                <c:pt idx="19">
                  <c:v>44025.475472131169</c:v>
                </c:pt>
                <c:pt idx="20">
                  <c:v>3150.2139632374237</c:v>
                </c:pt>
                <c:pt idx="21">
                  <c:v>117157.27649025299</c:v>
                </c:pt>
                <c:pt idx="22">
                  <c:v>1030768.2075386334</c:v>
                </c:pt>
                <c:pt idx="23">
                  <c:v>425600.03984682006</c:v>
                </c:pt>
                <c:pt idx="24">
                  <c:v>3507011.2506327708</c:v>
                </c:pt>
                <c:pt idx="25">
                  <c:v>11883237.792352924</c:v>
                </c:pt>
                <c:pt idx="26">
                  <c:v>142139636.47124401</c:v>
                </c:pt>
                <c:pt idx="27">
                  <c:v>196434573.13141161</c:v>
                </c:pt>
                <c:pt idx="28">
                  <c:v>45528975.974253885</c:v>
                </c:pt>
                <c:pt idx="29">
                  <c:v>50025765.113227837</c:v>
                </c:pt>
                <c:pt idx="30">
                  <c:v>134219613.2040689</c:v>
                </c:pt>
                <c:pt idx="31">
                  <c:v>1414042341.6569197</c:v>
                </c:pt>
                <c:pt idx="32">
                  <c:v>1276437414.8785188</c:v>
                </c:pt>
                <c:pt idx="33">
                  <c:v>1652136797.7338963</c:v>
                </c:pt>
                <c:pt idx="34">
                  <c:v>8747860038.935442</c:v>
                </c:pt>
                <c:pt idx="35">
                  <c:v>20672361347.698383</c:v>
                </c:pt>
                <c:pt idx="36">
                  <c:v>48453072141.53965</c:v>
                </c:pt>
                <c:pt idx="37">
                  <c:v>98402131440.237091</c:v>
                </c:pt>
                <c:pt idx="38">
                  <c:v>209050573604.18356</c:v>
                </c:pt>
                <c:pt idx="39">
                  <c:v>563186352769.99231</c:v>
                </c:pt>
                <c:pt idx="40">
                  <c:v>8683613756677.6221</c:v>
                </c:pt>
                <c:pt idx="41">
                  <c:v>1000000000000005.9</c:v>
                </c:pt>
                <c:pt idx="42">
                  <c:v>1143761067383.5701</c:v>
                </c:pt>
                <c:pt idx="43">
                  <c:v>1722609598074.6973</c:v>
                </c:pt>
              </c:numCache>
            </c:numRef>
          </c:yVal>
        </c:ser>
        <c:dLbls/>
        <c:axId val="77630848"/>
        <c:axId val="80347520"/>
      </c:scatterChart>
      <c:valAx>
        <c:axId val="77630848"/>
        <c:scaling>
          <c:orientation val="minMax"/>
        </c:scaling>
        <c:axPos val="b"/>
        <c:numFmt formatCode="General" sourceLinked="1"/>
        <c:tickLblPos val="nextTo"/>
        <c:crossAx val="80347520"/>
        <c:crosses val="autoZero"/>
        <c:crossBetween val="midCat"/>
      </c:valAx>
      <c:valAx>
        <c:axId val="80347520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7763084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787915115572487"/>
          <c:y val="5.6030183727034118E-2"/>
          <c:w val="0.79837903753978301"/>
          <c:h val="0.832619568387284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sourcedata_all!$C$8:$C$51</c:f>
              <c:numCache>
                <c:formatCode>General</c:formatCode>
                <c:ptCount val="44"/>
                <c:pt idx="0">
                  <c:v>1850</c:v>
                </c:pt>
                <c:pt idx="1">
                  <c:v>1872</c:v>
                </c:pt>
                <c:pt idx="2">
                  <c:v>1881</c:v>
                </c:pt>
                <c:pt idx="3">
                  <c:v>1890</c:v>
                </c:pt>
                <c:pt idx="4">
                  <c:v>1890</c:v>
                </c:pt>
                <c:pt idx="5">
                  <c:v>1902</c:v>
                </c:pt>
                <c:pt idx="6">
                  <c:v>1904</c:v>
                </c:pt>
                <c:pt idx="7">
                  <c:v>1905</c:v>
                </c:pt>
                <c:pt idx="8">
                  <c:v>1920</c:v>
                </c:pt>
                <c:pt idx="9">
                  <c:v>1933</c:v>
                </c:pt>
                <c:pt idx="10">
                  <c:v>1938</c:v>
                </c:pt>
                <c:pt idx="11">
                  <c:v>1941</c:v>
                </c:pt>
                <c:pt idx="12">
                  <c:v>1943</c:v>
                </c:pt>
                <c:pt idx="13">
                  <c:v>1944</c:v>
                </c:pt>
                <c:pt idx="14">
                  <c:v>1946</c:v>
                </c:pt>
                <c:pt idx="15">
                  <c:v>1946</c:v>
                </c:pt>
                <c:pt idx="16">
                  <c:v>1948</c:v>
                </c:pt>
                <c:pt idx="17">
                  <c:v>1949</c:v>
                </c:pt>
                <c:pt idx="18">
                  <c:v>1953</c:v>
                </c:pt>
                <c:pt idx="19">
                  <c:v>1951</c:v>
                </c:pt>
                <c:pt idx="20">
                  <c:v>1953</c:v>
                </c:pt>
                <c:pt idx="21">
                  <c:v>1953</c:v>
                </c:pt>
                <c:pt idx="22">
                  <c:v>1957</c:v>
                </c:pt>
                <c:pt idx="23">
                  <c:v>1961</c:v>
                </c:pt>
                <c:pt idx="24">
                  <c:v>1963</c:v>
                </c:pt>
                <c:pt idx="25">
                  <c:v>1963</c:v>
                </c:pt>
                <c:pt idx="26">
                  <c:v>1967</c:v>
                </c:pt>
                <c:pt idx="27">
                  <c:v>1974</c:v>
                </c:pt>
                <c:pt idx="28">
                  <c:v>1976</c:v>
                </c:pt>
                <c:pt idx="29">
                  <c:v>1980</c:v>
                </c:pt>
                <c:pt idx="30">
                  <c:v>1981</c:v>
                </c:pt>
                <c:pt idx="31">
                  <c:v>1990</c:v>
                </c:pt>
                <c:pt idx="32">
                  <c:v>1990</c:v>
                </c:pt>
                <c:pt idx="33">
                  <c:v>1992</c:v>
                </c:pt>
                <c:pt idx="34">
                  <c:v>1994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2001</c:v>
                </c:pt>
                <c:pt idx="40">
                  <c:v>2002</c:v>
                </c:pt>
                <c:pt idx="41">
                  <c:v>2002</c:v>
                </c:pt>
                <c:pt idx="42">
                  <c:v>2005</c:v>
                </c:pt>
                <c:pt idx="43">
                  <c:v>2007</c:v>
                </c:pt>
              </c:numCache>
            </c:numRef>
          </c:xVal>
          <c:yVal>
            <c:numRef>
              <c:f>sourcedata_all!$F$8:$F$51</c:f>
              <c:numCache>
                <c:formatCode>0.00E+00</c:formatCode>
                <c:ptCount val="44"/>
                <c:pt idx="0">
                  <c:v>1</c:v>
                </c:pt>
                <c:pt idx="1">
                  <c:v>3.1996200619227464</c:v>
                </c:pt>
                <c:pt idx="2">
                  <c:v>1</c:v>
                </c:pt>
                <c:pt idx="3">
                  <c:v>24.896293368962741</c:v>
                </c:pt>
                <c:pt idx="4">
                  <c:v>5.8897549455528733</c:v>
                </c:pt>
                <c:pt idx="5">
                  <c:v>101.84601390221363</c:v>
                </c:pt>
                <c:pt idx="6">
                  <c:v>18.014904568649655</c:v>
                </c:pt>
                <c:pt idx="7">
                  <c:v>11.961355899375626</c:v>
                </c:pt>
                <c:pt idx="8">
                  <c:v>4.4764803747075632</c:v>
                </c:pt>
                <c:pt idx="9">
                  <c:v>78.044180815902493</c:v>
                </c:pt>
                <c:pt idx="10">
                  <c:v>20.453420513707222</c:v>
                </c:pt>
                <c:pt idx="11">
                  <c:v>117.06135966965027</c:v>
                </c:pt>
                <c:pt idx="12">
                  <c:v>561.80424064040244</c:v>
                </c:pt>
                <c:pt idx="13">
                  <c:v>14.323036413717777</c:v>
                </c:pt>
                <c:pt idx="14">
                  <c:v>149.0548049456811</c:v>
                </c:pt>
                <c:pt idx="15">
                  <c:v>2652.4206464967692</c:v>
                </c:pt>
                <c:pt idx="16">
                  <c:v>609.75493466889668</c:v>
                </c:pt>
                <c:pt idx="17">
                  <c:v>76839.081952730383</c:v>
                </c:pt>
                <c:pt idx="18">
                  <c:v>1013.1908281321929</c:v>
                </c:pt>
                <c:pt idx="19">
                  <c:v>44025.475472131169</c:v>
                </c:pt>
                <c:pt idx="20">
                  <c:v>3150.2139632374237</c:v>
                </c:pt>
                <c:pt idx="21">
                  <c:v>117157.27649025299</c:v>
                </c:pt>
                <c:pt idx="22">
                  <c:v>1030768.2075386334</c:v>
                </c:pt>
                <c:pt idx="23">
                  <c:v>425600.03984682006</c:v>
                </c:pt>
                <c:pt idx="24">
                  <c:v>3507011.2506327708</c:v>
                </c:pt>
                <c:pt idx="25">
                  <c:v>11883237.792352924</c:v>
                </c:pt>
                <c:pt idx="26">
                  <c:v>142139636.47124401</c:v>
                </c:pt>
                <c:pt idx="27">
                  <c:v>196434573.13141161</c:v>
                </c:pt>
                <c:pt idx="28">
                  <c:v>45528975.974253885</c:v>
                </c:pt>
                <c:pt idx="29">
                  <c:v>50025765.113227837</c:v>
                </c:pt>
                <c:pt idx="30">
                  <c:v>134219613.2040689</c:v>
                </c:pt>
                <c:pt idx="31">
                  <c:v>1414042341.6569197</c:v>
                </c:pt>
                <c:pt idx="32">
                  <c:v>1276437414.8785188</c:v>
                </c:pt>
                <c:pt idx="33">
                  <c:v>1652136797.7338963</c:v>
                </c:pt>
                <c:pt idx="34">
                  <c:v>8747860038.935442</c:v>
                </c:pt>
                <c:pt idx="35">
                  <c:v>20672361347.698383</c:v>
                </c:pt>
                <c:pt idx="36">
                  <c:v>48453072141.53965</c:v>
                </c:pt>
                <c:pt idx="37">
                  <c:v>98402131440.237091</c:v>
                </c:pt>
                <c:pt idx="38">
                  <c:v>209050573604.18356</c:v>
                </c:pt>
                <c:pt idx="39">
                  <c:v>563186352769.99231</c:v>
                </c:pt>
                <c:pt idx="40">
                  <c:v>8683613756677.6221</c:v>
                </c:pt>
                <c:pt idx="41">
                  <c:v>1000000000000005.9</c:v>
                </c:pt>
                <c:pt idx="42">
                  <c:v>1143761067383.5701</c:v>
                </c:pt>
                <c:pt idx="43">
                  <c:v>1722609598074.6973</c:v>
                </c:pt>
              </c:numCache>
            </c:numRef>
          </c:yVal>
        </c:ser>
        <c:dLbls/>
        <c:axId val="89857408"/>
        <c:axId val="99579008"/>
      </c:scatterChart>
      <c:valAx>
        <c:axId val="89857408"/>
        <c:scaling>
          <c:orientation val="minMax"/>
        </c:scaling>
        <c:axPos val="b"/>
        <c:numFmt formatCode="General" sourceLinked="1"/>
        <c:tickLblPos val="nextTo"/>
        <c:crossAx val="99579008"/>
        <c:crosses val="autoZero"/>
        <c:crossBetween val="midCat"/>
      </c:valAx>
      <c:valAx>
        <c:axId val="99579008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8985740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119062</xdr:rowOff>
    </xdr:from>
    <xdr:to>
      <xdr:col>22</xdr:col>
      <xdr:colOff>385762</xdr:colOff>
      <xdr:row>25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2</xdr:row>
      <xdr:rowOff>4762</xdr:rowOff>
    </xdr:from>
    <xdr:to>
      <xdr:col>22</xdr:col>
      <xdr:colOff>366712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 s="38">
        <f>PRMallall!G1</f>
        <v>0.33866080342745825</v>
      </c>
      <c r="C2" s="38">
        <f>PRMallND!G1</f>
        <v>0.32953985183399276</v>
      </c>
      <c r="D2" s="38">
        <f>PRM70all!G1</f>
        <v>0.40496007458814415</v>
      </c>
      <c r="E2" s="38">
        <f>PRM70ND!G1</f>
        <v>0.42639177040618026</v>
      </c>
    </row>
    <row r="3" spans="1:5">
      <c r="A3" t="s">
        <v>78</v>
      </c>
      <c r="B3">
        <f>PRMallall!B36</f>
        <v>29</v>
      </c>
      <c r="C3">
        <f>PRMallND!B26</f>
        <v>19</v>
      </c>
      <c r="D3">
        <f>PRM70all!B24</f>
        <v>17</v>
      </c>
      <c r="E3">
        <f>PRM70ND!B18</f>
        <v>11</v>
      </c>
    </row>
    <row r="4" spans="1:5">
      <c r="A4" t="s">
        <v>52</v>
      </c>
      <c r="B4" s="37">
        <f>PRMallall!H1</f>
        <v>0.91142473044878147</v>
      </c>
      <c r="C4" s="37">
        <f>PRMallND!H1</f>
        <v>0.90482702402206228</v>
      </c>
      <c r="D4" s="37">
        <f>PRM70all!H1</f>
        <v>0.76497792569167888</v>
      </c>
      <c r="E4" s="37">
        <f>PRM70ND!H1</f>
        <v>0.61203479703710306</v>
      </c>
    </row>
    <row r="5" spans="1:5">
      <c r="A5" t="s">
        <v>84</v>
      </c>
      <c r="B5" s="38">
        <f>PRMallall!H16</f>
        <v>3.0375327673125285E-2</v>
      </c>
      <c r="C5" s="38">
        <f>PRMallND!H16</f>
        <v>4.0260502458045522E-2</v>
      </c>
      <c r="D5" s="38">
        <f>PRM70all!H16</f>
        <v>8.4517286049663493E-2</v>
      </c>
      <c r="E5" s="38">
        <f>PRM70ND!H16</f>
        <v>0.17309151989736818</v>
      </c>
    </row>
    <row r="6" spans="1:5">
      <c r="A6" t="s">
        <v>85</v>
      </c>
      <c r="B6" s="38">
        <f>PRMallall!H26</f>
        <v>1.4755637582914927E-2</v>
      </c>
      <c r="C6" s="38">
        <f>PRMallND!H26</f>
        <v>1.9211558751169089E-2</v>
      </c>
      <c r="D6" s="38">
        <f>PRM70all!H26</f>
        <v>4.0011135476664461E-2</v>
      </c>
      <c r="E6" s="38">
        <f>PRM70ND!H26</f>
        <v>7.8378797966952379E-2</v>
      </c>
    </row>
    <row r="7" spans="1:5">
      <c r="A7" t="s">
        <v>86</v>
      </c>
      <c r="B7" s="38">
        <f>SUM(B5:B6)/3</f>
        <v>1.5043655085346738E-2</v>
      </c>
      <c r="C7" s="38">
        <f>SUM(C5:C6)/3</f>
        <v>1.9824020403071536E-2</v>
      </c>
      <c r="D7" s="38">
        <f>SUM(D5:D6)/3</f>
        <v>4.1509473842109318E-2</v>
      </c>
      <c r="E7" s="38">
        <f>SUM(E5:E6)/3</f>
        <v>8.3823439288106857E-2</v>
      </c>
    </row>
    <row r="8" spans="1:5">
      <c r="A8" t="s">
        <v>87</v>
      </c>
      <c r="B8" s="39">
        <f>B7/B2</f>
        <v>4.4421010441998539E-2</v>
      </c>
      <c r="C8" s="39">
        <f>C7/C2</f>
        <v>6.0156670863158547E-2</v>
      </c>
      <c r="D8" s="39">
        <f>D7/D2</f>
        <v>0.10250263284430107</v>
      </c>
      <c r="E8" s="39">
        <f>E7/E2</f>
        <v>0.19658784504273324</v>
      </c>
    </row>
    <row r="9" spans="1:5">
      <c r="A9" t="s">
        <v>88</v>
      </c>
      <c r="B9" s="38">
        <f>PRMallall!B31</f>
        <v>0.33863288851367623</v>
      </c>
      <c r="C9" s="38">
        <f>PRMallND!B21</f>
        <v>0.32940704762054429</v>
      </c>
      <c r="D9" s="38">
        <f>PRM70all!B19</f>
        <v>0.40565589599607116</v>
      </c>
      <c r="E9" s="38">
        <f>PRM70ND!B13</f>
        <v>0.45649413485946505</v>
      </c>
    </row>
    <row r="10" spans="1:5">
      <c r="A10" t="s">
        <v>89</v>
      </c>
      <c r="B10" s="38">
        <f>PRMallall!B32</f>
        <v>4.138317603047054E-3</v>
      </c>
      <c r="C10" s="38">
        <f>PRMallND!B22</f>
        <v>6.673360384154994E-3</v>
      </c>
      <c r="D10" s="38">
        <f>PRM70all!B20</f>
        <v>1.7319388034233395E-2</v>
      </c>
      <c r="E10" s="38">
        <f>PRM70ND!B14</f>
        <v>0.14156204000037712</v>
      </c>
    </row>
    <row r="11" spans="1:5">
      <c r="A11" t="s">
        <v>91</v>
      </c>
      <c r="B11" s="38">
        <f>PRMallall!B34</f>
        <v>0.34372047437016395</v>
      </c>
      <c r="C11" s="38">
        <f>PRMallND!B24</f>
        <v>0.3350095005510218</v>
      </c>
      <c r="D11" s="38">
        <f>PRM70all!B22</f>
        <v>0.45338947887646508</v>
      </c>
      <c r="E11" s="38">
        <f>PRM70ND!B16</f>
        <v>0.87575059772718622</v>
      </c>
    </row>
    <row r="12" spans="1:5">
      <c r="A12" t="s">
        <v>90</v>
      </c>
      <c r="B12" s="38">
        <f>PRMallall!B33</f>
        <v>0.32287799627017821</v>
      </c>
      <c r="C12" s="38">
        <f>PRMallND!B23</f>
        <v>0.30779485099254394</v>
      </c>
      <c r="D12" s="38">
        <f>PRM70all!B21</f>
        <v>0.36230463847328154</v>
      </c>
      <c r="E12" s="38">
        <f>PRM70ND!B15</f>
        <v>0.34077082027983718</v>
      </c>
    </row>
    <row r="13" spans="1:5">
      <c r="A13" t="s">
        <v>92</v>
      </c>
      <c r="B13">
        <f>PRMallall!E35</f>
        <v>64</v>
      </c>
      <c r="C13">
        <f>PRMallND!E25</f>
        <v>59</v>
      </c>
      <c r="D13">
        <f>PRM70all!E23</f>
        <v>33</v>
      </c>
      <c r="E13">
        <f>PRM70ND!E17</f>
        <v>28</v>
      </c>
    </row>
    <row r="14" spans="1:5">
      <c r="A14" t="s">
        <v>93</v>
      </c>
    </row>
    <row r="15" spans="1:5">
      <c r="A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AZ26"/>
  <sheetViews>
    <sheetView workbookViewId="0">
      <selection activeCell="F1" sqref="F1"/>
    </sheetView>
  </sheetViews>
  <sheetFormatPr defaultRowHeight="15"/>
  <sheetData>
    <row r="1" spans="1:52" ht="16.5" thickTop="1" thickBot="1">
      <c r="B1" s="3" t="s">
        <v>51</v>
      </c>
      <c r="C1" s="3" t="s">
        <v>52</v>
      </c>
      <c r="D1" s="3" t="s">
        <v>53</v>
      </c>
      <c r="E1" s="36" t="s">
        <v>1</v>
      </c>
      <c r="F1" s="36" t="s">
        <v>2</v>
      </c>
      <c r="G1" s="29">
        <f>LN(G2)</f>
        <v>0.42639177040618026</v>
      </c>
      <c r="H1" s="30">
        <f>G4</f>
        <v>0.61203479703710306</v>
      </c>
      <c r="I1" s="4" t="s">
        <v>1</v>
      </c>
      <c r="J1" s="4" t="s">
        <v>2</v>
      </c>
      <c r="K1" s="31">
        <f>LN(K2)</f>
        <v>0.87575059772718622</v>
      </c>
      <c r="L1" s="32">
        <f>K4</f>
        <v>0.78522755528201849</v>
      </c>
      <c r="M1" s="4" t="s">
        <v>1</v>
      </c>
      <c r="N1" s="4" t="s">
        <v>2</v>
      </c>
      <c r="O1" s="31">
        <f>LN(O2)</f>
        <v>0.40991281005368535</v>
      </c>
      <c r="P1" s="32">
        <f>O4</f>
        <v>0.59556847343089514</v>
      </c>
      <c r="Q1" s="4" t="s">
        <v>1</v>
      </c>
      <c r="R1" s="4" t="s">
        <v>2</v>
      </c>
      <c r="S1" s="31">
        <f>LN(S2)</f>
        <v>0.41312932377577199</v>
      </c>
      <c r="T1" s="32">
        <f>S4</f>
        <v>0.61757622618945762</v>
      </c>
      <c r="U1" s="4" t="s">
        <v>1</v>
      </c>
      <c r="V1" s="4" t="s">
        <v>2</v>
      </c>
      <c r="W1" s="31">
        <f>LN(W2)</f>
        <v>0.42343324140019578</v>
      </c>
      <c r="X1" s="32">
        <f>W4</f>
        <v>0.61900862298439496</v>
      </c>
      <c r="Y1" s="4" t="s">
        <v>1</v>
      </c>
      <c r="Z1" s="4" t="s">
        <v>2</v>
      </c>
      <c r="AA1" s="31">
        <f>LN(AA2)</f>
        <v>0.4293378945608079</v>
      </c>
      <c r="AB1" s="32">
        <f>AA4</f>
        <v>0.62542821936946225</v>
      </c>
      <c r="AC1" s="4" t="s">
        <v>1</v>
      </c>
      <c r="AD1" s="4" t="s">
        <v>2</v>
      </c>
      <c r="AE1" s="31">
        <f>LN(AE2)</f>
        <v>0.43084215341054888</v>
      </c>
      <c r="AF1" s="32">
        <f>AE4</f>
        <v>0.62125527971169814</v>
      </c>
      <c r="AG1" s="4" t="s">
        <v>1</v>
      </c>
      <c r="AH1" s="4" t="s">
        <v>2</v>
      </c>
      <c r="AI1" s="31">
        <f>LN(AI2)</f>
        <v>0.4316483135307132</v>
      </c>
      <c r="AJ1" s="32">
        <f>AI4</f>
        <v>0.61778711193311031</v>
      </c>
      <c r="AK1" s="4" t="s">
        <v>1</v>
      </c>
      <c r="AL1" s="4" t="s">
        <v>2</v>
      </c>
      <c r="AM1" s="31">
        <f>LN(AM2)</f>
        <v>0.43117464387121002</v>
      </c>
      <c r="AN1" s="32">
        <f>AM4</f>
        <v>0.61238337027652279</v>
      </c>
      <c r="AO1" s="4" t="s">
        <v>1</v>
      </c>
      <c r="AP1" s="4" t="s">
        <v>2</v>
      </c>
      <c r="AQ1" s="31">
        <f>LN(AQ2)</f>
        <v>0.43230921741769657</v>
      </c>
      <c r="AR1" s="32">
        <f>AQ4</f>
        <v>0.60448394465556587</v>
      </c>
      <c r="AS1" s="4" t="s">
        <v>1</v>
      </c>
      <c r="AT1" s="4" t="s">
        <v>2</v>
      </c>
      <c r="AU1" s="31">
        <f>LN(AU2)</f>
        <v>0.40312646742646252</v>
      </c>
      <c r="AV1" s="32">
        <f>AU4</f>
        <v>0.57642130734774288</v>
      </c>
      <c r="AW1" s="4" t="s">
        <v>1</v>
      </c>
      <c r="AX1" s="4" t="s">
        <v>2</v>
      </c>
      <c r="AY1" s="31">
        <f>LN(AY2)</f>
        <v>0.34077082027983718</v>
      </c>
      <c r="AZ1" s="32">
        <f>AY4</f>
        <v>0.74955385550261344</v>
      </c>
    </row>
    <row r="2" spans="1:52" ht="15.75" thickTop="1">
      <c r="B2">
        <v>0.87575059772718622</v>
      </c>
      <c r="C2" s="33">
        <v>0.78522755528201849</v>
      </c>
      <c r="D2">
        <v>29.24872625305742</v>
      </c>
      <c r="E2" s="4">
        <v>1974</v>
      </c>
      <c r="F2" s="5">
        <v>196434573.13141161</v>
      </c>
      <c r="G2">
        <f t="array" ref="G2:H6">LOGEST(F2:F12,E2:E12,TRUE, TRUE)</f>
        <v>1.5317207404578881</v>
      </c>
      <c r="H2">
        <v>0</v>
      </c>
      <c r="I2" s="4">
        <v>1990</v>
      </c>
      <c r="J2" s="5">
        <v>1414042341.6569197</v>
      </c>
      <c r="K2">
        <f t="array" ref="K2:L6">LOGEST(J2:J11,I2:I11,TRUE, TRUE)</f>
        <v>2.4006765602391686</v>
      </c>
      <c r="L2">
        <v>0</v>
      </c>
      <c r="M2" s="4">
        <v>1974</v>
      </c>
      <c r="N2" s="5">
        <v>196434573.13141161</v>
      </c>
      <c r="O2">
        <f t="array" ref="O2:P6">LOGEST(N2:N11,M2:M11,TRUE, TRUE)</f>
        <v>1.5066864114783769</v>
      </c>
      <c r="P2">
        <v>0</v>
      </c>
      <c r="Q2" s="4">
        <v>1974</v>
      </c>
      <c r="R2" s="5">
        <v>196434573.13141161</v>
      </c>
      <c r="S2">
        <f t="array" ref="S2:T6">LOGEST(R2:R11,Q2:Q11,TRUE, TRUE)</f>
        <v>1.5115404914181365</v>
      </c>
      <c r="T2">
        <v>0</v>
      </c>
      <c r="U2" s="4">
        <v>1974</v>
      </c>
      <c r="V2" s="5">
        <v>196434573.13141161</v>
      </c>
      <c r="W2">
        <f t="array" ref="W2:X6">LOGEST(V2:V11,U2:U11,TRUE, TRUE)</f>
        <v>1.5271957971067813</v>
      </c>
      <c r="X2">
        <v>0</v>
      </c>
      <c r="Y2" s="4">
        <v>1974</v>
      </c>
      <c r="Z2" s="5">
        <v>196434573.13141161</v>
      </c>
      <c r="AA2">
        <f t="array" ref="AA2:AB6">LOGEST(Z2:Z11,Y2:Y11,TRUE, TRUE)</f>
        <v>1.5362400338604003</v>
      </c>
      <c r="AB2">
        <v>0</v>
      </c>
      <c r="AC2" s="4">
        <v>1974</v>
      </c>
      <c r="AD2" s="5">
        <v>196434573.13141161</v>
      </c>
      <c r="AE2">
        <f t="array" ref="AE2:AF6">LOGEST(AD2:AD11,AC2:AC11,TRUE, TRUE)</f>
        <v>1.5385526754963987</v>
      </c>
      <c r="AF2">
        <v>0</v>
      </c>
      <c r="AG2" s="4">
        <v>1974</v>
      </c>
      <c r="AH2" s="5">
        <v>196434573.13141161</v>
      </c>
      <c r="AI2">
        <f t="array" ref="AI2:AJ6">LOGEST(AH2:AH11,AG2:AG11,TRUE, TRUE)</f>
        <v>1.5397934953887127</v>
      </c>
      <c r="AJ2">
        <v>0</v>
      </c>
      <c r="AK2" s="4">
        <v>1974</v>
      </c>
      <c r="AL2" s="5">
        <v>196434573.13141161</v>
      </c>
      <c r="AM2">
        <f t="array" ref="AM2:AN6">LOGEST(AL2:AL11,AK2:AK11,TRUE, TRUE)</f>
        <v>1.5390643146370793</v>
      </c>
      <c r="AN2">
        <v>0</v>
      </c>
      <c r="AO2" s="4">
        <v>1974</v>
      </c>
      <c r="AP2" s="5">
        <v>196434573.13141161</v>
      </c>
      <c r="AQ2">
        <f t="array" ref="AQ2:AR6">LOGEST(AP2:AP11,AO2:AO11,TRUE, TRUE)</f>
        <v>1.5408114872553031</v>
      </c>
      <c r="AR2">
        <v>0</v>
      </c>
      <c r="AS2" s="4">
        <v>1974</v>
      </c>
      <c r="AT2" s="5">
        <v>196434573.13141161</v>
      </c>
      <c r="AU2">
        <f t="array" ref="AU2:AV6">LOGEST(AT2:AT11,AS2:AS11,TRUE, TRUE)</f>
        <v>1.4964961377118475</v>
      </c>
      <c r="AV2">
        <v>0</v>
      </c>
      <c r="AW2" s="4">
        <v>1974</v>
      </c>
      <c r="AX2" s="5">
        <v>196434573.13141161</v>
      </c>
      <c r="AY2">
        <f t="array" ref="AY2:AZ6">LOGEST(AX2:AX11,AW2:AW11,TRUE, TRUE)</f>
        <v>1.4060309701503446</v>
      </c>
      <c r="AZ2">
        <v>2.0629655677489632E-285</v>
      </c>
    </row>
    <row r="3" spans="1:52">
      <c r="B3">
        <v>0.40991281005368535</v>
      </c>
      <c r="C3" s="33">
        <v>0.59556847343089514</v>
      </c>
      <c r="D3">
        <v>11.780851576695881</v>
      </c>
      <c r="E3" s="4">
        <v>1990</v>
      </c>
      <c r="F3" s="5">
        <v>1414042341.6569197</v>
      </c>
      <c r="G3">
        <v>0.11316076883982966</v>
      </c>
      <c r="H3">
        <v>225.75738392949941</v>
      </c>
      <c r="I3" s="4">
        <v>1992</v>
      </c>
      <c r="J3" s="5">
        <v>1652136797.7338963</v>
      </c>
      <c r="K3">
        <v>0.16192986861181879</v>
      </c>
      <c r="L3">
        <v>323.39076858804657</v>
      </c>
      <c r="M3" s="4">
        <v>1992</v>
      </c>
      <c r="N3" s="5">
        <v>1652136797.7338963</v>
      </c>
      <c r="O3">
        <v>0.11942717195150643</v>
      </c>
      <c r="P3">
        <v>238.31875447467166</v>
      </c>
      <c r="Q3" s="4">
        <v>1990</v>
      </c>
      <c r="R3" s="5">
        <v>1414042341.6569197</v>
      </c>
      <c r="S3">
        <v>0.11493920406942863</v>
      </c>
      <c r="T3">
        <v>229.34000871724734</v>
      </c>
      <c r="U3" s="4">
        <v>1990</v>
      </c>
      <c r="V3" s="5">
        <v>1414042341.6569197</v>
      </c>
      <c r="W3">
        <v>0.11744896103460216</v>
      </c>
      <c r="X3">
        <v>234.32430271349293</v>
      </c>
      <c r="Y3" s="4">
        <v>1990</v>
      </c>
      <c r="Z3" s="5">
        <v>1414042341.6569197</v>
      </c>
      <c r="AA3">
        <v>0.1174716368107635</v>
      </c>
      <c r="AB3">
        <v>234.34604937879817</v>
      </c>
      <c r="AC3" s="4">
        <v>1990</v>
      </c>
      <c r="AD3" s="5">
        <v>1414042341.6569197</v>
      </c>
      <c r="AE3">
        <v>0.11893548334090484</v>
      </c>
      <c r="AF3">
        <v>237.25439697221037</v>
      </c>
      <c r="AG3" s="4">
        <v>1990</v>
      </c>
      <c r="AH3" s="5">
        <v>1414042341.6569197</v>
      </c>
      <c r="AI3">
        <v>0.12003787443476169</v>
      </c>
      <c r="AJ3">
        <v>239.44144404832028</v>
      </c>
      <c r="AK3" s="4">
        <v>1990</v>
      </c>
      <c r="AL3" s="5">
        <v>1414042341.6569197</v>
      </c>
      <c r="AM3">
        <v>0.12128238426782874</v>
      </c>
      <c r="AN3">
        <v>241.91173591621978</v>
      </c>
      <c r="AO3" s="4">
        <v>1990</v>
      </c>
      <c r="AP3" s="5">
        <v>1414042341.6569197</v>
      </c>
      <c r="AQ3">
        <v>0.12363435730722575</v>
      </c>
      <c r="AR3">
        <v>246.57822316890645</v>
      </c>
      <c r="AS3" s="4">
        <v>1990</v>
      </c>
      <c r="AT3" s="5">
        <v>1414042341.6569197</v>
      </c>
      <c r="AU3">
        <v>0.12217809775497569</v>
      </c>
      <c r="AV3">
        <v>243.66157567740538</v>
      </c>
      <c r="AW3" s="4">
        <v>1990</v>
      </c>
      <c r="AX3" s="5">
        <v>1414042341.6569197</v>
      </c>
      <c r="AY3">
        <v>6.9642308736334396E-2</v>
      </c>
      <c r="AZ3">
        <v>138.8886796595792</v>
      </c>
    </row>
    <row r="4" spans="1:52" ht="15.75" thickBot="1">
      <c r="B4">
        <v>0.41312932377577199</v>
      </c>
      <c r="C4" s="33">
        <v>0.61757622618945762</v>
      </c>
      <c r="D4">
        <v>12.919201545151065</v>
      </c>
      <c r="E4" s="4">
        <v>1992</v>
      </c>
      <c r="F4" s="5">
        <v>1652136797.7338963</v>
      </c>
      <c r="G4">
        <v>0.61203479703710306</v>
      </c>
      <c r="H4">
        <v>2.862766170477371</v>
      </c>
      <c r="I4" s="4">
        <v>1994</v>
      </c>
      <c r="J4" s="5">
        <v>8747860038.935442</v>
      </c>
      <c r="K4">
        <v>0.78522755528201849</v>
      </c>
      <c r="L4">
        <v>2.0153601752055326</v>
      </c>
      <c r="M4" s="4">
        <v>1994</v>
      </c>
      <c r="N4" s="5">
        <v>8747860038.935442</v>
      </c>
      <c r="O4">
        <v>0.59556847343089514</v>
      </c>
      <c r="P4">
        <v>2.9556717100694714</v>
      </c>
      <c r="Q4" s="4">
        <v>1994</v>
      </c>
      <c r="R4" s="5">
        <v>8747860038.935442</v>
      </c>
      <c r="S4">
        <v>0.61757622618945762</v>
      </c>
      <c r="T4">
        <v>2.885180081085907</v>
      </c>
      <c r="U4" s="4">
        <v>1992</v>
      </c>
      <c r="V4" s="5">
        <v>1652136797.7338963</v>
      </c>
      <c r="W4">
        <v>0.61900862298439496</v>
      </c>
      <c r="X4">
        <v>2.968695289600447</v>
      </c>
      <c r="Y4" s="4">
        <v>1992</v>
      </c>
      <c r="Z4" s="5">
        <v>1652136797.7338963</v>
      </c>
      <c r="AA4">
        <v>0.62542821936946225</v>
      </c>
      <c r="AB4">
        <v>2.9692684532051752</v>
      </c>
      <c r="AC4" s="4">
        <v>1992</v>
      </c>
      <c r="AD4" s="5">
        <v>1652136797.7338963</v>
      </c>
      <c r="AE4">
        <v>0.62125527971169814</v>
      </c>
      <c r="AF4">
        <v>2.9984953943524779</v>
      </c>
      <c r="AG4" s="4">
        <v>1992</v>
      </c>
      <c r="AH4" s="5">
        <v>1652136797.7338963</v>
      </c>
      <c r="AI4">
        <v>0.61778711193311031</v>
      </c>
      <c r="AJ4">
        <v>3.0131658479718171</v>
      </c>
      <c r="AK4" s="4">
        <v>1992</v>
      </c>
      <c r="AL4" s="5">
        <v>1652136797.7338963</v>
      </c>
      <c r="AM4">
        <v>0.61238337027652279</v>
      </c>
      <c r="AN4">
        <v>3.0257463500842574</v>
      </c>
      <c r="AO4" s="4">
        <v>1992</v>
      </c>
      <c r="AP4" s="5">
        <v>1652136797.7338963</v>
      </c>
      <c r="AQ4">
        <v>0.60448394465556587</v>
      </c>
      <c r="AR4">
        <v>3.0294202029076733</v>
      </c>
      <c r="AS4" s="4">
        <v>1992</v>
      </c>
      <c r="AT4" s="5">
        <v>1652136797.7338963</v>
      </c>
      <c r="AU4">
        <v>0.57642130734774288</v>
      </c>
      <c r="AV4">
        <v>2.9578709345367655</v>
      </c>
      <c r="AW4" s="4">
        <v>1992</v>
      </c>
      <c r="AX4" s="5">
        <v>1652136797.7338963</v>
      </c>
      <c r="AY4">
        <v>0.74955385550261344</v>
      </c>
      <c r="AZ4">
        <v>1.6860056312085632</v>
      </c>
    </row>
    <row r="5" spans="1:52" ht="16.5" thickTop="1" thickBot="1">
      <c r="B5">
        <v>0.42343324140019578</v>
      </c>
      <c r="C5" s="33">
        <v>0.61900862298439496</v>
      </c>
      <c r="D5">
        <v>12.997850562041268</v>
      </c>
      <c r="E5" s="4">
        <v>1994</v>
      </c>
      <c r="F5" s="5">
        <v>8747860038.935442</v>
      </c>
      <c r="G5">
        <v>14.197956752994459</v>
      </c>
      <c r="H5">
        <v>9</v>
      </c>
      <c r="I5" s="22">
        <v>1996</v>
      </c>
      <c r="J5" s="14">
        <v>20672361347.698383</v>
      </c>
      <c r="K5" s="30">
        <v>29.24872625305742</v>
      </c>
      <c r="L5">
        <v>8</v>
      </c>
      <c r="M5" s="22">
        <v>1996</v>
      </c>
      <c r="N5" s="14">
        <v>20672361347.698383</v>
      </c>
      <c r="O5" s="30">
        <v>11.780851576695881</v>
      </c>
      <c r="P5">
        <v>8</v>
      </c>
      <c r="Q5" s="22">
        <v>1996</v>
      </c>
      <c r="R5" s="14">
        <v>20672361347.698383</v>
      </c>
      <c r="S5" s="30">
        <v>12.919201545151065</v>
      </c>
      <c r="T5">
        <v>8</v>
      </c>
      <c r="U5" s="22">
        <v>1996</v>
      </c>
      <c r="V5" s="14">
        <v>20672361347.698383</v>
      </c>
      <c r="W5" s="30">
        <v>12.997850562041268</v>
      </c>
      <c r="X5">
        <v>8</v>
      </c>
      <c r="Y5" s="4">
        <v>1994</v>
      </c>
      <c r="Z5" s="5">
        <v>8747860038.935442</v>
      </c>
      <c r="AA5" s="30">
        <v>13.357722107450673</v>
      </c>
      <c r="AB5">
        <v>8</v>
      </c>
      <c r="AC5" s="4">
        <v>1994</v>
      </c>
      <c r="AD5" s="5">
        <v>8747860038.935442</v>
      </c>
      <c r="AE5" s="30">
        <v>13.122406654039615</v>
      </c>
      <c r="AF5">
        <v>8</v>
      </c>
      <c r="AG5" s="4">
        <v>1994</v>
      </c>
      <c r="AH5" s="5">
        <v>8747860038.935442</v>
      </c>
      <c r="AI5" s="30">
        <v>12.930743702708291</v>
      </c>
      <c r="AJ5">
        <v>8</v>
      </c>
      <c r="AK5" s="4">
        <v>1994</v>
      </c>
      <c r="AL5" s="5">
        <v>8747860038.935442</v>
      </c>
      <c r="AM5" s="30">
        <v>12.638949380750613</v>
      </c>
      <c r="AN5">
        <v>8</v>
      </c>
      <c r="AO5" s="4">
        <v>1994</v>
      </c>
      <c r="AP5" s="5">
        <v>8747860038.935442</v>
      </c>
      <c r="AQ5" s="30">
        <v>12.226738944979669</v>
      </c>
      <c r="AR5">
        <v>8</v>
      </c>
      <c r="AS5" s="4">
        <v>1994</v>
      </c>
      <c r="AT5" s="5">
        <v>8747860038.935442</v>
      </c>
      <c r="AU5" s="30">
        <v>10.886691277853561</v>
      </c>
      <c r="AV5">
        <v>8</v>
      </c>
      <c r="AW5" s="4">
        <v>1994</v>
      </c>
      <c r="AX5" s="5">
        <v>8747860038.935442</v>
      </c>
      <c r="AY5" s="30">
        <v>23.942995233785599</v>
      </c>
      <c r="AZ5">
        <v>8</v>
      </c>
    </row>
    <row r="6" spans="1:52" ht="15.75" thickTop="1">
      <c r="B6">
        <v>0.4293378945608079</v>
      </c>
      <c r="C6" s="33">
        <v>0.62542821936946225</v>
      </c>
      <c r="D6">
        <v>13.357722107450673</v>
      </c>
      <c r="E6" s="22">
        <v>1996</v>
      </c>
      <c r="F6" s="14">
        <v>20672361347.698383</v>
      </c>
      <c r="G6">
        <v>116.35836279687472</v>
      </c>
      <c r="H6">
        <v>73.758871321467055</v>
      </c>
      <c r="I6" s="22">
        <v>1997</v>
      </c>
      <c r="J6" s="14">
        <v>48453072141.53965</v>
      </c>
      <c r="K6">
        <v>118.79886804908426</v>
      </c>
      <c r="L6">
        <v>32.493413086435794</v>
      </c>
      <c r="M6" s="22">
        <v>1997</v>
      </c>
      <c r="N6" s="14">
        <v>48453072141.53965</v>
      </c>
      <c r="O6">
        <v>102.91746350574162</v>
      </c>
      <c r="P6">
        <v>69.887962061639954</v>
      </c>
      <c r="Q6" s="22">
        <v>1997</v>
      </c>
      <c r="R6" s="14">
        <v>48453072141.53965</v>
      </c>
      <c r="S6">
        <v>107.54284562677516</v>
      </c>
      <c r="T6">
        <v>66.594112802359049</v>
      </c>
      <c r="U6" s="22">
        <v>1997</v>
      </c>
      <c r="V6" s="14">
        <v>48453072141.53965</v>
      </c>
      <c r="W6">
        <v>114.55202906959806</v>
      </c>
      <c r="X6">
        <v>70.50521377996705</v>
      </c>
      <c r="Y6" s="22">
        <v>1997</v>
      </c>
      <c r="Z6" s="14">
        <v>48453072141.53965</v>
      </c>
      <c r="AA6">
        <v>117.76909360130416</v>
      </c>
      <c r="AB6">
        <v>70.532441177595629</v>
      </c>
      <c r="AC6" s="22">
        <v>1996</v>
      </c>
      <c r="AD6" s="14">
        <v>20672361347.698383</v>
      </c>
      <c r="AE6">
        <v>117.9832253103969</v>
      </c>
      <c r="AF6">
        <v>71.927797039624181</v>
      </c>
      <c r="AG6" s="22">
        <v>1996</v>
      </c>
      <c r="AH6" s="14">
        <v>20672361347.698383</v>
      </c>
      <c r="AI6">
        <v>117.40039996821996</v>
      </c>
      <c r="AJ6">
        <v>72.63334741906975</v>
      </c>
      <c r="AK6" s="22">
        <v>1996</v>
      </c>
      <c r="AL6" s="14">
        <v>20672361347.698383</v>
      </c>
      <c r="AM6">
        <v>115.71136335727007</v>
      </c>
      <c r="AN6">
        <v>73.241127800385641</v>
      </c>
      <c r="AO6" s="22">
        <v>1996</v>
      </c>
      <c r="AP6" s="14">
        <v>20672361347.698383</v>
      </c>
      <c r="AQ6">
        <v>112.20951218236652</v>
      </c>
      <c r="AR6">
        <v>73.419094126281351</v>
      </c>
      <c r="AS6" s="22">
        <v>1996</v>
      </c>
      <c r="AT6" s="14">
        <v>20672361347.698383</v>
      </c>
      <c r="AU6">
        <v>95.247667056360868</v>
      </c>
      <c r="AV6">
        <v>69.992003723019181</v>
      </c>
      <c r="AW6" s="22">
        <v>1996</v>
      </c>
      <c r="AX6" s="14">
        <v>20672361347.698383</v>
      </c>
      <c r="AY6">
        <v>68.06071712035255</v>
      </c>
      <c r="AZ6">
        <v>22.740919907735886</v>
      </c>
    </row>
    <row r="7" spans="1:52">
      <c r="B7">
        <v>0.43084215341054888</v>
      </c>
      <c r="C7" s="33">
        <v>0.62125527971169814</v>
      </c>
      <c r="D7">
        <v>13.122406654039615</v>
      </c>
      <c r="E7" s="22">
        <v>1997</v>
      </c>
      <c r="F7" s="14">
        <v>48453072141.53965</v>
      </c>
      <c r="G7" t="s">
        <v>54</v>
      </c>
      <c r="H7">
        <f>TINV(0.0455,H5)</f>
        <v>2.3198094379138521</v>
      </c>
      <c r="I7" s="22">
        <v>1998</v>
      </c>
      <c r="J7" s="14">
        <v>98402131440.237091</v>
      </c>
      <c r="K7" t="s">
        <v>54</v>
      </c>
      <c r="L7">
        <f>TINV(0.0455,L5)</f>
        <v>2.3664194984811786</v>
      </c>
      <c r="M7" s="22">
        <v>1998</v>
      </c>
      <c r="N7" s="14">
        <v>98402131440.237091</v>
      </c>
      <c r="O7" t="s">
        <v>54</v>
      </c>
      <c r="P7">
        <f>TINV(0.0455,P5)</f>
        <v>2.3664194984811786</v>
      </c>
      <c r="Q7" s="22">
        <v>1998</v>
      </c>
      <c r="R7" s="14">
        <v>98402131440.237091</v>
      </c>
      <c r="S7" t="s">
        <v>54</v>
      </c>
      <c r="T7">
        <f>TINV(0.0455,T5)</f>
        <v>2.3664194984811786</v>
      </c>
      <c r="U7" s="22">
        <v>1998</v>
      </c>
      <c r="V7" s="14">
        <v>98402131440.237091</v>
      </c>
      <c r="W7" t="s">
        <v>54</v>
      </c>
      <c r="X7">
        <f>TINV(0.0455,X5)</f>
        <v>2.3664194984811786</v>
      </c>
      <c r="Y7" s="22">
        <v>1998</v>
      </c>
      <c r="Z7" s="14">
        <v>98402131440.237091</v>
      </c>
      <c r="AA7" t="s">
        <v>54</v>
      </c>
      <c r="AB7">
        <f>TINV(0.0455,AB5)</f>
        <v>2.3664194984811786</v>
      </c>
      <c r="AC7" s="22">
        <v>1998</v>
      </c>
      <c r="AD7" s="14">
        <v>98402131440.237091</v>
      </c>
      <c r="AE7" t="s">
        <v>54</v>
      </c>
      <c r="AF7">
        <f>TINV(0.0455,AF5)</f>
        <v>2.3664194984811786</v>
      </c>
      <c r="AG7" s="22">
        <v>1997</v>
      </c>
      <c r="AH7" s="14">
        <v>48453072141.53965</v>
      </c>
      <c r="AI7" t="s">
        <v>54</v>
      </c>
      <c r="AJ7">
        <f>TINV(0.0455,AJ5)</f>
        <v>2.3664194984811786</v>
      </c>
      <c r="AK7" s="22">
        <v>1997</v>
      </c>
      <c r="AL7" s="14">
        <v>48453072141.53965</v>
      </c>
      <c r="AM7" t="s">
        <v>54</v>
      </c>
      <c r="AN7">
        <f>TINV(0.0455,AN5)</f>
        <v>2.3664194984811786</v>
      </c>
      <c r="AO7" s="22">
        <v>1997</v>
      </c>
      <c r="AP7" s="14">
        <v>48453072141.53965</v>
      </c>
      <c r="AQ7" t="s">
        <v>54</v>
      </c>
      <c r="AR7">
        <f>TINV(0.0455,AR5)</f>
        <v>2.3664194984811786</v>
      </c>
      <c r="AS7" s="22">
        <v>1997</v>
      </c>
      <c r="AT7" s="14">
        <v>48453072141.53965</v>
      </c>
      <c r="AU7" t="s">
        <v>54</v>
      </c>
      <c r="AV7">
        <f>TINV(0.0455,AV5)</f>
        <v>2.3664194984811786</v>
      </c>
      <c r="AW7" s="22">
        <v>1997</v>
      </c>
      <c r="AX7" s="14">
        <v>48453072141.53965</v>
      </c>
    </row>
    <row r="8" spans="1:52">
      <c r="B8">
        <v>0.4316483135307132</v>
      </c>
      <c r="C8" s="33">
        <v>0.61778711193311031</v>
      </c>
      <c r="D8">
        <v>12.930743702708291</v>
      </c>
      <c r="E8" s="22">
        <v>1998</v>
      </c>
      <c r="F8" s="14">
        <v>98402131440.237091</v>
      </c>
      <c r="G8" t="s">
        <v>55</v>
      </c>
      <c r="H8">
        <f>H7*G3</f>
        <v>0.26251141955622459</v>
      </c>
      <c r="I8" s="22">
        <v>1999</v>
      </c>
      <c r="J8" s="14">
        <v>209050573604.18356</v>
      </c>
      <c r="K8" t="s">
        <v>55</v>
      </c>
      <c r="L8">
        <f>L7*K3</f>
        <v>0.38319399846950336</v>
      </c>
      <c r="M8" s="22">
        <v>1999</v>
      </c>
      <c r="N8" s="14">
        <v>209050573604.18356</v>
      </c>
      <c r="O8" t="s">
        <v>55</v>
      </c>
      <c r="P8">
        <f>P7*O3</f>
        <v>0.28261478835450932</v>
      </c>
      <c r="Q8" s="22">
        <v>1999</v>
      </c>
      <c r="R8" s="14">
        <v>209050573604.18356</v>
      </c>
      <c r="S8" t="s">
        <v>55</v>
      </c>
      <c r="T8">
        <f>T7*S3</f>
        <v>0.27199437364980317</v>
      </c>
      <c r="U8" s="22">
        <v>1999</v>
      </c>
      <c r="V8" s="14">
        <v>209050573604.18356</v>
      </c>
      <c r="W8" t="s">
        <v>55</v>
      </c>
      <c r="X8">
        <f>X7*W3</f>
        <v>0.27793351146863871</v>
      </c>
      <c r="Y8" s="22">
        <v>1999</v>
      </c>
      <c r="Z8" s="14">
        <v>209050573604.18356</v>
      </c>
      <c r="AA8" t="s">
        <v>55</v>
      </c>
      <c r="AB8">
        <f>AB7*AA3</f>
        <v>0.27798717186749011</v>
      </c>
      <c r="AC8" s="22">
        <v>1999</v>
      </c>
      <c r="AD8" s="14">
        <v>209050573604.18356</v>
      </c>
      <c r="AE8" t="s">
        <v>55</v>
      </c>
      <c r="AF8">
        <f>AF7*AE3</f>
        <v>0.28145124683920059</v>
      </c>
      <c r="AG8" s="22">
        <v>1999</v>
      </c>
      <c r="AH8" s="14">
        <v>209050573604.18356</v>
      </c>
      <c r="AI8" t="s">
        <v>55</v>
      </c>
      <c r="AJ8">
        <f>AJ7*AI3</f>
        <v>0.28405996661865546</v>
      </c>
      <c r="AK8" s="22">
        <v>1998</v>
      </c>
      <c r="AL8" s="14">
        <v>98402131440.237091</v>
      </c>
      <c r="AM8" t="s">
        <v>55</v>
      </c>
      <c r="AN8">
        <f>AN7*AM3</f>
        <v>0.28700499895367687</v>
      </c>
      <c r="AO8" s="22">
        <v>1998</v>
      </c>
      <c r="AP8" s="14">
        <v>98402131440.237091</v>
      </c>
      <c r="AQ8" t="s">
        <v>55</v>
      </c>
      <c r="AR8">
        <f>AR7*AQ3</f>
        <v>0.29257075381400799</v>
      </c>
      <c r="AS8" s="22">
        <v>1998</v>
      </c>
      <c r="AT8" s="14">
        <v>98402131440.237091</v>
      </c>
      <c r="AU8" t="s">
        <v>55</v>
      </c>
      <c r="AV8">
        <f>AV7*AU3</f>
        <v>0.28912463281471401</v>
      </c>
      <c r="AW8" s="22">
        <v>1998</v>
      </c>
      <c r="AX8" s="14">
        <v>98402131440.237091</v>
      </c>
    </row>
    <row r="9" spans="1:52">
      <c r="B9">
        <v>0.43117464387121002</v>
      </c>
      <c r="C9" s="33">
        <v>0.61238337027652279</v>
      </c>
      <c r="D9">
        <v>12.638949380750613</v>
      </c>
      <c r="E9" s="22">
        <v>1999</v>
      </c>
      <c r="F9" s="14">
        <v>209050573604.18356</v>
      </c>
      <c r="G9" t="s">
        <v>56</v>
      </c>
      <c r="H9">
        <f>G2+H8</f>
        <v>1.7942321600141127</v>
      </c>
      <c r="I9" s="22">
        <v>2001</v>
      </c>
      <c r="J9" s="14">
        <v>563186352769.99231</v>
      </c>
      <c r="K9" t="s">
        <v>56</v>
      </c>
      <c r="L9">
        <f>K2+L8</f>
        <v>2.7838705587086721</v>
      </c>
      <c r="M9" s="22">
        <v>2001</v>
      </c>
      <c r="N9" s="14">
        <v>563186352769.99231</v>
      </c>
      <c r="O9" t="s">
        <v>56</v>
      </c>
      <c r="P9">
        <f>O2+P8</f>
        <v>1.7893011998328863</v>
      </c>
      <c r="Q9" s="22">
        <v>2001</v>
      </c>
      <c r="R9" s="14">
        <v>563186352769.99231</v>
      </c>
      <c r="S9" t="s">
        <v>56</v>
      </c>
      <c r="T9">
        <f>S2+T8</f>
        <v>1.7835348650679397</v>
      </c>
      <c r="U9" s="22">
        <v>2001</v>
      </c>
      <c r="V9" s="14">
        <v>563186352769.99231</v>
      </c>
      <c r="W9" t="s">
        <v>56</v>
      </c>
      <c r="X9">
        <f>W2+X8</f>
        <v>1.8051293085754201</v>
      </c>
      <c r="Y9" s="22">
        <v>2001</v>
      </c>
      <c r="Z9" s="14">
        <v>563186352769.99231</v>
      </c>
      <c r="AA9" t="s">
        <v>56</v>
      </c>
      <c r="AB9">
        <f>AA2+AB8</f>
        <v>1.8142272057278905</v>
      </c>
      <c r="AC9" s="22">
        <v>2001</v>
      </c>
      <c r="AD9" s="14">
        <v>563186352769.99231</v>
      </c>
      <c r="AE9" t="s">
        <v>56</v>
      </c>
      <c r="AF9">
        <f>AE2+AF8</f>
        <v>1.8200039223355993</v>
      </c>
      <c r="AG9" s="22">
        <v>2001</v>
      </c>
      <c r="AH9" s="14">
        <v>563186352769.99231</v>
      </c>
      <c r="AI9" t="s">
        <v>56</v>
      </c>
      <c r="AJ9">
        <f>AI2+AJ8</f>
        <v>1.8238534620073681</v>
      </c>
      <c r="AK9" s="22">
        <v>2001</v>
      </c>
      <c r="AL9" s="14">
        <v>563186352769.99231</v>
      </c>
      <c r="AM9" t="s">
        <v>56</v>
      </c>
      <c r="AN9">
        <f>AM2+AN8</f>
        <v>1.8260693135907562</v>
      </c>
      <c r="AO9" s="22">
        <v>1999</v>
      </c>
      <c r="AP9" s="14">
        <v>209050573604.18356</v>
      </c>
      <c r="AQ9" t="s">
        <v>56</v>
      </c>
      <c r="AR9">
        <f>AQ2+AR8</f>
        <v>1.833382241069311</v>
      </c>
      <c r="AS9" s="22">
        <v>1999</v>
      </c>
      <c r="AT9" s="14">
        <v>209050573604.18356</v>
      </c>
      <c r="AU9" t="s">
        <v>56</v>
      </c>
      <c r="AV9">
        <f>AU2+AV8</f>
        <v>1.7856207705265614</v>
      </c>
      <c r="AW9" s="22">
        <v>1999</v>
      </c>
      <c r="AX9" s="14">
        <v>209050573604.18356</v>
      </c>
    </row>
    <row r="10" spans="1:52">
      <c r="B10">
        <v>0.43230921741769657</v>
      </c>
      <c r="C10" s="33">
        <v>0.60448394465556587</v>
      </c>
      <c r="D10">
        <v>12.226738944979669</v>
      </c>
      <c r="E10" s="22">
        <v>2001</v>
      </c>
      <c r="F10" s="14">
        <v>563186352769.99231</v>
      </c>
      <c r="G10" t="s">
        <v>57</v>
      </c>
      <c r="H10">
        <f>G2-H8</f>
        <v>1.2692093209016635</v>
      </c>
      <c r="I10" s="22">
        <v>2002</v>
      </c>
      <c r="J10" s="14">
        <v>8683613756677.6221</v>
      </c>
      <c r="K10" t="s">
        <v>57</v>
      </c>
      <c r="L10">
        <f>K2-L8</f>
        <v>2.0174825617696652</v>
      </c>
      <c r="M10" s="22">
        <v>2002</v>
      </c>
      <c r="N10" s="14">
        <v>8683613756677.6221</v>
      </c>
      <c r="O10" t="s">
        <v>57</v>
      </c>
      <c r="P10">
        <f>O2-P8</f>
        <v>1.2240716231238675</v>
      </c>
      <c r="Q10" s="22">
        <v>2002</v>
      </c>
      <c r="R10" s="14">
        <v>8683613756677.6221</v>
      </c>
      <c r="S10" t="s">
        <v>57</v>
      </c>
      <c r="T10">
        <f>S2-T8</f>
        <v>1.2395461177683333</v>
      </c>
      <c r="U10" s="22">
        <v>2002</v>
      </c>
      <c r="V10" s="14">
        <v>8683613756677.6221</v>
      </c>
      <c r="W10" t="s">
        <v>57</v>
      </c>
      <c r="X10">
        <f>W2-X8</f>
        <v>1.2492622856381426</v>
      </c>
      <c r="Y10" s="22">
        <v>2002</v>
      </c>
      <c r="Z10" s="14">
        <v>8683613756677.6221</v>
      </c>
      <c r="AA10" t="s">
        <v>57</v>
      </c>
      <c r="AB10">
        <f>AA2-AB8</f>
        <v>1.2582528619929101</v>
      </c>
      <c r="AC10" s="22">
        <v>2002</v>
      </c>
      <c r="AD10" s="14">
        <v>8683613756677.6221</v>
      </c>
      <c r="AE10" t="s">
        <v>57</v>
      </c>
      <c r="AF10">
        <f>AE2-AF8</f>
        <v>1.2571014286571982</v>
      </c>
      <c r="AG10" s="22">
        <v>2002</v>
      </c>
      <c r="AH10" s="14">
        <v>8683613756677.6221</v>
      </c>
      <c r="AI10" t="s">
        <v>57</v>
      </c>
      <c r="AJ10">
        <f>AI2-AJ8</f>
        <v>1.2557335287700573</v>
      </c>
      <c r="AK10" s="22">
        <v>2002</v>
      </c>
      <c r="AL10" s="14">
        <v>8683613756677.6221</v>
      </c>
      <c r="AM10" t="s">
        <v>57</v>
      </c>
      <c r="AN10">
        <f>AM2-AN8</f>
        <v>1.2520593156834023</v>
      </c>
      <c r="AO10" s="22">
        <v>2002</v>
      </c>
      <c r="AP10" s="14">
        <v>8683613756677.6221</v>
      </c>
      <c r="AQ10" t="s">
        <v>57</v>
      </c>
      <c r="AR10">
        <f>AQ2-AR8</f>
        <v>1.2482407334412953</v>
      </c>
      <c r="AS10" s="22">
        <v>2001</v>
      </c>
      <c r="AT10" s="14">
        <v>563186352769.99231</v>
      </c>
      <c r="AU10" t="s">
        <v>57</v>
      </c>
      <c r="AV10">
        <f>AU2-AV8</f>
        <v>1.2073715048971336</v>
      </c>
      <c r="AW10" s="22">
        <v>2001</v>
      </c>
      <c r="AX10" s="14">
        <v>563186352769.99231</v>
      </c>
    </row>
    <row r="11" spans="1:52">
      <c r="B11">
        <v>0.40312646742646252</v>
      </c>
      <c r="C11" s="33">
        <v>0.57642130734774288</v>
      </c>
      <c r="D11">
        <v>10.886691277853561</v>
      </c>
      <c r="E11" s="22">
        <v>2002</v>
      </c>
      <c r="F11" s="14">
        <v>8683613756677.6221</v>
      </c>
      <c r="G11" t="s">
        <v>58</v>
      </c>
      <c r="H11" s="34">
        <f>LN(G2)</f>
        <v>0.42639177040618026</v>
      </c>
      <c r="I11" s="22">
        <v>2002</v>
      </c>
      <c r="J11" s="14">
        <v>1000000000000005.9</v>
      </c>
      <c r="K11" t="s">
        <v>58</v>
      </c>
      <c r="L11" s="34">
        <f>LN(K2)</f>
        <v>0.87575059772718622</v>
      </c>
      <c r="M11" s="22">
        <v>2002</v>
      </c>
      <c r="N11" s="14">
        <v>1000000000000005.9</v>
      </c>
      <c r="O11" t="s">
        <v>58</v>
      </c>
      <c r="P11" s="34">
        <f>LN(O2)</f>
        <v>0.40991281005368535</v>
      </c>
      <c r="Q11" s="22">
        <v>2002</v>
      </c>
      <c r="R11" s="14">
        <v>1000000000000005.9</v>
      </c>
      <c r="S11" t="s">
        <v>58</v>
      </c>
      <c r="T11" s="34">
        <f>LN(S2)</f>
        <v>0.41312932377577199</v>
      </c>
      <c r="U11" s="22">
        <v>2002</v>
      </c>
      <c r="V11" s="14">
        <v>1000000000000005.9</v>
      </c>
      <c r="W11" t="s">
        <v>58</v>
      </c>
      <c r="X11" s="34">
        <f>LN(W2)</f>
        <v>0.42343324140019578</v>
      </c>
      <c r="Y11" s="22">
        <v>2002</v>
      </c>
      <c r="Z11" s="14">
        <v>1000000000000005.9</v>
      </c>
      <c r="AA11" t="s">
        <v>58</v>
      </c>
      <c r="AB11" s="34">
        <f>LN(AA2)</f>
        <v>0.4293378945608079</v>
      </c>
      <c r="AC11" s="22">
        <v>2002</v>
      </c>
      <c r="AD11" s="14">
        <v>1000000000000005.9</v>
      </c>
      <c r="AE11" t="s">
        <v>58</v>
      </c>
      <c r="AF11" s="34">
        <f>LN(AE2)</f>
        <v>0.43084215341054888</v>
      </c>
      <c r="AG11" s="22">
        <v>2002</v>
      </c>
      <c r="AH11" s="14">
        <v>1000000000000005.9</v>
      </c>
      <c r="AI11" t="s">
        <v>58</v>
      </c>
      <c r="AJ11" s="34">
        <f>LN(AI2)</f>
        <v>0.4316483135307132</v>
      </c>
      <c r="AK11" s="22">
        <v>2002</v>
      </c>
      <c r="AL11" s="14">
        <v>1000000000000005.9</v>
      </c>
      <c r="AM11" t="s">
        <v>58</v>
      </c>
      <c r="AN11" s="34">
        <f>LN(AM2)</f>
        <v>0.43117464387121002</v>
      </c>
      <c r="AO11" s="22">
        <v>2002</v>
      </c>
      <c r="AP11" s="14">
        <v>1000000000000005.9</v>
      </c>
      <c r="AQ11" t="s">
        <v>58</v>
      </c>
      <c r="AR11" s="34">
        <f>LN(AQ2)</f>
        <v>0.43230921741769657</v>
      </c>
      <c r="AS11" s="22">
        <v>2002</v>
      </c>
      <c r="AT11" s="14">
        <v>1000000000000005.9</v>
      </c>
      <c r="AU11" t="s">
        <v>58</v>
      </c>
      <c r="AV11" s="34">
        <f>LN(AU2)</f>
        <v>0.40312646742646252</v>
      </c>
      <c r="AW11" s="22">
        <v>2002</v>
      </c>
      <c r="AX11" s="14">
        <v>8683613756677.6221</v>
      </c>
    </row>
    <row r="12" spans="1:52">
      <c r="B12">
        <v>0.34077082027983718</v>
      </c>
      <c r="C12" s="33">
        <v>0.74955385550261344</v>
      </c>
      <c r="D12">
        <v>23.942995233785599</v>
      </c>
      <c r="E12" s="22">
        <v>2002</v>
      </c>
      <c r="F12" s="14">
        <v>1000000000000005.9</v>
      </c>
      <c r="G12" t="s">
        <v>59</v>
      </c>
      <c r="H12" s="34">
        <f>LN(H9)</f>
        <v>0.58457716441341234</v>
      </c>
      <c r="K12" t="s">
        <v>59</v>
      </c>
      <c r="L12" s="34">
        <f>LN(L9)</f>
        <v>1.0238422466745478</v>
      </c>
      <c r="O12" t="s">
        <v>59</v>
      </c>
      <c r="P12" s="34">
        <f>LN(P9)</f>
        <v>0.58182515247538624</v>
      </c>
      <c r="S12" t="s">
        <v>59</v>
      </c>
      <c r="T12" s="34">
        <f>LN(T9)</f>
        <v>0.57859727430414365</v>
      </c>
      <c r="W12" t="s">
        <v>59</v>
      </c>
      <c r="X12" s="34">
        <f>LN(X9)</f>
        <v>0.59063222831884221</v>
      </c>
      <c r="AA12" t="s">
        <v>59</v>
      </c>
      <c r="AB12" s="34">
        <f>LN(AB9)</f>
        <v>0.59565959507782928</v>
      </c>
      <c r="AE12" t="s">
        <v>59</v>
      </c>
      <c r="AF12" s="34">
        <f>LN(AF9)</f>
        <v>0.59883865621583188</v>
      </c>
      <c r="AI12" t="s">
        <v>59</v>
      </c>
      <c r="AJ12" s="34">
        <f>LN(AJ9)</f>
        <v>0.60095154961305453</v>
      </c>
      <c r="AM12" t="s">
        <v>59</v>
      </c>
      <c r="AN12" s="34">
        <f>LN(AN9)</f>
        <v>0.60216574070248297</v>
      </c>
      <c r="AQ12" t="s">
        <v>59</v>
      </c>
      <c r="AR12" s="34">
        <f>LN(AR9)</f>
        <v>0.60616248016138907</v>
      </c>
      <c r="AU12" t="s">
        <v>59</v>
      </c>
      <c r="AV12" s="34">
        <f>LN(AV9)</f>
        <v>0.57976612537653849</v>
      </c>
    </row>
    <row r="13" spans="1:52">
      <c r="A13" t="s">
        <v>73</v>
      </c>
      <c r="B13" s="3">
        <f>AVERAGE(B2:B12)</f>
        <v>0.45649413485946505</v>
      </c>
      <c r="C13" s="3">
        <f>AVERAGE(C2:C12)</f>
        <v>0.63860854242577103</v>
      </c>
      <c r="D13" s="3">
        <f>AVERAGE(D2:D12)</f>
        <v>15.095716112592152</v>
      </c>
      <c r="E13" s="3">
        <f>AVERAGE(E2:E12)</f>
        <v>1995</v>
      </c>
      <c r="F13" s="3">
        <f>AVERAGE(F2:F12)</f>
        <v>91785035338339.875</v>
      </c>
      <c r="G13" t="s">
        <v>60</v>
      </c>
      <c r="H13" s="34">
        <f>LN(H10)</f>
        <v>0.23839412461867598</v>
      </c>
      <c r="K13" t="s">
        <v>60</v>
      </c>
      <c r="L13" s="34">
        <f>LN(L10)</f>
        <v>0.70185047763993524</v>
      </c>
      <c r="O13" t="s">
        <v>60</v>
      </c>
      <c r="P13" s="34">
        <f>LN(P10)</f>
        <v>0.20218269800223676</v>
      </c>
      <c r="S13" t="s">
        <v>60</v>
      </c>
      <c r="T13" s="34">
        <f>LN(T10)</f>
        <v>0.21474527855233239</v>
      </c>
      <c r="W13" t="s">
        <v>60</v>
      </c>
      <c r="X13" s="34">
        <f>LN(X10)</f>
        <v>0.2225532056049806</v>
      </c>
      <c r="AA13" t="s">
        <v>60</v>
      </c>
      <c r="AB13" s="34">
        <f>LN(AB10)</f>
        <v>0.22972414125383175</v>
      </c>
      <c r="AE13" t="s">
        <v>60</v>
      </c>
      <c r="AF13" s="34">
        <f>LN(AF10)</f>
        <v>0.22880861740860806</v>
      </c>
      <c r="AI13" t="s">
        <v>60</v>
      </c>
      <c r="AJ13" s="34">
        <f>LN(AJ10)</f>
        <v>0.22771988691461684</v>
      </c>
      <c r="AM13" t="s">
        <v>60</v>
      </c>
      <c r="AN13" s="34">
        <f>LN(AN10)</f>
        <v>0.22478964829959588</v>
      </c>
      <c r="AQ13" t="s">
        <v>60</v>
      </c>
      <c r="AR13" s="34">
        <f>LN(AR10)</f>
        <v>0.22173514673096639</v>
      </c>
      <c r="AU13" t="s">
        <v>60</v>
      </c>
      <c r="AV13" s="34">
        <f>LN(AV10)</f>
        <v>0.18844568671833736</v>
      </c>
    </row>
    <row r="14" spans="1:52">
      <c r="A14" t="s">
        <v>74</v>
      </c>
      <c r="B14" s="3">
        <f>STDEV(B2:B12)</f>
        <v>0.14156204000037712</v>
      </c>
      <c r="C14" s="3">
        <f>STDEV(C2:C12)</f>
        <v>6.5660375247522204E-2</v>
      </c>
      <c r="D14" s="3">
        <f>STDEV(D2:D12)</f>
        <v>5.8505805527769787</v>
      </c>
      <c r="E14" s="3">
        <f>STDEV(E2:E12)</f>
        <v>8</v>
      </c>
      <c r="F14" s="3">
        <f>STDEV(F2:F12)</f>
        <v>301231863974506</v>
      </c>
      <c r="G14" t="s">
        <v>61</v>
      </c>
      <c r="H14" s="34">
        <f>H12-H11</f>
        <v>0.15818539400723208</v>
      </c>
      <c r="K14" t="s">
        <v>61</v>
      </c>
      <c r="L14" s="34">
        <f>L12-L11</f>
        <v>0.1480916489473616</v>
      </c>
      <c r="O14" t="s">
        <v>61</v>
      </c>
      <c r="P14" s="34">
        <f>P12-P11</f>
        <v>0.17191234242170089</v>
      </c>
      <c r="S14" t="s">
        <v>61</v>
      </c>
      <c r="T14" s="34">
        <f>T12-T11</f>
        <v>0.16546795052837165</v>
      </c>
      <c r="W14" t="s">
        <v>61</v>
      </c>
      <c r="X14" s="34">
        <f>X12-X11</f>
        <v>0.16719898691864643</v>
      </c>
      <c r="AA14" t="s">
        <v>61</v>
      </c>
      <c r="AB14" s="34">
        <f>AB12-AB11</f>
        <v>0.16632170051702139</v>
      </c>
      <c r="AE14" t="s">
        <v>61</v>
      </c>
      <c r="AF14" s="34">
        <f>AF12-AF11</f>
        <v>0.167996502805283</v>
      </c>
      <c r="AI14" t="s">
        <v>61</v>
      </c>
      <c r="AJ14" s="34">
        <f>AJ12-AJ11</f>
        <v>0.16930323608234132</v>
      </c>
      <c r="AM14" t="s">
        <v>61</v>
      </c>
      <c r="AN14" s="34">
        <f>AN12-AN11</f>
        <v>0.17099109683127295</v>
      </c>
      <c r="AQ14" t="s">
        <v>61</v>
      </c>
      <c r="AR14" s="34">
        <f>AR12-AR11</f>
        <v>0.1738532627436925</v>
      </c>
      <c r="AU14" t="s">
        <v>61</v>
      </c>
      <c r="AV14" s="34">
        <f>AV12-AV11</f>
        <v>0.17663965795007597</v>
      </c>
    </row>
    <row r="15" spans="1:52">
      <c r="A15" t="s">
        <v>75</v>
      </c>
      <c r="B15" s="3">
        <f>MIN(B2:B12)</f>
        <v>0.34077082027983718</v>
      </c>
      <c r="C15" s="3">
        <f>MIN(C2:C12)</f>
        <v>0.57642130734774288</v>
      </c>
      <c r="D15" s="3">
        <f>MIN(D2:D12)</f>
        <v>10.886691277853561</v>
      </c>
      <c r="E15" s="3">
        <f>MIN(E2:E12)</f>
        <v>1974</v>
      </c>
      <c r="F15" s="3">
        <f>MIN(F2:F12)</f>
        <v>196434573.13141161</v>
      </c>
      <c r="G15" t="s">
        <v>62</v>
      </c>
      <c r="H15" s="34">
        <f>H11-H13</f>
        <v>0.18799764578750428</v>
      </c>
      <c r="K15" t="s">
        <v>62</v>
      </c>
      <c r="L15" s="34">
        <f>L11-L13</f>
        <v>0.17390012008725098</v>
      </c>
      <c r="O15" t="s">
        <v>62</v>
      </c>
      <c r="P15" s="34">
        <f>P11-P13</f>
        <v>0.20773011205144859</v>
      </c>
      <c r="S15" t="s">
        <v>62</v>
      </c>
      <c r="T15" s="34">
        <f>T11-T13</f>
        <v>0.19838404522343961</v>
      </c>
      <c r="W15" t="s">
        <v>62</v>
      </c>
      <c r="X15" s="34">
        <f>X11-X13</f>
        <v>0.20088003579521518</v>
      </c>
      <c r="AA15" t="s">
        <v>62</v>
      </c>
      <c r="AB15" s="34">
        <f>AB11-AB13</f>
        <v>0.19961375330697614</v>
      </c>
      <c r="AE15" t="s">
        <v>62</v>
      </c>
      <c r="AF15" s="34">
        <f>AF11-AF13</f>
        <v>0.20203353600194082</v>
      </c>
      <c r="AI15" t="s">
        <v>62</v>
      </c>
      <c r="AJ15" s="34">
        <f>AJ11-AJ13</f>
        <v>0.20392842661609636</v>
      </c>
      <c r="AM15" t="s">
        <v>62</v>
      </c>
      <c r="AN15" s="34">
        <f>AN11-AN13</f>
        <v>0.20638499557161413</v>
      </c>
      <c r="AQ15" t="s">
        <v>62</v>
      </c>
      <c r="AR15" s="34">
        <f>AR11-AR13</f>
        <v>0.21057407068673017</v>
      </c>
      <c r="AU15" t="s">
        <v>62</v>
      </c>
      <c r="AV15" s="34">
        <f>AV11-AV13</f>
        <v>0.21468078070812516</v>
      </c>
    </row>
    <row r="16" spans="1:52">
      <c r="A16" t="s">
        <v>76</v>
      </c>
      <c r="B16" s="3">
        <f>MAX(B2:B12)</f>
        <v>0.87575059772718622</v>
      </c>
      <c r="C16" s="3">
        <f>MAX(C2:C12)</f>
        <v>0.78522755528201849</v>
      </c>
      <c r="D16" s="3">
        <f>MAX(D2:D12)</f>
        <v>29.24872625305742</v>
      </c>
      <c r="E16" s="3">
        <f>MAX(E2:E12)</f>
        <v>2002</v>
      </c>
      <c r="F16" s="3">
        <f>MAX(F2:F12)</f>
        <v>1000000000000005.9</v>
      </c>
      <c r="G16" t="s">
        <v>63</v>
      </c>
      <c r="H16" s="35">
        <f>AVERAGE(H14:H15)</f>
        <v>0.17309151989736818</v>
      </c>
      <c r="K16" t="s">
        <v>63</v>
      </c>
      <c r="L16" s="35">
        <f>AVERAGE(L14:L15)</f>
        <v>0.16099588451730629</v>
      </c>
      <c r="O16" t="s">
        <v>63</v>
      </c>
      <c r="P16" s="35">
        <f>AVERAGE(P14:P15)</f>
        <v>0.18982122723657474</v>
      </c>
      <c r="S16" t="s">
        <v>63</v>
      </c>
      <c r="T16" s="35">
        <f>AVERAGE(T14:T15)</f>
        <v>0.18192599787590563</v>
      </c>
      <c r="W16" t="s">
        <v>63</v>
      </c>
      <c r="X16" s="35">
        <f>AVERAGE(X14:X15)</f>
        <v>0.18403951135693081</v>
      </c>
      <c r="AA16" t="s">
        <v>63</v>
      </c>
      <c r="AB16" s="35">
        <f>AVERAGE(AB14:AB15)</f>
        <v>0.18296772691199875</v>
      </c>
      <c r="AE16" t="s">
        <v>63</v>
      </c>
      <c r="AF16" s="35">
        <f>AVERAGE(AF14:AF15)</f>
        <v>0.18501501940361192</v>
      </c>
      <c r="AI16" t="s">
        <v>63</v>
      </c>
      <c r="AJ16" s="35">
        <f>AVERAGE(AJ14:AJ15)</f>
        <v>0.18661583134921883</v>
      </c>
      <c r="AM16" t="s">
        <v>63</v>
      </c>
      <c r="AN16" s="35">
        <f>AVERAGE(AN14:AN15)</f>
        <v>0.18868804620144353</v>
      </c>
      <c r="AQ16" t="s">
        <v>63</v>
      </c>
      <c r="AR16" s="35">
        <f>AVERAGE(AR14:AR15)</f>
        <v>0.19221366671521134</v>
      </c>
      <c r="AU16" t="s">
        <v>63</v>
      </c>
      <c r="AV16" s="35">
        <f>AVERAGE(AV14:AV15)</f>
        <v>0.19566021932910055</v>
      </c>
    </row>
    <row r="17" spans="1:48">
      <c r="A17" t="s">
        <v>77</v>
      </c>
      <c r="B17" s="3">
        <f>ABS(B16-B15)</f>
        <v>0.53497977744734904</v>
      </c>
      <c r="C17" s="3">
        <f>ABS(C16-C15)</f>
        <v>0.2088062479342756</v>
      </c>
      <c r="D17" s="3">
        <f>ABS(D16-D15)</f>
        <v>18.362034975203859</v>
      </c>
      <c r="E17" s="3">
        <f>ABS(E16-E15)</f>
        <v>28</v>
      </c>
      <c r="F17" s="3">
        <f>ABS(F16-F15)</f>
        <v>999999803565432.75</v>
      </c>
      <c r="G17" t="s">
        <v>64</v>
      </c>
      <c r="H17">
        <f>TINV(0.3173,H5)</f>
        <v>1.0587520162065407</v>
      </c>
      <c r="K17" t="s">
        <v>64</v>
      </c>
      <c r="L17">
        <f>TINV(0.3173,L5)</f>
        <v>1.0665531355390527</v>
      </c>
      <c r="O17" t="s">
        <v>64</v>
      </c>
      <c r="P17">
        <f>TINV(0.3173,P5)</f>
        <v>1.0665531355390527</v>
      </c>
      <c r="S17" t="s">
        <v>64</v>
      </c>
      <c r="T17">
        <f>TINV(0.3173,T5)</f>
        <v>1.0665531355390527</v>
      </c>
      <c r="W17" t="s">
        <v>64</v>
      </c>
      <c r="X17">
        <f>TINV(0.3173,X5)</f>
        <v>1.0665531355390527</v>
      </c>
      <c r="AA17" t="s">
        <v>64</v>
      </c>
      <c r="AB17">
        <f>TINV(0.3173,AB5)</f>
        <v>1.0665531355390527</v>
      </c>
      <c r="AE17" t="s">
        <v>64</v>
      </c>
      <c r="AF17">
        <f>TINV(0.3173,AF5)</f>
        <v>1.0665531355390527</v>
      </c>
      <c r="AI17" t="s">
        <v>64</v>
      </c>
      <c r="AJ17">
        <f>TINV(0.3173,AJ5)</f>
        <v>1.0665531355390527</v>
      </c>
      <c r="AM17" t="s">
        <v>64</v>
      </c>
      <c r="AN17">
        <f>TINV(0.3173,AN5)</f>
        <v>1.0665531355390527</v>
      </c>
      <c r="AQ17" t="s">
        <v>64</v>
      </c>
      <c r="AR17">
        <f>TINV(0.3173,AR5)</f>
        <v>1.0665531355390527</v>
      </c>
      <c r="AU17" t="s">
        <v>64</v>
      </c>
      <c r="AV17">
        <f>TINV(0.3173,AV5)</f>
        <v>1.0665531355390527</v>
      </c>
    </row>
    <row r="18" spans="1:48">
      <c r="A18" t="s">
        <v>78</v>
      </c>
      <c r="B18" s="3">
        <f>COUNT(B2:B12)</f>
        <v>11</v>
      </c>
      <c r="G18" t="s">
        <v>65</v>
      </c>
      <c r="H18">
        <f>H17*G3</f>
        <v>0.11980919216465194</v>
      </c>
      <c r="K18" t="s">
        <v>65</v>
      </c>
      <c r="L18">
        <f>L17*K3</f>
        <v>0.17270680910536218</v>
      </c>
      <c r="O18" t="s">
        <v>65</v>
      </c>
      <c r="P18">
        <f>P17*O3</f>
        <v>0.12737542471344079</v>
      </c>
      <c r="S18" t="s">
        <v>65</v>
      </c>
      <c r="T18">
        <f>T17*S3</f>
        <v>0.12258876849661215</v>
      </c>
      <c r="W18" t="s">
        <v>65</v>
      </c>
      <c r="X18">
        <f>X17*W3</f>
        <v>0.12526555765725897</v>
      </c>
      <c r="AA18" t="s">
        <v>65</v>
      </c>
      <c r="AB18">
        <f>AB17*AA3</f>
        <v>0.12528974257742462</v>
      </c>
      <c r="AE18" t="s">
        <v>65</v>
      </c>
      <c r="AF18">
        <f>AF17*AE3</f>
        <v>0.12685101268409482</v>
      </c>
      <c r="AI18" t="s">
        <v>65</v>
      </c>
      <c r="AJ18">
        <f>AJ17*AI3</f>
        <v>0.12802677136183818</v>
      </c>
      <c r="AM18" t="s">
        <v>65</v>
      </c>
      <c r="AN18">
        <f>AN17*AM3</f>
        <v>0.12935410722650503</v>
      </c>
      <c r="AQ18" t="s">
        <v>65</v>
      </c>
      <c r="AR18">
        <f>AR17*AQ3</f>
        <v>0.1318626114463772</v>
      </c>
      <c r="AU18" t="s">
        <v>65</v>
      </c>
      <c r="AV18">
        <f>AV17*AU3</f>
        <v>0.13030943325476621</v>
      </c>
    </row>
    <row r="19" spans="1:48">
      <c r="G19" t="s">
        <v>66</v>
      </c>
      <c r="H19">
        <f>G2+H18</f>
        <v>1.6515299326225401</v>
      </c>
      <c r="K19" t="s">
        <v>66</v>
      </c>
      <c r="L19">
        <f>K2+L18</f>
        <v>2.5733833693445307</v>
      </c>
      <c r="O19" t="s">
        <v>66</v>
      </c>
      <c r="P19">
        <f>O2+P18</f>
        <v>1.6340618361918178</v>
      </c>
      <c r="S19" t="s">
        <v>66</v>
      </c>
      <c r="T19">
        <f>S2+T18</f>
        <v>1.6341292599147486</v>
      </c>
      <c r="W19" t="s">
        <v>66</v>
      </c>
      <c r="X19">
        <f>W2+X18</f>
        <v>1.6524613547640403</v>
      </c>
      <c r="AA19" t="s">
        <v>66</v>
      </c>
      <c r="AB19">
        <f>AA2+AB18</f>
        <v>1.661529776437825</v>
      </c>
      <c r="AE19" t="s">
        <v>66</v>
      </c>
      <c r="AF19">
        <f>AE2+AF18</f>
        <v>1.6654036881804934</v>
      </c>
      <c r="AI19" t="s">
        <v>66</v>
      </c>
      <c r="AJ19">
        <f>AI2+AJ18</f>
        <v>1.6678202667505508</v>
      </c>
      <c r="AM19" t="s">
        <v>66</v>
      </c>
      <c r="AN19">
        <f>AM2+AN18</f>
        <v>1.6684184218635842</v>
      </c>
      <c r="AQ19" t="s">
        <v>66</v>
      </c>
      <c r="AR19">
        <f>AQ2+AR18</f>
        <v>1.6726740987016804</v>
      </c>
      <c r="AU19" t="s">
        <v>66</v>
      </c>
      <c r="AV19">
        <f>AU2+AV18</f>
        <v>1.6268055709666138</v>
      </c>
    </row>
    <row r="20" spans="1:48">
      <c r="G20" t="s">
        <v>67</v>
      </c>
      <c r="H20">
        <f>G2-H18</f>
        <v>1.4119115482932361</v>
      </c>
      <c r="K20" t="s">
        <v>67</v>
      </c>
      <c r="L20">
        <f>K2-L18</f>
        <v>2.2279697511338066</v>
      </c>
      <c r="O20" t="s">
        <v>67</v>
      </c>
      <c r="P20">
        <f>O2-P18</f>
        <v>1.379310986764936</v>
      </c>
      <c r="S20" t="s">
        <v>67</v>
      </c>
      <c r="T20">
        <f>S2-T18</f>
        <v>1.3889517229215245</v>
      </c>
      <c r="W20" t="s">
        <v>67</v>
      </c>
      <c r="X20">
        <f>W2-X18</f>
        <v>1.4019302394495223</v>
      </c>
      <c r="AA20" t="s">
        <v>67</v>
      </c>
      <c r="AB20">
        <f>AA2-AB18</f>
        <v>1.4109502912829757</v>
      </c>
      <c r="AE20" t="s">
        <v>67</v>
      </c>
      <c r="AF20">
        <f>AE2-AF18</f>
        <v>1.411701662812304</v>
      </c>
      <c r="AI20" t="s">
        <v>67</v>
      </c>
      <c r="AJ20">
        <f>AI2-AJ18</f>
        <v>1.4117667240268745</v>
      </c>
      <c r="AM20" t="s">
        <v>67</v>
      </c>
      <c r="AN20">
        <f>AM2-AN18</f>
        <v>1.4097102074105743</v>
      </c>
      <c r="AQ20" t="s">
        <v>67</v>
      </c>
      <c r="AR20">
        <f>AQ2-AR18</f>
        <v>1.4089488758089259</v>
      </c>
      <c r="AU20" t="s">
        <v>67</v>
      </c>
      <c r="AV20">
        <f>AU2-AV18</f>
        <v>1.3661867044570812</v>
      </c>
    </row>
    <row r="21" spans="1:48">
      <c r="G21" t="s">
        <v>58</v>
      </c>
      <c r="H21" s="34">
        <f>LN(G2)</f>
        <v>0.42639177040618026</v>
      </c>
      <c r="K21" t="s">
        <v>58</v>
      </c>
      <c r="L21" s="34">
        <f>LN(K2)</f>
        <v>0.87575059772718622</v>
      </c>
      <c r="O21" t="s">
        <v>58</v>
      </c>
      <c r="P21" s="34">
        <f>LN(O2)</f>
        <v>0.40991281005368535</v>
      </c>
      <c r="S21" t="s">
        <v>58</v>
      </c>
      <c r="T21" s="34">
        <f>LN(S2)</f>
        <v>0.41312932377577199</v>
      </c>
      <c r="W21" t="s">
        <v>58</v>
      </c>
      <c r="X21" s="34">
        <f>LN(W2)</f>
        <v>0.42343324140019578</v>
      </c>
      <c r="AA21" t="s">
        <v>58</v>
      </c>
      <c r="AB21" s="34">
        <f>LN(AA2)</f>
        <v>0.4293378945608079</v>
      </c>
      <c r="AE21" t="s">
        <v>58</v>
      </c>
      <c r="AF21" s="34">
        <f>LN(AE2)</f>
        <v>0.43084215341054888</v>
      </c>
      <c r="AI21" t="s">
        <v>58</v>
      </c>
      <c r="AJ21" s="34">
        <f>LN(AI2)</f>
        <v>0.4316483135307132</v>
      </c>
      <c r="AM21" t="s">
        <v>58</v>
      </c>
      <c r="AN21" s="34">
        <f>LN(AM2)</f>
        <v>0.43117464387121002</v>
      </c>
      <c r="AQ21" t="s">
        <v>58</v>
      </c>
      <c r="AR21" s="34">
        <f>LN(AQ2)</f>
        <v>0.43230921741769657</v>
      </c>
      <c r="AU21" t="s">
        <v>58</v>
      </c>
      <c r="AV21" s="34">
        <f>LN(AU2)</f>
        <v>0.40312646742646252</v>
      </c>
    </row>
    <row r="22" spans="1:48">
      <c r="G22" t="s">
        <v>68</v>
      </c>
      <c r="H22" s="34">
        <f>LN(H19)</f>
        <v>0.50170209019099388</v>
      </c>
      <c r="K22" t="s">
        <v>68</v>
      </c>
      <c r="L22" s="34">
        <f>LN(L19)</f>
        <v>0.94522151922534414</v>
      </c>
      <c r="O22" t="s">
        <v>68</v>
      </c>
      <c r="P22" s="34">
        <f>LN(P19)</f>
        <v>0.49106883916841088</v>
      </c>
      <c r="S22" t="s">
        <v>68</v>
      </c>
      <c r="T22" s="34">
        <f>LN(T19)</f>
        <v>0.49111009974403674</v>
      </c>
      <c r="W22" t="s">
        <v>68</v>
      </c>
      <c r="X22" s="34">
        <f>LN(X19)</f>
        <v>0.50226590654833736</v>
      </c>
      <c r="AA22" t="s">
        <v>68</v>
      </c>
      <c r="AB22" s="34">
        <f>LN(AB19)</f>
        <v>0.50773873007101933</v>
      </c>
      <c r="AE22" t="s">
        <v>68</v>
      </c>
      <c r="AF22" s="34">
        <f>LN(AF19)</f>
        <v>0.51006754940851518</v>
      </c>
      <c r="AI22" t="s">
        <v>68</v>
      </c>
      <c r="AJ22" s="34">
        <f>LN(AJ19)</f>
        <v>0.51151754438403085</v>
      </c>
      <c r="AM22" t="s">
        <v>68</v>
      </c>
      <c r="AN22" s="34">
        <f>LN(AN19)</f>
        <v>0.51187612491454504</v>
      </c>
      <c r="AQ22" t="s">
        <v>68</v>
      </c>
      <c r="AR22" s="34">
        <f>LN(AR19)</f>
        <v>0.51442360249164654</v>
      </c>
      <c r="AU22" t="s">
        <v>68</v>
      </c>
      <c r="AV22" s="34">
        <f>LN(AV19)</f>
        <v>0.48661831953893031</v>
      </c>
    </row>
    <row r="23" spans="1:48">
      <c r="G23" t="s">
        <v>69</v>
      </c>
      <c r="H23" s="34">
        <f>LN(H20)</f>
        <v>0.34494449425708912</v>
      </c>
      <c r="K23" t="s">
        <v>69</v>
      </c>
      <c r="L23" s="34">
        <f>LN(L20)</f>
        <v>0.80109074528248148</v>
      </c>
      <c r="O23" t="s">
        <v>69</v>
      </c>
      <c r="P23" s="34">
        <f>LN(P20)</f>
        <v>0.32158408953193257</v>
      </c>
      <c r="S23" t="s">
        <v>69</v>
      </c>
      <c r="T23" s="34">
        <f>LN(T20)</f>
        <v>0.32854930645221297</v>
      </c>
      <c r="W23" t="s">
        <v>69</v>
      </c>
      <c r="X23" s="34">
        <f>LN(X20)</f>
        <v>0.33785002949249543</v>
      </c>
      <c r="AA23" t="s">
        <v>69</v>
      </c>
      <c r="AB23" s="34">
        <f>LN(AB20)</f>
        <v>0.34426344282627608</v>
      </c>
      <c r="AE23" t="s">
        <v>69</v>
      </c>
      <c r="AF23" s="34">
        <f>LN(AF20)</f>
        <v>0.34479582978669132</v>
      </c>
      <c r="AI23" t="s">
        <v>69</v>
      </c>
      <c r="AJ23" s="34">
        <f>LN(AJ20)</f>
        <v>0.34484191580974388</v>
      </c>
      <c r="AM23" t="s">
        <v>69</v>
      </c>
      <c r="AN23" s="34">
        <f>LN(AN20)</f>
        <v>0.34338415660741156</v>
      </c>
      <c r="AQ23" t="s">
        <v>69</v>
      </c>
      <c r="AR23" s="34">
        <f>LN(AR20)</f>
        <v>0.34284394823336911</v>
      </c>
      <c r="AU23" t="s">
        <v>69</v>
      </c>
      <c r="AV23" s="34">
        <f>LN(AV20)</f>
        <v>0.31202343149917666</v>
      </c>
    </row>
    <row r="24" spans="1:48">
      <c r="G24" t="s">
        <v>70</v>
      </c>
      <c r="H24" s="34">
        <f>H22-H21</f>
        <v>7.5310319784813617E-2</v>
      </c>
      <c r="K24" t="s">
        <v>70</v>
      </c>
      <c r="L24" s="34">
        <f>L22-L21</f>
        <v>6.9470921498157923E-2</v>
      </c>
      <c r="O24" t="s">
        <v>70</v>
      </c>
      <c r="P24" s="34">
        <f>P22-P21</f>
        <v>8.1156029114725525E-2</v>
      </c>
      <c r="S24" t="s">
        <v>70</v>
      </c>
      <c r="T24" s="34">
        <f>T22-T21</f>
        <v>7.7980775968264748E-2</v>
      </c>
      <c r="W24" t="s">
        <v>70</v>
      </c>
      <c r="X24" s="34">
        <f>X22-X21</f>
        <v>7.8832665148141579E-2</v>
      </c>
      <c r="AA24" t="s">
        <v>70</v>
      </c>
      <c r="AB24" s="34">
        <f>AB22-AB21</f>
        <v>7.8400835510211431E-2</v>
      </c>
      <c r="AE24" t="s">
        <v>70</v>
      </c>
      <c r="AF24" s="34">
        <f>AF22-AF21</f>
        <v>7.9225395997966297E-2</v>
      </c>
      <c r="AI24" t="s">
        <v>70</v>
      </c>
      <c r="AJ24" s="34">
        <f>AJ22-AJ21</f>
        <v>7.9869230853317652E-2</v>
      </c>
      <c r="AM24" t="s">
        <v>70</v>
      </c>
      <c r="AN24" s="34">
        <f>AN22-AN21</f>
        <v>8.0701481043335022E-2</v>
      </c>
      <c r="AQ24" t="s">
        <v>70</v>
      </c>
      <c r="AR24" s="34">
        <f>AR22-AR21</f>
        <v>8.2114385073949969E-2</v>
      </c>
      <c r="AU24" t="s">
        <v>70</v>
      </c>
      <c r="AV24" s="34">
        <f>AV22-AV21</f>
        <v>8.349185211246779E-2</v>
      </c>
    </row>
    <row r="25" spans="1:48">
      <c r="G25" t="s">
        <v>71</v>
      </c>
      <c r="H25" s="34">
        <f>H21-H23</f>
        <v>8.1447276149091141E-2</v>
      </c>
      <c r="K25" t="s">
        <v>71</v>
      </c>
      <c r="L25" s="34">
        <f>L21-L23</f>
        <v>7.4659852444704744E-2</v>
      </c>
      <c r="O25" t="s">
        <v>71</v>
      </c>
      <c r="P25" s="34">
        <f>P21-P23</f>
        <v>8.8328720521752779E-2</v>
      </c>
      <c r="S25" t="s">
        <v>71</v>
      </c>
      <c r="T25" s="34">
        <f>T21-T23</f>
        <v>8.458001732355902E-2</v>
      </c>
      <c r="W25" t="s">
        <v>71</v>
      </c>
      <c r="X25" s="34">
        <f>X21-X23</f>
        <v>8.5583211907700352E-2</v>
      </c>
      <c r="AA25" t="s">
        <v>71</v>
      </c>
      <c r="AB25" s="34">
        <f>AB21-AB23</f>
        <v>8.507445173453182E-2</v>
      </c>
      <c r="AE25" t="s">
        <v>71</v>
      </c>
      <c r="AF25" s="34">
        <f>AF21-AF23</f>
        <v>8.6046323623857557E-2</v>
      </c>
      <c r="AI25" t="s">
        <v>71</v>
      </c>
      <c r="AJ25" s="34">
        <f>AJ21-AJ23</f>
        <v>8.6806397720969319E-2</v>
      </c>
      <c r="AM25" t="s">
        <v>71</v>
      </c>
      <c r="AN25" s="34">
        <f>AN21-AN23</f>
        <v>8.7790487263798456E-2</v>
      </c>
      <c r="AQ25" t="s">
        <v>71</v>
      </c>
      <c r="AR25" s="34">
        <f>AR21-AR23</f>
        <v>8.9465269184327456E-2</v>
      </c>
      <c r="AU25" t="s">
        <v>71</v>
      </c>
      <c r="AV25" s="34">
        <f>AV21-AV23</f>
        <v>9.1103035927285858E-2</v>
      </c>
    </row>
    <row r="26" spans="1:48">
      <c r="G26" t="s">
        <v>72</v>
      </c>
      <c r="H26" s="35">
        <f>AVERAGE(H24:H25)</f>
        <v>7.8378797966952379E-2</v>
      </c>
      <c r="K26" t="s">
        <v>72</v>
      </c>
      <c r="L26" s="35">
        <f>AVERAGE(L24:L25)</f>
        <v>7.2065386971431333E-2</v>
      </c>
      <c r="O26" t="s">
        <v>72</v>
      </c>
      <c r="P26" s="35">
        <f>AVERAGE(P24:P25)</f>
        <v>8.4742374818239152E-2</v>
      </c>
      <c r="S26" t="s">
        <v>72</v>
      </c>
      <c r="T26" s="35">
        <f>AVERAGE(T24:T25)</f>
        <v>8.1280396645911884E-2</v>
      </c>
      <c r="W26" t="s">
        <v>72</v>
      </c>
      <c r="X26" s="35">
        <f>AVERAGE(X24:X25)</f>
        <v>8.2207938527920965E-2</v>
      </c>
      <c r="AA26" t="s">
        <v>72</v>
      </c>
      <c r="AB26" s="35">
        <f>AVERAGE(AB24:AB25)</f>
        <v>8.1737643622371625E-2</v>
      </c>
      <c r="AE26" t="s">
        <v>72</v>
      </c>
      <c r="AF26" s="35">
        <f>AVERAGE(AF24:AF25)</f>
        <v>8.2635859810911927E-2</v>
      </c>
      <c r="AI26" t="s">
        <v>72</v>
      </c>
      <c r="AJ26" s="35">
        <f>AVERAGE(AJ24:AJ25)</f>
        <v>8.3337814287143486E-2</v>
      </c>
      <c r="AM26" t="s">
        <v>72</v>
      </c>
      <c r="AN26" s="35">
        <f>AVERAGE(AN24:AN25)</f>
        <v>8.4245984153566739E-2</v>
      </c>
      <c r="AQ26" t="s">
        <v>72</v>
      </c>
      <c r="AR26" s="35">
        <f>AVERAGE(AR24:AR25)</f>
        <v>8.5789827129138713E-2</v>
      </c>
      <c r="AU26" t="s">
        <v>72</v>
      </c>
      <c r="AV26" s="35">
        <f>AVERAGE(AV24:AV25)</f>
        <v>8.7297444019876824E-2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CF26"/>
  <sheetViews>
    <sheetView workbookViewId="0">
      <selection activeCell="F1" sqref="F1"/>
    </sheetView>
  </sheetViews>
  <sheetFormatPr defaultRowHeight="15"/>
  <sheetData>
    <row r="1" spans="2:84" ht="16.5" thickTop="1" thickBot="1">
      <c r="B1" s="3" t="s">
        <v>51</v>
      </c>
      <c r="C1" s="3" t="s">
        <v>52</v>
      </c>
      <c r="D1" s="3" t="s">
        <v>53</v>
      </c>
      <c r="E1" s="36" t="s">
        <v>1</v>
      </c>
      <c r="F1" s="36" t="s">
        <v>2</v>
      </c>
      <c r="G1" s="29">
        <f>LN(G2)</f>
        <v>0.32953985183399276</v>
      </c>
      <c r="H1" s="30">
        <f>G4</f>
        <v>0.90482702402206228</v>
      </c>
      <c r="I1" s="4" t="s">
        <v>1</v>
      </c>
      <c r="J1" s="4" t="s">
        <v>2</v>
      </c>
      <c r="K1" s="31">
        <f>LN(K2)</f>
        <v>0.31987193364132049</v>
      </c>
      <c r="L1" s="32">
        <f>K4</f>
        <v>0.88820856730504649</v>
      </c>
      <c r="M1" s="4" t="s">
        <v>1</v>
      </c>
      <c r="N1" s="4" t="s">
        <v>2</v>
      </c>
      <c r="O1" s="31">
        <f>LN(O2)</f>
        <v>0.32352058422488522</v>
      </c>
      <c r="P1" s="32">
        <f>O4</f>
        <v>0.89088778978511385</v>
      </c>
      <c r="Q1" s="4" t="s">
        <v>1</v>
      </c>
      <c r="R1" s="4" t="s">
        <v>2</v>
      </c>
      <c r="S1" s="31">
        <f>LN(S2)</f>
        <v>0.33380998678664586</v>
      </c>
      <c r="T1" s="32">
        <f>S4</f>
        <v>0.89844457711139725</v>
      </c>
      <c r="U1" s="4" t="s">
        <v>1</v>
      </c>
      <c r="V1" s="4" t="s">
        <v>2</v>
      </c>
      <c r="W1" s="31">
        <f>LN(W2)</f>
        <v>0.33008847248921436</v>
      </c>
      <c r="X1" s="32">
        <f>W4</f>
        <v>0.89788300435807344</v>
      </c>
      <c r="Y1" s="4" t="s">
        <v>1</v>
      </c>
      <c r="Z1" s="4" t="s">
        <v>2</v>
      </c>
      <c r="AA1" s="31">
        <f>LN(AA2)</f>
        <v>0.33236602810988763</v>
      </c>
      <c r="AB1" s="32">
        <f>AA4</f>
        <v>0.90237570007238344</v>
      </c>
      <c r="AC1" s="4" t="s">
        <v>1</v>
      </c>
      <c r="AD1" s="4" t="s">
        <v>2</v>
      </c>
      <c r="AE1" s="31">
        <f>LN(AE2)</f>
        <v>0.33005423177107895</v>
      </c>
      <c r="AF1" s="32">
        <f>AE4</f>
        <v>0.90264447543449577</v>
      </c>
      <c r="AG1" s="4" t="s">
        <v>1</v>
      </c>
      <c r="AH1" s="4" t="s">
        <v>2</v>
      </c>
      <c r="AI1" s="31">
        <f>LN(AI2)</f>
        <v>0.3324146417691598</v>
      </c>
      <c r="AJ1" s="32">
        <f>AI4</f>
        <v>0.90596418414381841</v>
      </c>
      <c r="AK1" s="4" t="s">
        <v>1</v>
      </c>
      <c r="AL1" s="4" t="s">
        <v>2</v>
      </c>
      <c r="AM1" s="31">
        <f>LN(AM2)</f>
        <v>0.33326719765284768</v>
      </c>
      <c r="AN1" s="32">
        <f>AM4</f>
        <v>0.91206905193111265</v>
      </c>
      <c r="AO1" s="4" t="s">
        <v>1</v>
      </c>
      <c r="AP1" s="4" t="s">
        <v>2</v>
      </c>
      <c r="AQ1" s="31">
        <f>LN(AQ2)</f>
        <v>0.32988730337677152</v>
      </c>
      <c r="AR1" s="32">
        <f>AQ4</f>
        <v>0.90523462841606261</v>
      </c>
      <c r="AS1" s="4" t="s">
        <v>1</v>
      </c>
      <c r="AT1" s="4" t="s">
        <v>2</v>
      </c>
      <c r="AU1" s="31">
        <f>LN(AU2)</f>
        <v>0.33344011609211316</v>
      </c>
      <c r="AV1" s="32">
        <f>AU4</f>
        <v>0.9119402377752629</v>
      </c>
      <c r="AW1" s="4" t="s">
        <v>1</v>
      </c>
      <c r="AX1" s="4" t="s">
        <v>2</v>
      </c>
      <c r="AY1" s="31">
        <f>LN(AY2)</f>
        <v>0.3350095005510218</v>
      </c>
      <c r="AZ1" s="32">
        <f>AY4</f>
        <v>0.91501658912839112</v>
      </c>
      <c r="BA1" s="4" t="s">
        <v>1</v>
      </c>
      <c r="BB1" s="4" t="s">
        <v>2</v>
      </c>
      <c r="BC1" s="31">
        <f>LN(BC2)</f>
        <v>0.33382221852616961</v>
      </c>
      <c r="BD1" s="32">
        <f>BC4</f>
        <v>0.90874759810415717</v>
      </c>
      <c r="BE1" s="4" t="s">
        <v>1</v>
      </c>
      <c r="BF1" s="4" t="s">
        <v>2</v>
      </c>
      <c r="BG1" s="31">
        <f>LN(BG2)</f>
        <v>0.33394685238498473</v>
      </c>
      <c r="BH1" s="32">
        <f>BG4</f>
        <v>0.90732762044760118</v>
      </c>
      <c r="BI1" s="4" t="s">
        <v>1</v>
      </c>
      <c r="BJ1" s="4" t="s">
        <v>2</v>
      </c>
      <c r="BK1" s="31">
        <f>LN(BK2)</f>
        <v>0.33294913830140643</v>
      </c>
      <c r="BL1" s="32">
        <f>BK4</f>
        <v>0.90470322798814939</v>
      </c>
      <c r="BM1" s="4" t="s">
        <v>1</v>
      </c>
      <c r="BN1" s="4" t="s">
        <v>2</v>
      </c>
      <c r="BO1" s="31">
        <f>LN(BO2)</f>
        <v>0.33217518023157921</v>
      </c>
      <c r="BP1" s="32">
        <f>BO4</f>
        <v>0.90294863442224926</v>
      </c>
      <c r="BQ1" s="4" t="s">
        <v>1</v>
      </c>
      <c r="BR1" s="4" t="s">
        <v>2</v>
      </c>
      <c r="BS1" s="31">
        <f>LN(BS2)</f>
        <v>0.33117281244537594</v>
      </c>
      <c r="BT1" s="32">
        <f>BS4</f>
        <v>0.90125211275266404</v>
      </c>
      <c r="BU1" s="4" t="s">
        <v>1</v>
      </c>
      <c r="BV1" s="4" t="s">
        <v>2</v>
      </c>
      <c r="BW1" s="31">
        <f>LN(BW2)</f>
        <v>0.33035195026022063</v>
      </c>
      <c r="BX1" s="32">
        <f>BW4</f>
        <v>0.89948430165179538</v>
      </c>
      <c r="BY1" s="4" t="s">
        <v>1</v>
      </c>
      <c r="BZ1" s="4" t="s">
        <v>2</v>
      </c>
      <c r="CA1" s="31">
        <f>LN(CA2)</f>
        <v>0.32279090518311332</v>
      </c>
      <c r="CB1" s="32">
        <f>CA4</f>
        <v>0.89959218739807112</v>
      </c>
      <c r="CC1" s="4" t="s">
        <v>1</v>
      </c>
      <c r="CD1" s="4" t="s">
        <v>2</v>
      </c>
      <c r="CE1" s="31">
        <f>LN(CE2)</f>
        <v>0.30779485099254394</v>
      </c>
      <c r="CF1" s="32">
        <f>CE4</f>
        <v>0.94496665181254336</v>
      </c>
    </row>
    <row r="2" spans="2:84" ht="15.75" thickTop="1">
      <c r="B2">
        <v>0.31987193364132049</v>
      </c>
      <c r="C2" s="33">
        <v>0.88820856730504649</v>
      </c>
      <c r="D2">
        <v>127.12366890993673</v>
      </c>
      <c r="E2" s="4">
        <v>1943</v>
      </c>
      <c r="F2" s="5">
        <v>561.80424064040244</v>
      </c>
      <c r="G2">
        <f t="array" ref="G2:H6">LOGEST(F2:F20,E2:E20,TRUE, TRUE)</f>
        <v>1.3903282242671553</v>
      </c>
      <c r="H2">
        <v>3.0910307566330029E-275</v>
      </c>
      <c r="I2" s="4">
        <v>1946</v>
      </c>
      <c r="J2" s="5">
        <v>2652.4206464967692</v>
      </c>
      <c r="K2">
        <f t="array" ref="K2:L6">LOGEST(J2:J19,I2:I19,TRUE, TRUE)</f>
        <v>1.3769514118903909</v>
      </c>
      <c r="L2">
        <v>7.0744522983087354E-267</v>
      </c>
      <c r="M2" s="4">
        <v>1943</v>
      </c>
      <c r="N2" s="5">
        <v>561.80424064040244</v>
      </c>
      <c r="O2">
        <f t="array" ref="O2:P6">LOGEST(N2:N19,M2:M19,TRUE, TRUE)</f>
        <v>1.3819846030571104</v>
      </c>
      <c r="P2">
        <v>4.9878391442021762E-270</v>
      </c>
      <c r="Q2" s="4">
        <v>1943</v>
      </c>
      <c r="R2" s="5">
        <v>561.80424064040244</v>
      </c>
      <c r="S2">
        <f t="array" ref="S2:T6">LOGEST(R2:R19,Q2:Q19,TRUE, TRUE)</f>
        <v>1.3962778071337203</v>
      </c>
      <c r="T2">
        <v>6.2082134671271931E-279</v>
      </c>
      <c r="U2" s="4">
        <v>1943</v>
      </c>
      <c r="V2" s="5">
        <v>561.80424064040244</v>
      </c>
      <c r="W2">
        <f t="array" ref="W2:X6">LOGEST(V2:V19,U2:U19,TRUE, TRUE)</f>
        <v>1.3910911963205028</v>
      </c>
      <c r="X2">
        <v>1.0339953690082019E-275</v>
      </c>
      <c r="Y2" s="4">
        <v>1943</v>
      </c>
      <c r="Z2" s="5">
        <v>561.80424064040244</v>
      </c>
      <c r="AA2">
        <f t="array" ref="AA2:AB6">LOGEST(Z2:Z19,Y2:Y19,TRUE, TRUE)</f>
        <v>1.3942630946098187</v>
      </c>
      <c r="AB2">
        <v>1.086517121457861E-277</v>
      </c>
      <c r="AC2" s="4">
        <v>1943</v>
      </c>
      <c r="AD2" s="5">
        <v>561.80424064040244</v>
      </c>
      <c r="AE2">
        <f t="array" ref="AE2:AF6">LOGEST(AD2:AD19,AC2:AC19,TRUE, TRUE)</f>
        <v>1.391043565174416</v>
      </c>
      <c r="AF2">
        <v>1.1004768775907984E-275</v>
      </c>
      <c r="AG2" s="4">
        <v>1943</v>
      </c>
      <c r="AH2" s="5">
        <v>561.80424064040244</v>
      </c>
      <c r="AI2">
        <f t="array" ref="AI2:AJ6">LOGEST(AH2:AH19,AG2:AG19,TRUE, TRUE)</f>
        <v>1.3943308764883851</v>
      </c>
      <c r="AJ2">
        <v>9.6245616312453927E-278</v>
      </c>
      <c r="AK2" s="4">
        <v>1943</v>
      </c>
      <c r="AL2" s="5">
        <v>561.80424064040244</v>
      </c>
      <c r="AM2">
        <f t="array" ref="AM2:AN6">LOGEST(AL2:AL19,AK2:AK19,TRUE, TRUE)</f>
        <v>1.3955201283607492</v>
      </c>
      <c r="AN2">
        <v>1.6707140012002151E-278</v>
      </c>
      <c r="AO2" s="4">
        <v>1943</v>
      </c>
      <c r="AP2" s="5">
        <v>561.80424064040244</v>
      </c>
      <c r="AQ2">
        <f t="array" ref="AQ2:AR6">LOGEST(AP2:AP19,AO2:AO19,TRUE, TRUE)</f>
        <v>1.3908113798853676</v>
      </c>
      <c r="AR2">
        <v>1.4978930097787404E-275</v>
      </c>
      <c r="AS2" s="4">
        <v>1943</v>
      </c>
      <c r="AT2" s="5">
        <v>561.80424064040244</v>
      </c>
      <c r="AU2">
        <f t="array" ref="AU2:AV6">LOGEST(AT2:AT19,AS2:AS19,TRUE, TRUE)</f>
        <v>1.3957614603880864</v>
      </c>
      <c r="AV2">
        <v>1.5991999376176584E-278</v>
      </c>
      <c r="AW2" s="4">
        <v>1943</v>
      </c>
      <c r="AX2" s="5">
        <v>561.80424064040244</v>
      </c>
      <c r="AY2">
        <f t="array" ref="AY2:AZ6">LOGEST(AX2:AX19,AW2:AW19,TRUE, TRUE)</f>
        <v>1.3979536664895118</v>
      </c>
      <c r="AZ2">
        <v>7.3868883676240862E-280</v>
      </c>
      <c r="BA2" s="4">
        <v>1943</v>
      </c>
      <c r="BB2" s="5">
        <v>561.80424064040244</v>
      </c>
      <c r="BC2">
        <f t="array" ref="BC2:BD6">LOGEST(BB2:BB19,BA2:BA19,TRUE, TRUE)</f>
        <v>1.3962948861446127</v>
      </c>
      <c r="BD2">
        <v>7.3111490433166085E-279</v>
      </c>
      <c r="BE2" s="4">
        <v>1943</v>
      </c>
      <c r="BF2" s="5">
        <v>561.80424064040244</v>
      </c>
      <c r="BG2">
        <f t="array" ref="BG2:BH6">LOGEST(BF2:BF19,BE2:BE19,TRUE, TRUE)</f>
        <v>1.3964689226095095</v>
      </c>
      <c r="BH2">
        <v>5.6535622459157378E-279</v>
      </c>
      <c r="BI2" s="4">
        <v>1943</v>
      </c>
      <c r="BJ2" s="5">
        <v>561.80424064040244</v>
      </c>
      <c r="BK2">
        <f t="array" ref="BK2:BL6">LOGEST(BJ2:BJ19,BI2:BI19,TRUE, TRUE)</f>
        <v>1.3950763407129465</v>
      </c>
      <c r="BL2">
        <v>3.9494575982265031E-278</v>
      </c>
      <c r="BM2" s="4">
        <v>1943</v>
      </c>
      <c r="BN2" s="5">
        <v>561.80424064040244</v>
      </c>
      <c r="BO2">
        <f t="array" ref="BO2:BP6">LOGEST(BN2:BN19,BM2:BM19,TRUE, TRUE)</f>
        <v>1.3939970278463549</v>
      </c>
      <c r="BP2">
        <v>1.7866317996514525E-277</v>
      </c>
      <c r="BQ2" s="4">
        <v>1943</v>
      </c>
      <c r="BR2" s="5">
        <v>561.80424064040244</v>
      </c>
      <c r="BS2">
        <f t="array" ref="BS2:BT6">LOGEST(BR2:BR19,BQ2:BQ19,TRUE, TRUE)</f>
        <v>1.3926004302007586</v>
      </c>
      <c r="BT2">
        <v>1.266270772193342E-276</v>
      </c>
      <c r="BU2" s="4">
        <v>1943</v>
      </c>
      <c r="BV2" s="5">
        <v>561.80424064040244</v>
      </c>
      <c r="BW2">
        <f t="array" ref="BW2:BX6">LOGEST(BV2:BV19,BU2:BU19,TRUE, TRUE)</f>
        <v>1.3914577662175649</v>
      </c>
      <c r="BX2">
        <v>6.3004095021606836E-276</v>
      </c>
      <c r="BY2" s="4">
        <v>1943</v>
      </c>
      <c r="BZ2" s="5">
        <v>561.80424064040244</v>
      </c>
      <c r="CA2">
        <f t="array" ref="CA2:CB6">LOGEST(BZ2:BZ19,BY2:BY19,TRUE, TRUE)</f>
        <v>1.3809765656728104</v>
      </c>
      <c r="CB2">
        <v>1.709568609774346E-269</v>
      </c>
      <c r="CC2" s="4">
        <v>1943</v>
      </c>
      <c r="CD2" s="5">
        <v>561.80424064040244</v>
      </c>
      <c r="CE2">
        <f t="array" ref="CE2:CF6">LOGEST(CD2:CD19,CC2:CC19,TRUE, TRUE)</f>
        <v>1.3604218711111766</v>
      </c>
      <c r="CF2">
        <v>9.8460321677862105E-257</v>
      </c>
    </row>
    <row r="3" spans="2:84">
      <c r="B3">
        <v>0.32352058422488522</v>
      </c>
      <c r="C3" s="33">
        <v>0.89088778978511385</v>
      </c>
      <c r="D3">
        <v>130.6380340796828</v>
      </c>
      <c r="E3" s="4">
        <v>1946</v>
      </c>
      <c r="F3" s="5">
        <v>2652.4206464967692</v>
      </c>
      <c r="G3">
        <v>2.592134454379235E-2</v>
      </c>
      <c r="H3">
        <v>51.280823150350848</v>
      </c>
      <c r="I3" s="4">
        <v>1949</v>
      </c>
      <c r="J3" s="5">
        <v>76839.081952730383</v>
      </c>
      <c r="K3">
        <v>2.8370234555618344E-2</v>
      </c>
      <c r="L3">
        <v>56.180672683976745</v>
      </c>
      <c r="M3" s="4">
        <v>1949</v>
      </c>
      <c r="N3" s="5">
        <v>76839.081952730383</v>
      </c>
      <c r="O3">
        <v>2.8305256843444895E-2</v>
      </c>
      <c r="P3">
        <v>56.047366863686946</v>
      </c>
      <c r="Q3" s="4">
        <v>1946</v>
      </c>
      <c r="R3" s="5">
        <v>2652.4206464967692</v>
      </c>
      <c r="S3">
        <v>2.8057259431723516E-2</v>
      </c>
      <c r="T3">
        <v>55.551706667566599</v>
      </c>
      <c r="U3" s="4">
        <v>1946</v>
      </c>
      <c r="V3" s="5">
        <v>2652.4206464967692</v>
      </c>
      <c r="W3">
        <v>2.782976285562579E-2</v>
      </c>
      <c r="X3">
        <v>55.095182631323155</v>
      </c>
      <c r="Y3" s="4">
        <v>1946</v>
      </c>
      <c r="Z3" s="5">
        <v>2652.4206464967692</v>
      </c>
      <c r="AA3">
        <v>2.7330143135158278E-2</v>
      </c>
      <c r="AB3">
        <v>54.100076822259716</v>
      </c>
      <c r="AC3" s="4">
        <v>1946</v>
      </c>
      <c r="AD3" s="5">
        <v>2652.4206464967692</v>
      </c>
      <c r="AE3">
        <v>2.7098624710609618E-2</v>
      </c>
      <c r="AF3">
        <v>53.632840977039379</v>
      </c>
      <c r="AG3" s="4">
        <v>1946</v>
      </c>
      <c r="AH3" s="5">
        <v>2652.4206464967692</v>
      </c>
      <c r="AI3">
        <v>2.6773878451377152E-2</v>
      </c>
      <c r="AJ3">
        <v>52.990112253153832</v>
      </c>
      <c r="AK3" s="4">
        <v>1946</v>
      </c>
      <c r="AL3" s="5">
        <v>2652.4206464967692</v>
      </c>
      <c r="AM3">
        <v>2.5869593015243719E-2</v>
      </c>
      <c r="AN3">
        <v>51.194667829084963</v>
      </c>
      <c r="AO3" s="4">
        <v>1946</v>
      </c>
      <c r="AP3" s="5">
        <v>2652.4206464967692</v>
      </c>
      <c r="AQ3">
        <v>2.6683934442297597E-2</v>
      </c>
      <c r="AR3">
        <v>52.795876172635872</v>
      </c>
      <c r="AS3" s="4">
        <v>1946</v>
      </c>
      <c r="AT3" s="5">
        <v>2652.4206464967692</v>
      </c>
      <c r="AU3">
        <v>2.5903796647541447E-2</v>
      </c>
      <c r="AV3">
        <v>51.229252722497563</v>
      </c>
      <c r="AW3" s="4">
        <v>1946</v>
      </c>
      <c r="AX3" s="5">
        <v>2652.4206464967692</v>
      </c>
      <c r="AY3">
        <v>2.5524058248666225E-2</v>
      </c>
      <c r="AZ3">
        <v>50.475398948600827</v>
      </c>
      <c r="BA3" s="4">
        <v>1946</v>
      </c>
      <c r="BB3" s="5">
        <v>2652.4206464967692</v>
      </c>
      <c r="BC3">
        <v>2.6445742321919041E-2</v>
      </c>
      <c r="BD3">
        <v>52.295124593478782</v>
      </c>
      <c r="BE3" s="4">
        <v>1946</v>
      </c>
      <c r="BF3" s="5">
        <v>2652.4206464967692</v>
      </c>
      <c r="BG3">
        <v>2.6681513090993852E-2</v>
      </c>
      <c r="BH3">
        <v>52.758358415494364</v>
      </c>
      <c r="BI3" s="4">
        <v>1946</v>
      </c>
      <c r="BJ3" s="5">
        <v>2652.4206464967692</v>
      </c>
      <c r="BK3">
        <v>2.7014935127775079E-2</v>
      </c>
      <c r="BL3">
        <v>53.416130941640148</v>
      </c>
      <c r="BM3" s="4">
        <v>1946</v>
      </c>
      <c r="BN3" s="5">
        <v>2652.4206464967692</v>
      </c>
      <c r="BO3">
        <v>2.7225539251942123E-2</v>
      </c>
      <c r="BP3">
        <v>53.831026558314441</v>
      </c>
      <c r="BQ3" s="4">
        <v>1946</v>
      </c>
      <c r="BR3" s="5">
        <v>2652.4206464967692</v>
      </c>
      <c r="BS3">
        <v>2.7405355701918009E-2</v>
      </c>
      <c r="BT3">
        <v>54.185025279060774</v>
      </c>
      <c r="BU3" s="4">
        <v>1946</v>
      </c>
      <c r="BV3" s="5">
        <v>2652.4206464967692</v>
      </c>
      <c r="BW3">
        <v>2.7608132893621001E-2</v>
      </c>
      <c r="BX3">
        <v>54.582847017061525</v>
      </c>
      <c r="BY3" s="4">
        <v>1946</v>
      </c>
      <c r="BZ3" s="5">
        <v>2652.4206464967692</v>
      </c>
      <c r="CA3">
        <v>2.6960144392678777E-2</v>
      </c>
      <c r="CB3">
        <v>53.300220616431012</v>
      </c>
      <c r="CC3" s="4">
        <v>1946</v>
      </c>
      <c r="CD3" s="5">
        <v>2652.4206464967692</v>
      </c>
      <c r="CE3">
        <v>1.8569751229660793E-2</v>
      </c>
      <c r="CF3">
        <v>36.712408617586675</v>
      </c>
    </row>
    <row r="4" spans="2:84" ht="15.75" thickBot="1">
      <c r="B4">
        <v>0.33380998678664586</v>
      </c>
      <c r="C4" s="33">
        <v>0.89844457711139725</v>
      </c>
      <c r="D4">
        <v>141.54943995015</v>
      </c>
      <c r="E4" s="4">
        <v>1949</v>
      </c>
      <c r="F4" s="5">
        <v>76839.081952730383</v>
      </c>
      <c r="G4">
        <v>0.90482702402206228</v>
      </c>
      <c r="H4">
        <v>2.3961696917773398</v>
      </c>
      <c r="I4" s="4">
        <v>1953</v>
      </c>
      <c r="J4" s="5">
        <v>117157.27649025299</v>
      </c>
      <c r="K4">
        <v>0.88820856730504649</v>
      </c>
      <c r="L4">
        <v>2.4133883370798008</v>
      </c>
      <c r="M4" s="4">
        <v>1953</v>
      </c>
      <c r="N4" s="5">
        <v>117157.27649025299</v>
      </c>
      <c r="O4">
        <v>0.89088778978511385</v>
      </c>
      <c r="P4">
        <v>2.4431224609199824</v>
      </c>
      <c r="Q4" s="4">
        <v>1953</v>
      </c>
      <c r="R4" s="5">
        <v>117157.27649025299</v>
      </c>
      <c r="S4">
        <v>0.89844457711139725</v>
      </c>
      <c r="T4">
        <v>2.4531256323776276</v>
      </c>
      <c r="U4" s="4">
        <v>1949</v>
      </c>
      <c r="V4" s="5">
        <v>76839.081952730383</v>
      </c>
      <c r="W4">
        <v>0.89788300435807344</v>
      </c>
      <c r="X4">
        <v>2.4695332118078337</v>
      </c>
      <c r="Y4" s="4">
        <v>1949</v>
      </c>
      <c r="Z4" s="5">
        <v>76839.081952730383</v>
      </c>
      <c r="AA4">
        <v>0.90237570007238344</v>
      </c>
      <c r="AB4">
        <v>2.4551958869699924</v>
      </c>
      <c r="AC4" s="4">
        <v>1949</v>
      </c>
      <c r="AD4" s="5">
        <v>76839.081952730383</v>
      </c>
      <c r="AE4">
        <v>0.90264447543449577</v>
      </c>
      <c r="AF4">
        <v>2.4689426617603605</v>
      </c>
      <c r="AG4" s="4">
        <v>1949</v>
      </c>
      <c r="AH4" s="5">
        <v>76839.081952730383</v>
      </c>
      <c r="AI4">
        <v>0.90596418414381841</v>
      </c>
      <c r="AJ4">
        <v>2.4393551862988394</v>
      </c>
      <c r="AK4" s="4">
        <v>1949</v>
      </c>
      <c r="AL4" s="5">
        <v>76839.081952730383</v>
      </c>
      <c r="AM4">
        <v>0.91206905193111265</v>
      </c>
      <c r="AN4">
        <v>2.3727508354943616</v>
      </c>
      <c r="AO4" s="4">
        <v>1949</v>
      </c>
      <c r="AP4" s="5">
        <v>76839.081952730383</v>
      </c>
      <c r="AQ4">
        <v>0.90523462841606261</v>
      </c>
      <c r="AR4">
        <v>2.4639611071084149</v>
      </c>
      <c r="AS4" s="4">
        <v>1949</v>
      </c>
      <c r="AT4" s="5">
        <v>76839.081952730383</v>
      </c>
      <c r="AU4">
        <v>0.9119402377752629</v>
      </c>
      <c r="AV4">
        <v>2.3739023421763252</v>
      </c>
      <c r="AW4" s="4">
        <v>1949</v>
      </c>
      <c r="AX4" s="5">
        <v>76839.081952730383</v>
      </c>
      <c r="AY4">
        <v>0.91501658912839112</v>
      </c>
      <c r="AZ4">
        <v>2.3315699042596965</v>
      </c>
      <c r="BA4" s="4">
        <v>1949</v>
      </c>
      <c r="BB4" s="5">
        <v>76839.081952730383</v>
      </c>
      <c r="BC4">
        <v>0.90874759810415717</v>
      </c>
      <c r="BD4">
        <v>2.4067078531846549</v>
      </c>
      <c r="BE4" s="4">
        <v>1949</v>
      </c>
      <c r="BF4" s="5">
        <v>76839.081952730383</v>
      </c>
      <c r="BG4">
        <v>0.90732762044760118</v>
      </c>
      <c r="BH4">
        <v>2.4177501503799017</v>
      </c>
      <c r="BI4" s="4">
        <v>1949</v>
      </c>
      <c r="BJ4" s="5">
        <v>76839.081952730383</v>
      </c>
      <c r="BK4">
        <v>0.90470322798814939</v>
      </c>
      <c r="BL4">
        <v>2.4422009374447269</v>
      </c>
      <c r="BM4" s="4">
        <v>1949</v>
      </c>
      <c r="BN4" s="5">
        <v>76839.081952730383</v>
      </c>
      <c r="BO4">
        <v>0.90294863442224926</v>
      </c>
      <c r="BP4">
        <v>2.4551003118111305</v>
      </c>
      <c r="BQ4" s="4">
        <v>1949</v>
      </c>
      <c r="BR4" s="5">
        <v>76839.081952730383</v>
      </c>
      <c r="BS4">
        <v>0.90125211275266404</v>
      </c>
      <c r="BT4">
        <v>2.4647982082466333</v>
      </c>
      <c r="BU4" s="4">
        <v>1949</v>
      </c>
      <c r="BV4" s="5">
        <v>76839.081952730383</v>
      </c>
      <c r="BW4">
        <v>0.89948430165179538</v>
      </c>
      <c r="BX4">
        <v>2.4688748536579457</v>
      </c>
      <c r="BY4" s="4">
        <v>1949</v>
      </c>
      <c r="BZ4" s="5">
        <v>76839.081952730383</v>
      </c>
      <c r="CA4">
        <v>0.89959218739807112</v>
      </c>
      <c r="CB4">
        <v>2.4035052309599725</v>
      </c>
      <c r="CC4" s="4">
        <v>1949</v>
      </c>
      <c r="CD4" s="5">
        <v>76839.081952730383</v>
      </c>
      <c r="CE4">
        <v>0.94496665181254336</v>
      </c>
      <c r="CF4">
        <v>1.6554990792347306</v>
      </c>
    </row>
    <row r="5" spans="2:84" ht="16.5" thickTop="1" thickBot="1">
      <c r="B5">
        <v>0.33008847248921436</v>
      </c>
      <c r="C5" s="33">
        <v>0.89788300435807344</v>
      </c>
      <c r="D5">
        <v>140.68302714372871</v>
      </c>
      <c r="E5" s="4">
        <v>1953</v>
      </c>
      <c r="F5" s="5">
        <v>117157.27649025299</v>
      </c>
      <c r="G5">
        <v>161.62213328225459</v>
      </c>
      <c r="H5">
        <v>17</v>
      </c>
      <c r="I5" s="4">
        <v>1957</v>
      </c>
      <c r="J5" s="5">
        <v>1030768.2075386334</v>
      </c>
      <c r="K5" s="30">
        <v>127.12366890993673</v>
      </c>
      <c r="L5">
        <v>16</v>
      </c>
      <c r="M5" s="4">
        <v>1957</v>
      </c>
      <c r="N5" s="5">
        <v>1030768.2075386334</v>
      </c>
      <c r="O5" s="30">
        <v>130.6380340796828</v>
      </c>
      <c r="P5">
        <v>16</v>
      </c>
      <c r="Q5" s="4">
        <v>1957</v>
      </c>
      <c r="R5" s="5">
        <v>1030768.2075386334</v>
      </c>
      <c r="S5" s="30">
        <v>141.54943995015</v>
      </c>
      <c r="T5">
        <v>16</v>
      </c>
      <c r="U5" s="4">
        <v>1957</v>
      </c>
      <c r="V5" s="5">
        <v>1030768.2075386334</v>
      </c>
      <c r="W5" s="30">
        <v>140.68302714372871</v>
      </c>
      <c r="X5">
        <v>16</v>
      </c>
      <c r="Y5" s="4">
        <v>1953</v>
      </c>
      <c r="Z5" s="5">
        <v>117157.27649025299</v>
      </c>
      <c r="AA5" s="30">
        <v>147.89362086963155</v>
      </c>
      <c r="AB5">
        <v>16</v>
      </c>
      <c r="AC5" s="4">
        <v>1953</v>
      </c>
      <c r="AD5" s="5">
        <v>117157.27649025299</v>
      </c>
      <c r="AE5" s="30">
        <v>148.34609203132203</v>
      </c>
      <c r="AF5">
        <v>16</v>
      </c>
      <c r="AG5" s="4">
        <v>1953</v>
      </c>
      <c r="AH5" s="5">
        <v>117157.27649025299</v>
      </c>
      <c r="AI5" s="30">
        <v>154.14793623389627</v>
      </c>
      <c r="AJ5">
        <v>16</v>
      </c>
      <c r="AK5" s="4">
        <v>1953</v>
      </c>
      <c r="AL5" s="5">
        <v>117157.27649025299</v>
      </c>
      <c r="AM5" s="30">
        <v>165.96096313513178</v>
      </c>
      <c r="AN5">
        <v>16</v>
      </c>
      <c r="AO5" s="4">
        <v>1953</v>
      </c>
      <c r="AP5" s="5">
        <v>117157.27649025299</v>
      </c>
      <c r="AQ5" s="30">
        <v>152.83804424096161</v>
      </c>
      <c r="AR5">
        <v>16</v>
      </c>
      <c r="AS5" s="4">
        <v>1953</v>
      </c>
      <c r="AT5" s="5">
        <v>117157.27649025299</v>
      </c>
      <c r="AU5" s="30">
        <v>165.69478994465641</v>
      </c>
      <c r="AV5">
        <v>16</v>
      </c>
      <c r="AW5" s="4">
        <v>1953</v>
      </c>
      <c r="AX5" s="5">
        <v>117157.27649025299</v>
      </c>
      <c r="AY5" s="30">
        <v>172.27203845904063</v>
      </c>
      <c r="AZ5">
        <v>16</v>
      </c>
      <c r="BA5" s="4">
        <v>1953</v>
      </c>
      <c r="BB5" s="5">
        <v>117157.27649025299</v>
      </c>
      <c r="BC5" s="30">
        <v>159.33785048488582</v>
      </c>
      <c r="BD5">
        <v>16</v>
      </c>
      <c r="BE5" s="4">
        <v>1953</v>
      </c>
      <c r="BF5" s="5">
        <v>117157.27649025299</v>
      </c>
      <c r="BG5" s="30">
        <v>156.65122658206135</v>
      </c>
      <c r="BH5">
        <v>16</v>
      </c>
      <c r="BI5" s="4">
        <v>1953</v>
      </c>
      <c r="BJ5" s="5">
        <v>117157.27649025299</v>
      </c>
      <c r="BK5" s="30">
        <v>151.89655790240533</v>
      </c>
      <c r="BL5">
        <v>16</v>
      </c>
      <c r="BM5" s="4">
        <v>1953</v>
      </c>
      <c r="BN5" s="5">
        <v>117157.27649025299</v>
      </c>
      <c r="BO5" s="30">
        <v>148.86115269735106</v>
      </c>
      <c r="BP5">
        <v>16</v>
      </c>
      <c r="BQ5" s="4">
        <v>1953</v>
      </c>
      <c r="BR5" s="5">
        <v>117157.27649025299</v>
      </c>
      <c r="BS5" s="30">
        <v>146.02878305562578</v>
      </c>
      <c r="BT5">
        <v>16</v>
      </c>
      <c r="BU5" s="4">
        <v>1953</v>
      </c>
      <c r="BV5" s="5">
        <v>117157.27649025299</v>
      </c>
      <c r="BW5" s="30">
        <v>143.17911592847008</v>
      </c>
      <c r="BX5">
        <v>16</v>
      </c>
      <c r="BY5" s="4">
        <v>1953</v>
      </c>
      <c r="BZ5" s="5">
        <v>117157.27649025299</v>
      </c>
      <c r="CA5" s="30">
        <v>143.35015000707864</v>
      </c>
      <c r="CB5">
        <v>16</v>
      </c>
      <c r="CC5" s="4">
        <v>1953</v>
      </c>
      <c r="CD5" s="5">
        <v>117157.27649025299</v>
      </c>
      <c r="CE5" s="30">
        <v>274.73281068598982</v>
      </c>
      <c r="CF5">
        <v>16</v>
      </c>
    </row>
    <row r="6" spans="2:84" ht="15.75" thickTop="1">
      <c r="B6">
        <v>0.33236602810988763</v>
      </c>
      <c r="C6" s="33">
        <v>0.90237570007238344</v>
      </c>
      <c r="D6">
        <v>147.89362086963155</v>
      </c>
      <c r="E6" s="4">
        <v>1957</v>
      </c>
      <c r="F6" s="5">
        <v>1030768.2075386334</v>
      </c>
      <c r="G6">
        <v>927.9743584931407</v>
      </c>
      <c r="H6">
        <v>97.607696260469297</v>
      </c>
      <c r="I6" s="4">
        <v>1963</v>
      </c>
      <c r="J6" s="5">
        <v>3507011.2506327708</v>
      </c>
      <c r="K6">
        <v>740.42459727484572</v>
      </c>
      <c r="L6">
        <v>93.19109224884491</v>
      </c>
      <c r="M6" s="4">
        <v>1963</v>
      </c>
      <c r="N6" s="5">
        <v>3507011.2506327708</v>
      </c>
      <c r="O6">
        <v>779.75848470822211</v>
      </c>
      <c r="P6">
        <v>95.50155774482738</v>
      </c>
      <c r="Q6" s="4">
        <v>1963</v>
      </c>
      <c r="R6" s="5">
        <v>3507011.2506327708</v>
      </c>
      <c r="S6">
        <v>851.81981059049792</v>
      </c>
      <c r="T6">
        <v>96.285205891650179</v>
      </c>
      <c r="U6" s="4">
        <v>1963</v>
      </c>
      <c r="V6" s="5">
        <v>3507011.2506327708</v>
      </c>
      <c r="W6">
        <v>857.96870522578058</v>
      </c>
      <c r="X6">
        <v>97.57750854755065</v>
      </c>
      <c r="Y6" s="4">
        <v>1963</v>
      </c>
      <c r="Z6" s="5">
        <v>3507011.2506327708</v>
      </c>
      <c r="AA6">
        <v>891.50080082409374</v>
      </c>
      <c r="AB6">
        <v>96.447789494309887</v>
      </c>
      <c r="AC6" s="4">
        <v>1957</v>
      </c>
      <c r="AD6" s="5">
        <v>1030768.2075386334</v>
      </c>
      <c r="AE6">
        <v>904.269989860225</v>
      </c>
      <c r="AF6">
        <v>97.53084587296533</v>
      </c>
      <c r="AG6" s="4">
        <v>1957</v>
      </c>
      <c r="AH6" s="5">
        <v>1030768.2075386334</v>
      </c>
      <c r="AI6">
        <v>917.25016135218834</v>
      </c>
      <c r="AJ6">
        <v>95.207259598768744</v>
      </c>
      <c r="AK6" s="4">
        <v>1957</v>
      </c>
      <c r="AL6" s="5">
        <v>1030768.2075386334</v>
      </c>
      <c r="AM6">
        <v>934.35134807650263</v>
      </c>
      <c r="AN6">
        <v>90.079144437427061</v>
      </c>
      <c r="AO6" s="4">
        <v>1957</v>
      </c>
      <c r="AP6" s="5">
        <v>1030768.2075386334</v>
      </c>
      <c r="AQ6">
        <v>927.89571330231195</v>
      </c>
      <c r="AR6">
        <v>97.137669397486803</v>
      </c>
      <c r="AS6" s="4">
        <v>1957</v>
      </c>
      <c r="AT6" s="5">
        <v>1030768.2075386334</v>
      </c>
      <c r="AU6">
        <v>933.75846230239904</v>
      </c>
      <c r="AV6">
        <v>90.166597283043899</v>
      </c>
      <c r="AW6" s="4">
        <v>1957</v>
      </c>
      <c r="AX6" s="5">
        <v>1030768.2075386334</v>
      </c>
      <c r="AY6">
        <v>936.50839400048164</v>
      </c>
      <c r="AZ6">
        <v>86.979491495193116</v>
      </c>
      <c r="BA6" s="4">
        <v>1957</v>
      </c>
      <c r="BB6" s="5">
        <v>1030768.2075386334</v>
      </c>
      <c r="BC6">
        <v>922.92349980391896</v>
      </c>
      <c r="BD6">
        <v>92.675883049291059</v>
      </c>
      <c r="BE6" s="4">
        <v>1957</v>
      </c>
      <c r="BF6" s="5">
        <v>1030768.2075386334</v>
      </c>
      <c r="BG6">
        <v>915.70721845536525</v>
      </c>
      <c r="BH6">
        <v>93.528252634592604</v>
      </c>
      <c r="BI6" s="4">
        <v>1957</v>
      </c>
      <c r="BJ6" s="5">
        <v>1030768.2075386334</v>
      </c>
      <c r="BK6">
        <v>905.96353926519168</v>
      </c>
      <c r="BL6">
        <v>95.429526701694442</v>
      </c>
      <c r="BM6" s="4">
        <v>1957</v>
      </c>
      <c r="BN6" s="5">
        <v>1030768.2075386334</v>
      </c>
      <c r="BO6">
        <v>897.26320906496699</v>
      </c>
      <c r="BP6">
        <v>96.440280656881782</v>
      </c>
      <c r="BQ6" s="4">
        <v>1957</v>
      </c>
      <c r="BR6" s="5">
        <v>1030768.2075386334</v>
      </c>
      <c r="BS6">
        <v>887.15847396586719</v>
      </c>
      <c r="BT6">
        <v>97.20368331801302</v>
      </c>
      <c r="BU6" s="4">
        <v>1957</v>
      </c>
      <c r="BV6" s="5">
        <v>1030768.2075386334</v>
      </c>
      <c r="BW6">
        <v>872.72582818100454</v>
      </c>
      <c r="BX6">
        <v>97.52548868839267</v>
      </c>
      <c r="BY6" s="4">
        <v>1957</v>
      </c>
      <c r="BZ6" s="5">
        <v>1030768.2075386334</v>
      </c>
      <c r="CA6">
        <v>828.11050717586852</v>
      </c>
      <c r="CB6">
        <v>92.429398324031212</v>
      </c>
      <c r="CC6" s="4">
        <v>1957</v>
      </c>
      <c r="CD6" s="5">
        <v>1030768.2075386334</v>
      </c>
      <c r="CE6">
        <v>752.95395070908501</v>
      </c>
      <c r="CF6">
        <v>43.850835221552657</v>
      </c>
    </row>
    <row r="7" spans="2:84">
      <c r="B7">
        <v>0.33005423177107895</v>
      </c>
      <c r="C7" s="33">
        <v>0.90264447543449577</v>
      </c>
      <c r="D7">
        <v>148.34609203132203</v>
      </c>
      <c r="E7" s="4">
        <v>1963</v>
      </c>
      <c r="F7" s="5">
        <v>3507011.2506327708</v>
      </c>
      <c r="G7" t="s">
        <v>54</v>
      </c>
      <c r="H7">
        <f>TINV(0.0455,H5)</f>
        <v>2.1582633871543129</v>
      </c>
      <c r="I7" s="4">
        <v>1963</v>
      </c>
      <c r="J7" s="5">
        <v>11883237.792352924</v>
      </c>
      <c r="K7" t="s">
        <v>54</v>
      </c>
      <c r="L7">
        <f>TINV(0.0455,L5)</f>
        <v>2.1689429859244536</v>
      </c>
      <c r="M7" s="4">
        <v>1963</v>
      </c>
      <c r="N7" s="5">
        <v>11883237.792352924</v>
      </c>
      <c r="O7" t="s">
        <v>54</v>
      </c>
      <c r="P7">
        <f>TINV(0.0455,P5)</f>
        <v>2.1689429859244536</v>
      </c>
      <c r="Q7" s="4">
        <v>1963</v>
      </c>
      <c r="R7" s="5">
        <v>11883237.792352924</v>
      </c>
      <c r="S7" t="s">
        <v>54</v>
      </c>
      <c r="T7">
        <f>TINV(0.0455,T5)</f>
        <v>2.1689429859244536</v>
      </c>
      <c r="U7" s="4">
        <v>1963</v>
      </c>
      <c r="V7" s="5">
        <v>11883237.792352924</v>
      </c>
      <c r="W7" t="s">
        <v>54</v>
      </c>
      <c r="X7">
        <f>TINV(0.0455,X5)</f>
        <v>2.1689429859244536</v>
      </c>
      <c r="Y7" s="4">
        <v>1963</v>
      </c>
      <c r="Z7" s="5">
        <v>11883237.792352924</v>
      </c>
      <c r="AA7" t="s">
        <v>54</v>
      </c>
      <c r="AB7">
        <f>TINV(0.0455,AB5)</f>
        <v>2.1689429859244536</v>
      </c>
      <c r="AC7" s="4">
        <v>1963</v>
      </c>
      <c r="AD7" s="5">
        <v>11883237.792352924</v>
      </c>
      <c r="AE7" t="s">
        <v>54</v>
      </c>
      <c r="AF7">
        <f>TINV(0.0455,AF5)</f>
        <v>2.1689429859244536</v>
      </c>
      <c r="AG7" s="4">
        <v>1963</v>
      </c>
      <c r="AH7" s="5">
        <v>3507011.2506327708</v>
      </c>
      <c r="AI7" t="s">
        <v>54</v>
      </c>
      <c r="AJ7">
        <f>TINV(0.0455,AJ5)</f>
        <v>2.1689429859244536</v>
      </c>
      <c r="AK7" s="4">
        <v>1963</v>
      </c>
      <c r="AL7" s="5">
        <v>3507011.2506327708</v>
      </c>
      <c r="AM7" t="s">
        <v>54</v>
      </c>
      <c r="AN7">
        <f>TINV(0.0455,AN5)</f>
        <v>2.1689429859244536</v>
      </c>
      <c r="AO7" s="4">
        <v>1963</v>
      </c>
      <c r="AP7" s="5">
        <v>3507011.2506327708</v>
      </c>
      <c r="AQ7" t="s">
        <v>54</v>
      </c>
      <c r="AR7">
        <f>TINV(0.0455,AR5)</f>
        <v>2.1689429859244536</v>
      </c>
      <c r="AS7" s="4">
        <v>1963</v>
      </c>
      <c r="AT7" s="5">
        <v>3507011.2506327708</v>
      </c>
      <c r="AU7" t="s">
        <v>54</v>
      </c>
      <c r="AV7">
        <f>TINV(0.0455,AV5)</f>
        <v>2.1689429859244536</v>
      </c>
      <c r="AW7" s="4">
        <v>1963</v>
      </c>
      <c r="AX7" s="5">
        <v>3507011.2506327708</v>
      </c>
      <c r="AY7" t="s">
        <v>54</v>
      </c>
      <c r="AZ7">
        <f>TINV(0.0455,AZ5)</f>
        <v>2.1689429859244536</v>
      </c>
      <c r="BA7" s="4">
        <v>1963</v>
      </c>
      <c r="BB7" s="5">
        <v>3507011.2506327708</v>
      </c>
      <c r="BC7" t="s">
        <v>54</v>
      </c>
      <c r="BD7">
        <f>TINV(0.0455,BD5)</f>
        <v>2.1689429859244536</v>
      </c>
      <c r="BE7" s="4">
        <v>1963</v>
      </c>
      <c r="BF7" s="5">
        <v>3507011.2506327708</v>
      </c>
      <c r="BG7" t="s">
        <v>54</v>
      </c>
      <c r="BH7">
        <f>TINV(0.0455,BH5)</f>
        <v>2.1689429859244536</v>
      </c>
      <c r="BI7" s="4">
        <v>1963</v>
      </c>
      <c r="BJ7" s="5">
        <v>3507011.2506327708</v>
      </c>
      <c r="BK7" t="s">
        <v>54</v>
      </c>
      <c r="BL7">
        <f>TINV(0.0455,BL5)</f>
        <v>2.1689429859244536</v>
      </c>
      <c r="BM7" s="4">
        <v>1963</v>
      </c>
      <c r="BN7" s="5">
        <v>3507011.2506327708</v>
      </c>
      <c r="BO7" t="s">
        <v>54</v>
      </c>
      <c r="BP7">
        <f>TINV(0.0455,BP5)</f>
        <v>2.1689429859244536</v>
      </c>
      <c r="BQ7" s="4">
        <v>1963</v>
      </c>
      <c r="BR7" s="5">
        <v>3507011.2506327708</v>
      </c>
      <c r="BS7" t="s">
        <v>54</v>
      </c>
      <c r="BT7">
        <f>TINV(0.0455,BT5)</f>
        <v>2.1689429859244536</v>
      </c>
      <c r="BU7" s="4">
        <v>1963</v>
      </c>
      <c r="BV7" s="5">
        <v>3507011.2506327708</v>
      </c>
      <c r="BW7" t="s">
        <v>54</v>
      </c>
      <c r="BX7">
        <f>TINV(0.0455,BX5)</f>
        <v>2.1689429859244536</v>
      </c>
      <c r="BY7" s="4">
        <v>1963</v>
      </c>
      <c r="BZ7" s="5">
        <v>3507011.2506327708</v>
      </c>
      <c r="CA7" t="s">
        <v>54</v>
      </c>
      <c r="CB7">
        <f>TINV(0.0455,CB5)</f>
        <v>2.1689429859244536</v>
      </c>
      <c r="CC7" s="4">
        <v>1963</v>
      </c>
      <c r="CD7" s="5">
        <v>3507011.2506327708</v>
      </c>
    </row>
    <row r="8" spans="2:84">
      <c r="B8">
        <v>0.3324146417691598</v>
      </c>
      <c r="C8" s="33">
        <v>0.90596418414381841</v>
      </c>
      <c r="D8">
        <v>154.14793623389627</v>
      </c>
      <c r="E8" s="4">
        <v>1963</v>
      </c>
      <c r="F8" s="5">
        <v>11883237.792352924</v>
      </c>
      <c r="G8" t="s">
        <v>55</v>
      </c>
      <c r="H8">
        <f>H7*G3</f>
        <v>5.5945088874679243E-2</v>
      </c>
      <c r="I8" s="4">
        <v>1967</v>
      </c>
      <c r="J8" s="5">
        <v>142139636.47124401</v>
      </c>
      <c r="K8" t="s">
        <v>55</v>
      </c>
      <c r="L8">
        <f>L7*K3</f>
        <v>6.1533421248439961E-2</v>
      </c>
      <c r="M8" s="4">
        <v>1967</v>
      </c>
      <c r="N8" s="5">
        <v>142139636.47124401</v>
      </c>
      <c r="O8" t="s">
        <v>55</v>
      </c>
      <c r="P8">
        <f>P7*O3</f>
        <v>6.1392488295379945E-2</v>
      </c>
      <c r="Q8" s="4">
        <v>1967</v>
      </c>
      <c r="R8" s="5">
        <v>142139636.47124401</v>
      </c>
      <c r="S8" t="s">
        <v>55</v>
      </c>
      <c r="T8">
        <f>T7*S3</f>
        <v>6.0854596048699437E-2</v>
      </c>
      <c r="U8" s="4">
        <v>1967</v>
      </c>
      <c r="V8" s="5">
        <v>142139636.47124401</v>
      </c>
      <c r="W8" t="s">
        <v>55</v>
      </c>
      <c r="X8">
        <f>X7*W3</f>
        <v>6.0361168945650447E-2</v>
      </c>
      <c r="Y8" s="4">
        <v>1967</v>
      </c>
      <c r="Z8" s="5">
        <v>142139636.47124401</v>
      </c>
      <c r="AA8" t="s">
        <v>55</v>
      </c>
      <c r="AB8">
        <f>AB7*AA3</f>
        <v>5.9277522257312899E-2</v>
      </c>
      <c r="AC8" s="4">
        <v>1967</v>
      </c>
      <c r="AD8" s="5">
        <v>142139636.47124401</v>
      </c>
      <c r="AE8" t="s">
        <v>55</v>
      </c>
      <c r="AF8">
        <f>AF7*AE3</f>
        <v>5.8775371994275807E-2</v>
      </c>
      <c r="AG8" s="4">
        <v>1967</v>
      </c>
      <c r="AH8" s="5">
        <v>142139636.47124401</v>
      </c>
      <c r="AI8" t="s">
        <v>55</v>
      </c>
      <c r="AJ8">
        <f>AJ7*AI3</f>
        <v>5.8071015873108346E-2</v>
      </c>
      <c r="AK8" s="4">
        <v>1963</v>
      </c>
      <c r="AL8" s="5">
        <v>11883237.792352924</v>
      </c>
      <c r="AM8" t="s">
        <v>55</v>
      </c>
      <c r="AN8">
        <f>AN7*AM3</f>
        <v>5.6109672319133101E-2</v>
      </c>
      <c r="AO8" s="4">
        <v>1963</v>
      </c>
      <c r="AP8" s="5">
        <v>11883237.792352924</v>
      </c>
      <c r="AQ8" t="s">
        <v>55</v>
      </c>
      <c r="AR8">
        <f>AR7*AQ3</f>
        <v>5.7875932445489317E-2</v>
      </c>
      <c r="AS8" s="4">
        <v>1963</v>
      </c>
      <c r="AT8" s="5">
        <v>11883237.792352924</v>
      </c>
      <c r="AU8" t="s">
        <v>55</v>
      </c>
      <c r="AV8">
        <f>AV7*AU3</f>
        <v>5.6183858047498397E-2</v>
      </c>
      <c r="AW8" s="4">
        <v>1963</v>
      </c>
      <c r="AX8" s="5">
        <v>11883237.792352924</v>
      </c>
      <c r="AY8" t="s">
        <v>55</v>
      </c>
      <c r="AZ8">
        <f>AZ7*AY3</f>
        <v>5.5360227110771799E-2</v>
      </c>
      <c r="BA8" s="4">
        <v>1963</v>
      </c>
      <c r="BB8" s="5">
        <v>11883237.792352924</v>
      </c>
      <c r="BC8" t="s">
        <v>55</v>
      </c>
      <c r="BD8">
        <f>BD7*BC3</f>
        <v>5.7359307316691775E-2</v>
      </c>
      <c r="BE8" s="4">
        <v>1963</v>
      </c>
      <c r="BF8" s="5">
        <v>11883237.792352924</v>
      </c>
      <c r="BG8" t="s">
        <v>55</v>
      </c>
      <c r="BH8">
        <f>BH7*BG3</f>
        <v>5.7870680672562604E-2</v>
      </c>
      <c r="BI8" s="4">
        <v>1963</v>
      </c>
      <c r="BJ8" s="5">
        <v>11883237.792352924</v>
      </c>
      <c r="BK8" t="s">
        <v>55</v>
      </c>
      <c r="BL8">
        <f>BL7*BK3</f>
        <v>5.8593854060591886E-2</v>
      </c>
      <c r="BM8" s="4">
        <v>1963</v>
      </c>
      <c r="BN8" s="5">
        <v>11883237.792352924</v>
      </c>
      <c r="BO8" t="s">
        <v>55</v>
      </c>
      <c r="BP8">
        <f>BP7*BO3</f>
        <v>5.905064239851076E-2</v>
      </c>
      <c r="BQ8" s="4">
        <v>1963</v>
      </c>
      <c r="BR8" s="5">
        <v>11883237.792352924</v>
      </c>
      <c r="BS8" t="s">
        <v>55</v>
      </c>
      <c r="BT8">
        <f>BT7*BS3</f>
        <v>5.9440654026439797E-2</v>
      </c>
      <c r="BU8" s="4">
        <v>1963</v>
      </c>
      <c r="BV8" s="5">
        <v>11883237.792352924</v>
      </c>
      <c r="BW8" t="s">
        <v>55</v>
      </c>
      <c r="BX8">
        <f>BX7*BW3</f>
        <v>5.988046619408946E-2</v>
      </c>
      <c r="BY8" s="4">
        <v>1963</v>
      </c>
      <c r="BZ8" s="5">
        <v>11883237.792352924</v>
      </c>
      <c r="CA8" t="s">
        <v>55</v>
      </c>
      <c r="CB8">
        <f>CB7*CA3</f>
        <v>5.847501608001112E-2</v>
      </c>
      <c r="CC8" s="4">
        <v>1963</v>
      </c>
      <c r="CD8" s="5">
        <v>11883237.792352924</v>
      </c>
    </row>
    <row r="9" spans="2:84">
      <c r="B9">
        <v>0.33326719765284768</v>
      </c>
      <c r="C9" s="33">
        <v>0.91206905193111265</v>
      </c>
      <c r="D9">
        <v>165.96096313513178</v>
      </c>
      <c r="E9" s="4">
        <v>1967</v>
      </c>
      <c r="F9" s="5">
        <v>142139636.47124401</v>
      </c>
      <c r="G9" t="s">
        <v>56</v>
      </c>
      <c r="H9">
        <f>G2+H8</f>
        <v>1.4462733131418346</v>
      </c>
      <c r="I9" s="4">
        <v>1974</v>
      </c>
      <c r="J9" s="5">
        <v>196434573.13141161</v>
      </c>
      <c r="K9" t="s">
        <v>56</v>
      </c>
      <c r="L9">
        <f>K2+L8</f>
        <v>1.4384848331388309</v>
      </c>
      <c r="M9" s="4">
        <v>1974</v>
      </c>
      <c r="N9" s="5">
        <v>196434573.13141161</v>
      </c>
      <c r="O9" t="s">
        <v>56</v>
      </c>
      <c r="P9">
        <f>O2+P8</f>
        <v>1.4433770913524904</v>
      </c>
      <c r="Q9" s="4">
        <v>1974</v>
      </c>
      <c r="R9" s="5">
        <v>196434573.13141161</v>
      </c>
      <c r="S9" t="s">
        <v>56</v>
      </c>
      <c r="T9">
        <f>S2+T8</f>
        <v>1.4571324031824198</v>
      </c>
      <c r="U9" s="4">
        <v>1974</v>
      </c>
      <c r="V9" s="5">
        <v>196434573.13141161</v>
      </c>
      <c r="W9" t="s">
        <v>56</v>
      </c>
      <c r="X9">
        <f>W2+X8</f>
        <v>1.4514523652661533</v>
      </c>
      <c r="Y9" s="4">
        <v>1974</v>
      </c>
      <c r="Z9" s="5">
        <v>196434573.13141161</v>
      </c>
      <c r="AA9" t="s">
        <v>56</v>
      </c>
      <c r="AB9">
        <f>AA2+AB8</f>
        <v>1.4535406168671317</v>
      </c>
      <c r="AC9" s="4">
        <v>1974</v>
      </c>
      <c r="AD9" s="5">
        <v>196434573.13141161</v>
      </c>
      <c r="AE9" t="s">
        <v>56</v>
      </c>
      <c r="AF9">
        <f>AE2+AF8</f>
        <v>1.4498189371686918</v>
      </c>
      <c r="AG9" s="4">
        <v>1974</v>
      </c>
      <c r="AH9" s="5">
        <v>196434573.13141161</v>
      </c>
      <c r="AI9" t="s">
        <v>56</v>
      </c>
      <c r="AJ9">
        <f>AI2+AJ8</f>
        <v>1.4524018923614934</v>
      </c>
      <c r="AK9" s="4">
        <v>1974</v>
      </c>
      <c r="AL9" s="5">
        <v>196434573.13141161</v>
      </c>
      <c r="AM9" t="s">
        <v>56</v>
      </c>
      <c r="AN9">
        <f>AM2+AN8</f>
        <v>1.4516298006798822</v>
      </c>
      <c r="AO9" s="4">
        <v>1967</v>
      </c>
      <c r="AP9" s="5">
        <v>142139636.47124401</v>
      </c>
      <c r="AQ9" t="s">
        <v>56</v>
      </c>
      <c r="AR9">
        <f>AQ2+AR8</f>
        <v>1.448687312330857</v>
      </c>
      <c r="AS9" s="4">
        <v>1967</v>
      </c>
      <c r="AT9" s="5">
        <v>142139636.47124401</v>
      </c>
      <c r="AU9" t="s">
        <v>56</v>
      </c>
      <c r="AV9">
        <f>AU2+AV8</f>
        <v>1.4519453184355848</v>
      </c>
      <c r="AW9" s="4">
        <v>1967</v>
      </c>
      <c r="AX9" s="5">
        <v>142139636.47124401</v>
      </c>
      <c r="AY9" t="s">
        <v>56</v>
      </c>
      <c r="AZ9">
        <f>AY2+AZ8</f>
        <v>1.4533138936002836</v>
      </c>
      <c r="BA9" s="4">
        <v>1967</v>
      </c>
      <c r="BB9" s="5">
        <v>142139636.47124401</v>
      </c>
      <c r="BC9" t="s">
        <v>56</v>
      </c>
      <c r="BD9">
        <f>BC2+BD8</f>
        <v>1.4536541934613045</v>
      </c>
      <c r="BE9" s="4">
        <v>1967</v>
      </c>
      <c r="BF9" s="5">
        <v>142139636.47124401</v>
      </c>
      <c r="BG9" t="s">
        <v>56</v>
      </c>
      <c r="BH9">
        <f>BG2+BH8</f>
        <v>1.4543396032820721</v>
      </c>
      <c r="BI9" s="4">
        <v>1967</v>
      </c>
      <c r="BJ9" s="5">
        <v>142139636.47124401</v>
      </c>
      <c r="BK9" t="s">
        <v>56</v>
      </c>
      <c r="BL9">
        <f>BK2+BL8</f>
        <v>1.4536701947735384</v>
      </c>
      <c r="BM9" s="4">
        <v>1967</v>
      </c>
      <c r="BN9" s="5">
        <v>142139636.47124401</v>
      </c>
      <c r="BO9" t="s">
        <v>56</v>
      </c>
      <c r="BP9">
        <f>BO2+BP8</f>
        <v>1.4530476702448656</v>
      </c>
      <c r="BQ9" s="4">
        <v>1967</v>
      </c>
      <c r="BR9" s="5">
        <v>142139636.47124401</v>
      </c>
      <c r="BS9" t="s">
        <v>56</v>
      </c>
      <c r="BT9">
        <f>BS2+BT8</f>
        <v>1.4520410842271985</v>
      </c>
      <c r="BU9" s="4">
        <v>1967</v>
      </c>
      <c r="BV9" s="5">
        <v>142139636.47124401</v>
      </c>
      <c r="BW9" t="s">
        <v>56</v>
      </c>
      <c r="BX9">
        <f>BW2+BX8</f>
        <v>1.4513382324116544</v>
      </c>
      <c r="BY9" s="4">
        <v>1967</v>
      </c>
      <c r="BZ9" s="5">
        <v>142139636.47124401</v>
      </c>
      <c r="CA9" t="s">
        <v>56</v>
      </c>
      <c r="CB9">
        <f>CA2+CB8</f>
        <v>1.4394515817528215</v>
      </c>
      <c r="CC9" s="4">
        <v>1967</v>
      </c>
      <c r="CD9" s="5">
        <v>142139636.47124401</v>
      </c>
    </row>
    <row r="10" spans="2:84">
      <c r="B10">
        <v>0.32988730337677152</v>
      </c>
      <c r="C10" s="33">
        <v>0.90523462841606261</v>
      </c>
      <c r="D10">
        <v>152.83804424096161</v>
      </c>
      <c r="E10" s="4">
        <v>1974</v>
      </c>
      <c r="F10" s="5">
        <v>196434573.13141161</v>
      </c>
      <c r="G10" t="s">
        <v>57</v>
      </c>
      <c r="H10">
        <f>G2-H8</f>
        <v>1.334383135392476</v>
      </c>
      <c r="I10" s="4">
        <v>1990</v>
      </c>
      <c r="J10" s="5">
        <v>1414042341.6569197</v>
      </c>
      <c r="K10" t="s">
        <v>57</v>
      </c>
      <c r="L10">
        <f>K2-L8</f>
        <v>1.315417990641951</v>
      </c>
      <c r="M10" s="4">
        <v>1990</v>
      </c>
      <c r="N10" s="5">
        <v>1414042341.6569197</v>
      </c>
      <c r="O10" t="s">
        <v>57</v>
      </c>
      <c r="P10">
        <f>O2-P8</f>
        <v>1.3205921147617303</v>
      </c>
      <c r="Q10" s="4">
        <v>1990</v>
      </c>
      <c r="R10" s="5">
        <v>1414042341.6569197</v>
      </c>
      <c r="S10" t="s">
        <v>57</v>
      </c>
      <c r="T10">
        <f>S2-T8</f>
        <v>1.3354232110850208</v>
      </c>
      <c r="U10" s="4">
        <v>1990</v>
      </c>
      <c r="V10" s="5">
        <v>1414042341.6569197</v>
      </c>
      <c r="W10" t="s">
        <v>57</v>
      </c>
      <c r="X10">
        <f>W2-X8</f>
        <v>1.3307300273748524</v>
      </c>
      <c r="Y10" s="4">
        <v>1990</v>
      </c>
      <c r="Z10" s="5">
        <v>1414042341.6569197</v>
      </c>
      <c r="AA10" t="s">
        <v>57</v>
      </c>
      <c r="AB10">
        <f>AA2-AB8</f>
        <v>1.3349855723525057</v>
      </c>
      <c r="AC10" s="4">
        <v>1990</v>
      </c>
      <c r="AD10" s="5">
        <v>1414042341.6569197</v>
      </c>
      <c r="AE10" t="s">
        <v>57</v>
      </c>
      <c r="AF10">
        <f>AE2-AF8</f>
        <v>1.3322681931801401</v>
      </c>
      <c r="AG10" s="4">
        <v>1990</v>
      </c>
      <c r="AH10" s="5">
        <v>1414042341.6569197</v>
      </c>
      <c r="AI10" t="s">
        <v>57</v>
      </c>
      <c r="AJ10">
        <f>AI2-AJ8</f>
        <v>1.3362598606152767</v>
      </c>
      <c r="AK10" s="4">
        <v>1990</v>
      </c>
      <c r="AL10" s="5">
        <v>1414042341.6569197</v>
      </c>
      <c r="AM10" t="s">
        <v>57</v>
      </c>
      <c r="AN10">
        <f>AM2-AN8</f>
        <v>1.3394104560416162</v>
      </c>
      <c r="AO10" s="4">
        <v>1990</v>
      </c>
      <c r="AP10" s="5">
        <v>1414042341.6569197</v>
      </c>
      <c r="AQ10" t="s">
        <v>57</v>
      </c>
      <c r="AR10">
        <f>AQ2-AR8</f>
        <v>1.3329354474398782</v>
      </c>
      <c r="AS10" s="4">
        <v>1974</v>
      </c>
      <c r="AT10" s="5">
        <v>196434573.13141161</v>
      </c>
      <c r="AU10" t="s">
        <v>57</v>
      </c>
      <c r="AV10">
        <f>AU2-AV8</f>
        <v>1.3395776023405879</v>
      </c>
      <c r="AW10" s="4">
        <v>1974</v>
      </c>
      <c r="AX10" s="5">
        <v>196434573.13141161</v>
      </c>
      <c r="AY10" t="s">
        <v>57</v>
      </c>
      <c r="AZ10">
        <f>AY2-AZ8</f>
        <v>1.34259343937874</v>
      </c>
      <c r="BA10" s="4">
        <v>1974</v>
      </c>
      <c r="BB10" s="5">
        <v>196434573.13141161</v>
      </c>
      <c r="BC10" t="s">
        <v>57</v>
      </c>
      <c r="BD10">
        <f>BC2-BD8</f>
        <v>1.3389355788279209</v>
      </c>
      <c r="BE10" s="4">
        <v>1974</v>
      </c>
      <c r="BF10" s="5">
        <v>196434573.13141161</v>
      </c>
      <c r="BG10" t="s">
        <v>57</v>
      </c>
      <c r="BH10">
        <f>BG2-BH8</f>
        <v>1.3385982419369469</v>
      </c>
      <c r="BI10" s="4">
        <v>1974</v>
      </c>
      <c r="BJ10" s="5">
        <v>196434573.13141161</v>
      </c>
      <c r="BK10" t="s">
        <v>57</v>
      </c>
      <c r="BL10">
        <f>BK2-BL8</f>
        <v>1.3364824866523546</v>
      </c>
      <c r="BM10" s="4">
        <v>1974</v>
      </c>
      <c r="BN10" s="5">
        <v>196434573.13141161</v>
      </c>
      <c r="BO10" t="s">
        <v>57</v>
      </c>
      <c r="BP10">
        <f>BO2-BP8</f>
        <v>1.3349463854478443</v>
      </c>
      <c r="BQ10" s="4">
        <v>1974</v>
      </c>
      <c r="BR10" s="5">
        <v>196434573.13141161</v>
      </c>
      <c r="BS10" t="s">
        <v>57</v>
      </c>
      <c r="BT10">
        <f>BS2-BT8</f>
        <v>1.3331597761743188</v>
      </c>
      <c r="BU10" s="4">
        <v>1974</v>
      </c>
      <c r="BV10" s="5">
        <v>196434573.13141161</v>
      </c>
      <c r="BW10" t="s">
        <v>57</v>
      </c>
      <c r="BX10">
        <f>BW2-BX8</f>
        <v>1.3315773000234754</v>
      </c>
      <c r="BY10" s="4">
        <v>1974</v>
      </c>
      <c r="BZ10" s="5">
        <v>196434573.13141161</v>
      </c>
      <c r="CA10" t="s">
        <v>57</v>
      </c>
      <c r="CB10">
        <f>CA2-CB8</f>
        <v>1.3225015495927992</v>
      </c>
      <c r="CC10" s="4">
        <v>1974</v>
      </c>
      <c r="CD10" s="5">
        <v>196434573.13141161</v>
      </c>
    </row>
    <row r="11" spans="2:84">
      <c r="B11">
        <v>0.33344011609211316</v>
      </c>
      <c r="C11" s="33">
        <v>0.9119402377752629</v>
      </c>
      <c r="D11">
        <v>165.69478994465641</v>
      </c>
      <c r="E11" s="4">
        <v>1990</v>
      </c>
      <c r="F11" s="5">
        <v>1414042341.6569197</v>
      </c>
      <c r="G11" t="s">
        <v>58</v>
      </c>
      <c r="H11" s="34">
        <f>LN(G2)</f>
        <v>0.32953985183399276</v>
      </c>
      <c r="I11" s="4">
        <v>1992</v>
      </c>
      <c r="J11" s="5">
        <v>1652136797.7338963</v>
      </c>
      <c r="K11" t="s">
        <v>58</v>
      </c>
      <c r="L11" s="34">
        <f>LN(K2)</f>
        <v>0.31987193364132049</v>
      </c>
      <c r="M11" s="4">
        <v>1992</v>
      </c>
      <c r="N11" s="5">
        <v>1652136797.7338963</v>
      </c>
      <c r="O11" t="s">
        <v>58</v>
      </c>
      <c r="P11" s="34">
        <f>LN(O2)</f>
        <v>0.32352058422488522</v>
      </c>
      <c r="Q11" s="4">
        <v>1992</v>
      </c>
      <c r="R11" s="5">
        <v>1652136797.7338963</v>
      </c>
      <c r="S11" t="s">
        <v>58</v>
      </c>
      <c r="T11" s="34">
        <f>LN(S2)</f>
        <v>0.33380998678664586</v>
      </c>
      <c r="U11" s="4">
        <v>1992</v>
      </c>
      <c r="V11" s="5">
        <v>1652136797.7338963</v>
      </c>
      <c r="W11" t="s">
        <v>58</v>
      </c>
      <c r="X11" s="34">
        <f>LN(W2)</f>
        <v>0.33008847248921436</v>
      </c>
      <c r="Y11" s="4">
        <v>1992</v>
      </c>
      <c r="Z11" s="5">
        <v>1652136797.7338963</v>
      </c>
      <c r="AA11" t="s">
        <v>58</v>
      </c>
      <c r="AB11" s="34">
        <f>LN(AA2)</f>
        <v>0.33236602810988763</v>
      </c>
      <c r="AC11" s="4">
        <v>1992</v>
      </c>
      <c r="AD11" s="5">
        <v>1652136797.7338963</v>
      </c>
      <c r="AE11" t="s">
        <v>58</v>
      </c>
      <c r="AF11" s="34">
        <f>LN(AE2)</f>
        <v>0.33005423177107895</v>
      </c>
      <c r="AG11" s="4">
        <v>1992</v>
      </c>
      <c r="AH11" s="5">
        <v>1652136797.7338963</v>
      </c>
      <c r="AI11" t="s">
        <v>58</v>
      </c>
      <c r="AJ11" s="34">
        <f>LN(AI2)</f>
        <v>0.3324146417691598</v>
      </c>
      <c r="AK11" s="4">
        <v>1992</v>
      </c>
      <c r="AL11" s="5">
        <v>1652136797.7338963</v>
      </c>
      <c r="AM11" t="s">
        <v>58</v>
      </c>
      <c r="AN11" s="34">
        <f>LN(AM2)</f>
        <v>0.33326719765284768</v>
      </c>
      <c r="AO11" s="4">
        <v>1992</v>
      </c>
      <c r="AP11" s="5">
        <v>1652136797.7338963</v>
      </c>
      <c r="AQ11" t="s">
        <v>58</v>
      </c>
      <c r="AR11" s="34">
        <f>LN(AQ2)</f>
        <v>0.32988730337677152</v>
      </c>
      <c r="AS11" s="4">
        <v>1992</v>
      </c>
      <c r="AT11" s="5">
        <v>1652136797.7338963</v>
      </c>
      <c r="AU11" t="s">
        <v>58</v>
      </c>
      <c r="AV11" s="34">
        <f>LN(AU2)</f>
        <v>0.33344011609211316</v>
      </c>
      <c r="AW11" s="4">
        <v>1990</v>
      </c>
      <c r="AX11" s="5">
        <v>1414042341.6569197</v>
      </c>
      <c r="AY11" t="s">
        <v>58</v>
      </c>
      <c r="AZ11" s="34">
        <f>LN(AY2)</f>
        <v>0.3350095005510218</v>
      </c>
      <c r="BA11" s="4">
        <v>1990</v>
      </c>
      <c r="BB11" s="5">
        <v>1414042341.6569197</v>
      </c>
      <c r="BC11" t="s">
        <v>58</v>
      </c>
      <c r="BD11" s="34">
        <f>LN(BC2)</f>
        <v>0.33382221852616961</v>
      </c>
      <c r="BE11" s="4">
        <v>1990</v>
      </c>
      <c r="BF11" s="5">
        <v>1414042341.6569197</v>
      </c>
      <c r="BG11" t="s">
        <v>58</v>
      </c>
      <c r="BH11" s="34">
        <f>LN(BG2)</f>
        <v>0.33394685238498473</v>
      </c>
      <c r="BI11" s="4">
        <v>1990</v>
      </c>
      <c r="BJ11" s="5">
        <v>1414042341.6569197</v>
      </c>
      <c r="BK11" t="s">
        <v>58</v>
      </c>
      <c r="BL11" s="34">
        <f>LN(BK2)</f>
        <v>0.33294913830140643</v>
      </c>
      <c r="BM11" s="4">
        <v>1990</v>
      </c>
      <c r="BN11" s="5">
        <v>1414042341.6569197</v>
      </c>
      <c r="BO11" t="s">
        <v>58</v>
      </c>
      <c r="BP11" s="34">
        <f>LN(BO2)</f>
        <v>0.33217518023157921</v>
      </c>
      <c r="BQ11" s="4">
        <v>1990</v>
      </c>
      <c r="BR11" s="5">
        <v>1414042341.6569197</v>
      </c>
      <c r="BS11" t="s">
        <v>58</v>
      </c>
      <c r="BT11" s="34">
        <f>LN(BS2)</f>
        <v>0.33117281244537594</v>
      </c>
      <c r="BU11" s="4">
        <v>1990</v>
      </c>
      <c r="BV11" s="5">
        <v>1414042341.6569197</v>
      </c>
      <c r="BW11" t="s">
        <v>58</v>
      </c>
      <c r="BX11" s="34">
        <f>LN(BW2)</f>
        <v>0.33035195026022063</v>
      </c>
      <c r="BY11" s="4">
        <v>1990</v>
      </c>
      <c r="BZ11" s="5">
        <v>1414042341.6569197</v>
      </c>
      <c r="CA11" t="s">
        <v>58</v>
      </c>
      <c r="CB11" s="34">
        <f>LN(CA2)</f>
        <v>0.32279090518311332</v>
      </c>
      <c r="CC11" s="4">
        <v>1990</v>
      </c>
      <c r="CD11" s="5">
        <v>1414042341.6569197</v>
      </c>
    </row>
    <row r="12" spans="2:84">
      <c r="B12">
        <v>0.3350095005510218</v>
      </c>
      <c r="C12" s="33">
        <v>0.91501658912839112</v>
      </c>
      <c r="D12">
        <v>172.27203845904063</v>
      </c>
      <c r="E12" s="4">
        <v>1992</v>
      </c>
      <c r="F12" s="5">
        <v>1652136797.7338963</v>
      </c>
      <c r="G12" t="s">
        <v>59</v>
      </c>
      <c r="H12" s="34">
        <f>LN(H9)</f>
        <v>0.36899011911360474</v>
      </c>
      <c r="I12" s="4">
        <v>1994</v>
      </c>
      <c r="J12" s="5">
        <v>8747860038.935442</v>
      </c>
      <c r="K12" t="s">
        <v>59</v>
      </c>
      <c r="L12" s="34">
        <f>LN(L9)</f>
        <v>0.3635903604285648</v>
      </c>
      <c r="M12" s="4">
        <v>1994</v>
      </c>
      <c r="N12" s="5">
        <v>8747860038.935442</v>
      </c>
      <c r="O12" t="s">
        <v>59</v>
      </c>
      <c r="P12" s="34">
        <f>LN(P9)</f>
        <v>0.36698557022101663</v>
      </c>
      <c r="Q12" s="4">
        <v>1994</v>
      </c>
      <c r="R12" s="5">
        <v>8747860038.935442</v>
      </c>
      <c r="S12" t="s">
        <v>59</v>
      </c>
      <c r="T12" s="34">
        <f>LN(T9)</f>
        <v>0.37647039692260209</v>
      </c>
      <c r="U12" s="4">
        <v>1994</v>
      </c>
      <c r="V12" s="5">
        <v>8747860038.935442</v>
      </c>
      <c r="W12" t="s">
        <v>59</v>
      </c>
      <c r="X12" s="34">
        <f>LN(X9)</f>
        <v>0.37256468635268708</v>
      </c>
      <c r="Y12" s="4">
        <v>1994</v>
      </c>
      <c r="Z12" s="5">
        <v>8747860038.935442</v>
      </c>
      <c r="AA12" t="s">
        <v>59</v>
      </c>
      <c r="AB12" s="34">
        <f>LN(AB9)</f>
        <v>0.37400238480739534</v>
      </c>
      <c r="AC12" s="4">
        <v>1994</v>
      </c>
      <c r="AD12" s="5">
        <v>8747860038.935442</v>
      </c>
      <c r="AE12" t="s">
        <v>59</v>
      </c>
      <c r="AF12" s="34">
        <f>LN(AF9)</f>
        <v>0.37143867771731726</v>
      </c>
      <c r="AG12" s="4">
        <v>1994</v>
      </c>
      <c r="AH12" s="5">
        <v>8747860038.935442</v>
      </c>
      <c r="AI12" t="s">
        <v>59</v>
      </c>
      <c r="AJ12" s="34">
        <f>LN(AJ9)</f>
        <v>0.37321866347752908</v>
      </c>
      <c r="AK12" s="4">
        <v>1994</v>
      </c>
      <c r="AL12" s="5">
        <v>8747860038.935442</v>
      </c>
      <c r="AM12" t="s">
        <v>59</v>
      </c>
      <c r="AN12" s="34">
        <f>LN(AN9)</f>
        <v>0.3726869256857871</v>
      </c>
      <c r="AO12" s="4">
        <v>1994</v>
      </c>
      <c r="AP12" s="5">
        <v>8747860038.935442</v>
      </c>
      <c r="AQ12" t="s">
        <v>59</v>
      </c>
      <c r="AR12" s="34">
        <f>LN(AR9)</f>
        <v>0.37065784455849543</v>
      </c>
      <c r="AS12" s="4">
        <v>1994</v>
      </c>
      <c r="AT12" s="5">
        <v>8747860038.935442</v>
      </c>
      <c r="AU12" t="s">
        <v>59</v>
      </c>
      <c r="AV12" s="34">
        <f>LN(AV9)</f>
        <v>0.37290425621384354</v>
      </c>
      <c r="AW12" s="4">
        <v>1994</v>
      </c>
      <c r="AX12" s="5">
        <v>8747860038.935442</v>
      </c>
      <c r="AY12" t="s">
        <v>59</v>
      </c>
      <c r="AZ12" s="34">
        <f>LN(AZ9)</f>
        <v>0.37384639264026664</v>
      </c>
      <c r="BA12" s="4">
        <v>1992</v>
      </c>
      <c r="BB12" s="5">
        <v>1652136797.7338963</v>
      </c>
      <c r="BC12" t="s">
        <v>59</v>
      </c>
      <c r="BD12" s="34">
        <f>LN(BD9)</f>
        <v>0.37408051964296063</v>
      </c>
      <c r="BE12" s="4">
        <v>1992</v>
      </c>
      <c r="BF12" s="5">
        <v>1652136797.7338963</v>
      </c>
      <c r="BG12" t="s">
        <v>59</v>
      </c>
      <c r="BH12" s="34">
        <f>LN(BH9)</f>
        <v>0.37455191668254689</v>
      </c>
      <c r="BI12" s="4">
        <v>1992</v>
      </c>
      <c r="BJ12" s="5">
        <v>1652136797.7338963</v>
      </c>
      <c r="BK12" t="s">
        <v>59</v>
      </c>
      <c r="BL12" s="34">
        <f>LN(BL9)</f>
        <v>0.37409152722938532</v>
      </c>
      <c r="BM12" s="4">
        <v>1992</v>
      </c>
      <c r="BN12" s="5">
        <v>1652136797.7338963</v>
      </c>
      <c r="BO12" t="s">
        <v>59</v>
      </c>
      <c r="BP12" s="34">
        <f>LN(BP9)</f>
        <v>0.3736631922019768</v>
      </c>
      <c r="BQ12" s="4">
        <v>1992</v>
      </c>
      <c r="BR12" s="5">
        <v>1652136797.7338963</v>
      </c>
      <c r="BS12" t="s">
        <v>59</v>
      </c>
      <c r="BT12" s="34">
        <f>LN(BT9)</f>
        <v>0.37297021092462357</v>
      </c>
      <c r="BU12" s="4">
        <v>1992</v>
      </c>
      <c r="BV12" s="5">
        <v>1652136797.7338963</v>
      </c>
      <c r="BW12" t="s">
        <v>59</v>
      </c>
      <c r="BX12" s="34">
        <f>LN(BX9)</f>
        <v>0.37248604970927984</v>
      </c>
      <c r="BY12" s="4">
        <v>1992</v>
      </c>
      <c r="BZ12" s="5">
        <v>1652136797.7338963</v>
      </c>
      <c r="CA12" t="s">
        <v>59</v>
      </c>
      <c r="CB12" s="34">
        <f>LN(CB9)</f>
        <v>0.36426219504266605</v>
      </c>
      <c r="CC12" s="4">
        <v>1992</v>
      </c>
      <c r="CD12" s="5">
        <v>1652136797.7338963</v>
      </c>
    </row>
    <row r="13" spans="2:84">
      <c r="B13">
        <v>0.33382221852616961</v>
      </c>
      <c r="C13" s="33">
        <v>0.90874759810415717</v>
      </c>
      <c r="D13">
        <v>159.33785048488582</v>
      </c>
      <c r="E13" s="4">
        <v>1994</v>
      </c>
      <c r="F13" s="5">
        <v>8747860038.935442</v>
      </c>
      <c r="G13" t="s">
        <v>60</v>
      </c>
      <c r="H13" s="34">
        <f>LN(H10)</f>
        <v>0.2884691141975137</v>
      </c>
      <c r="I13" s="22">
        <v>1996</v>
      </c>
      <c r="J13" s="14">
        <v>20672361347.698383</v>
      </c>
      <c r="K13" t="s">
        <v>60</v>
      </c>
      <c r="L13" s="34">
        <f>LN(L10)</f>
        <v>0.27415447872784104</v>
      </c>
      <c r="M13" s="22">
        <v>1996</v>
      </c>
      <c r="N13" s="14">
        <v>20672361347.698383</v>
      </c>
      <c r="O13" t="s">
        <v>60</v>
      </c>
      <c r="P13" s="34">
        <f>LN(P10)</f>
        <v>0.27808020780922071</v>
      </c>
      <c r="Q13" s="22">
        <v>1996</v>
      </c>
      <c r="R13" s="14">
        <v>20672361347.698383</v>
      </c>
      <c r="S13" t="s">
        <v>60</v>
      </c>
      <c r="T13" s="34">
        <f>LN(T10)</f>
        <v>0.2892482536632151</v>
      </c>
      <c r="U13" s="22">
        <v>1996</v>
      </c>
      <c r="V13" s="14">
        <v>20672361347.698383</v>
      </c>
      <c r="W13" t="s">
        <v>60</v>
      </c>
      <c r="X13" s="34">
        <f>LN(X10)</f>
        <v>0.28572768441017798</v>
      </c>
      <c r="Y13" s="22">
        <v>1996</v>
      </c>
      <c r="Z13" s="14">
        <v>20672361347.698383</v>
      </c>
      <c r="AA13" t="s">
        <v>60</v>
      </c>
      <c r="AB13" s="34">
        <f>LN(AB10)</f>
        <v>0.28892048456722685</v>
      </c>
      <c r="AC13" s="22">
        <v>1996</v>
      </c>
      <c r="AD13" s="14">
        <v>20672361347.698383</v>
      </c>
      <c r="AE13" t="s">
        <v>60</v>
      </c>
      <c r="AF13" s="34">
        <f>LN(AF10)</f>
        <v>0.28688289808210182</v>
      </c>
      <c r="AG13" s="22">
        <v>1996</v>
      </c>
      <c r="AH13" s="14">
        <v>20672361347.698383</v>
      </c>
      <c r="AI13" t="s">
        <v>60</v>
      </c>
      <c r="AJ13" s="34">
        <f>LN(AJ10)</f>
        <v>0.28987456264908767</v>
      </c>
      <c r="AK13" s="22">
        <v>1996</v>
      </c>
      <c r="AL13" s="14">
        <v>20672361347.698383</v>
      </c>
      <c r="AM13" t="s">
        <v>60</v>
      </c>
      <c r="AN13" s="34">
        <f>LN(AN10)</f>
        <v>0.29222955897492658</v>
      </c>
      <c r="AO13" s="22">
        <v>1996</v>
      </c>
      <c r="AP13" s="14">
        <v>20672361347.698383</v>
      </c>
      <c r="AQ13" t="s">
        <v>60</v>
      </c>
      <c r="AR13" s="34">
        <f>LN(AR10)</f>
        <v>0.2873836134972465</v>
      </c>
      <c r="AS13" s="22">
        <v>1996</v>
      </c>
      <c r="AT13" s="14">
        <v>20672361347.698383</v>
      </c>
      <c r="AU13" t="s">
        <v>60</v>
      </c>
      <c r="AV13" s="34">
        <f>LN(AV10)</f>
        <v>0.29235434213599037</v>
      </c>
      <c r="AW13" s="22">
        <v>1996</v>
      </c>
      <c r="AX13" s="14">
        <v>20672361347.698383</v>
      </c>
      <c r="AY13" t="s">
        <v>60</v>
      </c>
      <c r="AZ13" s="34">
        <f>LN(AZ10)</f>
        <v>0.29460314600583798</v>
      </c>
      <c r="BA13" s="22">
        <v>1996</v>
      </c>
      <c r="BB13" s="14">
        <v>20672361347.698383</v>
      </c>
      <c r="BC13" t="s">
        <v>60</v>
      </c>
      <c r="BD13" s="34">
        <f>LN(BD10)</f>
        <v>0.29187495414605907</v>
      </c>
      <c r="BE13" s="4">
        <v>1994</v>
      </c>
      <c r="BF13" s="5">
        <v>8747860038.935442</v>
      </c>
      <c r="BG13" t="s">
        <v>60</v>
      </c>
      <c r="BH13" s="34">
        <f>LN(BH10)</f>
        <v>0.29162297832402256</v>
      </c>
      <c r="BI13" s="4">
        <v>1994</v>
      </c>
      <c r="BJ13" s="5">
        <v>8747860038.935442</v>
      </c>
      <c r="BK13" t="s">
        <v>60</v>
      </c>
      <c r="BL13" s="34">
        <f>LN(BL10)</f>
        <v>0.29004115262198227</v>
      </c>
      <c r="BM13" s="4">
        <v>1994</v>
      </c>
      <c r="BN13" s="5">
        <v>8747860038.935442</v>
      </c>
      <c r="BO13" t="s">
        <v>60</v>
      </c>
      <c r="BP13" s="34">
        <f>LN(BP10)</f>
        <v>0.28889113033252456</v>
      </c>
      <c r="BQ13" s="4">
        <v>1994</v>
      </c>
      <c r="BR13" s="5">
        <v>8747860038.935442</v>
      </c>
      <c r="BS13" t="s">
        <v>60</v>
      </c>
      <c r="BT13" s="34">
        <f>LN(BT10)</f>
        <v>0.28755189610994769</v>
      </c>
      <c r="BU13" s="4">
        <v>1994</v>
      </c>
      <c r="BV13" s="5">
        <v>8747860038.935442</v>
      </c>
      <c r="BW13" t="s">
        <v>60</v>
      </c>
      <c r="BX13" s="34">
        <f>LN(BX10)</f>
        <v>0.2863641794297484</v>
      </c>
      <c r="BY13" s="4">
        <v>1994</v>
      </c>
      <c r="BZ13" s="5">
        <v>8747860038.935442</v>
      </c>
      <c r="CA13" t="s">
        <v>60</v>
      </c>
      <c r="CB13" s="34">
        <f>LN(CB10)</f>
        <v>0.27952505646441295</v>
      </c>
      <c r="CC13" s="4">
        <v>1994</v>
      </c>
      <c r="CD13" s="5">
        <v>8747860038.935442</v>
      </c>
    </row>
    <row r="14" spans="2:84">
      <c r="B14">
        <v>0.33394685238498473</v>
      </c>
      <c r="C14" s="33">
        <v>0.90732762044760118</v>
      </c>
      <c r="D14">
        <v>156.65122658206135</v>
      </c>
      <c r="E14" s="22">
        <v>1996</v>
      </c>
      <c r="F14" s="14">
        <v>20672361347.698383</v>
      </c>
      <c r="G14" t="s">
        <v>61</v>
      </c>
      <c r="H14" s="34">
        <f>H12-H11</f>
        <v>3.9450267279611984E-2</v>
      </c>
      <c r="I14" s="22">
        <v>1997</v>
      </c>
      <c r="J14" s="14">
        <v>48453072141.53965</v>
      </c>
      <c r="K14" t="s">
        <v>61</v>
      </c>
      <c r="L14" s="34">
        <f>L12-L11</f>
        <v>4.3718426787244302E-2</v>
      </c>
      <c r="M14" s="22">
        <v>1997</v>
      </c>
      <c r="N14" s="14">
        <v>48453072141.53965</v>
      </c>
      <c r="O14" t="s">
        <v>61</v>
      </c>
      <c r="P14" s="34">
        <f>P12-P11</f>
        <v>4.3464985996131411E-2</v>
      </c>
      <c r="Q14" s="22">
        <v>1997</v>
      </c>
      <c r="R14" s="14">
        <v>48453072141.53965</v>
      </c>
      <c r="S14" t="s">
        <v>61</v>
      </c>
      <c r="T14" s="34">
        <f>T12-T11</f>
        <v>4.2660410135956228E-2</v>
      </c>
      <c r="U14" s="22">
        <v>1997</v>
      </c>
      <c r="V14" s="14">
        <v>48453072141.53965</v>
      </c>
      <c r="W14" t="s">
        <v>61</v>
      </c>
      <c r="X14" s="34">
        <f>X12-X11</f>
        <v>4.2476213863472723E-2</v>
      </c>
      <c r="Y14" s="22">
        <v>1997</v>
      </c>
      <c r="Z14" s="14">
        <v>48453072141.53965</v>
      </c>
      <c r="AA14" t="s">
        <v>61</v>
      </c>
      <c r="AB14" s="34">
        <f>AB12-AB11</f>
        <v>4.1636356697507704E-2</v>
      </c>
      <c r="AC14" s="22">
        <v>1997</v>
      </c>
      <c r="AD14" s="14">
        <v>48453072141.53965</v>
      </c>
      <c r="AE14" t="s">
        <v>61</v>
      </c>
      <c r="AF14" s="34">
        <f>AF12-AF11</f>
        <v>4.1384445946238302E-2</v>
      </c>
      <c r="AG14" s="22">
        <v>1997</v>
      </c>
      <c r="AH14" s="14">
        <v>48453072141.53965</v>
      </c>
      <c r="AI14" t="s">
        <v>61</v>
      </c>
      <c r="AJ14" s="34">
        <f>AJ12-AJ11</f>
        <v>4.0804021708369276E-2</v>
      </c>
      <c r="AK14" s="22">
        <v>1997</v>
      </c>
      <c r="AL14" s="14">
        <v>48453072141.53965</v>
      </c>
      <c r="AM14" t="s">
        <v>61</v>
      </c>
      <c r="AN14" s="34">
        <f>AN12-AN11</f>
        <v>3.9419728032939416E-2</v>
      </c>
      <c r="AO14" s="22">
        <v>1997</v>
      </c>
      <c r="AP14" s="14">
        <v>48453072141.53965</v>
      </c>
      <c r="AQ14" t="s">
        <v>61</v>
      </c>
      <c r="AR14" s="34">
        <f>AR12-AR11</f>
        <v>4.0770541181723907E-2</v>
      </c>
      <c r="AS14" s="22">
        <v>1997</v>
      </c>
      <c r="AT14" s="14">
        <v>48453072141.53965</v>
      </c>
      <c r="AU14" t="s">
        <v>61</v>
      </c>
      <c r="AV14" s="34">
        <f>AV12-AV11</f>
        <v>3.9464140121730384E-2</v>
      </c>
      <c r="AW14" s="22">
        <v>1997</v>
      </c>
      <c r="AX14" s="14">
        <v>48453072141.53965</v>
      </c>
      <c r="AY14" t="s">
        <v>61</v>
      </c>
      <c r="AZ14" s="34">
        <f>AZ12-AZ11</f>
        <v>3.8836892089244845E-2</v>
      </c>
      <c r="BA14" s="22">
        <v>1997</v>
      </c>
      <c r="BB14" s="14">
        <v>48453072141.53965</v>
      </c>
      <c r="BC14" t="s">
        <v>61</v>
      </c>
      <c r="BD14" s="34">
        <f>BD12-BD11</f>
        <v>4.0258301116791018E-2</v>
      </c>
      <c r="BE14" s="22">
        <v>1997</v>
      </c>
      <c r="BF14" s="14">
        <v>48453072141.53965</v>
      </c>
      <c r="BG14" t="s">
        <v>61</v>
      </c>
      <c r="BH14" s="34">
        <f>BH12-BH11</f>
        <v>4.0605064297562166E-2</v>
      </c>
      <c r="BI14" s="22">
        <v>1996</v>
      </c>
      <c r="BJ14" s="14">
        <v>20672361347.698383</v>
      </c>
      <c r="BK14" t="s">
        <v>61</v>
      </c>
      <c r="BL14" s="34">
        <f>BL12-BL11</f>
        <v>4.114238892797889E-2</v>
      </c>
      <c r="BM14" s="22">
        <v>1996</v>
      </c>
      <c r="BN14" s="14">
        <v>20672361347.698383</v>
      </c>
      <c r="BO14" t="s">
        <v>61</v>
      </c>
      <c r="BP14" s="34">
        <f>BP12-BP11</f>
        <v>4.1488011970397587E-2</v>
      </c>
      <c r="BQ14" s="22">
        <v>1996</v>
      </c>
      <c r="BR14" s="14">
        <v>20672361347.698383</v>
      </c>
      <c r="BS14" t="s">
        <v>61</v>
      </c>
      <c r="BT14" s="34">
        <f>BT12-BT11</f>
        <v>4.1797398479247627E-2</v>
      </c>
      <c r="BU14" s="22">
        <v>1996</v>
      </c>
      <c r="BV14" s="14">
        <v>20672361347.698383</v>
      </c>
      <c r="BW14" t="s">
        <v>61</v>
      </c>
      <c r="BX14" s="34">
        <f>BX12-BX11</f>
        <v>4.2134099449059215E-2</v>
      </c>
      <c r="BY14" s="22">
        <v>1996</v>
      </c>
      <c r="BZ14" s="14">
        <v>20672361347.698383</v>
      </c>
      <c r="CA14" t="s">
        <v>61</v>
      </c>
      <c r="CB14" s="34">
        <f>CB12-CB11</f>
        <v>4.1471289859552729E-2</v>
      </c>
      <c r="CC14" s="22">
        <v>1996</v>
      </c>
      <c r="CD14" s="14">
        <v>20672361347.698383</v>
      </c>
    </row>
    <row r="15" spans="2:84">
      <c r="B15">
        <v>0.33294913830140643</v>
      </c>
      <c r="C15" s="33">
        <v>0.90470322798814939</v>
      </c>
      <c r="D15">
        <v>151.89655790240533</v>
      </c>
      <c r="E15" s="22">
        <v>1997</v>
      </c>
      <c r="F15" s="14">
        <v>48453072141.53965</v>
      </c>
      <c r="G15" t="s">
        <v>62</v>
      </c>
      <c r="H15" s="34">
        <f>H11-H13</f>
        <v>4.107073763647906E-2</v>
      </c>
      <c r="I15" s="22">
        <v>1998</v>
      </c>
      <c r="J15" s="14">
        <v>98402131440.237091</v>
      </c>
      <c r="K15" t="s">
        <v>62</v>
      </c>
      <c r="L15" s="34">
        <f>L11-L13</f>
        <v>4.5717454913479449E-2</v>
      </c>
      <c r="M15" s="22">
        <v>1998</v>
      </c>
      <c r="N15" s="14">
        <v>98402131440.237091</v>
      </c>
      <c r="O15" t="s">
        <v>62</v>
      </c>
      <c r="P15" s="34">
        <f>P11-P13</f>
        <v>4.5440376415664507E-2</v>
      </c>
      <c r="Q15" s="22">
        <v>1998</v>
      </c>
      <c r="R15" s="14">
        <v>98402131440.237091</v>
      </c>
      <c r="S15" t="s">
        <v>62</v>
      </c>
      <c r="T15" s="34">
        <f>T11-T13</f>
        <v>4.4561733123430758E-2</v>
      </c>
      <c r="U15" s="22">
        <v>1998</v>
      </c>
      <c r="V15" s="14">
        <v>98402131440.237091</v>
      </c>
      <c r="W15" t="s">
        <v>62</v>
      </c>
      <c r="X15" s="34">
        <f>X11-X13</f>
        <v>4.4360788079036373E-2</v>
      </c>
      <c r="Y15" s="22">
        <v>1998</v>
      </c>
      <c r="Z15" s="14">
        <v>98402131440.237091</v>
      </c>
      <c r="AA15" t="s">
        <v>62</v>
      </c>
      <c r="AB15" s="34">
        <f>AB11-AB13</f>
        <v>4.3445543542660781E-2</v>
      </c>
      <c r="AC15" s="22">
        <v>1998</v>
      </c>
      <c r="AD15" s="14">
        <v>98402131440.237091</v>
      </c>
      <c r="AE15" t="s">
        <v>62</v>
      </c>
      <c r="AF15" s="34">
        <f>AF11-AF13</f>
        <v>4.3171333688977132E-2</v>
      </c>
      <c r="AG15" s="22">
        <v>1998</v>
      </c>
      <c r="AH15" s="14">
        <v>98402131440.237091</v>
      </c>
      <c r="AI15" t="s">
        <v>62</v>
      </c>
      <c r="AJ15" s="34">
        <f>AJ11-AJ13</f>
        <v>4.2540079120072127E-2</v>
      </c>
      <c r="AK15" s="22">
        <v>1998</v>
      </c>
      <c r="AL15" s="14">
        <v>98402131440.237091</v>
      </c>
      <c r="AM15" t="s">
        <v>62</v>
      </c>
      <c r="AN15" s="34">
        <f>AN11-AN13</f>
        <v>4.1037638677921096E-2</v>
      </c>
      <c r="AO15" s="22">
        <v>1998</v>
      </c>
      <c r="AP15" s="14">
        <v>98402131440.237091</v>
      </c>
      <c r="AQ15" t="s">
        <v>62</v>
      </c>
      <c r="AR15" s="34">
        <f>AR11-AR13</f>
        <v>4.250368987952502E-2</v>
      </c>
      <c r="AS15" s="22">
        <v>1998</v>
      </c>
      <c r="AT15" s="14">
        <v>98402131440.237091</v>
      </c>
      <c r="AU15" t="s">
        <v>62</v>
      </c>
      <c r="AV15" s="34">
        <f>AV11-AV13</f>
        <v>4.1085773956122784E-2</v>
      </c>
      <c r="AW15" s="22">
        <v>1998</v>
      </c>
      <c r="AX15" s="14">
        <v>98402131440.237091</v>
      </c>
      <c r="AY15" t="s">
        <v>62</v>
      </c>
      <c r="AZ15" s="34">
        <f>AZ11-AZ13</f>
        <v>4.040635454518382E-2</v>
      </c>
      <c r="BA15" s="22">
        <v>1998</v>
      </c>
      <c r="BB15" s="14">
        <v>98402131440.237091</v>
      </c>
      <c r="BC15" t="s">
        <v>62</v>
      </c>
      <c r="BD15" s="34">
        <f>BD11-BD13</f>
        <v>4.1947264380110538E-2</v>
      </c>
      <c r="BE15" s="22">
        <v>1998</v>
      </c>
      <c r="BF15" s="14">
        <v>98402131440.237091</v>
      </c>
      <c r="BG15" t="s">
        <v>62</v>
      </c>
      <c r="BH15" s="34">
        <f>BH11-BH13</f>
        <v>4.2323874060962163E-2</v>
      </c>
      <c r="BI15" s="22">
        <v>1998</v>
      </c>
      <c r="BJ15" s="14">
        <v>98402131440.237091</v>
      </c>
      <c r="BK15" t="s">
        <v>62</v>
      </c>
      <c r="BL15" s="34">
        <f>BL11-BL13</f>
        <v>4.2907985679424165E-2</v>
      </c>
      <c r="BM15" s="22">
        <v>1997</v>
      </c>
      <c r="BN15" s="14">
        <v>48453072141.53965</v>
      </c>
      <c r="BO15" t="s">
        <v>62</v>
      </c>
      <c r="BP15" s="34">
        <f>BP11-BP13</f>
        <v>4.3284049899054655E-2</v>
      </c>
      <c r="BQ15" s="22">
        <v>1997</v>
      </c>
      <c r="BR15" s="14">
        <v>48453072141.53965</v>
      </c>
      <c r="BS15" t="s">
        <v>62</v>
      </c>
      <c r="BT15" s="34">
        <f>BT11-BT13</f>
        <v>4.362091633542825E-2</v>
      </c>
      <c r="BU15" s="22">
        <v>1997</v>
      </c>
      <c r="BV15" s="14">
        <v>48453072141.53965</v>
      </c>
      <c r="BW15" t="s">
        <v>62</v>
      </c>
      <c r="BX15" s="34">
        <f>BX11-BX13</f>
        <v>4.3987770830472228E-2</v>
      </c>
      <c r="BY15" s="22">
        <v>1997</v>
      </c>
      <c r="BZ15" s="14">
        <v>48453072141.53965</v>
      </c>
      <c r="CA15" t="s">
        <v>62</v>
      </c>
      <c r="CB15" s="34">
        <f>CB11-CB13</f>
        <v>4.3265848718700373E-2</v>
      </c>
      <c r="CC15" s="22">
        <v>1997</v>
      </c>
      <c r="CD15" s="14">
        <v>48453072141.53965</v>
      </c>
    </row>
    <row r="16" spans="2:84">
      <c r="B16">
        <v>0.33217518023157921</v>
      </c>
      <c r="C16" s="33">
        <v>0.90294863442224926</v>
      </c>
      <c r="D16">
        <v>148.86115269735106</v>
      </c>
      <c r="E16" s="22">
        <v>1998</v>
      </c>
      <c r="F16" s="14">
        <v>98402131440.237091</v>
      </c>
      <c r="G16" t="s">
        <v>63</v>
      </c>
      <c r="H16" s="35">
        <f>AVERAGE(H14:H15)</f>
        <v>4.0260502458045522E-2</v>
      </c>
      <c r="I16" s="22">
        <v>1999</v>
      </c>
      <c r="J16" s="14">
        <v>209050573604.18356</v>
      </c>
      <c r="K16" t="s">
        <v>63</v>
      </c>
      <c r="L16" s="35">
        <f>AVERAGE(L14:L15)</f>
        <v>4.4717940850361876E-2</v>
      </c>
      <c r="M16" s="22">
        <v>1999</v>
      </c>
      <c r="N16" s="14">
        <v>209050573604.18356</v>
      </c>
      <c r="O16" t="s">
        <v>63</v>
      </c>
      <c r="P16" s="35">
        <f>AVERAGE(P14:P15)</f>
        <v>4.4452681205897959E-2</v>
      </c>
      <c r="Q16" s="22">
        <v>1999</v>
      </c>
      <c r="R16" s="14">
        <v>209050573604.18356</v>
      </c>
      <c r="S16" t="s">
        <v>63</v>
      </c>
      <c r="T16" s="35">
        <f>AVERAGE(T14:T15)</f>
        <v>4.3611071629693493E-2</v>
      </c>
      <c r="U16" s="22">
        <v>1999</v>
      </c>
      <c r="V16" s="14">
        <v>209050573604.18356</v>
      </c>
      <c r="W16" t="s">
        <v>63</v>
      </c>
      <c r="X16" s="35">
        <f>AVERAGE(X14:X15)</f>
        <v>4.3418500971254548E-2</v>
      </c>
      <c r="Y16" s="22">
        <v>1999</v>
      </c>
      <c r="Z16" s="14">
        <v>209050573604.18356</v>
      </c>
      <c r="AA16" t="s">
        <v>63</v>
      </c>
      <c r="AB16" s="35">
        <f>AVERAGE(AB14:AB15)</f>
        <v>4.2540950120084242E-2</v>
      </c>
      <c r="AC16" s="22">
        <v>1999</v>
      </c>
      <c r="AD16" s="14">
        <v>209050573604.18356</v>
      </c>
      <c r="AE16" t="s">
        <v>63</v>
      </c>
      <c r="AF16" s="35">
        <f>AVERAGE(AF14:AF15)</f>
        <v>4.2277889817607717E-2</v>
      </c>
      <c r="AG16" s="22">
        <v>1999</v>
      </c>
      <c r="AH16" s="14">
        <v>209050573604.18356</v>
      </c>
      <c r="AI16" t="s">
        <v>63</v>
      </c>
      <c r="AJ16" s="35">
        <f>AVERAGE(AJ14:AJ15)</f>
        <v>4.1672050414220702E-2</v>
      </c>
      <c r="AK16" s="22">
        <v>1999</v>
      </c>
      <c r="AL16" s="14">
        <v>209050573604.18356</v>
      </c>
      <c r="AM16" t="s">
        <v>63</v>
      </c>
      <c r="AN16" s="35">
        <f>AVERAGE(AN14:AN15)</f>
        <v>4.0228683355430256E-2</v>
      </c>
      <c r="AO16" s="22">
        <v>1999</v>
      </c>
      <c r="AP16" s="14">
        <v>209050573604.18356</v>
      </c>
      <c r="AQ16" t="s">
        <v>63</v>
      </c>
      <c r="AR16" s="35">
        <f>AVERAGE(AR14:AR15)</f>
        <v>4.1637115530624463E-2</v>
      </c>
      <c r="AS16" s="22">
        <v>1999</v>
      </c>
      <c r="AT16" s="14">
        <v>209050573604.18356</v>
      </c>
      <c r="AU16" t="s">
        <v>63</v>
      </c>
      <c r="AV16" s="35">
        <f>AVERAGE(AV14:AV15)</f>
        <v>4.0274957038926584E-2</v>
      </c>
      <c r="AW16" s="22">
        <v>1999</v>
      </c>
      <c r="AX16" s="14">
        <v>209050573604.18356</v>
      </c>
      <c r="AY16" t="s">
        <v>63</v>
      </c>
      <c r="AZ16" s="35">
        <f>AVERAGE(AZ14:AZ15)</f>
        <v>3.9621623317214333E-2</v>
      </c>
      <c r="BA16" s="22">
        <v>1999</v>
      </c>
      <c r="BB16" s="14">
        <v>209050573604.18356</v>
      </c>
      <c r="BC16" t="s">
        <v>63</v>
      </c>
      <c r="BD16" s="35">
        <f>AVERAGE(BD14:BD15)</f>
        <v>4.1102782748450778E-2</v>
      </c>
      <c r="BE16" s="22">
        <v>1999</v>
      </c>
      <c r="BF16" s="14">
        <v>209050573604.18356</v>
      </c>
      <c r="BG16" t="s">
        <v>63</v>
      </c>
      <c r="BH16" s="35">
        <f>AVERAGE(BH14:BH15)</f>
        <v>4.1464469179262164E-2</v>
      </c>
      <c r="BI16" s="22">
        <v>1999</v>
      </c>
      <c r="BJ16" s="14">
        <v>209050573604.18356</v>
      </c>
      <c r="BK16" t="s">
        <v>63</v>
      </c>
      <c r="BL16" s="35">
        <f>AVERAGE(BL14:BL15)</f>
        <v>4.2025187303701528E-2</v>
      </c>
      <c r="BM16" s="22">
        <v>1999</v>
      </c>
      <c r="BN16" s="14">
        <v>209050573604.18356</v>
      </c>
      <c r="BO16" t="s">
        <v>63</v>
      </c>
      <c r="BP16" s="35">
        <f>AVERAGE(BP14:BP15)</f>
        <v>4.2386030934726121E-2</v>
      </c>
      <c r="BQ16" s="22">
        <v>1998</v>
      </c>
      <c r="BR16" s="14">
        <v>98402131440.237091</v>
      </c>
      <c r="BS16" t="s">
        <v>63</v>
      </c>
      <c r="BT16" s="35">
        <f>AVERAGE(BT14:BT15)</f>
        <v>4.2709157407337939E-2</v>
      </c>
      <c r="BU16" s="22">
        <v>1998</v>
      </c>
      <c r="BV16" s="14">
        <v>98402131440.237091</v>
      </c>
      <c r="BW16" t="s">
        <v>63</v>
      </c>
      <c r="BX16" s="35">
        <f>AVERAGE(BX14:BX15)</f>
        <v>4.3060935139765721E-2</v>
      </c>
      <c r="BY16" s="22">
        <v>1998</v>
      </c>
      <c r="BZ16" s="14">
        <v>98402131440.237091</v>
      </c>
      <c r="CA16" t="s">
        <v>63</v>
      </c>
      <c r="CB16" s="35">
        <f>AVERAGE(CB14:CB15)</f>
        <v>4.2368569289126551E-2</v>
      </c>
      <c r="CC16" s="22">
        <v>1998</v>
      </c>
      <c r="CD16" s="14">
        <v>98402131440.237091</v>
      </c>
    </row>
    <row r="17" spans="1:82">
      <c r="B17">
        <v>0.33117281244537594</v>
      </c>
      <c r="C17" s="33">
        <v>0.90125211275266404</v>
      </c>
      <c r="D17">
        <v>146.02878305562578</v>
      </c>
      <c r="E17" s="22">
        <v>1999</v>
      </c>
      <c r="F17" s="14">
        <v>209050573604.18356</v>
      </c>
      <c r="G17" t="s">
        <v>64</v>
      </c>
      <c r="H17">
        <f>TINV(0.3173,H5)</f>
        <v>1.0303125549783143</v>
      </c>
      <c r="I17" s="22">
        <v>2001</v>
      </c>
      <c r="J17" s="14">
        <v>563186352769.99231</v>
      </c>
      <c r="K17" t="s">
        <v>64</v>
      </c>
      <c r="L17">
        <f>TINV(0.3173,L5)</f>
        <v>1.0322649193640379</v>
      </c>
      <c r="M17" s="22">
        <v>2001</v>
      </c>
      <c r="N17" s="14">
        <v>563186352769.99231</v>
      </c>
      <c r="O17" t="s">
        <v>64</v>
      </c>
      <c r="P17">
        <f>TINV(0.3173,P5)</f>
        <v>1.0322649193640379</v>
      </c>
      <c r="Q17" s="22">
        <v>2001</v>
      </c>
      <c r="R17" s="14">
        <v>563186352769.99231</v>
      </c>
      <c r="S17" t="s">
        <v>64</v>
      </c>
      <c r="T17">
        <f>TINV(0.3173,T5)</f>
        <v>1.0322649193640379</v>
      </c>
      <c r="U17" s="22">
        <v>2001</v>
      </c>
      <c r="V17" s="14">
        <v>563186352769.99231</v>
      </c>
      <c r="W17" t="s">
        <v>64</v>
      </c>
      <c r="X17">
        <f>TINV(0.3173,X5)</f>
        <v>1.0322649193640379</v>
      </c>
      <c r="Y17" s="22">
        <v>2001</v>
      </c>
      <c r="Z17" s="14">
        <v>563186352769.99231</v>
      </c>
      <c r="AA17" t="s">
        <v>64</v>
      </c>
      <c r="AB17">
        <f>TINV(0.3173,AB5)</f>
        <v>1.0322649193640379</v>
      </c>
      <c r="AC17" s="22">
        <v>2001</v>
      </c>
      <c r="AD17" s="14">
        <v>563186352769.99231</v>
      </c>
      <c r="AE17" t="s">
        <v>64</v>
      </c>
      <c r="AF17">
        <f>TINV(0.3173,AF5)</f>
        <v>1.0322649193640379</v>
      </c>
      <c r="AG17" s="22">
        <v>2001</v>
      </c>
      <c r="AH17" s="14">
        <v>563186352769.99231</v>
      </c>
      <c r="AI17" t="s">
        <v>64</v>
      </c>
      <c r="AJ17">
        <f>TINV(0.3173,AJ5)</f>
        <v>1.0322649193640379</v>
      </c>
      <c r="AK17" s="22">
        <v>2001</v>
      </c>
      <c r="AL17" s="14">
        <v>563186352769.99231</v>
      </c>
      <c r="AM17" t="s">
        <v>64</v>
      </c>
      <c r="AN17">
        <f>TINV(0.3173,AN5)</f>
        <v>1.0322649193640379</v>
      </c>
      <c r="AO17" s="22">
        <v>2001</v>
      </c>
      <c r="AP17" s="14">
        <v>563186352769.99231</v>
      </c>
      <c r="AQ17" t="s">
        <v>64</v>
      </c>
      <c r="AR17">
        <f>TINV(0.3173,AR5)</f>
        <v>1.0322649193640379</v>
      </c>
      <c r="AS17" s="22">
        <v>2001</v>
      </c>
      <c r="AT17" s="14">
        <v>563186352769.99231</v>
      </c>
      <c r="AU17" t="s">
        <v>64</v>
      </c>
      <c r="AV17">
        <f>TINV(0.3173,AV5)</f>
        <v>1.0322649193640379</v>
      </c>
      <c r="AW17" s="22">
        <v>2001</v>
      </c>
      <c r="AX17" s="14">
        <v>563186352769.99231</v>
      </c>
      <c r="AY17" t="s">
        <v>64</v>
      </c>
      <c r="AZ17">
        <f>TINV(0.3173,AZ5)</f>
        <v>1.0322649193640379</v>
      </c>
      <c r="BA17" s="22">
        <v>2001</v>
      </c>
      <c r="BB17" s="14">
        <v>563186352769.99231</v>
      </c>
      <c r="BC17" t="s">
        <v>64</v>
      </c>
      <c r="BD17">
        <f>TINV(0.3173,BD5)</f>
        <v>1.0322649193640379</v>
      </c>
      <c r="BE17" s="22">
        <v>2001</v>
      </c>
      <c r="BF17" s="14">
        <v>563186352769.99231</v>
      </c>
      <c r="BG17" t="s">
        <v>64</v>
      </c>
      <c r="BH17">
        <f>TINV(0.3173,BH5)</f>
        <v>1.0322649193640379</v>
      </c>
      <c r="BI17" s="22">
        <v>2001</v>
      </c>
      <c r="BJ17" s="14">
        <v>563186352769.99231</v>
      </c>
      <c r="BK17" t="s">
        <v>64</v>
      </c>
      <c r="BL17">
        <f>TINV(0.3173,BL5)</f>
        <v>1.0322649193640379</v>
      </c>
      <c r="BM17" s="22">
        <v>2001</v>
      </c>
      <c r="BN17" s="14">
        <v>563186352769.99231</v>
      </c>
      <c r="BO17" t="s">
        <v>64</v>
      </c>
      <c r="BP17">
        <f>TINV(0.3173,BP5)</f>
        <v>1.0322649193640379</v>
      </c>
      <c r="BQ17" s="22">
        <v>2001</v>
      </c>
      <c r="BR17" s="14">
        <v>563186352769.99231</v>
      </c>
      <c r="BS17" t="s">
        <v>64</v>
      </c>
      <c r="BT17">
        <f>TINV(0.3173,BT5)</f>
        <v>1.0322649193640379</v>
      </c>
      <c r="BU17" s="22">
        <v>1999</v>
      </c>
      <c r="BV17" s="14">
        <v>209050573604.18356</v>
      </c>
      <c r="BW17" t="s">
        <v>64</v>
      </c>
      <c r="BX17">
        <f>TINV(0.3173,BX5)</f>
        <v>1.0322649193640379</v>
      </c>
      <c r="BY17" s="22">
        <v>1999</v>
      </c>
      <c r="BZ17" s="14">
        <v>209050573604.18356</v>
      </c>
      <c r="CA17" t="s">
        <v>64</v>
      </c>
      <c r="CB17">
        <f>TINV(0.3173,CB5)</f>
        <v>1.0322649193640379</v>
      </c>
      <c r="CC17" s="22">
        <v>1999</v>
      </c>
      <c r="CD17" s="14">
        <v>209050573604.18356</v>
      </c>
    </row>
    <row r="18" spans="1:82">
      <c r="B18">
        <v>0.33035195026022063</v>
      </c>
      <c r="C18" s="33">
        <v>0.89948430165179538</v>
      </c>
      <c r="D18">
        <v>143.17911592847008</v>
      </c>
      <c r="E18" s="22">
        <v>2001</v>
      </c>
      <c r="F18" s="14">
        <v>563186352769.99231</v>
      </c>
      <c r="G18" t="s">
        <v>65</v>
      </c>
      <c r="H18">
        <f>H17*G3</f>
        <v>2.6707086725387883E-2</v>
      </c>
      <c r="I18" s="22">
        <v>2002</v>
      </c>
      <c r="J18" s="14">
        <v>8683613756677.6221</v>
      </c>
      <c r="K18" t="s">
        <v>65</v>
      </c>
      <c r="L18">
        <f>L17*K3</f>
        <v>2.9285597885894209E-2</v>
      </c>
      <c r="M18" s="22">
        <v>2002</v>
      </c>
      <c r="N18" s="14">
        <v>8683613756677.6221</v>
      </c>
      <c r="O18" t="s">
        <v>65</v>
      </c>
      <c r="P18">
        <f>P17*O3</f>
        <v>2.9218523673077024E-2</v>
      </c>
      <c r="Q18" s="22">
        <v>2002</v>
      </c>
      <c r="R18" s="14">
        <v>8683613756677.6221</v>
      </c>
      <c r="S18" t="s">
        <v>65</v>
      </c>
      <c r="T18">
        <f>T17*S3</f>
        <v>2.8962524644863964E-2</v>
      </c>
      <c r="U18" s="22">
        <v>2002</v>
      </c>
      <c r="V18" s="14">
        <v>8683613756677.6221</v>
      </c>
      <c r="W18" t="s">
        <v>65</v>
      </c>
      <c r="X18">
        <f>X17*W3</f>
        <v>2.8727687910082851E-2</v>
      </c>
      <c r="Y18" s="22">
        <v>2002</v>
      </c>
      <c r="Z18" s="14">
        <v>8683613756677.6221</v>
      </c>
      <c r="AA18" t="s">
        <v>65</v>
      </c>
      <c r="AB18">
        <f>AB17*AA3</f>
        <v>2.8211947999621772E-2</v>
      </c>
      <c r="AC18" s="22">
        <v>2002</v>
      </c>
      <c r="AD18" s="14">
        <v>8683613756677.6221</v>
      </c>
      <c r="AE18" t="s">
        <v>65</v>
      </c>
      <c r="AF18">
        <f>AF17*AE3</f>
        <v>2.7972959651773762E-2</v>
      </c>
      <c r="AG18" s="22">
        <v>2002</v>
      </c>
      <c r="AH18" s="14">
        <v>8683613756677.6221</v>
      </c>
      <c r="AI18" t="s">
        <v>65</v>
      </c>
      <c r="AJ18">
        <f>AJ17*AI3</f>
        <v>2.7637735480673387E-2</v>
      </c>
      <c r="AK18" s="22">
        <v>2002</v>
      </c>
      <c r="AL18" s="14">
        <v>8683613756677.6221</v>
      </c>
      <c r="AM18" t="s">
        <v>65</v>
      </c>
      <c r="AN18">
        <f>AN17*AM3</f>
        <v>2.6704273347861036E-2</v>
      </c>
      <c r="AO18" s="22">
        <v>2002</v>
      </c>
      <c r="AP18" s="14">
        <v>8683613756677.6221</v>
      </c>
      <c r="AQ18" t="s">
        <v>65</v>
      </c>
      <c r="AR18">
        <f>AR17*AQ3</f>
        <v>2.7544889435393603E-2</v>
      </c>
      <c r="AS18" s="22">
        <v>2002</v>
      </c>
      <c r="AT18" s="14">
        <v>8683613756677.6221</v>
      </c>
      <c r="AU18" t="s">
        <v>65</v>
      </c>
      <c r="AV18">
        <f>AV17*AU3</f>
        <v>2.6739580557596808E-2</v>
      </c>
      <c r="AW18" s="22">
        <v>2002</v>
      </c>
      <c r="AX18" s="14">
        <v>8683613756677.6221</v>
      </c>
      <c r="AY18" t="s">
        <v>65</v>
      </c>
      <c r="AZ18">
        <f>AZ17*AY3</f>
        <v>2.6347589929902448E-2</v>
      </c>
      <c r="BA18" s="22">
        <v>2002</v>
      </c>
      <c r="BB18" s="14">
        <v>8683613756677.6221</v>
      </c>
      <c r="BC18" t="s">
        <v>65</v>
      </c>
      <c r="BD18">
        <f>BD17*BC3</f>
        <v>2.7299012065457883E-2</v>
      </c>
      <c r="BE18" s="22">
        <v>2002</v>
      </c>
      <c r="BF18" s="14">
        <v>8683613756677.6221</v>
      </c>
      <c r="BG18" t="s">
        <v>65</v>
      </c>
      <c r="BH18">
        <f>BH17*BG3</f>
        <v>2.754238995938529E-2</v>
      </c>
      <c r="BI18" s="22">
        <v>2002</v>
      </c>
      <c r="BJ18" s="14">
        <v>8683613756677.6221</v>
      </c>
      <c r="BK18" t="s">
        <v>65</v>
      </c>
      <c r="BL18">
        <f>BL17*BK3</f>
        <v>2.7886569831297454E-2</v>
      </c>
      <c r="BM18" s="22">
        <v>2002</v>
      </c>
      <c r="BN18" s="14">
        <v>8683613756677.6221</v>
      </c>
      <c r="BO18" t="s">
        <v>65</v>
      </c>
      <c r="BP18">
        <f>BP17*BO3</f>
        <v>2.8103969080548484E-2</v>
      </c>
      <c r="BQ18" s="22">
        <v>2002</v>
      </c>
      <c r="BR18" s="14">
        <v>8683613756677.6221</v>
      </c>
      <c r="BS18" t="s">
        <v>65</v>
      </c>
      <c r="BT18">
        <f>BT17*BS3</f>
        <v>2.8289587293783169E-2</v>
      </c>
      <c r="BU18" s="22">
        <v>2002</v>
      </c>
      <c r="BV18" s="14">
        <v>8683613756677.6221</v>
      </c>
      <c r="BW18" t="s">
        <v>65</v>
      </c>
      <c r="BX18">
        <f>BX17*BW3</f>
        <v>2.8498907075225323E-2</v>
      </c>
      <c r="BY18" s="22">
        <v>2001</v>
      </c>
      <c r="BZ18" s="14">
        <v>563186352769.99231</v>
      </c>
      <c r="CA18" t="s">
        <v>65</v>
      </c>
      <c r="CB18">
        <f>CB17*CA3</f>
        <v>2.7830011277551376E-2</v>
      </c>
      <c r="CC18" s="22">
        <v>2001</v>
      </c>
      <c r="CD18" s="14">
        <v>563186352769.99231</v>
      </c>
    </row>
    <row r="19" spans="1:82">
      <c r="B19">
        <v>0.32279090518311332</v>
      </c>
      <c r="C19" s="33">
        <v>0.89959218739807112</v>
      </c>
      <c r="D19">
        <v>143.35015000707864</v>
      </c>
      <c r="E19" s="22">
        <v>2002</v>
      </c>
      <c r="F19" s="14">
        <v>8683613756677.6221</v>
      </c>
      <c r="G19" t="s">
        <v>66</v>
      </c>
      <c r="H19">
        <f>G2+H18</f>
        <v>1.4170353109925431</v>
      </c>
      <c r="I19" s="22">
        <v>2002</v>
      </c>
      <c r="J19" s="14">
        <v>1000000000000005.9</v>
      </c>
      <c r="K19" t="s">
        <v>66</v>
      </c>
      <c r="L19">
        <f>K2+L18</f>
        <v>1.4062370097762851</v>
      </c>
      <c r="M19" s="22">
        <v>2002</v>
      </c>
      <c r="N19" s="14">
        <v>1000000000000005.9</v>
      </c>
      <c r="O19" t="s">
        <v>66</v>
      </c>
      <c r="P19">
        <f>O2+P18</f>
        <v>1.4112031267301874</v>
      </c>
      <c r="Q19" s="22">
        <v>2002</v>
      </c>
      <c r="R19" s="14">
        <v>1000000000000005.9</v>
      </c>
      <c r="S19" t="s">
        <v>66</v>
      </c>
      <c r="T19">
        <f>S2+T18</f>
        <v>1.4252403317785842</v>
      </c>
      <c r="U19" s="22">
        <v>2002</v>
      </c>
      <c r="V19" s="14">
        <v>1000000000000005.9</v>
      </c>
      <c r="W19" t="s">
        <v>66</v>
      </c>
      <c r="X19">
        <f>W2+X18</f>
        <v>1.4198188842305857</v>
      </c>
      <c r="Y19" s="22">
        <v>2002</v>
      </c>
      <c r="Z19" s="14">
        <v>1000000000000005.9</v>
      </c>
      <c r="AA19" t="s">
        <v>66</v>
      </c>
      <c r="AB19">
        <f>AA2+AB18</f>
        <v>1.4224750426094404</v>
      </c>
      <c r="AC19" s="22">
        <v>2002</v>
      </c>
      <c r="AD19" s="14">
        <v>1000000000000005.9</v>
      </c>
      <c r="AE19" t="s">
        <v>66</v>
      </c>
      <c r="AF19">
        <f>AE2+AF18</f>
        <v>1.4190165248261897</v>
      </c>
      <c r="AG19" s="22">
        <v>2002</v>
      </c>
      <c r="AH19" s="14">
        <v>1000000000000005.9</v>
      </c>
      <c r="AI19" t="s">
        <v>66</v>
      </c>
      <c r="AJ19">
        <f>AI2+AJ18</f>
        <v>1.4219686119690584</v>
      </c>
      <c r="AK19" s="22">
        <v>2002</v>
      </c>
      <c r="AL19" s="14">
        <v>1000000000000005.9</v>
      </c>
      <c r="AM19" t="s">
        <v>66</v>
      </c>
      <c r="AN19">
        <f>AM2+AN18</f>
        <v>1.4222244017086103</v>
      </c>
      <c r="AO19" s="22">
        <v>2002</v>
      </c>
      <c r="AP19" s="14">
        <v>1000000000000005.9</v>
      </c>
      <c r="AQ19" t="s">
        <v>66</v>
      </c>
      <c r="AR19">
        <f>AQ2+AR18</f>
        <v>1.4183562693207612</v>
      </c>
      <c r="AS19" s="22">
        <v>2002</v>
      </c>
      <c r="AT19" s="14">
        <v>1000000000000005.9</v>
      </c>
      <c r="AU19" t="s">
        <v>66</v>
      </c>
      <c r="AV19">
        <f>AU2+AV18</f>
        <v>1.4225010409456831</v>
      </c>
      <c r="AW19" s="22">
        <v>2002</v>
      </c>
      <c r="AX19" s="14">
        <v>1000000000000005.9</v>
      </c>
      <c r="AY19" t="s">
        <v>66</v>
      </c>
      <c r="AZ19">
        <f>AY2+AZ18</f>
        <v>1.4243012564194142</v>
      </c>
      <c r="BA19" s="22">
        <v>2002</v>
      </c>
      <c r="BB19" s="14">
        <v>1000000000000005.9</v>
      </c>
      <c r="BC19" t="s">
        <v>66</v>
      </c>
      <c r="BD19">
        <f>BC2+BD18</f>
        <v>1.4235938982100707</v>
      </c>
      <c r="BE19" s="22">
        <v>2002</v>
      </c>
      <c r="BF19" s="14">
        <v>1000000000000005.9</v>
      </c>
      <c r="BG19" t="s">
        <v>66</v>
      </c>
      <c r="BH19">
        <f>BG2+BH18</f>
        <v>1.4240113125688947</v>
      </c>
      <c r="BI19" s="22">
        <v>2002</v>
      </c>
      <c r="BJ19" s="14">
        <v>1000000000000005.9</v>
      </c>
      <c r="BK19" t="s">
        <v>66</v>
      </c>
      <c r="BL19">
        <f>BK2+BL18</f>
        <v>1.4229629105442441</v>
      </c>
      <c r="BM19" s="22">
        <v>2002</v>
      </c>
      <c r="BN19" s="14">
        <v>1000000000000005.9</v>
      </c>
      <c r="BO19" t="s">
        <v>66</v>
      </c>
      <c r="BP19">
        <f>BO2+BP18</f>
        <v>1.4221009969269034</v>
      </c>
      <c r="BQ19" s="22">
        <v>2002</v>
      </c>
      <c r="BR19" s="14">
        <v>1000000000000005.9</v>
      </c>
      <c r="BS19" t="s">
        <v>66</v>
      </c>
      <c r="BT19">
        <f>BS2+BT18</f>
        <v>1.4208900174945418</v>
      </c>
      <c r="BU19" s="22">
        <v>2002</v>
      </c>
      <c r="BV19" s="14">
        <v>1000000000000005.9</v>
      </c>
      <c r="BW19" t="s">
        <v>66</v>
      </c>
      <c r="BX19">
        <f>BW2+BX18</f>
        <v>1.4199566732927902</v>
      </c>
      <c r="BY19" s="22">
        <v>2002</v>
      </c>
      <c r="BZ19" s="14">
        <v>1000000000000005.9</v>
      </c>
      <c r="CA19" t="s">
        <v>66</v>
      </c>
      <c r="CB19">
        <f>CA2+CB18</f>
        <v>1.4088065769503617</v>
      </c>
      <c r="CC19" s="22">
        <v>2002</v>
      </c>
      <c r="CD19" s="14">
        <v>8683613756677.6221</v>
      </c>
    </row>
    <row r="20" spans="1:82">
      <c r="B20">
        <v>0.30779485099254394</v>
      </c>
      <c r="C20" s="33">
        <v>0.94496665181254336</v>
      </c>
      <c r="D20">
        <v>274.73281068598982</v>
      </c>
      <c r="E20" s="22">
        <v>2002</v>
      </c>
      <c r="F20" s="14">
        <v>1000000000000005.9</v>
      </c>
      <c r="G20" t="s">
        <v>67</v>
      </c>
      <c r="H20">
        <f>G2-H18</f>
        <v>1.3636211375417675</v>
      </c>
      <c r="K20" t="s">
        <v>67</v>
      </c>
      <c r="L20">
        <f>K2-L18</f>
        <v>1.3476658140044968</v>
      </c>
      <c r="O20" t="s">
        <v>67</v>
      </c>
      <c r="P20">
        <f>O2-P18</f>
        <v>1.3527660793840333</v>
      </c>
      <c r="S20" t="s">
        <v>67</v>
      </c>
      <c r="T20">
        <f>S2-T18</f>
        <v>1.3673152824888564</v>
      </c>
      <c r="W20" t="s">
        <v>67</v>
      </c>
      <c r="X20">
        <f>W2-X18</f>
        <v>1.36236350841042</v>
      </c>
      <c r="AA20" t="s">
        <v>67</v>
      </c>
      <c r="AB20">
        <f>AA2-AB18</f>
        <v>1.366051146610197</v>
      </c>
      <c r="AE20" t="s">
        <v>67</v>
      </c>
      <c r="AF20">
        <f>AE2-AF18</f>
        <v>1.3630706055226423</v>
      </c>
      <c r="AI20" t="s">
        <v>67</v>
      </c>
      <c r="AJ20">
        <f>AI2-AJ18</f>
        <v>1.3666931410077117</v>
      </c>
      <c r="AM20" t="s">
        <v>67</v>
      </c>
      <c r="AN20">
        <f>AM2-AN18</f>
        <v>1.3688158550128882</v>
      </c>
      <c r="AQ20" t="s">
        <v>67</v>
      </c>
      <c r="AR20">
        <f>AQ2-AR18</f>
        <v>1.3632664904499741</v>
      </c>
      <c r="AU20" t="s">
        <v>67</v>
      </c>
      <c r="AV20">
        <f>AU2-AV18</f>
        <v>1.3690218798304896</v>
      </c>
      <c r="AY20" t="s">
        <v>67</v>
      </c>
      <c r="AZ20">
        <f>AY2-AZ18</f>
        <v>1.3716060765596094</v>
      </c>
      <c r="BC20" t="s">
        <v>67</v>
      </c>
      <c r="BD20">
        <f>BC2-BD18</f>
        <v>1.3689958740791548</v>
      </c>
      <c r="BG20" t="s">
        <v>67</v>
      </c>
      <c r="BH20">
        <f>BG2-BH18</f>
        <v>1.3689265326501243</v>
      </c>
      <c r="BK20" t="s">
        <v>67</v>
      </c>
      <c r="BL20">
        <f>BK2-BL18</f>
        <v>1.3671897708816489</v>
      </c>
      <c r="BO20" t="s">
        <v>67</v>
      </c>
      <c r="BP20">
        <f>BO2-BP18</f>
        <v>1.3658930587658065</v>
      </c>
      <c r="BS20" t="s">
        <v>67</v>
      </c>
      <c r="BT20">
        <f>BS2-BT18</f>
        <v>1.3643108429069755</v>
      </c>
      <c r="BW20" t="s">
        <v>67</v>
      </c>
      <c r="BX20">
        <f>BW2-BX18</f>
        <v>1.3629588591423396</v>
      </c>
      <c r="CA20" t="s">
        <v>67</v>
      </c>
      <c r="CB20">
        <f>CA2-CB18</f>
        <v>1.353146554395259</v>
      </c>
    </row>
    <row r="21" spans="1:82">
      <c r="A21" t="s">
        <v>73</v>
      </c>
      <c r="B21" s="3">
        <f>AVERAGE(B2:B20)</f>
        <v>0.32940704762054429</v>
      </c>
      <c r="C21" s="3">
        <f>AVERAGE(C2:C20)</f>
        <v>0.90524690210728365</v>
      </c>
      <c r="D21" s="3">
        <f>AVERAGE(D2:D20)</f>
        <v>156.37817380747404</v>
      </c>
      <c r="E21" s="3">
        <f>AVERAGE(E2:E20)</f>
        <v>1978.2105263157894</v>
      </c>
      <c r="F21" s="3">
        <f>AVERAGE(F2:F20)</f>
        <v>53138713025242.258</v>
      </c>
      <c r="G21" t="s">
        <v>58</v>
      </c>
      <c r="H21" s="34">
        <f>LN(G2)</f>
        <v>0.32953985183399276</v>
      </c>
      <c r="K21" t="s">
        <v>58</v>
      </c>
      <c r="L21" s="34">
        <f>LN(K2)</f>
        <v>0.31987193364132049</v>
      </c>
      <c r="O21" t="s">
        <v>58</v>
      </c>
      <c r="P21" s="34">
        <f>LN(O2)</f>
        <v>0.32352058422488522</v>
      </c>
      <c r="S21" t="s">
        <v>58</v>
      </c>
      <c r="T21" s="34">
        <f>LN(S2)</f>
        <v>0.33380998678664586</v>
      </c>
      <c r="W21" t="s">
        <v>58</v>
      </c>
      <c r="X21" s="34">
        <f>LN(W2)</f>
        <v>0.33008847248921436</v>
      </c>
      <c r="AA21" t="s">
        <v>58</v>
      </c>
      <c r="AB21" s="34">
        <f>LN(AA2)</f>
        <v>0.33236602810988763</v>
      </c>
      <c r="AE21" t="s">
        <v>58</v>
      </c>
      <c r="AF21" s="34">
        <f>LN(AE2)</f>
        <v>0.33005423177107895</v>
      </c>
      <c r="AI21" t="s">
        <v>58</v>
      </c>
      <c r="AJ21" s="34">
        <f>LN(AI2)</f>
        <v>0.3324146417691598</v>
      </c>
      <c r="AM21" t="s">
        <v>58</v>
      </c>
      <c r="AN21" s="34">
        <f>LN(AM2)</f>
        <v>0.33326719765284768</v>
      </c>
      <c r="AQ21" t="s">
        <v>58</v>
      </c>
      <c r="AR21" s="34">
        <f>LN(AQ2)</f>
        <v>0.32988730337677152</v>
      </c>
      <c r="AU21" t="s">
        <v>58</v>
      </c>
      <c r="AV21" s="34">
        <f>LN(AU2)</f>
        <v>0.33344011609211316</v>
      </c>
      <c r="AY21" t="s">
        <v>58</v>
      </c>
      <c r="AZ21" s="34">
        <f>LN(AY2)</f>
        <v>0.3350095005510218</v>
      </c>
      <c r="BC21" t="s">
        <v>58</v>
      </c>
      <c r="BD21" s="34">
        <f>LN(BC2)</f>
        <v>0.33382221852616961</v>
      </c>
      <c r="BG21" t="s">
        <v>58</v>
      </c>
      <c r="BH21" s="34">
        <f>LN(BG2)</f>
        <v>0.33394685238498473</v>
      </c>
      <c r="BK21" t="s">
        <v>58</v>
      </c>
      <c r="BL21" s="34">
        <f>LN(BK2)</f>
        <v>0.33294913830140643</v>
      </c>
      <c r="BO21" t="s">
        <v>58</v>
      </c>
      <c r="BP21" s="34">
        <f>LN(BO2)</f>
        <v>0.33217518023157921</v>
      </c>
      <c r="BS21" t="s">
        <v>58</v>
      </c>
      <c r="BT21" s="34">
        <f>LN(BS2)</f>
        <v>0.33117281244537594</v>
      </c>
      <c r="BW21" t="s">
        <v>58</v>
      </c>
      <c r="BX21" s="34">
        <f>LN(BW2)</f>
        <v>0.33035195026022063</v>
      </c>
      <c r="CA21" t="s">
        <v>58</v>
      </c>
      <c r="CB21" s="34">
        <f>LN(CA2)</f>
        <v>0.32279090518311332</v>
      </c>
    </row>
    <row r="22" spans="1:82">
      <c r="A22" t="s">
        <v>74</v>
      </c>
      <c r="B22" s="3">
        <f>STDEV(B2:B20)</f>
        <v>6.673360384154994E-3</v>
      </c>
      <c r="C22" s="3">
        <f>STDEV(C2:C20)</f>
        <v>1.1738516843035677E-2</v>
      </c>
      <c r="D22" s="3">
        <f>STDEV(D2:D20)</f>
        <v>30.834830256346045</v>
      </c>
      <c r="E22" s="3">
        <f>STDEV(E2:E20)</f>
        <v>21.788322426283724</v>
      </c>
      <c r="F22" s="3">
        <f>STDEV(F2:F20)</f>
        <v>229301480945771.78</v>
      </c>
      <c r="G22" t="s">
        <v>68</v>
      </c>
      <c r="H22" s="34">
        <f>LN(H19)</f>
        <v>0.34856687994113583</v>
      </c>
      <c r="K22" t="s">
        <v>68</v>
      </c>
      <c r="L22" s="34">
        <f>LN(L19)</f>
        <v>0.34091734943550783</v>
      </c>
      <c r="O22" t="s">
        <v>68</v>
      </c>
      <c r="P22" s="34">
        <f>LN(P19)</f>
        <v>0.34444262192141273</v>
      </c>
      <c r="S22" t="s">
        <v>68</v>
      </c>
      <c r="T22" s="34">
        <f>LN(T19)</f>
        <v>0.35434045337985537</v>
      </c>
      <c r="W22" t="s">
        <v>68</v>
      </c>
      <c r="X22" s="34">
        <f>LN(X19)</f>
        <v>0.35052931716195723</v>
      </c>
      <c r="AA22" t="s">
        <v>68</v>
      </c>
      <c r="AB22" s="34">
        <f>LN(AB19)</f>
        <v>0.3523983421259077</v>
      </c>
      <c r="AE22" t="s">
        <v>68</v>
      </c>
      <c r="AF22" s="34">
        <f>LN(AF19)</f>
        <v>0.34996404351262816</v>
      </c>
      <c r="AI22" t="s">
        <v>68</v>
      </c>
      <c r="AJ22" s="34">
        <f>LN(AJ19)</f>
        <v>0.35204225797924665</v>
      </c>
      <c r="AM22" t="s">
        <v>68</v>
      </c>
      <c r="AN22" s="34">
        <f>LN(AN19)</f>
        <v>0.3522221260395445</v>
      </c>
      <c r="AQ22" t="s">
        <v>68</v>
      </c>
      <c r="AR22" s="34">
        <f>LN(AR19)</f>
        <v>0.34949864431044514</v>
      </c>
      <c r="AU22" t="s">
        <v>68</v>
      </c>
      <c r="AV22" s="34">
        <f>LN(AV19)</f>
        <v>0.3524166187900904</v>
      </c>
      <c r="AY22" t="s">
        <v>68</v>
      </c>
      <c r="AZ22" s="34">
        <f>LN(AZ19)</f>
        <v>0.35368134708917648</v>
      </c>
      <c r="BC22" t="s">
        <v>68</v>
      </c>
      <c r="BD22" s="34">
        <f>LN(BD19)</f>
        <v>0.3531845884758969</v>
      </c>
      <c r="BG22" t="s">
        <v>68</v>
      </c>
      <c r="BH22" s="34">
        <f>LN(BH19)</f>
        <v>0.35347775717795826</v>
      </c>
      <c r="BK22" t="s">
        <v>68</v>
      </c>
      <c r="BL22" s="34">
        <f>LN(BL19)</f>
        <v>0.35274125449835542</v>
      </c>
      <c r="BO22" t="s">
        <v>68</v>
      </c>
      <c r="BP22" s="34">
        <f>LN(BP19)</f>
        <v>0.35213535342074109</v>
      </c>
      <c r="BS22" t="s">
        <v>68</v>
      </c>
      <c r="BT22" s="34">
        <f>LN(BT19)</f>
        <v>0.35128344815656193</v>
      </c>
      <c r="BW22" t="s">
        <v>68</v>
      </c>
      <c r="BX22" s="34">
        <f>LN(BX19)</f>
        <v>0.35062635938203524</v>
      </c>
      <c r="CA22" t="s">
        <v>68</v>
      </c>
      <c r="CB22" s="34">
        <f>LN(CB19)</f>
        <v>0.34274294666593658</v>
      </c>
    </row>
    <row r="23" spans="1:82">
      <c r="A23" t="s">
        <v>75</v>
      </c>
      <c r="B23" s="3">
        <f>MIN(B2:B20)</f>
        <v>0.30779485099254394</v>
      </c>
      <c r="C23" s="3">
        <f>MIN(C2:C20)</f>
        <v>0.88820856730504649</v>
      </c>
      <c r="D23" s="3">
        <f>MIN(D2:D20)</f>
        <v>127.12366890993673</v>
      </c>
      <c r="E23" s="3">
        <f>MIN(E2:E20)</f>
        <v>1943</v>
      </c>
      <c r="F23" s="3">
        <f>MIN(F2:F20)</f>
        <v>561.80424064040244</v>
      </c>
      <c r="G23" t="s">
        <v>69</v>
      </c>
      <c r="H23" s="34">
        <f>LN(H20)</f>
        <v>0.31014376243879765</v>
      </c>
      <c r="K23" t="s">
        <v>69</v>
      </c>
      <c r="L23" s="34">
        <f>LN(L20)</f>
        <v>0.29837406929516952</v>
      </c>
      <c r="O23" t="s">
        <v>69</v>
      </c>
      <c r="P23" s="34">
        <f>LN(P20)</f>
        <v>0.30215144391178184</v>
      </c>
      <c r="S23" t="s">
        <v>69</v>
      </c>
      <c r="T23" s="34">
        <f>LN(T20)</f>
        <v>0.3128491693997093</v>
      </c>
      <c r="W23" t="s">
        <v>69</v>
      </c>
      <c r="X23" s="34">
        <f>LN(X20)</f>
        <v>0.30922106522372667</v>
      </c>
      <c r="AA23" t="s">
        <v>69</v>
      </c>
      <c r="AB23" s="34">
        <f>LN(AB20)</f>
        <v>0.31192420306125535</v>
      </c>
      <c r="AE23" t="s">
        <v>69</v>
      </c>
      <c r="AF23" s="34">
        <f>LN(AF20)</f>
        <v>0.30973995293007228</v>
      </c>
      <c r="AI23" t="s">
        <v>69</v>
      </c>
      <c r="AJ23" s="34">
        <f>LN(AJ20)</f>
        <v>0.31239405632358525</v>
      </c>
      <c r="AM23" t="s">
        <v>69</v>
      </c>
      <c r="AN23" s="34">
        <f>LN(AN20)</f>
        <v>0.31394602667669369</v>
      </c>
      <c r="AQ23" t="s">
        <v>69</v>
      </c>
      <c r="AR23" s="34">
        <f>LN(AR20)</f>
        <v>0.30988365117484051</v>
      </c>
      <c r="AU23" t="s">
        <v>69</v>
      </c>
      <c r="AV23" s="34">
        <f>LN(AV20)</f>
        <v>0.31409652852373038</v>
      </c>
      <c r="AY23" t="s">
        <v>69</v>
      </c>
      <c r="AZ23" s="34">
        <f>LN(AZ20)</f>
        <v>0.31598237186774597</v>
      </c>
      <c r="BC23" t="s">
        <v>69</v>
      </c>
      <c r="BD23" s="34">
        <f>LN(BD20)</f>
        <v>0.31407753248084608</v>
      </c>
      <c r="BG23" t="s">
        <v>69</v>
      </c>
      <c r="BH23" s="34">
        <f>LN(BH20)</f>
        <v>0.31402687989195249</v>
      </c>
      <c r="BK23" t="s">
        <v>69</v>
      </c>
      <c r="BL23" s="34">
        <f>LN(BL20)</f>
        <v>0.31275737099023782</v>
      </c>
      <c r="BO23" t="s">
        <v>69</v>
      </c>
      <c r="BP23" s="34">
        <f>LN(BP20)</f>
        <v>0.31180847021118041</v>
      </c>
      <c r="BS23" t="s">
        <v>69</v>
      </c>
      <c r="BT23" s="34">
        <f>LN(BT20)</f>
        <v>0.31064942415239405</v>
      </c>
      <c r="BW23" t="s">
        <v>69</v>
      </c>
      <c r="BX23" s="34">
        <f>LN(BX20)</f>
        <v>0.30965796821067459</v>
      </c>
      <c r="CA23" t="s">
        <v>69</v>
      </c>
      <c r="CB23" s="34">
        <f>LN(CB20)</f>
        <v>0.30243266142707298</v>
      </c>
    </row>
    <row r="24" spans="1:82">
      <c r="A24" t="s">
        <v>76</v>
      </c>
      <c r="B24" s="3">
        <f>MAX(B2:B20)</f>
        <v>0.3350095005510218</v>
      </c>
      <c r="C24" s="3">
        <f>MAX(C2:C20)</f>
        <v>0.94496665181254336</v>
      </c>
      <c r="D24" s="3">
        <f>MAX(D2:D20)</f>
        <v>274.73281068598982</v>
      </c>
      <c r="E24" s="3">
        <f>MAX(E2:E20)</f>
        <v>2002</v>
      </c>
      <c r="F24" s="3">
        <f>MAX(F2:F20)</f>
        <v>1000000000000005.9</v>
      </c>
      <c r="G24" t="s">
        <v>70</v>
      </c>
      <c r="H24" s="34">
        <f>H22-H21</f>
        <v>1.9027028107143074E-2</v>
      </c>
      <c r="K24" t="s">
        <v>70</v>
      </c>
      <c r="L24" s="34">
        <f>L22-L21</f>
        <v>2.1045415794187339E-2</v>
      </c>
      <c r="O24" t="s">
        <v>70</v>
      </c>
      <c r="P24" s="34">
        <f>P22-P21</f>
        <v>2.0922037696527507E-2</v>
      </c>
      <c r="S24" t="s">
        <v>70</v>
      </c>
      <c r="T24" s="34">
        <f>T22-T21</f>
        <v>2.0530466593209507E-2</v>
      </c>
      <c r="W24" t="s">
        <v>70</v>
      </c>
      <c r="X24" s="34">
        <f>X22-X21</f>
        <v>2.0440844672742875E-2</v>
      </c>
      <c r="AA24" t="s">
        <v>70</v>
      </c>
      <c r="AB24" s="34">
        <f>AB22-AB21</f>
        <v>2.003231401602007E-2</v>
      </c>
      <c r="AE24" t="s">
        <v>70</v>
      </c>
      <c r="AF24" s="34">
        <f>AF22-AF21</f>
        <v>1.990981174154921E-2</v>
      </c>
      <c r="AI24" t="s">
        <v>70</v>
      </c>
      <c r="AJ24" s="34">
        <f>AJ22-AJ21</f>
        <v>1.9627616210086851E-2</v>
      </c>
      <c r="AM24" t="s">
        <v>70</v>
      </c>
      <c r="AN24" s="34">
        <f>AN22-AN21</f>
        <v>1.8954928386696823E-2</v>
      </c>
      <c r="AQ24" t="s">
        <v>70</v>
      </c>
      <c r="AR24" s="34">
        <f>AR22-AR21</f>
        <v>1.9611340933673616E-2</v>
      </c>
      <c r="AU24" t="s">
        <v>70</v>
      </c>
      <c r="AV24" s="34">
        <f>AV22-AV21</f>
        <v>1.8976502697977238E-2</v>
      </c>
      <c r="AY24" t="s">
        <v>70</v>
      </c>
      <c r="AZ24" s="34">
        <f>AZ22-AZ21</f>
        <v>1.8671846538154679E-2</v>
      </c>
      <c r="BC24" t="s">
        <v>70</v>
      </c>
      <c r="BD24" s="34">
        <f>BD22-BD21</f>
        <v>1.9362369949727287E-2</v>
      </c>
      <c r="BG24" t="s">
        <v>70</v>
      </c>
      <c r="BH24" s="34">
        <f>BH22-BH21</f>
        <v>1.9530904792973536E-2</v>
      </c>
      <c r="BK24" t="s">
        <v>70</v>
      </c>
      <c r="BL24" s="34">
        <f>BL22-BL21</f>
        <v>1.9792116196948983E-2</v>
      </c>
      <c r="BO24" t="s">
        <v>70</v>
      </c>
      <c r="BP24" s="34">
        <f>BP22-BP21</f>
        <v>1.9960173189161878E-2</v>
      </c>
      <c r="BS24" t="s">
        <v>70</v>
      </c>
      <c r="BT24" s="34">
        <f>BT22-BT21</f>
        <v>2.0110635711185987E-2</v>
      </c>
      <c r="BW24" t="s">
        <v>70</v>
      </c>
      <c r="BX24" s="34">
        <f>BX22-BX21</f>
        <v>2.0274409121814607E-2</v>
      </c>
      <c r="CA24" t="s">
        <v>70</v>
      </c>
      <c r="CB24" s="34">
        <f>CB22-CB21</f>
        <v>1.9952041482823257E-2</v>
      </c>
    </row>
    <row r="25" spans="1:82">
      <c r="A25" t="s">
        <v>77</v>
      </c>
      <c r="B25" s="3">
        <f>ABS(B24-B23)</f>
        <v>2.7214649558477855E-2</v>
      </c>
      <c r="C25" s="3">
        <f>ABS(C24-C23)</f>
        <v>5.6758084507496864E-2</v>
      </c>
      <c r="D25" s="3">
        <f>ABS(D24-D23)</f>
        <v>147.60914177605309</v>
      </c>
      <c r="E25" s="3">
        <f>ABS(E24-E23)</f>
        <v>59</v>
      </c>
      <c r="F25" s="3">
        <f>ABS(F24-F23)</f>
        <v>999999999999444.12</v>
      </c>
      <c r="G25" t="s">
        <v>71</v>
      </c>
      <c r="H25" s="34">
        <f>H21-H23</f>
        <v>1.9396089395195104E-2</v>
      </c>
      <c r="K25" t="s">
        <v>71</v>
      </c>
      <c r="L25" s="34">
        <f>L21-L23</f>
        <v>2.1497864346150974E-2</v>
      </c>
      <c r="O25" t="s">
        <v>71</v>
      </c>
      <c r="P25" s="34">
        <f>P21-P23</f>
        <v>2.1369140313103385E-2</v>
      </c>
      <c r="S25" t="s">
        <v>71</v>
      </c>
      <c r="T25" s="34">
        <f>T21-T23</f>
        <v>2.0960817386936559E-2</v>
      </c>
      <c r="W25" t="s">
        <v>71</v>
      </c>
      <c r="X25" s="34">
        <f>X21-X23</f>
        <v>2.0867407265487692E-2</v>
      </c>
      <c r="AA25" t="s">
        <v>71</v>
      </c>
      <c r="AB25" s="34">
        <f>AB21-AB23</f>
        <v>2.0441825048632289E-2</v>
      </c>
      <c r="AE25" t="s">
        <v>71</v>
      </c>
      <c r="AF25" s="34">
        <f>AF21-AF23</f>
        <v>2.0314278841006672E-2</v>
      </c>
      <c r="AI25" t="s">
        <v>71</v>
      </c>
      <c r="AJ25" s="34">
        <f>AJ21-AJ23</f>
        <v>2.0020585445574557E-2</v>
      </c>
      <c r="AM25" t="s">
        <v>71</v>
      </c>
      <c r="AN25" s="34">
        <f>AN21-AN23</f>
        <v>1.932117097615399E-2</v>
      </c>
      <c r="AQ25" t="s">
        <v>71</v>
      </c>
      <c r="AR25" s="34">
        <f>AR21-AR23</f>
        <v>2.000365220193101E-2</v>
      </c>
      <c r="AU25" t="s">
        <v>71</v>
      </c>
      <c r="AV25" s="34">
        <f>AV21-AV23</f>
        <v>1.9343587568382781E-2</v>
      </c>
      <c r="AY25" t="s">
        <v>71</v>
      </c>
      <c r="AZ25" s="34">
        <f>AZ21-AZ23</f>
        <v>1.9027128683275829E-2</v>
      </c>
      <c r="BC25" t="s">
        <v>71</v>
      </c>
      <c r="BD25" s="34">
        <f>BD21-BD23</f>
        <v>1.9744686045323534E-2</v>
      </c>
      <c r="BG25" t="s">
        <v>71</v>
      </c>
      <c r="BH25" s="34">
        <f>BH21-BH23</f>
        <v>1.9919972493032234E-2</v>
      </c>
      <c r="BK25" t="s">
        <v>71</v>
      </c>
      <c r="BL25" s="34">
        <f>BL21-BL23</f>
        <v>2.0191767311168618E-2</v>
      </c>
      <c r="BO25" t="s">
        <v>71</v>
      </c>
      <c r="BP25" s="34">
        <f>BP21-BP23</f>
        <v>2.0366710020398804E-2</v>
      </c>
      <c r="BS25" t="s">
        <v>71</v>
      </c>
      <c r="BT25" s="34">
        <f>BT21-BT23</f>
        <v>2.0523388292981892E-2</v>
      </c>
      <c r="BW25" t="s">
        <v>71</v>
      </c>
      <c r="BX25" s="34">
        <f>BX21-BX23</f>
        <v>2.0693982049546034E-2</v>
      </c>
      <c r="CA25" t="s">
        <v>71</v>
      </c>
      <c r="CB25" s="34">
        <f>CB21-CB23</f>
        <v>2.035824375604034E-2</v>
      </c>
    </row>
    <row r="26" spans="1:82">
      <c r="A26" t="s">
        <v>78</v>
      </c>
      <c r="B26" s="3">
        <f>COUNT(B2:B20)</f>
        <v>19</v>
      </c>
      <c r="G26" t="s">
        <v>72</v>
      </c>
      <c r="H26" s="35">
        <f>AVERAGE(H24:H25)</f>
        <v>1.9211558751169089E-2</v>
      </c>
      <c r="K26" t="s">
        <v>72</v>
      </c>
      <c r="L26" s="35">
        <f>AVERAGE(L24:L25)</f>
        <v>2.1271640070169157E-2</v>
      </c>
      <c r="O26" t="s">
        <v>72</v>
      </c>
      <c r="P26" s="35">
        <f>AVERAGE(P24:P25)</f>
        <v>2.1145589004815446E-2</v>
      </c>
      <c r="S26" t="s">
        <v>72</v>
      </c>
      <c r="T26" s="35">
        <f>AVERAGE(T24:T25)</f>
        <v>2.0745641990073033E-2</v>
      </c>
      <c r="W26" t="s">
        <v>72</v>
      </c>
      <c r="X26" s="35">
        <f>AVERAGE(X24:X25)</f>
        <v>2.0654125969115283E-2</v>
      </c>
      <c r="AA26" t="s">
        <v>72</v>
      </c>
      <c r="AB26" s="35">
        <f>AVERAGE(AB24:AB25)</f>
        <v>2.023706953232618E-2</v>
      </c>
      <c r="AE26" t="s">
        <v>72</v>
      </c>
      <c r="AF26" s="35">
        <f>AVERAGE(AF24:AF25)</f>
        <v>2.0112045291277941E-2</v>
      </c>
      <c r="AI26" t="s">
        <v>72</v>
      </c>
      <c r="AJ26" s="35">
        <f>AVERAGE(AJ24:AJ25)</f>
        <v>1.9824100827830704E-2</v>
      </c>
      <c r="AM26" t="s">
        <v>72</v>
      </c>
      <c r="AN26" s="35">
        <f>AVERAGE(AN24:AN25)</f>
        <v>1.9138049681425406E-2</v>
      </c>
      <c r="AQ26" t="s">
        <v>72</v>
      </c>
      <c r="AR26" s="35">
        <f>AVERAGE(AR24:AR25)</f>
        <v>1.9807496567802313E-2</v>
      </c>
      <c r="AU26" t="s">
        <v>72</v>
      </c>
      <c r="AV26" s="35">
        <f>AVERAGE(AV24:AV25)</f>
        <v>1.9160045133180009E-2</v>
      </c>
      <c r="AY26" t="s">
        <v>72</v>
      </c>
      <c r="AZ26" s="35">
        <f>AVERAGE(AZ24:AZ25)</f>
        <v>1.8849487610715254E-2</v>
      </c>
      <c r="BC26" t="s">
        <v>72</v>
      </c>
      <c r="BD26" s="35">
        <f>AVERAGE(BD24:BD25)</f>
        <v>1.9553527997525411E-2</v>
      </c>
      <c r="BG26" t="s">
        <v>72</v>
      </c>
      <c r="BH26" s="35">
        <f>AVERAGE(BH24:BH25)</f>
        <v>1.9725438643002885E-2</v>
      </c>
      <c r="BK26" t="s">
        <v>72</v>
      </c>
      <c r="BL26" s="35">
        <f>AVERAGE(BL24:BL25)</f>
        <v>1.9991941754058801E-2</v>
      </c>
      <c r="BO26" t="s">
        <v>72</v>
      </c>
      <c r="BP26" s="35">
        <f>AVERAGE(BP24:BP25)</f>
        <v>2.0163441604780341E-2</v>
      </c>
      <c r="BS26" t="s">
        <v>72</v>
      </c>
      <c r="BT26" s="35">
        <f>AVERAGE(BT24:BT25)</f>
        <v>2.031701200208394E-2</v>
      </c>
      <c r="BW26" t="s">
        <v>72</v>
      </c>
      <c r="BX26" s="35">
        <f>AVERAGE(BX24:BX25)</f>
        <v>2.048419558568032E-2</v>
      </c>
      <c r="CA26" t="s">
        <v>72</v>
      </c>
      <c r="CB26" s="35">
        <f>AVERAGE(CB24:CB25)</f>
        <v>2.0155142619431798E-2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BX26"/>
  <sheetViews>
    <sheetView workbookViewId="0">
      <selection activeCell="F1" sqref="F1"/>
    </sheetView>
  </sheetViews>
  <sheetFormatPr defaultRowHeight="15"/>
  <sheetData>
    <row r="1" spans="2:76" ht="16.5" thickTop="1" thickBot="1">
      <c r="B1" s="3" t="s">
        <v>51</v>
      </c>
      <c r="C1" s="3" t="s">
        <v>52</v>
      </c>
      <c r="D1" s="3" t="s">
        <v>53</v>
      </c>
      <c r="E1" s="36" t="s">
        <v>1</v>
      </c>
      <c r="F1" s="36" t="s">
        <v>2</v>
      </c>
      <c r="G1" s="29">
        <f>LN(G2)</f>
        <v>0.40496007458814415</v>
      </c>
      <c r="H1" s="30">
        <f>G4</f>
        <v>0.76497792569167888</v>
      </c>
      <c r="I1" s="4" t="s">
        <v>1</v>
      </c>
      <c r="J1" s="4" t="s">
        <v>2</v>
      </c>
      <c r="K1" s="31">
        <f>LN(K2)</f>
        <v>0.45338947887646508</v>
      </c>
      <c r="L1" s="32">
        <f>K4</f>
        <v>0.78470357940792712</v>
      </c>
      <c r="M1" s="4" t="s">
        <v>1</v>
      </c>
      <c r="N1" s="4" t="s">
        <v>2</v>
      </c>
      <c r="O1" s="31">
        <f>LN(O2)</f>
        <v>0.41441488491244977</v>
      </c>
      <c r="P1" s="32">
        <f>O4</f>
        <v>0.73514805836921171</v>
      </c>
      <c r="Q1" s="4" t="s">
        <v>1</v>
      </c>
      <c r="R1" s="4" t="s">
        <v>2</v>
      </c>
      <c r="S1" s="31">
        <f>LN(S2)</f>
        <v>0.39683738817830133</v>
      </c>
      <c r="T1" s="32">
        <f>S4</f>
        <v>0.73696146154638276</v>
      </c>
      <c r="U1" s="4" t="s">
        <v>1</v>
      </c>
      <c r="V1" s="4" t="s">
        <v>2</v>
      </c>
      <c r="W1" s="31">
        <f>LN(W2)</f>
        <v>0.40268869723457518</v>
      </c>
      <c r="X1" s="32">
        <f>W4</f>
        <v>0.7443173378427681</v>
      </c>
      <c r="Y1" s="4" t="s">
        <v>1</v>
      </c>
      <c r="Z1" s="4" t="s">
        <v>2</v>
      </c>
      <c r="AA1" s="31">
        <f>LN(AA2)</f>
        <v>0.40174000893225864</v>
      </c>
      <c r="AB1" s="32">
        <f>AA4</f>
        <v>0.76661351523696397</v>
      </c>
      <c r="AC1" s="4" t="s">
        <v>1</v>
      </c>
      <c r="AD1" s="4" t="s">
        <v>2</v>
      </c>
      <c r="AE1" s="31">
        <f>LN(AE2)</f>
        <v>0.40152721072110126</v>
      </c>
      <c r="AF1" s="32">
        <f>AE4</f>
        <v>0.76721108455466624</v>
      </c>
      <c r="AG1" s="4" t="s">
        <v>1</v>
      </c>
      <c r="AH1" s="4" t="s">
        <v>2</v>
      </c>
      <c r="AI1" s="31">
        <f>LN(AI2)</f>
        <v>0.4032733687190877</v>
      </c>
      <c r="AJ1" s="32">
        <f>AI4</f>
        <v>0.7748102967796342</v>
      </c>
      <c r="AK1" s="4" t="s">
        <v>1</v>
      </c>
      <c r="AL1" s="4" t="s">
        <v>2</v>
      </c>
      <c r="AM1" s="31">
        <f>LN(AM2)</f>
        <v>0.40568133331074052</v>
      </c>
      <c r="AN1" s="32">
        <f>AM4</f>
        <v>0.769763026953175</v>
      </c>
      <c r="AO1" s="4" t="s">
        <v>1</v>
      </c>
      <c r="AP1" s="4" t="s">
        <v>2</v>
      </c>
      <c r="AQ1" s="31">
        <f>LN(AQ2)</f>
        <v>0.40735237111434475</v>
      </c>
      <c r="AR1" s="32">
        <f>AQ4</f>
        <v>0.77008617888750197</v>
      </c>
      <c r="AS1" s="4" t="s">
        <v>1</v>
      </c>
      <c r="AT1" s="4" t="s">
        <v>2</v>
      </c>
      <c r="AU1" s="31">
        <f>LN(AU2)</f>
        <v>0.40709249679949433</v>
      </c>
      <c r="AV1" s="32">
        <f>AU4</f>
        <v>0.76684365444479363</v>
      </c>
      <c r="AW1" s="4" t="s">
        <v>1</v>
      </c>
      <c r="AX1" s="4" t="s">
        <v>2</v>
      </c>
      <c r="AY1" s="31">
        <f>LN(AY2)</f>
        <v>0.40669927946251877</v>
      </c>
      <c r="AZ1" s="32">
        <f>AY4</f>
        <v>0.76448282414460367</v>
      </c>
      <c r="BA1" s="4" t="s">
        <v>1</v>
      </c>
      <c r="BB1" s="4" t="s">
        <v>2</v>
      </c>
      <c r="BC1" s="31">
        <f>LN(BC2)</f>
        <v>0.40572546689836753</v>
      </c>
      <c r="BD1" s="32">
        <f>BC4</f>
        <v>0.76172635980651704</v>
      </c>
      <c r="BE1" s="4" t="s">
        <v>1</v>
      </c>
      <c r="BF1" s="4" t="s">
        <v>2</v>
      </c>
      <c r="BG1" s="31">
        <f>LN(BG2)</f>
        <v>0.40504806043429137</v>
      </c>
      <c r="BH1" s="32">
        <f>BG4</f>
        <v>0.75768038426419304</v>
      </c>
      <c r="BI1" s="4" t="s">
        <v>1</v>
      </c>
      <c r="BJ1" s="4" t="s">
        <v>2</v>
      </c>
      <c r="BK1" s="31">
        <f>LN(BK2)</f>
        <v>0.39097982881606352</v>
      </c>
      <c r="BL1" s="32">
        <f>BK4</f>
        <v>0.75648805332867985</v>
      </c>
      <c r="BM1" s="4" t="s">
        <v>1</v>
      </c>
      <c r="BN1" s="4" t="s">
        <v>2</v>
      </c>
      <c r="BO1" s="31">
        <f>LN(BO2)</f>
        <v>0.36230463847328154</v>
      </c>
      <c r="BP1" s="32">
        <f>BO4</f>
        <v>0.88463775347436857</v>
      </c>
      <c r="BQ1" s="4" t="s">
        <v>1</v>
      </c>
      <c r="BR1" s="4" t="s">
        <v>2</v>
      </c>
      <c r="BS1" s="31">
        <f>LN(BS2)</f>
        <v>0.4128055057685277</v>
      </c>
      <c r="BT1" s="32">
        <f>BS4</f>
        <v>0.75686489226196296</v>
      </c>
      <c r="BU1" s="4" t="s">
        <v>1</v>
      </c>
      <c r="BV1" s="4" t="s">
        <v>2</v>
      </c>
      <c r="BW1" s="31">
        <f>LN(BW2)</f>
        <v>0.41859021328134122</v>
      </c>
      <c r="BX1" s="32">
        <f>BW4</f>
        <v>0.75769368078634802</v>
      </c>
    </row>
    <row r="2" spans="2:76" ht="15.75" thickTop="1">
      <c r="B2">
        <v>0.45338947887646508</v>
      </c>
      <c r="C2" s="33">
        <v>0.78470357940792712</v>
      </c>
      <c r="D2">
        <v>51.02662683150745</v>
      </c>
      <c r="E2" s="4">
        <v>1974</v>
      </c>
      <c r="F2" s="5">
        <v>196434573.13141161</v>
      </c>
      <c r="G2">
        <f t="array" ref="G2:H6">LOGEST(F2:F18,E2:E18,TRUE, TRUE)</f>
        <v>1.4992426409819126</v>
      </c>
      <c r="H2">
        <v>0</v>
      </c>
      <c r="I2" s="4">
        <v>1976</v>
      </c>
      <c r="J2" s="5">
        <v>45528975.974253885</v>
      </c>
      <c r="K2">
        <f t="array" ref="K2:L6">LOGEST(J2:J17,I2:I17,TRUE, TRUE)</f>
        <v>1.5736369655314864</v>
      </c>
      <c r="L2">
        <v>0</v>
      </c>
      <c r="M2" s="4">
        <v>1974</v>
      </c>
      <c r="N2" s="5">
        <v>196434573.13141161</v>
      </c>
      <c r="O2">
        <f t="array" ref="O2:P6">LOGEST(N2:N17,M2:M17,TRUE, TRUE)</f>
        <v>1.5134849187027026</v>
      </c>
      <c r="P2">
        <v>0</v>
      </c>
      <c r="Q2" s="4">
        <v>1974</v>
      </c>
      <c r="R2" s="5">
        <v>196434573.13141161</v>
      </c>
      <c r="S2">
        <f t="array" ref="S2:T6">LOGEST(R2:R17,Q2:Q17,TRUE, TRUE)</f>
        <v>1.4871140880577232</v>
      </c>
      <c r="T2">
        <v>0</v>
      </c>
      <c r="U2" s="4">
        <v>1974</v>
      </c>
      <c r="V2" s="5">
        <v>196434573.13141161</v>
      </c>
      <c r="W2">
        <f t="array" ref="W2:X6">LOGEST(V2:V17,U2:U17,TRUE, TRUE)</f>
        <v>1.4958411596858709</v>
      </c>
      <c r="X2">
        <v>0</v>
      </c>
      <c r="Y2" s="4">
        <v>1974</v>
      </c>
      <c r="Z2" s="5">
        <v>196434573.13141161</v>
      </c>
      <c r="AA2">
        <f t="array" ref="AA2:AB6">LOGEST(Z2:Z17,Y2:Y17,TRUE, TRUE)</f>
        <v>1.4944227455983619</v>
      </c>
      <c r="AB2">
        <v>0</v>
      </c>
      <c r="AC2" s="4">
        <v>1974</v>
      </c>
      <c r="AD2" s="5">
        <v>196434573.13141161</v>
      </c>
      <c r="AE2">
        <f t="array" ref="AE2:AF6">LOGEST(AD2:AD17,AC2:AC17,TRUE, TRUE)</f>
        <v>1.4941047689450171</v>
      </c>
      <c r="AF2">
        <v>0</v>
      </c>
      <c r="AG2" s="4">
        <v>1974</v>
      </c>
      <c r="AH2" s="5">
        <v>196434573.13141161</v>
      </c>
      <c r="AI2">
        <f t="array" ref="AI2:AJ6">LOGEST(AH2:AH17,AG2:AG17,TRUE, TRUE)</f>
        <v>1.4967159910768624</v>
      </c>
      <c r="AJ2">
        <v>0</v>
      </c>
      <c r="AK2" s="4">
        <v>1974</v>
      </c>
      <c r="AL2" s="5">
        <v>196434573.13141161</v>
      </c>
      <c r="AM2">
        <f t="array" ref="AM2:AN6">LOGEST(AL2:AL17,AK2:AK17,TRUE, TRUE)</f>
        <v>1.5003243728713953</v>
      </c>
      <c r="AN2">
        <v>0</v>
      </c>
      <c r="AO2" s="4">
        <v>1974</v>
      </c>
      <c r="AP2" s="5">
        <v>196434573.13141161</v>
      </c>
      <c r="AQ2">
        <f t="array" ref="AQ2:AR6">LOGEST(AP2:AP17,AO2:AO17,TRUE, TRUE)</f>
        <v>1.5028335675117999</v>
      </c>
      <c r="AR2">
        <v>0</v>
      </c>
      <c r="AS2" s="4">
        <v>1974</v>
      </c>
      <c r="AT2" s="5">
        <v>196434573.13141161</v>
      </c>
      <c r="AU2">
        <f t="array" ref="AU2:AV6">LOGEST(AT2:AT17,AS2:AS17,TRUE, TRUE)</f>
        <v>1.5024430704103895</v>
      </c>
      <c r="AV2">
        <v>0</v>
      </c>
      <c r="AW2" s="4">
        <v>1974</v>
      </c>
      <c r="AX2" s="5">
        <v>196434573.13141161</v>
      </c>
      <c r="AY2">
        <f t="array" ref="AY2:AZ6">LOGEST(AX2:AX17,AW2:AW17,TRUE, TRUE)</f>
        <v>1.5018523998858415</v>
      </c>
      <c r="AZ2">
        <v>0</v>
      </c>
      <c r="BA2" s="4">
        <v>1974</v>
      </c>
      <c r="BB2" s="5">
        <v>196434573.13141161</v>
      </c>
      <c r="BC2">
        <f t="array" ref="BC2:BD6">LOGEST(BB2:BB17,BA2:BA17,TRUE, TRUE)</f>
        <v>1.500390589029742</v>
      </c>
      <c r="BD2">
        <v>0</v>
      </c>
      <c r="BE2" s="4">
        <v>1974</v>
      </c>
      <c r="BF2" s="5">
        <v>196434573.13141161</v>
      </c>
      <c r="BG2">
        <f t="array" ref="BG2:BH6">LOGEST(BF2:BF17,BE2:BE17,TRUE, TRUE)</f>
        <v>1.4993745589176299</v>
      </c>
      <c r="BH2">
        <v>0</v>
      </c>
      <c r="BI2" s="4">
        <v>1974</v>
      </c>
      <c r="BJ2" s="5">
        <v>196434573.13141161</v>
      </c>
      <c r="BK2">
        <f t="array" ref="BK2:BL6">LOGEST(BJ2:BJ17,BI2:BI17,TRUE, TRUE)</f>
        <v>1.4784286914553038</v>
      </c>
      <c r="BL2">
        <v>0</v>
      </c>
      <c r="BM2" s="4">
        <v>1974</v>
      </c>
      <c r="BN2" s="5">
        <v>196434573.13141161</v>
      </c>
      <c r="BO2">
        <f t="array" ref="BO2:BP6">LOGEST(BN2:BN17,BM2:BM17,TRUE, TRUE)</f>
        <v>1.4366365300630608</v>
      </c>
      <c r="BP2">
        <v>3.6301190928049804E-304</v>
      </c>
      <c r="BQ2" s="4">
        <v>1974</v>
      </c>
      <c r="BR2" s="5">
        <v>196434573.13141161</v>
      </c>
      <c r="BS2">
        <f t="array" ref="BS2:BT6">LOGEST(BR2:BR17,BQ2:BQ17,TRUE, TRUE)</f>
        <v>1.5110511066284165</v>
      </c>
      <c r="BT2">
        <v>0</v>
      </c>
      <c r="BU2" s="4">
        <v>1974</v>
      </c>
      <c r="BV2" s="5">
        <v>196434573.13141161</v>
      </c>
      <c r="BW2">
        <f t="array" ref="BW2:BX6">LOGEST(BV2:BV17,BU2:BU17,TRUE, TRUE)</f>
        <v>1.5198174261689452</v>
      </c>
      <c r="BX2">
        <v>0</v>
      </c>
    </row>
    <row r="3" spans="2:76">
      <c r="B3">
        <v>0.41441488491244977</v>
      </c>
      <c r="C3" s="33">
        <v>0.73514805836921171</v>
      </c>
      <c r="D3">
        <v>38.859721978238056</v>
      </c>
      <c r="E3" s="4">
        <v>1976</v>
      </c>
      <c r="F3" s="5">
        <v>45528975.974253885</v>
      </c>
      <c r="G3">
        <v>5.7955739830354139E-2</v>
      </c>
      <c r="H3">
        <v>115.51741476935958</v>
      </c>
      <c r="I3" s="4">
        <v>1980</v>
      </c>
      <c r="J3" s="5">
        <v>50025765.113227837</v>
      </c>
      <c r="K3">
        <v>6.3470659071439881E-2</v>
      </c>
      <c r="L3">
        <v>126.58553262146202</v>
      </c>
      <c r="M3" s="4">
        <v>1980</v>
      </c>
      <c r="N3" s="5">
        <v>50025765.113227837</v>
      </c>
      <c r="O3">
        <v>6.6479156653651256E-2</v>
      </c>
      <c r="P3">
        <v>132.57743427711199</v>
      </c>
      <c r="Q3" s="4">
        <v>1976</v>
      </c>
      <c r="R3" s="5">
        <v>45528975.974253885</v>
      </c>
      <c r="S3">
        <v>6.3363019855250197E-2</v>
      </c>
      <c r="T3">
        <v>126.34730147124706</v>
      </c>
      <c r="U3" s="4">
        <v>1976</v>
      </c>
      <c r="V3" s="5">
        <v>45528975.974253885</v>
      </c>
      <c r="W3">
        <v>6.307786627757106E-2</v>
      </c>
      <c r="X3">
        <v>125.77478306551977</v>
      </c>
      <c r="Y3" s="4">
        <v>1976</v>
      </c>
      <c r="Z3" s="5">
        <v>45528975.974253885</v>
      </c>
      <c r="AA3">
        <v>5.9242132436929218E-2</v>
      </c>
      <c r="AB3">
        <v>118.09329376989061</v>
      </c>
      <c r="AC3" s="4">
        <v>1976</v>
      </c>
      <c r="AD3" s="5">
        <v>45528975.974253885</v>
      </c>
      <c r="AE3">
        <v>5.9111867235536936E-2</v>
      </c>
      <c r="AF3">
        <v>117.83362305813171</v>
      </c>
      <c r="AG3" s="4">
        <v>1976</v>
      </c>
      <c r="AH3" s="5">
        <v>45528975.974253885</v>
      </c>
      <c r="AI3">
        <v>5.810481165109966E-2</v>
      </c>
      <c r="AJ3">
        <v>115.81890341523983</v>
      </c>
      <c r="AK3" s="4">
        <v>1976</v>
      </c>
      <c r="AL3" s="5">
        <v>45528975.974253885</v>
      </c>
      <c r="AM3">
        <v>5.9296630681057748E-2</v>
      </c>
      <c r="AN3">
        <v>118.1871159231394</v>
      </c>
      <c r="AO3" s="4">
        <v>1976</v>
      </c>
      <c r="AP3" s="5">
        <v>45528975.974253885</v>
      </c>
      <c r="AQ3">
        <v>5.9486594348421469E-2</v>
      </c>
      <c r="AR3">
        <v>118.5582991662293</v>
      </c>
      <c r="AS3" s="4">
        <v>1976</v>
      </c>
      <c r="AT3" s="5">
        <v>45528975.974253885</v>
      </c>
      <c r="AU3">
        <v>5.9992821255078044E-2</v>
      </c>
      <c r="AV3">
        <v>119.56346615057419</v>
      </c>
      <c r="AW3" s="4">
        <v>1976</v>
      </c>
      <c r="AX3" s="5">
        <v>45528975.974253885</v>
      </c>
      <c r="AY3">
        <v>6.0330484270781373E-2</v>
      </c>
      <c r="AZ3">
        <v>120.23263670982202</v>
      </c>
      <c r="BA3" s="4">
        <v>1976</v>
      </c>
      <c r="BB3" s="5">
        <v>45528975.974253885</v>
      </c>
      <c r="BC3">
        <v>6.0646641907330497E-2</v>
      </c>
      <c r="BD3">
        <v>120.85890621484221</v>
      </c>
      <c r="BE3" s="4">
        <v>1976</v>
      </c>
      <c r="BF3" s="5">
        <v>45528975.974253885</v>
      </c>
      <c r="BG3">
        <v>6.122006733682505E-2</v>
      </c>
      <c r="BH3">
        <v>121.99396969780339</v>
      </c>
      <c r="BI3" s="4">
        <v>1976</v>
      </c>
      <c r="BJ3" s="5">
        <v>45528975.974253885</v>
      </c>
      <c r="BK3">
        <v>5.9285629225099737E-2</v>
      </c>
      <c r="BL3">
        <v>118.13546969097487</v>
      </c>
      <c r="BM3" s="4">
        <v>1976</v>
      </c>
      <c r="BN3" s="5">
        <v>45528975.974253885</v>
      </c>
      <c r="BO3">
        <v>3.4967049947886401E-2</v>
      </c>
      <c r="BP3">
        <v>69.67706884946854</v>
      </c>
      <c r="BQ3" s="4">
        <v>1976</v>
      </c>
      <c r="BR3" s="5">
        <v>45528975.974253885</v>
      </c>
      <c r="BS3">
        <v>6.253110737607491E-2</v>
      </c>
      <c r="BT3">
        <v>124.59078058775953</v>
      </c>
      <c r="BU3" s="4">
        <v>1976</v>
      </c>
      <c r="BV3" s="5">
        <v>45528975.974253885</v>
      </c>
      <c r="BW3">
        <v>6.3264574290914727E-2</v>
      </c>
      <c r="BX3">
        <v>126.0442226076272</v>
      </c>
    </row>
    <row r="4" spans="2:76" ht="15.75" thickBot="1">
      <c r="B4">
        <v>0.39683738817830133</v>
      </c>
      <c r="C4" s="33">
        <v>0.73696146154638276</v>
      </c>
      <c r="D4">
        <v>39.224140015014122</v>
      </c>
      <c r="E4" s="4">
        <v>1980</v>
      </c>
      <c r="F4" s="5">
        <v>50025765.113227837</v>
      </c>
      <c r="G4">
        <v>0.76497792569167888</v>
      </c>
      <c r="H4">
        <v>2.3430686278917228</v>
      </c>
      <c r="I4" s="4">
        <v>1981</v>
      </c>
      <c r="J4" s="5">
        <v>134219613.2040689</v>
      </c>
      <c r="K4">
        <v>0.78470357940792712</v>
      </c>
      <c r="L4">
        <v>2.2384095749404702</v>
      </c>
      <c r="M4" s="4">
        <v>1981</v>
      </c>
      <c r="N4" s="5">
        <v>134219613.2040689</v>
      </c>
      <c r="O4">
        <v>0.73514805836921171</v>
      </c>
      <c r="P4">
        <v>2.4162224222641235</v>
      </c>
      <c r="Q4" s="4">
        <v>1981</v>
      </c>
      <c r="R4" s="5">
        <v>134219613.2040689</v>
      </c>
      <c r="S4">
        <v>0.73696146154638276</v>
      </c>
      <c r="T4">
        <v>2.4127919125996766</v>
      </c>
      <c r="U4" s="4">
        <v>1980</v>
      </c>
      <c r="V4" s="5">
        <v>50025765.113227837</v>
      </c>
      <c r="W4">
        <v>0.7443173378427681</v>
      </c>
      <c r="X4">
        <v>2.4241419820620664</v>
      </c>
      <c r="Y4" s="4">
        <v>1980</v>
      </c>
      <c r="Z4" s="5">
        <v>50025765.113227837</v>
      </c>
      <c r="AA4">
        <v>0.76661351523696397</v>
      </c>
      <c r="AB4">
        <v>2.3872080193505822</v>
      </c>
      <c r="AC4" s="4">
        <v>1980</v>
      </c>
      <c r="AD4" s="5">
        <v>50025765.113227837</v>
      </c>
      <c r="AE4">
        <v>0.76721108455466624</v>
      </c>
      <c r="AF4">
        <v>2.3819588812690484</v>
      </c>
      <c r="AG4" s="4">
        <v>1980</v>
      </c>
      <c r="AH4" s="5">
        <v>50025765.113227837</v>
      </c>
      <c r="AI4">
        <v>0.7748102967796342</v>
      </c>
      <c r="AJ4">
        <v>2.3480383729268457</v>
      </c>
      <c r="AK4" s="4">
        <v>1980</v>
      </c>
      <c r="AL4" s="5">
        <v>50025765.113227837</v>
      </c>
      <c r="AM4">
        <v>0.769763026953175</v>
      </c>
      <c r="AN4">
        <v>2.3967504474898838</v>
      </c>
      <c r="AO4" s="4">
        <v>1980</v>
      </c>
      <c r="AP4" s="5">
        <v>50025765.113227837</v>
      </c>
      <c r="AQ4">
        <v>0.77008617888750197</v>
      </c>
      <c r="AR4">
        <v>2.3987190079424381</v>
      </c>
      <c r="AS4" s="4">
        <v>1980</v>
      </c>
      <c r="AT4" s="5">
        <v>50025765.113227837</v>
      </c>
      <c r="AU4">
        <v>0.76684365444479363</v>
      </c>
      <c r="AV4">
        <v>2.4138725009221358</v>
      </c>
      <c r="AW4" s="4">
        <v>1980</v>
      </c>
      <c r="AX4" s="5">
        <v>50025765.113227837</v>
      </c>
      <c r="AY4">
        <v>0.76448282414460367</v>
      </c>
      <c r="AZ4">
        <v>2.4205609811045004</v>
      </c>
      <c r="BA4" s="4">
        <v>1980</v>
      </c>
      <c r="BB4" s="5">
        <v>50025765.113227837</v>
      </c>
      <c r="BC4">
        <v>0.76172635980651704</v>
      </c>
      <c r="BD4">
        <v>2.4246808822414532</v>
      </c>
      <c r="BE4" s="4">
        <v>1980</v>
      </c>
      <c r="BF4" s="5">
        <v>50025765.113227837</v>
      </c>
      <c r="BG4">
        <v>0.75768038426419304</v>
      </c>
      <c r="BH4">
        <v>2.425301948285246</v>
      </c>
      <c r="BI4" s="4">
        <v>1980</v>
      </c>
      <c r="BJ4" s="5">
        <v>50025765.113227837</v>
      </c>
      <c r="BK4">
        <v>0.75648805332867985</v>
      </c>
      <c r="BL4">
        <v>2.3353948093977346</v>
      </c>
      <c r="BM4" s="4">
        <v>1980</v>
      </c>
      <c r="BN4" s="5">
        <v>50025765.113227837</v>
      </c>
      <c r="BO4">
        <v>0.88463775347436857</v>
      </c>
      <c r="BP4">
        <v>1.3774310573340776</v>
      </c>
      <c r="BQ4" s="4">
        <v>1980</v>
      </c>
      <c r="BR4" s="5">
        <v>50025765.113227837</v>
      </c>
      <c r="BS4">
        <v>0.75686489226196296</v>
      </c>
      <c r="BT4">
        <v>2.4104403641969583</v>
      </c>
      <c r="BU4" s="4">
        <v>1980</v>
      </c>
      <c r="BV4" s="5">
        <v>50025765.113227837</v>
      </c>
      <c r="BW4">
        <v>0.75769368078634802</v>
      </c>
      <c r="BX4">
        <v>2.3935735949086792</v>
      </c>
    </row>
    <row r="5" spans="2:76" ht="16.5" thickTop="1" thickBot="1">
      <c r="B5">
        <v>0.40268869723457518</v>
      </c>
      <c r="C5" s="33">
        <v>0.7443173378427681</v>
      </c>
      <c r="D5">
        <v>40.75537481454532</v>
      </c>
      <c r="E5" s="4">
        <v>1981</v>
      </c>
      <c r="F5" s="5">
        <v>134219613.2040689</v>
      </c>
      <c r="G5">
        <v>48.823792059301532</v>
      </c>
      <c r="H5">
        <v>15</v>
      </c>
      <c r="I5" s="4">
        <v>1990</v>
      </c>
      <c r="J5" s="5">
        <v>1414042341.6569197</v>
      </c>
      <c r="K5" s="30">
        <v>51.02662683150745</v>
      </c>
      <c r="L5">
        <v>14</v>
      </c>
      <c r="M5" s="4">
        <v>1990</v>
      </c>
      <c r="N5" s="5">
        <v>1414042341.6569197</v>
      </c>
      <c r="O5" s="30">
        <v>38.859721978238056</v>
      </c>
      <c r="P5">
        <v>14</v>
      </c>
      <c r="Q5" s="4">
        <v>1990</v>
      </c>
      <c r="R5" s="5">
        <v>1414042341.6569197</v>
      </c>
      <c r="S5" s="30">
        <v>39.224140015014122</v>
      </c>
      <c r="T5">
        <v>14</v>
      </c>
      <c r="U5" s="4">
        <v>1990</v>
      </c>
      <c r="V5" s="5">
        <v>1414042341.6569197</v>
      </c>
      <c r="W5" s="30">
        <v>40.75537481454532</v>
      </c>
      <c r="X5">
        <v>14</v>
      </c>
      <c r="Y5" s="4">
        <v>1981</v>
      </c>
      <c r="Z5" s="5">
        <v>134219613.2040689</v>
      </c>
      <c r="AA5" s="30">
        <v>45.98633560214337</v>
      </c>
      <c r="AB5">
        <v>14</v>
      </c>
      <c r="AC5" s="4">
        <v>1981</v>
      </c>
      <c r="AD5" s="5">
        <v>134219613.2040689</v>
      </c>
      <c r="AE5" s="30">
        <v>46.140320569892602</v>
      </c>
      <c r="AF5">
        <v>14</v>
      </c>
      <c r="AG5" s="4">
        <v>1981</v>
      </c>
      <c r="AH5" s="5">
        <v>134219613.2040689</v>
      </c>
      <c r="AI5" s="30">
        <v>48.169805278795998</v>
      </c>
      <c r="AJ5">
        <v>14</v>
      </c>
      <c r="AK5" s="4">
        <v>1981</v>
      </c>
      <c r="AL5" s="5">
        <v>134219613.2040689</v>
      </c>
      <c r="AM5" s="30">
        <v>46.806914783199119</v>
      </c>
      <c r="AN5">
        <v>14</v>
      </c>
      <c r="AO5" s="4">
        <v>1981</v>
      </c>
      <c r="AP5" s="5">
        <v>134219613.2040689</v>
      </c>
      <c r="AQ5" s="30">
        <v>46.892381033281737</v>
      </c>
      <c r="AR5">
        <v>14</v>
      </c>
      <c r="AS5" s="4">
        <v>1981</v>
      </c>
      <c r="AT5" s="5">
        <v>134219613.2040689</v>
      </c>
      <c r="AU5" s="30">
        <v>46.045545690220564</v>
      </c>
      <c r="AV5">
        <v>14</v>
      </c>
      <c r="AW5" s="4">
        <v>1981</v>
      </c>
      <c r="AX5" s="5">
        <v>134219613.2040689</v>
      </c>
      <c r="AY5" s="30">
        <v>45.443647577515847</v>
      </c>
      <c r="AZ5">
        <v>14</v>
      </c>
      <c r="BA5" s="4">
        <v>1981</v>
      </c>
      <c r="BB5" s="5">
        <v>134219613.2040689</v>
      </c>
      <c r="BC5" s="30">
        <v>44.755974805403227</v>
      </c>
      <c r="BD5">
        <v>14</v>
      </c>
      <c r="BE5" s="4">
        <v>1981</v>
      </c>
      <c r="BF5" s="5">
        <v>134219613.2040689</v>
      </c>
      <c r="BG5" s="30">
        <v>43.774934800423829</v>
      </c>
      <c r="BH5">
        <v>14</v>
      </c>
      <c r="BI5" s="4">
        <v>1981</v>
      </c>
      <c r="BJ5" s="5">
        <v>134219613.2040689</v>
      </c>
      <c r="BK5" s="30">
        <v>43.492045837473746</v>
      </c>
      <c r="BL5">
        <v>14</v>
      </c>
      <c r="BM5" s="4">
        <v>1981</v>
      </c>
      <c r="BN5" s="5">
        <v>134219613.2040689</v>
      </c>
      <c r="BO5" s="30">
        <v>107.35685999222852</v>
      </c>
      <c r="BP5">
        <v>14</v>
      </c>
      <c r="BQ5" s="4">
        <v>1981</v>
      </c>
      <c r="BR5" s="5">
        <v>134219613.2040689</v>
      </c>
      <c r="BS5" s="30">
        <v>43.581153664916734</v>
      </c>
      <c r="BT5">
        <v>14</v>
      </c>
      <c r="BU5" s="4">
        <v>1981</v>
      </c>
      <c r="BV5" s="5">
        <v>134219613.2040689</v>
      </c>
      <c r="BW5" s="30">
        <v>43.778105191122137</v>
      </c>
      <c r="BX5">
        <v>14</v>
      </c>
    </row>
    <row r="6" spans="2:76" ht="15.75" thickTop="1">
      <c r="B6">
        <v>0.40174000893225864</v>
      </c>
      <c r="C6" s="33">
        <v>0.76661351523696397</v>
      </c>
      <c r="D6">
        <v>45.98633560214337</v>
      </c>
      <c r="E6" s="4">
        <v>1990</v>
      </c>
      <c r="F6" s="5">
        <v>1414042341.6569197</v>
      </c>
      <c r="G6">
        <v>268.04118274246764</v>
      </c>
      <c r="H6">
        <v>82.349558925155989</v>
      </c>
      <c r="I6" s="4">
        <v>1990</v>
      </c>
      <c r="J6" s="5">
        <v>1276437414.8785188</v>
      </c>
      <c r="K6">
        <v>255.66776182261628</v>
      </c>
      <c r="L6">
        <v>70.146683952592468</v>
      </c>
      <c r="M6" s="4">
        <v>1990</v>
      </c>
      <c r="N6" s="5">
        <v>1276437414.8785188</v>
      </c>
      <c r="O6">
        <v>226.8681395216754</v>
      </c>
      <c r="P6">
        <v>81.733831113926712</v>
      </c>
      <c r="Q6" s="4">
        <v>1990</v>
      </c>
      <c r="R6" s="5">
        <v>1276437414.8785188</v>
      </c>
      <c r="S6">
        <v>228.34587335145483</v>
      </c>
      <c r="T6">
        <v>81.501907389089681</v>
      </c>
      <c r="U6" s="4">
        <v>1990</v>
      </c>
      <c r="V6" s="5">
        <v>1276437414.8785188</v>
      </c>
      <c r="W6">
        <v>239.49750713578817</v>
      </c>
      <c r="X6">
        <v>82.270500888741267</v>
      </c>
      <c r="Y6" s="4">
        <v>1990</v>
      </c>
      <c r="Z6" s="5">
        <v>1276437414.8785188</v>
      </c>
      <c r="AA6">
        <v>262.06518771897709</v>
      </c>
      <c r="AB6">
        <v>79.78266978712422</v>
      </c>
      <c r="AC6" s="4">
        <v>1990</v>
      </c>
      <c r="AD6" s="5">
        <v>1414042341.6569197</v>
      </c>
      <c r="AE6">
        <v>261.78763391669827</v>
      </c>
      <c r="AF6">
        <v>79.43219356879095</v>
      </c>
      <c r="AG6" s="4">
        <v>1990</v>
      </c>
      <c r="AH6" s="5">
        <v>1414042341.6569197</v>
      </c>
      <c r="AI6">
        <v>265.57382639616122</v>
      </c>
      <c r="AJ6">
        <v>77.18597881031728</v>
      </c>
      <c r="AK6" s="4">
        <v>1990</v>
      </c>
      <c r="AL6" s="5">
        <v>1414042341.6569197</v>
      </c>
      <c r="AM6">
        <v>268.87823608148938</v>
      </c>
      <c r="AN6">
        <v>80.421777905601417</v>
      </c>
      <c r="AO6" s="4">
        <v>1990</v>
      </c>
      <c r="AP6" s="5">
        <v>1414042341.6569197</v>
      </c>
      <c r="AQ6">
        <v>269.81186161453081</v>
      </c>
      <c r="AR6">
        <v>80.553940306900955</v>
      </c>
      <c r="AS6" s="4">
        <v>1990</v>
      </c>
      <c r="AT6" s="5">
        <v>1414042341.6569197</v>
      </c>
      <c r="AU6">
        <v>268.29728546996319</v>
      </c>
      <c r="AV6">
        <v>81.574926309913224</v>
      </c>
      <c r="AW6" s="4">
        <v>1990</v>
      </c>
      <c r="AX6" s="5">
        <v>1414042341.6569197</v>
      </c>
      <c r="AY6">
        <v>266.25957822770573</v>
      </c>
      <c r="AZ6">
        <v>82.027616485438145</v>
      </c>
      <c r="BA6" s="4">
        <v>1990</v>
      </c>
      <c r="BB6" s="5">
        <v>1414042341.6569197</v>
      </c>
      <c r="BC6">
        <v>263.1238391299471</v>
      </c>
      <c r="BD6">
        <v>82.307083329900692</v>
      </c>
      <c r="BE6" s="4">
        <v>1990</v>
      </c>
      <c r="BF6" s="5">
        <v>1414042341.6569197</v>
      </c>
      <c r="BG6">
        <v>257.48808611934805</v>
      </c>
      <c r="BH6">
        <v>82.349253564986938</v>
      </c>
      <c r="BI6" s="4">
        <v>1990</v>
      </c>
      <c r="BJ6" s="5">
        <v>1414042341.6569197</v>
      </c>
      <c r="BK6">
        <v>237.20861528505642</v>
      </c>
      <c r="BL6">
        <v>76.35696482066632</v>
      </c>
      <c r="BM6" s="4">
        <v>1990</v>
      </c>
      <c r="BN6" s="5">
        <v>1414042341.6569197</v>
      </c>
      <c r="BO6">
        <v>203.6899222811993</v>
      </c>
      <c r="BP6">
        <v>26.562428447918649</v>
      </c>
      <c r="BQ6" s="4">
        <v>1990</v>
      </c>
      <c r="BR6" s="5">
        <v>1414042341.6569197</v>
      </c>
      <c r="BS6">
        <v>253.21621046681585</v>
      </c>
      <c r="BT6">
        <v>81.343118490899514</v>
      </c>
      <c r="BU6" s="4">
        <v>1990</v>
      </c>
      <c r="BV6" s="5">
        <v>1414042341.6569197</v>
      </c>
      <c r="BW6">
        <v>250.81328185610047</v>
      </c>
      <c r="BX6">
        <v>80.208723759416813</v>
      </c>
    </row>
    <row r="7" spans="2:76">
      <c r="B7">
        <v>0.40152721072110126</v>
      </c>
      <c r="C7" s="33">
        <v>0.76721108455466624</v>
      </c>
      <c r="D7">
        <v>46.140320569892602</v>
      </c>
      <c r="E7" s="4">
        <v>1990</v>
      </c>
      <c r="F7" s="5">
        <v>1276437414.8785188</v>
      </c>
      <c r="G7" t="s">
        <v>54</v>
      </c>
      <c r="H7">
        <f>TINV(0.0455,H5)</f>
        <v>2.1811656751010338</v>
      </c>
      <c r="I7" s="4">
        <v>1992</v>
      </c>
      <c r="J7" s="5">
        <v>1652136797.7338963</v>
      </c>
      <c r="K7" t="s">
        <v>54</v>
      </c>
      <c r="L7">
        <f>TINV(0.0455,L5)</f>
        <v>2.195291282448629</v>
      </c>
      <c r="M7" s="4">
        <v>1992</v>
      </c>
      <c r="N7" s="5">
        <v>1652136797.7338963</v>
      </c>
      <c r="O7" t="s">
        <v>54</v>
      </c>
      <c r="P7">
        <f>TINV(0.0455,P5)</f>
        <v>2.195291282448629</v>
      </c>
      <c r="Q7" s="4">
        <v>1992</v>
      </c>
      <c r="R7" s="5">
        <v>1652136797.7338963</v>
      </c>
      <c r="S7" t="s">
        <v>54</v>
      </c>
      <c r="T7">
        <f>TINV(0.0455,T5)</f>
        <v>2.195291282448629</v>
      </c>
      <c r="U7" s="4">
        <v>1992</v>
      </c>
      <c r="V7" s="5">
        <v>1652136797.7338963</v>
      </c>
      <c r="W7" t="s">
        <v>54</v>
      </c>
      <c r="X7">
        <f>TINV(0.0455,X5)</f>
        <v>2.195291282448629</v>
      </c>
      <c r="Y7" s="4">
        <v>1992</v>
      </c>
      <c r="Z7" s="5">
        <v>1652136797.7338963</v>
      </c>
      <c r="AA7" t="s">
        <v>54</v>
      </c>
      <c r="AB7">
        <f>TINV(0.0455,AB5)</f>
        <v>2.195291282448629</v>
      </c>
      <c r="AC7" s="4">
        <v>1992</v>
      </c>
      <c r="AD7" s="5">
        <v>1652136797.7338963</v>
      </c>
      <c r="AE7" t="s">
        <v>54</v>
      </c>
      <c r="AF7">
        <f>TINV(0.0455,AF5)</f>
        <v>2.195291282448629</v>
      </c>
      <c r="AG7" s="4">
        <v>1990</v>
      </c>
      <c r="AH7" s="5">
        <v>1276437414.8785188</v>
      </c>
      <c r="AI7" t="s">
        <v>54</v>
      </c>
      <c r="AJ7">
        <f>TINV(0.0455,AJ5)</f>
        <v>2.195291282448629</v>
      </c>
      <c r="AK7" s="4">
        <v>1990</v>
      </c>
      <c r="AL7" s="5">
        <v>1276437414.8785188</v>
      </c>
      <c r="AM7" t="s">
        <v>54</v>
      </c>
      <c r="AN7">
        <f>TINV(0.0455,AN5)</f>
        <v>2.195291282448629</v>
      </c>
      <c r="AO7" s="4">
        <v>1990</v>
      </c>
      <c r="AP7" s="5">
        <v>1276437414.8785188</v>
      </c>
      <c r="AQ7" t="s">
        <v>54</v>
      </c>
      <c r="AR7">
        <f>TINV(0.0455,AR5)</f>
        <v>2.195291282448629</v>
      </c>
      <c r="AS7" s="4">
        <v>1990</v>
      </c>
      <c r="AT7" s="5">
        <v>1276437414.8785188</v>
      </c>
      <c r="AU7" t="s">
        <v>54</v>
      </c>
      <c r="AV7">
        <f>TINV(0.0455,AV5)</f>
        <v>2.195291282448629</v>
      </c>
      <c r="AW7" s="4">
        <v>1990</v>
      </c>
      <c r="AX7" s="5">
        <v>1276437414.8785188</v>
      </c>
      <c r="AY7" t="s">
        <v>54</v>
      </c>
      <c r="AZ7">
        <f>TINV(0.0455,AZ5)</f>
        <v>2.195291282448629</v>
      </c>
      <c r="BA7" s="4">
        <v>1990</v>
      </c>
      <c r="BB7" s="5">
        <v>1276437414.8785188</v>
      </c>
      <c r="BC7" t="s">
        <v>54</v>
      </c>
      <c r="BD7">
        <f>TINV(0.0455,BD5)</f>
        <v>2.195291282448629</v>
      </c>
      <c r="BE7" s="4">
        <v>1990</v>
      </c>
      <c r="BF7" s="5">
        <v>1276437414.8785188</v>
      </c>
      <c r="BG7" t="s">
        <v>54</v>
      </c>
      <c r="BH7">
        <f>TINV(0.0455,BH5)</f>
        <v>2.195291282448629</v>
      </c>
      <c r="BI7" s="4">
        <v>1990</v>
      </c>
      <c r="BJ7" s="5">
        <v>1276437414.8785188</v>
      </c>
      <c r="BK7" t="s">
        <v>54</v>
      </c>
      <c r="BL7">
        <f>TINV(0.0455,BL5)</f>
        <v>2.195291282448629</v>
      </c>
      <c r="BM7" s="4">
        <v>1990</v>
      </c>
      <c r="BN7" s="5">
        <v>1276437414.8785188</v>
      </c>
      <c r="BO7" t="s">
        <v>54</v>
      </c>
      <c r="BP7">
        <f>TINV(0.0455,BP5)</f>
        <v>2.195291282448629</v>
      </c>
      <c r="BQ7" s="4">
        <v>1990</v>
      </c>
      <c r="BR7" s="5">
        <v>1276437414.8785188</v>
      </c>
      <c r="BS7" t="s">
        <v>54</v>
      </c>
      <c r="BT7">
        <f>TINV(0.0455,BT5)</f>
        <v>2.195291282448629</v>
      </c>
      <c r="BU7" s="4">
        <v>1990</v>
      </c>
      <c r="BV7" s="5">
        <v>1276437414.8785188</v>
      </c>
    </row>
    <row r="8" spans="2:76">
      <c r="B8">
        <v>0.4032733687190877</v>
      </c>
      <c r="C8" s="33">
        <v>0.7748102967796342</v>
      </c>
      <c r="D8">
        <v>48.169805278795998</v>
      </c>
      <c r="E8" s="4">
        <v>1992</v>
      </c>
      <c r="F8" s="5">
        <v>1652136797.7338963</v>
      </c>
      <c r="G8" t="s">
        <v>55</v>
      </c>
      <c r="H8">
        <f>H7*G3</f>
        <v>0.12641107039305427</v>
      </c>
      <c r="I8" s="4">
        <v>1994</v>
      </c>
      <c r="J8" s="5">
        <v>8747860038.935442</v>
      </c>
      <c r="K8" t="s">
        <v>55</v>
      </c>
      <c r="L8">
        <f>L7*K3</f>
        <v>0.13933658455080097</v>
      </c>
      <c r="M8" s="4">
        <v>1994</v>
      </c>
      <c r="N8" s="5">
        <v>8747860038.935442</v>
      </c>
      <c r="O8" t="s">
        <v>55</v>
      </c>
      <c r="P8">
        <f>P7*O3</f>
        <v>0.14594111306629737</v>
      </c>
      <c r="Q8" s="4">
        <v>1994</v>
      </c>
      <c r="R8" s="5">
        <v>8747860038.935442</v>
      </c>
      <c r="S8" t="s">
        <v>55</v>
      </c>
      <c r="T8">
        <f>T7*S3</f>
        <v>0.13910028511785014</v>
      </c>
      <c r="U8" s="4">
        <v>1994</v>
      </c>
      <c r="V8" s="5">
        <v>8747860038.935442</v>
      </c>
      <c r="W8" t="s">
        <v>55</v>
      </c>
      <c r="X8">
        <f>X7*W3</f>
        <v>0.13847428995461211</v>
      </c>
      <c r="Y8" s="4">
        <v>1994</v>
      </c>
      <c r="Z8" s="5">
        <v>8747860038.935442</v>
      </c>
      <c r="AA8" t="s">
        <v>55</v>
      </c>
      <c r="AB8">
        <f>AB7*AA3</f>
        <v>0.13005373689245786</v>
      </c>
      <c r="AC8" s="4">
        <v>1994</v>
      </c>
      <c r="AD8" s="5">
        <v>8747860038.935442</v>
      </c>
      <c r="AE8" t="s">
        <v>55</v>
      </c>
      <c r="AF8">
        <f>AF7*AE3</f>
        <v>0.12976776683143498</v>
      </c>
      <c r="AG8" s="4">
        <v>1994</v>
      </c>
      <c r="AH8" s="5">
        <v>8747860038.935442</v>
      </c>
      <c r="AI8" t="s">
        <v>55</v>
      </c>
      <c r="AJ8">
        <f>AJ7*AI3</f>
        <v>0.1275569864859786</v>
      </c>
      <c r="AK8" s="4">
        <v>1992</v>
      </c>
      <c r="AL8" s="5">
        <v>1652136797.7338963</v>
      </c>
      <c r="AM8" t="s">
        <v>55</v>
      </c>
      <c r="AN8">
        <f>AN7*AM3</f>
        <v>0.13017337641270199</v>
      </c>
      <c r="AO8" s="4">
        <v>1992</v>
      </c>
      <c r="AP8" s="5">
        <v>1652136797.7338963</v>
      </c>
      <c r="AQ8" t="s">
        <v>55</v>
      </c>
      <c r="AR8">
        <f>AR7*AQ3</f>
        <v>0.13059040199564753</v>
      </c>
      <c r="AS8" s="4">
        <v>1992</v>
      </c>
      <c r="AT8" s="5">
        <v>1652136797.7338963</v>
      </c>
      <c r="AU8" t="s">
        <v>55</v>
      </c>
      <c r="AV8">
        <f>AV7*AU3</f>
        <v>0.13170171751077164</v>
      </c>
      <c r="AW8" s="4">
        <v>1992</v>
      </c>
      <c r="AX8" s="5">
        <v>1652136797.7338963</v>
      </c>
      <c r="AY8" t="s">
        <v>55</v>
      </c>
      <c r="AZ8">
        <f>AZ7*AY3</f>
        <v>0.13244298618555048</v>
      </c>
      <c r="BA8" s="4">
        <v>1992</v>
      </c>
      <c r="BB8" s="5">
        <v>1652136797.7338963</v>
      </c>
      <c r="BC8" t="s">
        <v>55</v>
      </c>
      <c r="BD8">
        <f>BD7*BC3</f>
        <v>0.13313704428894635</v>
      </c>
      <c r="BE8" s="4">
        <v>1992</v>
      </c>
      <c r="BF8" s="5">
        <v>1652136797.7338963</v>
      </c>
      <c r="BG8" t="s">
        <v>55</v>
      </c>
      <c r="BH8">
        <f>BH7*BG3</f>
        <v>0.13439588013545009</v>
      </c>
      <c r="BI8" s="4">
        <v>1992</v>
      </c>
      <c r="BJ8" s="5">
        <v>1652136797.7338963</v>
      </c>
      <c r="BK8" t="s">
        <v>55</v>
      </c>
      <c r="BL8">
        <f>BL7*BK3</f>
        <v>0.13014922501234313</v>
      </c>
      <c r="BM8" s="4">
        <v>1992</v>
      </c>
      <c r="BN8" s="5">
        <v>1652136797.7338963</v>
      </c>
      <c r="BO8" t="s">
        <v>55</v>
      </c>
      <c r="BP8">
        <f>BP7*BO3</f>
        <v>7.6762859923540802E-2</v>
      </c>
      <c r="BQ8" s="4">
        <v>1992</v>
      </c>
      <c r="BR8" s="5">
        <v>1652136797.7338963</v>
      </c>
      <c r="BS8" t="s">
        <v>55</v>
      </c>
      <c r="BT8">
        <f>BT7*BS3</f>
        <v>0.13727399490455641</v>
      </c>
      <c r="BU8" s="4">
        <v>1992</v>
      </c>
      <c r="BV8" s="5">
        <v>1652136797.7338963</v>
      </c>
    </row>
    <row r="9" spans="2:76">
      <c r="B9">
        <v>0.40568133331074052</v>
      </c>
      <c r="C9" s="33">
        <v>0.769763026953175</v>
      </c>
      <c r="D9">
        <v>46.806914783199119</v>
      </c>
      <c r="E9" s="4">
        <v>1994</v>
      </c>
      <c r="F9" s="5">
        <v>8747860038.935442</v>
      </c>
      <c r="G9" t="s">
        <v>56</v>
      </c>
      <c r="H9">
        <f>G2+H8</f>
        <v>1.6256537113749669</v>
      </c>
      <c r="I9" s="22">
        <v>1996</v>
      </c>
      <c r="J9" s="14">
        <v>20672361347.698383</v>
      </c>
      <c r="K9" t="s">
        <v>56</v>
      </c>
      <c r="L9">
        <f>K2+L8</f>
        <v>1.7129735500822874</v>
      </c>
      <c r="M9" s="22">
        <v>1996</v>
      </c>
      <c r="N9" s="14">
        <v>20672361347.698383</v>
      </c>
      <c r="O9" t="s">
        <v>56</v>
      </c>
      <c r="P9">
        <f>O2+P8</f>
        <v>1.6594260317689999</v>
      </c>
      <c r="Q9" s="22">
        <v>1996</v>
      </c>
      <c r="R9" s="14">
        <v>20672361347.698383</v>
      </c>
      <c r="S9" t="s">
        <v>56</v>
      </c>
      <c r="T9">
        <f>S2+T8</f>
        <v>1.6262143731755734</v>
      </c>
      <c r="U9" s="22">
        <v>1996</v>
      </c>
      <c r="V9" s="14">
        <v>20672361347.698383</v>
      </c>
      <c r="W9" t="s">
        <v>56</v>
      </c>
      <c r="X9">
        <f>W2+X8</f>
        <v>1.634315449640483</v>
      </c>
      <c r="Y9" s="22">
        <v>1996</v>
      </c>
      <c r="Z9" s="14">
        <v>20672361347.698383</v>
      </c>
      <c r="AA9" t="s">
        <v>56</v>
      </c>
      <c r="AB9">
        <f>AA2+AB8</f>
        <v>1.6244764824908198</v>
      </c>
      <c r="AC9" s="22">
        <v>1996</v>
      </c>
      <c r="AD9" s="14">
        <v>20672361347.698383</v>
      </c>
      <c r="AE9" t="s">
        <v>56</v>
      </c>
      <c r="AF9">
        <f>AE2+AF8</f>
        <v>1.6238725357764521</v>
      </c>
      <c r="AG9" s="22">
        <v>1996</v>
      </c>
      <c r="AH9" s="14">
        <v>20672361347.698383</v>
      </c>
      <c r="AI9" t="s">
        <v>56</v>
      </c>
      <c r="AJ9">
        <f>AI2+AJ8</f>
        <v>1.6242729775628411</v>
      </c>
      <c r="AK9" s="22">
        <v>1996</v>
      </c>
      <c r="AL9" s="14">
        <v>20672361347.698383</v>
      </c>
      <c r="AM9" t="s">
        <v>56</v>
      </c>
      <c r="AN9">
        <f>AM2+AN8</f>
        <v>1.6304977492840973</v>
      </c>
      <c r="AO9" s="4">
        <v>1994</v>
      </c>
      <c r="AP9" s="5">
        <v>8747860038.935442</v>
      </c>
      <c r="AQ9" t="s">
        <v>56</v>
      </c>
      <c r="AR9">
        <f>AQ2+AR8</f>
        <v>1.6334239695074473</v>
      </c>
      <c r="AS9" s="4">
        <v>1994</v>
      </c>
      <c r="AT9" s="5">
        <v>8747860038.935442</v>
      </c>
      <c r="AU9" t="s">
        <v>56</v>
      </c>
      <c r="AV9">
        <f>AU2+AV8</f>
        <v>1.6341447879211612</v>
      </c>
      <c r="AW9" s="4">
        <v>1994</v>
      </c>
      <c r="AX9" s="5">
        <v>8747860038.935442</v>
      </c>
      <c r="AY9" t="s">
        <v>56</v>
      </c>
      <c r="AZ9">
        <f>AY2+AZ8</f>
        <v>1.634295386071392</v>
      </c>
      <c r="BA9" s="4">
        <v>1994</v>
      </c>
      <c r="BB9" s="5">
        <v>8747860038.935442</v>
      </c>
      <c r="BC9" t="s">
        <v>56</v>
      </c>
      <c r="BD9">
        <f>BC2+BD8</f>
        <v>1.6335276333186883</v>
      </c>
      <c r="BE9" s="4">
        <v>1994</v>
      </c>
      <c r="BF9" s="5">
        <v>8747860038.935442</v>
      </c>
      <c r="BG9" t="s">
        <v>56</v>
      </c>
      <c r="BH9">
        <f>BG2+BH8</f>
        <v>1.6337704390530801</v>
      </c>
      <c r="BI9" s="4">
        <v>1994</v>
      </c>
      <c r="BJ9" s="5">
        <v>8747860038.935442</v>
      </c>
      <c r="BK9" t="s">
        <v>56</v>
      </c>
      <c r="BL9">
        <f>BK2+BL8</f>
        <v>1.6085779164676468</v>
      </c>
      <c r="BM9" s="4">
        <v>1994</v>
      </c>
      <c r="BN9" s="5">
        <v>8747860038.935442</v>
      </c>
      <c r="BO9" t="s">
        <v>56</v>
      </c>
      <c r="BP9">
        <f>BO2+BP8</f>
        <v>1.5133993899866016</v>
      </c>
      <c r="BQ9" s="4">
        <v>1994</v>
      </c>
      <c r="BR9" s="5">
        <v>8747860038.935442</v>
      </c>
      <c r="BS9" t="s">
        <v>56</v>
      </c>
      <c r="BT9">
        <f>BS2+BT8</f>
        <v>1.648325101532973</v>
      </c>
      <c r="BU9" s="4">
        <v>1994</v>
      </c>
      <c r="BV9" s="5">
        <v>8747860038.935442</v>
      </c>
    </row>
    <row r="10" spans="2:76">
      <c r="B10">
        <v>0.40735237111434475</v>
      </c>
      <c r="C10" s="33">
        <v>0.77008617888750197</v>
      </c>
      <c r="D10">
        <v>46.892381033281737</v>
      </c>
      <c r="E10" s="22">
        <v>1996</v>
      </c>
      <c r="F10" s="14">
        <v>20672361347.698383</v>
      </c>
      <c r="G10" t="s">
        <v>57</v>
      </c>
      <c r="H10">
        <f>G2-H8</f>
        <v>1.3728315705888583</v>
      </c>
      <c r="I10" s="22">
        <v>1997</v>
      </c>
      <c r="J10" s="14">
        <v>48453072141.53965</v>
      </c>
      <c r="K10" t="s">
        <v>57</v>
      </c>
      <c r="L10">
        <f>K2-L8</f>
        <v>1.4343003809806854</v>
      </c>
      <c r="M10" s="22">
        <v>1997</v>
      </c>
      <c r="N10" s="14">
        <v>48453072141.53965</v>
      </c>
      <c r="O10" t="s">
        <v>57</v>
      </c>
      <c r="P10">
        <f>O2-P8</f>
        <v>1.3675438056364053</v>
      </c>
      <c r="Q10" s="22">
        <v>1997</v>
      </c>
      <c r="R10" s="14">
        <v>48453072141.53965</v>
      </c>
      <c r="S10" t="s">
        <v>57</v>
      </c>
      <c r="T10">
        <f>S2-T8</f>
        <v>1.3480138029398729</v>
      </c>
      <c r="U10" s="22">
        <v>1997</v>
      </c>
      <c r="V10" s="14">
        <v>48453072141.53965</v>
      </c>
      <c r="W10" t="s">
        <v>57</v>
      </c>
      <c r="X10">
        <f>W2-X8</f>
        <v>1.3573668697312589</v>
      </c>
      <c r="Y10" s="22">
        <v>1997</v>
      </c>
      <c r="Z10" s="14">
        <v>48453072141.53965</v>
      </c>
      <c r="AA10" t="s">
        <v>57</v>
      </c>
      <c r="AB10">
        <f>AA2-AB8</f>
        <v>1.3643690087059039</v>
      </c>
      <c r="AC10" s="22">
        <v>1997</v>
      </c>
      <c r="AD10" s="14">
        <v>48453072141.53965</v>
      </c>
      <c r="AE10" t="s">
        <v>57</v>
      </c>
      <c r="AF10">
        <f>AE2-AF8</f>
        <v>1.3643370021135821</v>
      </c>
      <c r="AG10" s="22">
        <v>1997</v>
      </c>
      <c r="AH10" s="14">
        <v>48453072141.53965</v>
      </c>
      <c r="AI10" t="s">
        <v>57</v>
      </c>
      <c r="AJ10">
        <f>AI2-AJ8</f>
        <v>1.3691590045908837</v>
      </c>
      <c r="AK10" s="22">
        <v>1997</v>
      </c>
      <c r="AL10" s="14">
        <v>48453072141.53965</v>
      </c>
      <c r="AM10" t="s">
        <v>57</v>
      </c>
      <c r="AN10">
        <f>AM2-AN8</f>
        <v>1.3701509964586933</v>
      </c>
      <c r="AO10" s="22">
        <v>1997</v>
      </c>
      <c r="AP10" s="14">
        <v>48453072141.53965</v>
      </c>
      <c r="AQ10" t="s">
        <v>57</v>
      </c>
      <c r="AR10">
        <f>AQ2-AR8</f>
        <v>1.3722431655161524</v>
      </c>
      <c r="AS10" s="22">
        <v>1996</v>
      </c>
      <c r="AT10" s="14">
        <v>20672361347.698383</v>
      </c>
      <c r="AU10" t="s">
        <v>57</v>
      </c>
      <c r="AV10">
        <f>AU2-AV8</f>
        <v>1.3707413528996177</v>
      </c>
      <c r="AW10" s="22">
        <v>1996</v>
      </c>
      <c r="AX10" s="14">
        <v>20672361347.698383</v>
      </c>
      <c r="AY10" t="s">
        <v>57</v>
      </c>
      <c r="AZ10">
        <f>AY2-AZ8</f>
        <v>1.369409413700291</v>
      </c>
      <c r="BA10" s="22">
        <v>1996</v>
      </c>
      <c r="BB10" s="14">
        <v>20672361347.698383</v>
      </c>
      <c r="BC10" t="s">
        <v>57</v>
      </c>
      <c r="BD10">
        <f>BC2-BD8</f>
        <v>1.3672535447407956</v>
      </c>
      <c r="BE10" s="22">
        <v>1996</v>
      </c>
      <c r="BF10" s="14">
        <v>20672361347.698383</v>
      </c>
      <c r="BG10" t="s">
        <v>57</v>
      </c>
      <c r="BH10">
        <f>BG2-BH8</f>
        <v>1.3649786787821798</v>
      </c>
      <c r="BI10" s="22">
        <v>1996</v>
      </c>
      <c r="BJ10" s="14">
        <v>20672361347.698383</v>
      </c>
      <c r="BK10" t="s">
        <v>57</v>
      </c>
      <c r="BL10">
        <f>BK2-BL8</f>
        <v>1.3482794664429607</v>
      </c>
      <c r="BM10" s="22">
        <v>1996</v>
      </c>
      <c r="BN10" s="14">
        <v>20672361347.698383</v>
      </c>
      <c r="BO10" t="s">
        <v>57</v>
      </c>
      <c r="BP10">
        <f>BO2-BP8</f>
        <v>1.35987367013952</v>
      </c>
      <c r="BQ10" s="22">
        <v>1996</v>
      </c>
      <c r="BR10" s="14">
        <v>20672361347.698383</v>
      </c>
      <c r="BS10" t="s">
        <v>57</v>
      </c>
      <c r="BT10">
        <f>BS2-BT8</f>
        <v>1.37377711172386</v>
      </c>
      <c r="BU10" s="22">
        <v>1996</v>
      </c>
      <c r="BV10" s="14">
        <v>20672361347.698383</v>
      </c>
    </row>
    <row r="11" spans="2:76">
      <c r="B11">
        <v>0.40709249679949433</v>
      </c>
      <c r="C11" s="33">
        <v>0.76684365444479363</v>
      </c>
      <c r="D11">
        <v>46.045545690220564</v>
      </c>
      <c r="E11" s="22">
        <v>1997</v>
      </c>
      <c r="F11" s="14">
        <v>48453072141.53965</v>
      </c>
      <c r="G11" t="s">
        <v>58</v>
      </c>
      <c r="H11" s="34">
        <f>LN(G2)</f>
        <v>0.40496007458814415</v>
      </c>
      <c r="I11" s="22">
        <v>1998</v>
      </c>
      <c r="J11" s="14">
        <v>98402131440.237091</v>
      </c>
      <c r="K11" t="s">
        <v>58</v>
      </c>
      <c r="L11" s="34">
        <f>LN(K2)</f>
        <v>0.45338947887646508</v>
      </c>
      <c r="M11" s="22">
        <v>1998</v>
      </c>
      <c r="N11" s="14">
        <v>98402131440.237091</v>
      </c>
      <c r="O11" t="s">
        <v>58</v>
      </c>
      <c r="P11" s="34">
        <f>LN(O2)</f>
        <v>0.41441488491244977</v>
      </c>
      <c r="Q11" s="22">
        <v>1998</v>
      </c>
      <c r="R11" s="14">
        <v>98402131440.237091</v>
      </c>
      <c r="S11" t="s">
        <v>58</v>
      </c>
      <c r="T11" s="34">
        <f>LN(S2)</f>
        <v>0.39683738817830133</v>
      </c>
      <c r="U11" s="22">
        <v>1998</v>
      </c>
      <c r="V11" s="14">
        <v>98402131440.237091</v>
      </c>
      <c r="W11" t="s">
        <v>58</v>
      </c>
      <c r="X11" s="34">
        <f>LN(W2)</f>
        <v>0.40268869723457518</v>
      </c>
      <c r="Y11" s="22">
        <v>1998</v>
      </c>
      <c r="Z11" s="14">
        <v>98402131440.237091</v>
      </c>
      <c r="AA11" t="s">
        <v>58</v>
      </c>
      <c r="AB11" s="34">
        <f>LN(AA2)</f>
        <v>0.40174000893225864</v>
      </c>
      <c r="AC11" s="22">
        <v>1998</v>
      </c>
      <c r="AD11" s="14">
        <v>98402131440.237091</v>
      </c>
      <c r="AE11" t="s">
        <v>58</v>
      </c>
      <c r="AF11" s="34">
        <f>LN(AE2)</f>
        <v>0.40152721072110126</v>
      </c>
      <c r="AG11" s="22">
        <v>1998</v>
      </c>
      <c r="AH11" s="14">
        <v>98402131440.237091</v>
      </c>
      <c r="AI11" t="s">
        <v>58</v>
      </c>
      <c r="AJ11" s="34">
        <f>LN(AI2)</f>
        <v>0.4032733687190877</v>
      </c>
      <c r="AK11" s="22">
        <v>1998</v>
      </c>
      <c r="AL11" s="14">
        <v>98402131440.237091</v>
      </c>
      <c r="AM11" t="s">
        <v>58</v>
      </c>
      <c r="AN11" s="34">
        <f>LN(AM2)</f>
        <v>0.40568133331074052</v>
      </c>
      <c r="AO11" s="22">
        <v>1998</v>
      </c>
      <c r="AP11" s="14">
        <v>98402131440.237091</v>
      </c>
      <c r="AQ11" t="s">
        <v>58</v>
      </c>
      <c r="AR11" s="34">
        <f>LN(AQ2)</f>
        <v>0.40735237111434475</v>
      </c>
      <c r="AS11" s="22">
        <v>1998</v>
      </c>
      <c r="AT11" s="14">
        <v>98402131440.237091</v>
      </c>
      <c r="AU11" t="s">
        <v>58</v>
      </c>
      <c r="AV11" s="34">
        <f>LN(AU2)</f>
        <v>0.40709249679949433</v>
      </c>
      <c r="AW11" s="22">
        <v>1997</v>
      </c>
      <c r="AX11" s="14">
        <v>48453072141.53965</v>
      </c>
      <c r="AY11" t="s">
        <v>58</v>
      </c>
      <c r="AZ11" s="34">
        <f>LN(AY2)</f>
        <v>0.40669927946251877</v>
      </c>
      <c r="BA11" s="22">
        <v>1997</v>
      </c>
      <c r="BB11" s="14">
        <v>48453072141.53965</v>
      </c>
      <c r="BC11" t="s">
        <v>58</v>
      </c>
      <c r="BD11" s="34">
        <f>LN(BC2)</f>
        <v>0.40572546689836753</v>
      </c>
      <c r="BE11" s="22">
        <v>1997</v>
      </c>
      <c r="BF11" s="14">
        <v>48453072141.53965</v>
      </c>
      <c r="BG11" t="s">
        <v>58</v>
      </c>
      <c r="BH11" s="34">
        <f>LN(BG2)</f>
        <v>0.40504806043429137</v>
      </c>
      <c r="BI11" s="22">
        <v>1997</v>
      </c>
      <c r="BJ11" s="14">
        <v>48453072141.53965</v>
      </c>
      <c r="BK11" t="s">
        <v>58</v>
      </c>
      <c r="BL11" s="34">
        <f>LN(BK2)</f>
        <v>0.39097982881606352</v>
      </c>
      <c r="BM11" s="22">
        <v>1997</v>
      </c>
      <c r="BN11" s="14">
        <v>48453072141.53965</v>
      </c>
      <c r="BO11" t="s">
        <v>58</v>
      </c>
      <c r="BP11" s="34">
        <f>LN(BO2)</f>
        <v>0.36230463847328154</v>
      </c>
      <c r="BQ11" s="22">
        <v>1997</v>
      </c>
      <c r="BR11" s="14">
        <v>48453072141.53965</v>
      </c>
      <c r="BS11" t="s">
        <v>58</v>
      </c>
      <c r="BT11" s="34">
        <f>LN(BS2)</f>
        <v>0.4128055057685277</v>
      </c>
      <c r="BU11" s="22">
        <v>1997</v>
      </c>
      <c r="BV11" s="14">
        <v>48453072141.53965</v>
      </c>
    </row>
    <row r="12" spans="2:76">
      <c r="B12">
        <v>0.40669927946251877</v>
      </c>
      <c r="C12" s="33">
        <v>0.76448282414460367</v>
      </c>
      <c r="D12">
        <v>45.443647577515847</v>
      </c>
      <c r="E12" s="22">
        <v>1998</v>
      </c>
      <c r="F12" s="14">
        <v>98402131440.237091</v>
      </c>
      <c r="G12" t="s">
        <v>59</v>
      </c>
      <c r="H12" s="34">
        <f>LN(H9)</f>
        <v>0.48591001881027435</v>
      </c>
      <c r="I12" s="22">
        <v>1999</v>
      </c>
      <c r="J12" s="14">
        <v>209050573604.18356</v>
      </c>
      <c r="K12" t="s">
        <v>59</v>
      </c>
      <c r="L12" s="34">
        <f>LN(L9)</f>
        <v>0.53823077852358392</v>
      </c>
      <c r="M12" s="22">
        <v>1999</v>
      </c>
      <c r="N12" s="14">
        <v>209050573604.18356</v>
      </c>
      <c r="O12" t="s">
        <v>59</v>
      </c>
      <c r="P12" s="34">
        <f>LN(P9)</f>
        <v>0.50647177858372094</v>
      </c>
      <c r="Q12" s="22">
        <v>1999</v>
      </c>
      <c r="R12" s="14">
        <v>209050573604.18356</v>
      </c>
      <c r="S12" t="s">
        <v>59</v>
      </c>
      <c r="T12" s="34">
        <f>LN(T9)</f>
        <v>0.48625484325676743</v>
      </c>
      <c r="U12" s="22">
        <v>1999</v>
      </c>
      <c r="V12" s="14">
        <v>209050573604.18356</v>
      </c>
      <c r="W12" t="s">
        <v>59</v>
      </c>
      <c r="X12" s="34">
        <f>LN(X9)</f>
        <v>0.4912240314409026</v>
      </c>
      <c r="Y12" s="22">
        <v>1999</v>
      </c>
      <c r="Z12" s="14">
        <v>209050573604.18356</v>
      </c>
      <c r="AA12" t="s">
        <v>59</v>
      </c>
      <c r="AB12" s="34">
        <f>LN(AB9)</f>
        <v>0.48518559925449678</v>
      </c>
      <c r="AC12" s="22">
        <v>1999</v>
      </c>
      <c r="AD12" s="14">
        <v>209050573604.18356</v>
      </c>
      <c r="AE12" t="s">
        <v>59</v>
      </c>
      <c r="AF12" s="34">
        <f>LN(AF9)</f>
        <v>0.48481375083677419</v>
      </c>
      <c r="AG12" s="22">
        <v>1999</v>
      </c>
      <c r="AH12" s="14">
        <v>209050573604.18356</v>
      </c>
      <c r="AI12" t="s">
        <v>59</v>
      </c>
      <c r="AJ12" s="34">
        <f>LN(AJ9)</f>
        <v>0.48506031724629811</v>
      </c>
      <c r="AK12" s="22">
        <v>1999</v>
      </c>
      <c r="AL12" s="14">
        <v>209050573604.18356</v>
      </c>
      <c r="AM12" t="s">
        <v>59</v>
      </c>
      <c r="AN12" s="34">
        <f>LN(AN9)</f>
        <v>0.4888853358624124</v>
      </c>
      <c r="AO12" s="22">
        <v>1999</v>
      </c>
      <c r="AP12" s="14">
        <v>209050573604.18356</v>
      </c>
      <c r="AQ12" t="s">
        <v>59</v>
      </c>
      <c r="AR12" s="34">
        <f>LN(AR9)</f>
        <v>0.49067840644404476</v>
      </c>
      <c r="AS12" s="22">
        <v>1999</v>
      </c>
      <c r="AT12" s="14">
        <v>209050573604.18356</v>
      </c>
      <c r="AU12" t="s">
        <v>59</v>
      </c>
      <c r="AV12" s="34">
        <f>LN(AV9)</f>
        <v>0.49111960201109606</v>
      </c>
      <c r="AW12" s="22">
        <v>1999</v>
      </c>
      <c r="AX12" s="14">
        <v>209050573604.18356</v>
      </c>
      <c r="AY12" t="s">
        <v>59</v>
      </c>
      <c r="AZ12" s="34">
        <f>LN(AZ9)</f>
        <v>0.49121175492950386</v>
      </c>
      <c r="BA12" s="22">
        <v>1998</v>
      </c>
      <c r="BB12" s="14">
        <v>98402131440.237091</v>
      </c>
      <c r="BC12" t="s">
        <v>59</v>
      </c>
      <c r="BD12" s="34">
        <f>LN(BD9)</f>
        <v>0.49074186854809687</v>
      </c>
      <c r="BE12" s="22">
        <v>1998</v>
      </c>
      <c r="BF12" s="14">
        <v>98402131440.237091</v>
      </c>
      <c r="BG12" t="s">
        <v>59</v>
      </c>
      <c r="BH12" s="34">
        <f>LN(BH9)</f>
        <v>0.49089049639254839</v>
      </c>
      <c r="BI12" s="22">
        <v>1998</v>
      </c>
      <c r="BJ12" s="14">
        <v>98402131440.237091</v>
      </c>
      <c r="BK12" t="s">
        <v>59</v>
      </c>
      <c r="BL12" s="34">
        <f>LN(BL9)</f>
        <v>0.47535050697611919</v>
      </c>
      <c r="BM12" s="22">
        <v>1998</v>
      </c>
      <c r="BN12" s="14">
        <v>98402131440.237091</v>
      </c>
      <c r="BO12" t="s">
        <v>59</v>
      </c>
      <c r="BP12" s="34">
        <f>LN(BP9)</f>
        <v>0.41435837220340554</v>
      </c>
      <c r="BQ12" s="22">
        <v>1998</v>
      </c>
      <c r="BR12" s="14">
        <v>98402131440.237091</v>
      </c>
      <c r="BS12" t="s">
        <v>59</v>
      </c>
      <c r="BT12" s="34">
        <f>LN(BT9)</f>
        <v>0.49975968237972129</v>
      </c>
      <c r="BU12" s="22">
        <v>1998</v>
      </c>
      <c r="BV12" s="14">
        <v>98402131440.237091</v>
      </c>
    </row>
    <row r="13" spans="2:76">
      <c r="B13">
        <v>0.40572546689836753</v>
      </c>
      <c r="C13" s="33">
        <v>0.76172635980651704</v>
      </c>
      <c r="D13">
        <v>44.755974805403227</v>
      </c>
      <c r="E13" s="22">
        <v>1999</v>
      </c>
      <c r="F13" s="14">
        <v>209050573604.18356</v>
      </c>
      <c r="G13" t="s">
        <v>60</v>
      </c>
      <c r="H13" s="34">
        <f>LN(H10)</f>
        <v>0.31687544671094736</v>
      </c>
      <c r="I13" s="22">
        <v>2001</v>
      </c>
      <c r="J13" s="14">
        <v>563186352769.99231</v>
      </c>
      <c r="K13" t="s">
        <v>60</v>
      </c>
      <c r="L13" s="34">
        <f>LN(L10)</f>
        <v>0.3606771909393332</v>
      </c>
      <c r="M13" s="22">
        <v>2001</v>
      </c>
      <c r="N13" s="14">
        <v>563186352769.99231</v>
      </c>
      <c r="O13" t="s">
        <v>60</v>
      </c>
      <c r="P13" s="34">
        <f>LN(P10)</f>
        <v>0.31301628817308452</v>
      </c>
      <c r="Q13" s="22">
        <v>2001</v>
      </c>
      <c r="R13" s="14">
        <v>563186352769.99231</v>
      </c>
      <c r="S13" t="s">
        <v>60</v>
      </c>
      <c r="T13" s="34">
        <f>LN(T10)</f>
        <v>0.29863225200732996</v>
      </c>
      <c r="U13" s="22">
        <v>2001</v>
      </c>
      <c r="V13" s="14">
        <v>563186352769.99231</v>
      </c>
      <c r="W13" t="s">
        <v>60</v>
      </c>
      <c r="X13" s="34">
        <f>LN(X10)</f>
        <v>0.3055466978372075</v>
      </c>
      <c r="Y13" s="22">
        <v>2001</v>
      </c>
      <c r="Z13" s="14">
        <v>563186352769.99231</v>
      </c>
      <c r="AA13" t="s">
        <v>60</v>
      </c>
      <c r="AB13" s="34">
        <f>LN(AB10)</f>
        <v>0.31069205707534608</v>
      </c>
      <c r="AC13" s="22">
        <v>2001</v>
      </c>
      <c r="AD13" s="14">
        <v>563186352769.99231</v>
      </c>
      <c r="AE13" t="s">
        <v>60</v>
      </c>
      <c r="AF13" s="34">
        <f>LN(AF10)</f>
        <v>0.31066859790297913</v>
      </c>
      <c r="AG13" s="22">
        <v>2001</v>
      </c>
      <c r="AH13" s="14">
        <v>563186352769.99231</v>
      </c>
      <c r="AI13" t="s">
        <v>60</v>
      </c>
      <c r="AJ13" s="34">
        <f>LN(AJ10)</f>
        <v>0.31419668608548157</v>
      </c>
      <c r="AK13" s="22">
        <v>2001</v>
      </c>
      <c r="AL13" s="14">
        <v>563186352769.99231</v>
      </c>
      <c r="AM13" t="s">
        <v>60</v>
      </c>
      <c r="AN13" s="34">
        <f>LN(AN10)</f>
        <v>0.31492095015985994</v>
      </c>
      <c r="AO13" s="22">
        <v>2001</v>
      </c>
      <c r="AP13" s="14">
        <v>563186352769.99231</v>
      </c>
      <c r="AQ13" t="s">
        <v>60</v>
      </c>
      <c r="AR13" s="34">
        <f>LN(AR10)</f>
        <v>0.31644674794076211</v>
      </c>
      <c r="AS13" s="22">
        <v>2001</v>
      </c>
      <c r="AT13" s="14">
        <v>563186352769.99231</v>
      </c>
      <c r="AU13" t="s">
        <v>60</v>
      </c>
      <c r="AV13" s="34">
        <f>LN(AV10)</f>
        <v>0.3153517269834677</v>
      </c>
      <c r="AW13" s="22">
        <v>2001</v>
      </c>
      <c r="AX13" s="14">
        <v>563186352769.99231</v>
      </c>
      <c r="AY13" t="s">
        <v>60</v>
      </c>
      <c r="AZ13" s="34">
        <f>LN(AZ10)</f>
        <v>0.31437956200593165</v>
      </c>
      <c r="BA13" s="22">
        <v>2001</v>
      </c>
      <c r="BB13" s="14">
        <v>563186352769.99231</v>
      </c>
      <c r="BC13" t="s">
        <v>60</v>
      </c>
      <c r="BD13" s="34">
        <f>LN(BD10)</f>
        <v>0.31280401584756135</v>
      </c>
      <c r="BE13" s="22">
        <v>1999</v>
      </c>
      <c r="BF13" s="14">
        <v>209050573604.18356</v>
      </c>
      <c r="BG13" t="s">
        <v>60</v>
      </c>
      <c r="BH13" s="34">
        <f>LN(BH10)</f>
        <v>0.31113880857513554</v>
      </c>
      <c r="BI13" s="22">
        <v>1999</v>
      </c>
      <c r="BJ13" s="14">
        <v>209050573604.18356</v>
      </c>
      <c r="BK13" t="s">
        <v>60</v>
      </c>
      <c r="BL13" s="34">
        <f>LN(BL10)</f>
        <v>0.29882931032213872</v>
      </c>
      <c r="BM13" s="22">
        <v>1999</v>
      </c>
      <c r="BN13" s="14">
        <v>209050573604.18356</v>
      </c>
      <c r="BO13" t="s">
        <v>60</v>
      </c>
      <c r="BP13" s="34">
        <f>LN(BP10)</f>
        <v>0.30739180583016013</v>
      </c>
      <c r="BQ13" s="22">
        <v>1999</v>
      </c>
      <c r="BR13" s="14">
        <v>209050573604.18356</v>
      </c>
      <c r="BS13" t="s">
        <v>60</v>
      </c>
      <c r="BT13" s="34">
        <f>LN(BT10)</f>
        <v>0.31756396209972027</v>
      </c>
      <c r="BU13" s="22">
        <v>1999</v>
      </c>
      <c r="BV13" s="14">
        <v>209050573604.18356</v>
      </c>
    </row>
    <row r="14" spans="2:76">
      <c r="B14">
        <v>0.40504806043429137</v>
      </c>
      <c r="C14" s="33">
        <v>0.75768038426419304</v>
      </c>
      <c r="D14">
        <v>43.774934800423829</v>
      </c>
      <c r="E14" s="22">
        <v>2001</v>
      </c>
      <c r="F14" s="14">
        <v>563186352769.99231</v>
      </c>
      <c r="G14" t="s">
        <v>61</v>
      </c>
      <c r="H14" s="34">
        <f>H12-H11</f>
        <v>8.0949944222130199E-2</v>
      </c>
      <c r="I14" s="22">
        <v>2002</v>
      </c>
      <c r="J14" s="14">
        <v>8683613756677.6221</v>
      </c>
      <c r="K14" t="s">
        <v>61</v>
      </c>
      <c r="L14" s="34">
        <f>L12-L11</f>
        <v>8.484129964711884E-2</v>
      </c>
      <c r="M14" s="22">
        <v>2002</v>
      </c>
      <c r="N14" s="14">
        <v>8683613756677.6221</v>
      </c>
      <c r="O14" t="s">
        <v>61</v>
      </c>
      <c r="P14" s="34">
        <f>P12-P11</f>
        <v>9.2056893671271178E-2</v>
      </c>
      <c r="Q14" s="22">
        <v>2002</v>
      </c>
      <c r="R14" s="14">
        <v>8683613756677.6221</v>
      </c>
      <c r="S14" t="s">
        <v>61</v>
      </c>
      <c r="T14" s="34">
        <f>T12-T11</f>
        <v>8.9417455078466102E-2</v>
      </c>
      <c r="U14" s="22">
        <v>2002</v>
      </c>
      <c r="V14" s="14">
        <v>8683613756677.6221</v>
      </c>
      <c r="W14" t="s">
        <v>61</v>
      </c>
      <c r="X14" s="34">
        <f>X12-X11</f>
        <v>8.8535334206327421E-2</v>
      </c>
      <c r="Y14" s="22">
        <v>2002</v>
      </c>
      <c r="Z14" s="14">
        <v>8683613756677.6221</v>
      </c>
      <c r="AA14" t="s">
        <v>61</v>
      </c>
      <c r="AB14" s="34">
        <f>AB12-AB11</f>
        <v>8.3445590322238139E-2</v>
      </c>
      <c r="AC14" s="22">
        <v>2002</v>
      </c>
      <c r="AD14" s="14">
        <v>8683613756677.6221</v>
      </c>
      <c r="AE14" t="s">
        <v>61</v>
      </c>
      <c r="AF14" s="34">
        <f>AF12-AF11</f>
        <v>8.3286540115672936E-2</v>
      </c>
      <c r="AG14" s="22">
        <v>2002</v>
      </c>
      <c r="AH14" s="14">
        <v>8683613756677.6221</v>
      </c>
      <c r="AI14" t="s">
        <v>61</v>
      </c>
      <c r="AJ14" s="34">
        <f>AJ12-AJ11</f>
        <v>8.1786948527210412E-2</v>
      </c>
      <c r="AK14" s="22">
        <v>2002</v>
      </c>
      <c r="AL14" s="14">
        <v>8683613756677.6221</v>
      </c>
      <c r="AM14" t="s">
        <v>61</v>
      </c>
      <c r="AN14" s="34">
        <f>AN12-AN11</f>
        <v>8.3204002551671874E-2</v>
      </c>
      <c r="AO14" s="22">
        <v>2002</v>
      </c>
      <c r="AP14" s="14">
        <v>8683613756677.6221</v>
      </c>
      <c r="AQ14" t="s">
        <v>61</v>
      </c>
      <c r="AR14" s="34">
        <f>AR12-AR11</f>
        <v>8.332603532970001E-2</v>
      </c>
      <c r="AS14" s="22">
        <v>2002</v>
      </c>
      <c r="AT14" s="14">
        <v>8683613756677.6221</v>
      </c>
      <c r="AU14" t="s">
        <v>61</v>
      </c>
      <c r="AV14" s="34">
        <f>AV12-AV11</f>
        <v>8.4027105211601727E-2</v>
      </c>
      <c r="AW14" s="22">
        <v>2002</v>
      </c>
      <c r="AX14" s="14">
        <v>8683613756677.6221</v>
      </c>
      <c r="AY14" t="s">
        <v>61</v>
      </c>
      <c r="AZ14" s="34">
        <f>AZ12-AZ11</f>
        <v>8.4512475466985093E-2</v>
      </c>
      <c r="BA14" s="22">
        <v>2002</v>
      </c>
      <c r="BB14" s="14">
        <v>8683613756677.6221</v>
      </c>
      <c r="BC14" t="s">
        <v>61</v>
      </c>
      <c r="BD14" s="34">
        <f>BD12-BD11</f>
        <v>8.5016401649729345E-2</v>
      </c>
      <c r="BE14" s="22">
        <v>2002</v>
      </c>
      <c r="BF14" s="14">
        <v>8683613756677.6221</v>
      </c>
      <c r="BG14" t="s">
        <v>61</v>
      </c>
      <c r="BH14" s="34">
        <f>BH12-BH11</f>
        <v>8.5842435958257024E-2</v>
      </c>
      <c r="BI14" s="22">
        <v>2001</v>
      </c>
      <c r="BJ14" s="14">
        <v>563186352769.99231</v>
      </c>
      <c r="BK14" t="s">
        <v>61</v>
      </c>
      <c r="BL14" s="34">
        <f>BL12-BL11</f>
        <v>8.4370678160055668E-2</v>
      </c>
      <c r="BM14" s="22">
        <v>2001</v>
      </c>
      <c r="BN14" s="14">
        <v>563186352769.99231</v>
      </c>
      <c r="BO14" t="s">
        <v>61</v>
      </c>
      <c r="BP14" s="34">
        <f>BP12-BP11</f>
        <v>5.2053733730124008E-2</v>
      </c>
      <c r="BQ14" s="22">
        <v>2001</v>
      </c>
      <c r="BR14" s="14">
        <v>563186352769.99231</v>
      </c>
      <c r="BS14" t="s">
        <v>61</v>
      </c>
      <c r="BT14" s="34">
        <f>BT12-BT11</f>
        <v>8.695417661119359E-2</v>
      </c>
      <c r="BU14" s="22">
        <v>2001</v>
      </c>
      <c r="BV14" s="14">
        <v>563186352769.99231</v>
      </c>
    </row>
    <row r="15" spans="2:76">
      <c r="B15">
        <v>0.39097982881606352</v>
      </c>
      <c r="C15" s="33">
        <v>0.75648805332867985</v>
      </c>
      <c r="D15">
        <v>43.492045837473746</v>
      </c>
      <c r="E15" s="22">
        <v>2002</v>
      </c>
      <c r="F15" s="14">
        <v>8683613756677.6221</v>
      </c>
      <c r="G15" t="s">
        <v>62</v>
      </c>
      <c r="H15" s="34">
        <f>H11-H13</f>
        <v>8.8084627877196786E-2</v>
      </c>
      <c r="I15" s="22">
        <v>2002</v>
      </c>
      <c r="J15" s="14">
        <v>1000000000000005.9</v>
      </c>
      <c r="K15" t="s">
        <v>62</v>
      </c>
      <c r="L15" s="34">
        <f>L11-L13</f>
        <v>9.2712287937131876E-2</v>
      </c>
      <c r="M15" s="22">
        <v>2002</v>
      </c>
      <c r="N15" s="14">
        <v>1000000000000005.9</v>
      </c>
      <c r="O15" t="s">
        <v>62</v>
      </c>
      <c r="P15" s="34">
        <f>P11-P13</f>
        <v>0.10139859673936524</v>
      </c>
      <c r="Q15" s="22">
        <v>2002</v>
      </c>
      <c r="R15" s="14">
        <v>1000000000000005.9</v>
      </c>
      <c r="S15" t="s">
        <v>62</v>
      </c>
      <c r="T15" s="34">
        <f>T11-T13</f>
        <v>9.8205136170971374E-2</v>
      </c>
      <c r="U15" s="22">
        <v>2002</v>
      </c>
      <c r="V15" s="14">
        <v>1000000000000005.9</v>
      </c>
      <c r="W15" t="s">
        <v>62</v>
      </c>
      <c r="X15" s="34">
        <f>X11-X13</f>
        <v>9.7141999397367673E-2</v>
      </c>
      <c r="Y15" s="22">
        <v>2002</v>
      </c>
      <c r="Z15" s="14">
        <v>1000000000000005.9</v>
      </c>
      <c r="AA15" t="s">
        <v>62</v>
      </c>
      <c r="AB15" s="34">
        <f>AB11-AB13</f>
        <v>9.1047951856912557E-2</v>
      </c>
      <c r="AC15" s="22">
        <v>2002</v>
      </c>
      <c r="AD15" s="14">
        <v>1000000000000005.9</v>
      </c>
      <c r="AE15" t="s">
        <v>62</v>
      </c>
      <c r="AF15" s="34">
        <f>AF11-AF13</f>
        <v>9.0858612818122131E-2</v>
      </c>
      <c r="AG15" s="22">
        <v>2002</v>
      </c>
      <c r="AH15" s="14">
        <v>1000000000000005.9</v>
      </c>
      <c r="AI15" t="s">
        <v>62</v>
      </c>
      <c r="AJ15" s="34">
        <f>AJ11-AJ13</f>
        <v>8.907668263360613E-2</v>
      </c>
      <c r="AK15" s="22">
        <v>2002</v>
      </c>
      <c r="AL15" s="14">
        <v>1000000000000005.9</v>
      </c>
      <c r="AM15" t="s">
        <v>62</v>
      </c>
      <c r="AN15" s="34">
        <f>AN11-AN13</f>
        <v>9.0760383150880586E-2</v>
      </c>
      <c r="AO15" s="22">
        <v>2002</v>
      </c>
      <c r="AP15" s="14">
        <v>1000000000000005.9</v>
      </c>
      <c r="AQ15" t="s">
        <v>62</v>
      </c>
      <c r="AR15" s="34">
        <f>AR11-AR13</f>
        <v>9.0905623173582639E-2</v>
      </c>
      <c r="AS15" s="22">
        <v>2002</v>
      </c>
      <c r="AT15" s="14">
        <v>1000000000000005.9</v>
      </c>
      <c r="AU15" t="s">
        <v>62</v>
      </c>
      <c r="AV15" s="34">
        <f>AV11-AV13</f>
        <v>9.1740769816026635E-2</v>
      </c>
      <c r="AW15" s="22">
        <v>2002</v>
      </c>
      <c r="AX15" s="14">
        <v>1000000000000005.9</v>
      </c>
      <c r="AY15" t="s">
        <v>62</v>
      </c>
      <c r="AZ15" s="34">
        <f>AZ11-AZ13</f>
        <v>9.2319717456587125E-2</v>
      </c>
      <c r="BA15" s="22">
        <v>2002</v>
      </c>
      <c r="BB15" s="14">
        <v>1000000000000005.9</v>
      </c>
      <c r="BC15" t="s">
        <v>62</v>
      </c>
      <c r="BD15" s="34">
        <f>BD11-BD13</f>
        <v>9.2921451050806181E-2</v>
      </c>
      <c r="BE15" s="22">
        <v>2002</v>
      </c>
      <c r="BF15" s="14">
        <v>1000000000000005.9</v>
      </c>
      <c r="BG15" t="s">
        <v>62</v>
      </c>
      <c r="BH15" s="34">
        <f>BH11-BH13</f>
        <v>9.3909251859155829E-2</v>
      </c>
      <c r="BI15" s="22">
        <v>2002</v>
      </c>
      <c r="BJ15" s="14">
        <v>1000000000000005.9</v>
      </c>
      <c r="BK15" t="s">
        <v>62</v>
      </c>
      <c r="BL15" s="34">
        <f>BL11-BL13</f>
        <v>9.2150518493924805E-2</v>
      </c>
      <c r="BM15" s="22">
        <v>2002</v>
      </c>
      <c r="BN15" s="14">
        <v>8683613756677.6221</v>
      </c>
      <c r="BO15" t="s">
        <v>62</v>
      </c>
      <c r="BP15" s="34">
        <f>BP11-BP13</f>
        <v>5.4912832643121412E-2</v>
      </c>
      <c r="BQ15" s="22">
        <v>2002</v>
      </c>
      <c r="BR15" s="14">
        <v>8683613756677.6221</v>
      </c>
      <c r="BS15" t="s">
        <v>62</v>
      </c>
      <c r="BT15" s="34">
        <f>BT11-BT13</f>
        <v>9.5241543668807438E-2</v>
      </c>
      <c r="BU15" s="22">
        <v>2002</v>
      </c>
      <c r="BV15" s="14">
        <v>8683613756677.6221</v>
      </c>
    </row>
    <row r="16" spans="2:76">
      <c r="B16">
        <v>0.36230463847328154</v>
      </c>
      <c r="C16" s="33">
        <v>0.88463775347436857</v>
      </c>
      <c r="D16">
        <v>107.35685999222852</v>
      </c>
      <c r="E16" s="22">
        <v>2002</v>
      </c>
      <c r="F16" s="14">
        <v>1000000000000005.9</v>
      </c>
      <c r="G16" t="s">
        <v>63</v>
      </c>
      <c r="H16" s="35">
        <f>AVERAGE(H14:H15)</f>
        <v>8.4517286049663493E-2</v>
      </c>
      <c r="I16" s="22">
        <v>2005</v>
      </c>
      <c r="J16" s="14">
        <v>1143761067383.5701</v>
      </c>
      <c r="K16" t="s">
        <v>63</v>
      </c>
      <c r="L16" s="35">
        <f>AVERAGE(L14:L15)</f>
        <v>8.8776793792125358E-2</v>
      </c>
      <c r="M16" s="22">
        <v>2005</v>
      </c>
      <c r="N16" s="14">
        <v>1143761067383.5701</v>
      </c>
      <c r="O16" t="s">
        <v>63</v>
      </c>
      <c r="P16" s="35">
        <f>AVERAGE(P14:P15)</f>
        <v>9.6727745205318211E-2</v>
      </c>
      <c r="Q16" s="22">
        <v>2005</v>
      </c>
      <c r="R16" s="14">
        <v>1143761067383.5701</v>
      </c>
      <c r="S16" t="s">
        <v>63</v>
      </c>
      <c r="T16" s="35">
        <f>AVERAGE(T14:T15)</f>
        <v>9.3811295624718738E-2</v>
      </c>
      <c r="U16" s="22">
        <v>2005</v>
      </c>
      <c r="V16" s="14">
        <v>1143761067383.5701</v>
      </c>
      <c r="W16" t="s">
        <v>63</v>
      </c>
      <c r="X16" s="35">
        <f>AVERAGE(X14:X15)</f>
        <v>9.2838666801847547E-2</v>
      </c>
      <c r="Y16" s="22">
        <v>2005</v>
      </c>
      <c r="Z16" s="14">
        <v>1143761067383.5701</v>
      </c>
      <c r="AA16" t="s">
        <v>63</v>
      </c>
      <c r="AB16" s="35">
        <f>AVERAGE(AB14:AB15)</f>
        <v>8.7246771089575348E-2</v>
      </c>
      <c r="AC16" s="22">
        <v>2005</v>
      </c>
      <c r="AD16" s="14">
        <v>1143761067383.5701</v>
      </c>
      <c r="AE16" t="s">
        <v>63</v>
      </c>
      <c r="AF16" s="35">
        <f>AVERAGE(AF14:AF15)</f>
        <v>8.7072576466897533E-2</v>
      </c>
      <c r="AG16" s="22">
        <v>2005</v>
      </c>
      <c r="AH16" s="14">
        <v>1143761067383.5701</v>
      </c>
      <c r="AI16" t="s">
        <v>63</v>
      </c>
      <c r="AJ16" s="35">
        <f>AVERAGE(AJ14:AJ15)</f>
        <v>8.5431815580408271E-2</v>
      </c>
      <c r="AK16" s="22">
        <v>2005</v>
      </c>
      <c r="AL16" s="14">
        <v>1143761067383.5701</v>
      </c>
      <c r="AM16" t="s">
        <v>63</v>
      </c>
      <c r="AN16" s="35">
        <f>AVERAGE(AN14:AN15)</f>
        <v>8.698219285127623E-2</v>
      </c>
      <c r="AO16" s="22">
        <v>2005</v>
      </c>
      <c r="AP16" s="14">
        <v>1143761067383.5701</v>
      </c>
      <c r="AQ16" t="s">
        <v>63</v>
      </c>
      <c r="AR16" s="35">
        <f>AVERAGE(AR14:AR15)</f>
        <v>8.7115829251641325E-2</v>
      </c>
      <c r="AS16" s="22">
        <v>2005</v>
      </c>
      <c r="AT16" s="14">
        <v>1143761067383.5701</v>
      </c>
      <c r="AU16" t="s">
        <v>63</v>
      </c>
      <c r="AV16" s="35">
        <f>AVERAGE(AV14:AV15)</f>
        <v>8.7883937513814181E-2</v>
      </c>
      <c r="AW16" s="22">
        <v>2005</v>
      </c>
      <c r="AX16" s="14">
        <v>1143761067383.5701</v>
      </c>
      <c r="AY16" t="s">
        <v>63</v>
      </c>
      <c r="AZ16" s="35">
        <f>AVERAGE(AZ14:AZ15)</f>
        <v>8.8416096461786109E-2</v>
      </c>
      <c r="BA16" s="22">
        <v>2005</v>
      </c>
      <c r="BB16" s="14">
        <v>1143761067383.5701</v>
      </c>
      <c r="BC16" t="s">
        <v>63</v>
      </c>
      <c r="BD16" s="35">
        <f>AVERAGE(BD14:BD15)</f>
        <v>8.8968926350267763E-2</v>
      </c>
      <c r="BE16" s="22">
        <v>2005</v>
      </c>
      <c r="BF16" s="14">
        <v>1143761067383.5701</v>
      </c>
      <c r="BG16" t="s">
        <v>63</v>
      </c>
      <c r="BH16" s="35">
        <f>AVERAGE(BH14:BH15)</f>
        <v>8.9875843908706426E-2</v>
      </c>
      <c r="BI16" s="22">
        <v>2005</v>
      </c>
      <c r="BJ16" s="14">
        <v>1143761067383.5701</v>
      </c>
      <c r="BK16" t="s">
        <v>63</v>
      </c>
      <c r="BL16" s="35">
        <f>AVERAGE(BL14:BL15)</f>
        <v>8.8260598326990236E-2</v>
      </c>
      <c r="BM16" s="22">
        <v>2005</v>
      </c>
      <c r="BN16" s="14">
        <v>1143761067383.5701</v>
      </c>
      <c r="BO16" t="s">
        <v>63</v>
      </c>
      <c r="BP16" s="35">
        <f>AVERAGE(BP14:BP15)</f>
        <v>5.348328318662271E-2</v>
      </c>
      <c r="BQ16" s="22">
        <v>2002</v>
      </c>
      <c r="BR16" s="14">
        <v>1000000000000005.9</v>
      </c>
      <c r="BS16" t="s">
        <v>63</v>
      </c>
      <c r="BT16" s="35">
        <f>AVERAGE(BT14:BT15)</f>
        <v>9.1097860140000514E-2</v>
      </c>
      <c r="BU16" s="22">
        <v>2002</v>
      </c>
      <c r="BV16" s="14">
        <v>1000000000000005.9</v>
      </c>
    </row>
    <row r="17" spans="1:74">
      <c r="B17">
        <v>0.4128055057685277</v>
      </c>
      <c r="C17" s="33">
        <v>0.75686489226196296</v>
      </c>
      <c r="D17">
        <v>43.581153664916734</v>
      </c>
      <c r="E17" s="22">
        <v>2005</v>
      </c>
      <c r="F17" s="14">
        <v>1143761067383.5701</v>
      </c>
      <c r="G17" t="s">
        <v>64</v>
      </c>
      <c r="H17">
        <f>TINV(0.3173,H5)</f>
        <v>1.0344861530370415</v>
      </c>
      <c r="I17" s="22">
        <v>2007</v>
      </c>
      <c r="J17" s="14">
        <v>1722609598074.6973</v>
      </c>
      <c r="K17" t="s">
        <v>64</v>
      </c>
      <c r="L17">
        <f>TINV(0.3173,L5)</f>
        <v>1.0370358686033696</v>
      </c>
      <c r="M17" s="22">
        <v>2007</v>
      </c>
      <c r="N17" s="14">
        <v>1722609598074.6973</v>
      </c>
      <c r="O17" t="s">
        <v>64</v>
      </c>
      <c r="P17">
        <f>TINV(0.3173,P5)</f>
        <v>1.0370358686033696</v>
      </c>
      <c r="Q17" s="22">
        <v>2007</v>
      </c>
      <c r="R17" s="14">
        <v>1722609598074.6973</v>
      </c>
      <c r="S17" t="s">
        <v>64</v>
      </c>
      <c r="T17">
        <f>TINV(0.3173,T5)</f>
        <v>1.0370358686033696</v>
      </c>
      <c r="U17" s="22">
        <v>2007</v>
      </c>
      <c r="V17" s="14">
        <v>1722609598074.6973</v>
      </c>
      <c r="W17" t="s">
        <v>64</v>
      </c>
      <c r="X17">
        <f>TINV(0.3173,X5)</f>
        <v>1.0370358686033696</v>
      </c>
      <c r="Y17" s="22">
        <v>2007</v>
      </c>
      <c r="Z17" s="14">
        <v>1722609598074.6973</v>
      </c>
      <c r="AA17" t="s">
        <v>64</v>
      </c>
      <c r="AB17">
        <f>TINV(0.3173,AB5)</f>
        <v>1.0370358686033696</v>
      </c>
      <c r="AC17" s="22">
        <v>2007</v>
      </c>
      <c r="AD17" s="14">
        <v>1722609598074.6973</v>
      </c>
      <c r="AE17" t="s">
        <v>64</v>
      </c>
      <c r="AF17">
        <f>TINV(0.3173,AF5)</f>
        <v>1.0370358686033696</v>
      </c>
      <c r="AG17" s="22">
        <v>2007</v>
      </c>
      <c r="AH17" s="14">
        <v>1722609598074.6973</v>
      </c>
      <c r="AI17" t="s">
        <v>64</v>
      </c>
      <c r="AJ17">
        <f>TINV(0.3173,AJ5)</f>
        <v>1.0370358686033696</v>
      </c>
      <c r="AK17" s="22">
        <v>2007</v>
      </c>
      <c r="AL17" s="14">
        <v>1722609598074.6973</v>
      </c>
      <c r="AM17" t="s">
        <v>64</v>
      </c>
      <c r="AN17">
        <f>TINV(0.3173,AN5)</f>
        <v>1.0370358686033696</v>
      </c>
      <c r="AO17" s="22">
        <v>2007</v>
      </c>
      <c r="AP17" s="14">
        <v>1722609598074.6973</v>
      </c>
      <c r="AQ17" t="s">
        <v>64</v>
      </c>
      <c r="AR17">
        <f>TINV(0.3173,AR5)</f>
        <v>1.0370358686033696</v>
      </c>
      <c r="AS17" s="22">
        <v>2007</v>
      </c>
      <c r="AT17" s="14">
        <v>1722609598074.6973</v>
      </c>
      <c r="AU17" t="s">
        <v>64</v>
      </c>
      <c r="AV17">
        <f>TINV(0.3173,AV5)</f>
        <v>1.0370358686033696</v>
      </c>
      <c r="AW17" s="22">
        <v>2007</v>
      </c>
      <c r="AX17" s="14">
        <v>1722609598074.6973</v>
      </c>
      <c r="AY17" t="s">
        <v>64</v>
      </c>
      <c r="AZ17">
        <f>TINV(0.3173,AZ5)</f>
        <v>1.0370358686033696</v>
      </c>
      <c r="BA17" s="22">
        <v>2007</v>
      </c>
      <c r="BB17" s="14">
        <v>1722609598074.6973</v>
      </c>
      <c r="BC17" t="s">
        <v>64</v>
      </c>
      <c r="BD17">
        <f>TINV(0.3173,BD5)</f>
        <v>1.0370358686033696</v>
      </c>
      <c r="BE17" s="22">
        <v>2007</v>
      </c>
      <c r="BF17" s="14">
        <v>1722609598074.6973</v>
      </c>
      <c r="BG17" t="s">
        <v>64</v>
      </c>
      <c r="BH17">
        <f>TINV(0.3173,BH5)</f>
        <v>1.0370358686033696</v>
      </c>
      <c r="BI17" s="22">
        <v>2007</v>
      </c>
      <c r="BJ17" s="14">
        <v>1722609598074.6973</v>
      </c>
      <c r="BK17" t="s">
        <v>64</v>
      </c>
      <c r="BL17">
        <f>TINV(0.3173,BL5)</f>
        <v>1.0370358686033696</v>
      </c>
      <c r="BM17" s="22">
        <v>2007</v>
      </c>
      <c r="BN17" s="14">
        <v>1722609598074.6973</v>
      </c>
      <c r="BO17" t="s">
        <v>64</v>
      </c>
      <c r="BP17">
        <f>TINV(0.3173,BP5)</f>
        <v>1.0370358686033696</v>
      </c>
      <c r="BQ17" s="22">
        <v>2007</v>
      </c>
      <c r="BR17" s="14">
        <v>1722609598074.6973</v>
      </c>
      <c r="BS17" t="s">
        <v>64</v>
      </c>
      <c r="BT17">
        <f>TINV(0.3173,BT5)</f>
        <v>1.0370358686033696</v>
      </c>
      <c r="BU17" s="22">
        <v>2005</v>
      </c>
      <c r="BV17" s="14">
        <v>1143761067383.5701</v>
      </c>
    </row>
    <row r="18" spans="1:74">
      <c r="B18">
        <v>0.41859021328134122</v>
      </c>
      <c r="C18" s="33">
        <v>0.75769368078634802</v>
      </c>
      <c r="D18">
        <v>43.778105191122137</v>
      </c>
      <c r="E18" s="22">
        <v>2007</v>
      </c>
      <c r="F18" s="14">
        <v>1722609598074.6973</v>
      </c>
      <c r="G18" t="s">
        <v>65</v>
      </c>
      <c r="H18">
        <f>H17*G3</f>
        <v>5.9954410343518692E-2</v>
      </c>
      <c r="K18" t="s">
        <v>65</v>
      </c>
      <c r="L18">
        <f>L17*K3</f>
        <v>6.5821350060979E-2</v>
      </c>
      <c r="O18" t="s">
        <v>65</v>
      </c>
      <c r="P18">
        <f>P17*O3</f>
        <v>6.8941269964338706E-2</v>
      </c>
      <c r="S18" t="s">
        <v>65</v>
      </c>
      <c r="T18">
        <f>T17*S3</f>
        <v>6.5709724332921937E-2</v>
      </c>
      <c r="W18" t="s">
        <v>65</v>
      </c>
      <c r="X18">
        <f>X17*W3</f>
        <v>6.5414009844808094E-2</v>
      </c>
      <c r="AA18" t="s">
        <v>65</v>
      </c>
      <c r="AB18">
        <f>AB17*AA3</f>
        <v>6.1436216269646751E-2</v>
      </c>
      <c r="AE18" t="s">
        <v>65</v>
      </c>
      <c r="AF18">
        <f>AF17*AE3</f>
        <v>6.1301126583372112E-2</v>
      </c>
      <c r="AI18" t="s">
        <v>65</v>
      </c>
      <c r="AJ18">
        <f>AJ17*AI3</f>
        <v>6.0256773820633325E-2</v>
      </c>
      <c r="AM18" t="s">
        <v>65</v>
      </c>
      <c r="AN18">
        <f>AN17*AM3</f>
        <v>6.1492732903583938E-2</v>
      </c>
      <c r="AQ18" t="s">
        <v>65</v>
      </c>
      <c r="AR18">
        <f>AR17*AQ3</f>
        <v>6.1689732040371557E-2</v>
      </c>
      <c r="AU18" t="s">
        <v>65</v>
      </c>
      <c r="AV18">
        <f>AV17*AU3</f>
        <v>6.2214707500226556E-2</v>
      </c>
      <c r="AY18" t="s">
        <v>65</v>
      </c>
      <c r="AZ18">
        <f>AZ17*AY3</f>
        <v>6.2564876159011684E-2</v>
      </c>
      <c r="BC18" t="s">
        <v>65</v>
      </c>
      <c r="BD18">
        <f>BD17*BC3</f>
        <v>6.2892742968245999E-2</v>
      </c>
      <c r="BG18" t="s">
        <v>65</v>
      </c>
      <c r="BH18">
        <f>BH17*BG3</f>
        <v>6.3487405706601135E-2</v>
      </c>
      <c r="BK18" t="s">
        <v>65</v>
      </c>
      <c r="BL18">
        <f>BL17*BK3</f>
        <v>6.1481323999148622E-2</v>
      </c>
      <c r="BO18" t="s">
        <v>65</v>
      </c>
      <c r="BP18">
        <f>BP17*BO3</f>
        <v>3.6262085015203782E-2</v>
      </c>
      <c r="BS18" t="s">
        <v>65</v>
      </c>
      <c r="BT18">
        <f>BT17*BS3</f>
        <v>6.4847001252478415E-2</v>
      </c>
    </row>
    <row r="19" spans="1:74">
      <c r="A19" t="s">
        <v>73</v>
      </c>
      <c r="B19" s="3">
        <f>AVERAGE(B2:B18)</f>
        <v>0.40565589599607116</v>
      </c>
      <c r="C19" s="3">
        <f>AVERAGE(C2:C18)</f>
        <v>0.76800189071115865</v>
      </c>
      <c r="D19" s="3">
        <f>AVERAGE(D2:D18)</f>
        <v>48.358228733289543</v>
      </c>
      <c r="E19" s="3">
        <f>AVERAGE(E2:E18)</f>
        <v>1993.1764705882354</v>
      </c>
      <c r="F19" s="3">
        <f>AVERAGE(F2:F18)</f>
        <v>59559015623468.594</v>
      </c>
      <c r="G19" t="s">
        <v>66</v>
      </c>
      <c r="H19">
        <f>G2+H18</f>
        <v>1.5591970513254314</v>
      </c>
      <c r="K19" t="s">
        <v>66</v>
      </c>
      <c r="L19">
        <f>K2+L18</f>
        <v>1.6394583155924654</v>
      </c>
      <c r="O19" t="s">
        <v>66</v>
      </c>
      <c r="P19">
        <f>O2+P18</f>
        <v>1.5824261886670414</v>
      </c>
      <c r="S19" t="s">
        <v>66</v>
      </c>
      <c r="T19">
        <f>S2+T18</f>
        <v>1.552823812390645</v>
      </c>
      <c r="W19" t="s">
        <v>66</v>
      </c>
      <c r="X19">
        <f>W2+X18</f>
        <v>1.5612551695306791</v>
      </c>
      <c r="AA19" t="s">
        <v>66</v>
      </c>
      <c r="AB19">
        <f>AA2+AB18</f>
        <v>1.5558589618680085</v>
      </c>
      <c r="AE19" t="s">
        <v>66</v>
      </c>
      <c r="AF19">
        <f>AE2+AF18</f>
        <v>1.5554058955283891</v>
      </c>
      <c r="AI19" t="s">
        <v>66</v>
      </c>
      <c r="AJ19">
        <f>AI2+AJ18</f>
        <v>1.5569727648974956</v>
      </c>
      <c r="AM19" t="s">
        <v>66</v>
      </c>
      <c r="AN19">
        <f>AM2+AN18</f>
        <v>1.5618171057749792</v>
      </c>
      <c r="AQ19" t="s">
        <v>66</v>
      </c>
      <c r="AR19">
        <f>AQ2+AR18</f>
        <v>1.5645232995521714</v>
      </c>
      <c r="AU19" t="s">
        <v>66</v>
      </c>
      <c r="AV19">
        <f>AU2+AV18</f>
        <v>1.5646577779106161</v>
      </c>
      <c r="AY19" t="s">
        <v>66</v>
      </c>
      <c r="AZ19">
        <f>AY2+AZ18</f>
        <v>1.5644172760448531</v>
      </c>
      <c r="BC19" t="s">
        <v>66</v>
      </c>
      <c r="BD19">
        <f>BC2+BD18</f>
        <v>1.563283331997988</v>
      </c>
      <c r="BG19" t="s">
        <v>66</v>
      </c>
      <c r="BH19">
        <f>BG2+BH18</f>
        <v>1.562861964624231</v>
      </c>
      <c r="BK19" t="s">
        <v>66</v>
      </c>
      <c r="BL19">
        <f>BK2+BL18</f>
        <v>1.5399100154544523</v>
      </c>
      <c r="BO19" t="s">
        <v>66</v>
      </c>
      <c r="BP19">
        <f>BO2+BP18</f>
        <v>1.4728986150782646</v>
      </c>
      <c r="BS19" t="s">
        <v>66</v>
      </c>
      <c r="BT19">
        <f>BS2+BT18</f>
        <v>1.5758981078808949</v>
      </c>
    </row>
    <row r="20" spans="1:74">
      <c r="A20" t="s">
        <v>74</v>
      </c>
      <c r="B20" s="3">
        <f>STDEV(B2:B18)</f>
        <v>1.7319388034233395E-2</v>
      </c>
      <c r="C20" s="3">
        <f>STDEV(C2:C18)</f>
        <v>3.2658810247583207E-2</v>
      </c>
      <c r="D20" s="3">
        <f>STDEV(D2:D18)</f>
        <v>15.511800008355152</v>
      </c>
      <c r="E20" s="3">
        <f>STDEV(E2:E18)</f>
        <v>10.107146568879639</v>
      </c>
      <c r="F20" s="3">
        <f>STDEV(F2:F18)</f>
        <v>242355157301280.25</v>
      </c>
      <c r="G20" t="s">
        <v>67</v>
      </c>
      <c r="H20">
        <f>G2-H18</f>
        <v>1.4392882306383938</v>
      </c>
      <c r="K20" t="s">
        <v>67</v>
      </c>
      <c r="L20">
        <f>K2-L18</f>
        <v>1.5078156154705074</v>
      </c>
      <c r="O20" t="s">
        <v>67</v>
      </c>
      <c r="P20">
        <f>O2-P18</f>
        <v>1.4445436487383638</v>
      </c>
      <c r="S20" t="s">
        <v>67</v>
      </c>
      <c r="T20">
        <f>S2-T18</f>
        <v>1.4214043637248013</v>
      </c>
      <c r="W20" t="s">
        <v>67</v>
      </c>
      <c r="X20">
        <f>W2-X18</f>
        <v>1.4304271498410628</v>
      </c>
      <c r="AA20" t="s">
        <v>67</v>
      </c>
      <c r="AB20">
        <f>AA2-AB18</f>
        <v>1.4329865293287152</v>
      </c>
      <c r="AE20" t="s">
        <v>67</v>
      </c>
      <c r="AF20">
        <f>AE2-AF18</f>
        <v>1.432803642361645</v>
      </c>
      <c r="AI20" t="s">
        <v>67</v>
      </c>
      <c r="AJ20">
        <f>AI2-AJ18</f>
        <v>1.4364592172562292</v>
      </c>
      <c r="AM20" t="s">
        <v>67</v>
      </c>
      <c r="AN20">
        <f>AM2-AN18</f>
        <v>1.4388316399678114</v>
      </c>
      <c r="AQ20" t="s">
        <v>67</v>
      </c>
      <c r="AR20">
        <f>AQ2-AR18</f>
        <v>1.4411438354714283</v>
      </c>
      <c r="AU20" t="s">
        <v>67</v>
      </c>
      <c r="AV20">
        <f>AU2-AV18</f>
        <v>1.4402283629101629</v>
      </c>
      <c r="AY20" t="s">
        <v>67</v>
      </c>
      <c r="AZ20">
        <f>AY2-AZ18</f>
        <v>1.4392875237268299</v>
      </c>
      <c r="BC20" t="s">
        <v>67</v>
      </c>
      <c r="BD20">
        <f>BC2-BD18</f>
        <v>1.437497846061496</v>
      </c>
      <c r="BG20" t="s">
        <v>67</v>
      </c>
      <c r="BH20">
        <f>BG2-BH18</f>
        <v>1.4358871532110289</v>
      </c>
      <c r="BK20" t="s">
        <v>67</v>
      </c>
      <c r="BL20">
        <f>BK2-BL18</f>
        <v>1.4169473674561552</v>
      </c>
      <c r="BO20" t="s">
        <v>67</v>
      </c>
      <c r="BP20">
        <f>BO2-BP18</f>
        <v>1.400374445047857</v>
      </c>
      <c r="BS20" t="s">
        <v>67</v>
      </c>
      <c r="BT20">
        <f>BS2-BT18</f>
        <v>1.446204105375938</v>
      </c>
    </row>
    <row r="21" spans="1:74">
      <c r="A21" t="s">
        <v>75</v>
      </c>
      <c r="B21" s="3">
        <f>MIN(B2:B18)</f>
        <v>0.36230463847328154</v>
      </c>
      <c r="C21" s="3">
        <f>MIN(C2:C18)</f>
        <v>0.73514805836921171</v>
      </c>
      <c r="D21" s="3">
        <f>MIN(D2:D18)</f>
        <v>38.859721978238056</v>
      </c>
      <c r="E21" s="3">
        <f>MIN(E2:E18)</f>
        <v>1974</v>
      </c>
      <c r="F21" s="3">
        <f>MIN(F2:F18)</f>
        <v>45528975.974253885</v>
      </c>
      <c r="G21" t="s">
        <v>58</v>
      </c>
      <c r="H21" s="34">
        <f>LN(G2)</f>
        <v>0.40496007458814415</v>
      </c>
      <c r="K21" t="s">
        <v>58</v>
      </c>
      <c r="L21" s="34">
        <f>LN(K2)</f>
        <v>0.45338947887646508</v>
      </c>
      <c r="O21" t="s">
        <v>58</v>
      </c>
      <c r="P21" s="34">
        <f>LN(O2)</f>
        <v>0.41441488491244977</v>
      </c>
      <c r="S21" t="s">
        <v>58</v>
      </c>
      <c r="T21" s="34">
        <f>LN(S2)</f>
        <v>0.39683738817830133</v>
      </c>
      <c r="W21" t="s">
        <v>58</v>
      </c>
      <c r="X21" s="34">
        <f>LN(W2)</f>
        <v>0.40268869723457518</v>
      </c>
      <c r="AA21" t="s">
        <v>58</v>
      </c>
      <c r="AB21" s="34">
        <f>LN(AA2)</f>
        <v>0.40174000893225864</v>
      </c>
      <c r="AE21" t="s">
        <v>58</v>
      </c>
      <c r="AF21" s="34">
        <f>LN(AE2)</f>
        <v>0.40152721072110126</v>
      </c>
      <c r="AI21" t="s">
        <v>58</v>
      </c>
      <c r="AJ21" s="34">
        <f>LN(AI2)</f>
        <v>0.4032733687190877</v>
      </c>
      <c r="AM21" t="s">
        <v>58</v>
      </c>
      <c r="AN21" s="34">
        <f>LN(AM2)</f>
        <v>0.40568133331074052</v>
      </c>
      <c r="AQ21" t="s">
        <v>58</v>
      </c>
      <c r="AR21" s="34">
        <f>LN(AQ2)</f>
        <v>0.40735237111434475</v>
      </c>
      <c r="AU21" t="s">
        <v>58</v>
      </c>
      <c r="AV21" s="34">
        <f>LN(AU2)</f>
        <v>0.40709249679949433</v>
      </c>
      <c r="AY21" t="s">
        <v>58</v>
      </c>
      <c r="AZ21" s="34">
        <f>LN(AY2)</f>
        <v>0.40669927946251877</v>
      </c>
      <c r="BC21" t="s">
        <v>58</v>
      </c>
      <c r="BD21" s="34">
        <f>LN(BC2)</f>
        <v>0.40572546689836753</v>
      </c>
      <c r="BG21" t="s">
        <v>58</v>
      </c>
      <c r="BH21" s="34">
        <f>LN(BG2)</f>
        <v>0.40504806043429137</v>
      </c>
      <c r="BK21" t="s">
        <v>58</v>
      </c>
      <c r="BL21" s="34">
        <f>LN(BK2)</f>
        <v>0.39097982881606352</v>
      </c>
      <c r="BO21" t="s">
        <v>58</v>
      </c>
      <c r="BP21" s="34">
        <f>LN(BO2)</f>
        <v>0.36230463847328154</v>
      </c>
      <c r="BS21" t="s">
        <v>58</v>
      </c>
      <c r="BT21" s="34">
        <f>LN(BS2)</f>
        <v>0.4128055057685277</v>
      </c>
    </row>
    <row r="22" spans="1:74">
      <c r="A22" t="s">
        <v>76</v>
      </c>
      <c r="B22" s="3">
        <f>MAX(B2:B18)</f>
        <v>0.45338947887646508</v>
      </c>
      <c r="C22" s="3">
        <f>MAX(C2:C18)</f>
        <v>0.88463775347436857</v>
      </c>
      <c r="D22" s="3">
        <f>MAX(D2:D18)</f>
        <v>107.35685999222852</v>
      </c>
      <c r="E22" s="3">
        <f>MAX(E2:E18)</f>
        <v>2007</v>
      </c>
      <c r="F22" s="3">
        <f>MAX(F2:F18)</f>
        <v>1000000000000005.9</v>
      </c>
      <c r="G22" t="s">
        <v>68</v>
      </c>
      <c r="H22" s="34">
        <f>LN(H19)</f>
        <v>0.4441709780636019</v>
      </c>
      <c r="K22" t="s">
        <v>68</v>
      </c>
      <c r="L22" s="34">
        <f>LN(L19)</f>
        <v>0.49436589190612906</v>
      </c>
      <c r="O22" t="s">
        <v>68</v>
      </c>
      <c r="P22" s="34">
        <f>LN(P19)</f>
        <v>0.4589592317158942</v>
      </c>
      <c r="S22" t="s">
        <v>68</v>
      </c>
      <c r="T22" s="34">
        <f>LN(T19)</f>
        <v>0.44007508788558453</v>
      </c>
      <c r="W22" t="s">
        <v>68</v>
      </c>
      <c r="X22" s="34">
        <f>LN(X19)</f>
        <v>0.445490093600722</v>
      </c>
      <c r="AA22" t="s">
        <v>68</v>
      </c>
      <c r="AB22" s="34">
        <f>LN(AB19)</f>
        <v>0.4420277801750111</v>
      </c>
      <c r="AE22" t="s">
        <v>68</v>
      </c>
      <c r="AF22" s="34">
        <f>LN(AF19)</f>
        <v>0.44173653763309451</v>
      </c>
      <c r="AI22" t="s">
        <v>68</v>
      </c>
      <c r="AJ22" s="34">
        <f>LN(AJ19)</f>
        <v>0.44274340066129869</v>
      </c>
      <c r="AM22" t="s">
        <v>68</v>
      </c>
      <c r="AN22" s="34">
        <f>LN(AN19)</f>
        <v>0.44584995478921108</v>
      </c>
      <c r="AQ22" t="s">
        <v>68</v>
      </c>
      <c r="AR22" s="34">
        <f>LN(AR19)</f>
        <v>0.44758117666670205</v>
      </c>
      <c r="AU22" t="s">
        <v>68</v>
      </c>
      <c r="AV22" s="34">
        <f>LN(AV19)</f>
        <v>0.44766712781826434</v>
      </c>
      <c r="AY22" t="s">
        <v>68</v>
      </c>
      <c r="AZ22" s="34">
        <f>LN(AZ19)</f>
        <v>0.44751340707837189</v>
      </c>
      <c r="BC22" t="s">
        <v>68</v>
      </c>
      <c r="BD22" s="34">
        <f>LN(BD19)</f>
        <v>0.44678830948198961</v>
      </c>
      <c r="BG22" t="s">
        <v>68</v>
      </c>
      <c r="BH22" s="34">
        <f>LN(BH19)</f>
        <v>0.44651873315950452</v>
      </c>
      <c r="BK22" t="s">
        <v>68</v>
      </c>
      <c r="BL22" s="34">
        <f>LN(BL19)</f>
        <v>0.43172398319526689</v>
      </c>
      <c r="BO22" t="s">
        <v>68</v>
      </c>
      <c r="BP22" s="34">
        <f>LN(BP19)</f>
        <v>0.38723230624424054</v>
      </c>
      <c r="BS22" t="s">
        <v>68</v>
      </c>
      <c r="BT22" s="34">
        <f>LN(BT19)</f>
        <v>0.45482533698579525</v>
      </c>
    </row>
    <row r="23" spans="1:74">
      <c r="A23" t="s">
        <v>77</v>
      </c>
      <c r="B23" s="3">
        <f>ABS(B22-B21)</f>
        <v>9.1084840403183542E-2</v>
      </c>
      <c r="C23" s="3">
        <f>ABS(C22-C21)</f>
        <v>0.14948969510515686</v>
      </c>
      <c r="D23" s="3">
        <f>ABS(D22-D21)</f>
        <v>68.497138013990465</v>
      </c>
      <c r="E23" s="3">
        <f>ABS(E22-E21)</f>
        <v>33</v>
      </c>
      <c r="F23" s="3">
        <f>ABS(F22-F21)</f>
        <v>999999954471029.87</v>
      </c>
      <c r="G23" t="s">
        <v>69</v>
      </c>
      <c r="H23" s="34">
        <f>LN(H20)</f>
        <v>0.36414870711027297</v>
      </c>
      <c r="K23" t="s">
        <v>69</v>
      </c>
      <c r="L23" s="34">
        <f>LN(L20)</f>
        <v>0.41066199120191582</v>
      </c>
      <c r="O23" t="s">
        <v>69</v>
      </c>
      <c r="P23" s="34">
        <f>LN(P20)</f>
        <v>0.36779345766275162</v>
      </c>
      <c r="S23" t="s">
        <v>69</v>
      </c>
      <c r="T23" s="34">
        <f>LN(T20)</f>
        <v>0.35164537142480079</v>
      </c>
      <c r="W23" t="s">
        <v>69</v>
      </c>
      <c r="X23" s="34">
        <f>LN(X20)</f>
        <v>0.35797310585056763</v>
      </c>
      <c r="AA23" t="s">
        <v>69</v>
      </c>
      <c r="AB23" s="34">
        <f>LN(AB20)</f>
        <v>0.35976074847297157</v>
      </c>
      <c r="AE23" t="s">
        <v>69</v>
      </c>
      <c r="AF23" s="34">
        <f>LN(AF20)</f>
        <v>0.35963311388958508</v>
      </c>
      <c r="AI23" t="s">
        <v>69</v>
      </c>
      <c r="AJ23" s="34">
        <f>LN(AJ20)</f>
        <v>0.36218120868001952</v>
      </c>
      <c r="AM23" t="s">
        <v>69</v>
      </c>
      <c r="AN23" s="34">
        <f>LN(AN20)</f>
        <v>0.36383142312285055</v>
      </c>
      <c r="AQ23" t="s">
        <v>69</v>
      </c>
      <c r="AR23" s="34">
        <f>LN(AR20)</f>
        <v>0.36543712846314114</v>
      </c>
      <c r="AU23" t="s">
        <v>69</v>
      </c>
      <c r="AV23" s="34">
        <f>LN(AV20)</f>
        <v>0.36480168636886101</v>
      </c>
      <c r="AY23" t="s">
        <v>69</v>
      </c>
      <c r="AZ23" s="34">
        <f>LN(AZ20)</f>
        <v>0.36414821595657454</v>
      </c>
      <c r="BC23" t="s">
        <v>69</v>
      </c>
      <c r="BD23" s="34">
        <f>LN(BD20)</f>
        <v>0.36290399529624306</v>
      </c>
      <c r="BG23" t="s">
        <v>69</v>
      </c>
      <c r="BH23" s="34">
        <f>LN(BH20)</f>
        <v>0.36178288342325671</v>
      </c>
      <c r="BK23" t="s">
        <v>69</v>
      </c>
      <c r="BL23" s="34">
        <f>LN(BL20)</f>
        <v>0.34850481637449171</v>
      </c>
      <c r="BO23" t="s">
        <v>69</v>
      </c>
      <c r="BP23" s="34">
        <f>LN(BP20)</f>
        <v>0.33673966160843261</v>
      </c>
      <c r="BS23" t="s">
        <v>69</v>
      </c>
      <c r="BT23" s="34">
        <f>LN(BT20)</f>
        <v>0.36894226548787429</v>
      </c>
    </row>
    <row r="24" spans="1:74">
      <c r="A24" t="s">
        <v>78</v>
      </c>
      <c r="B24" s="3">
        <f>COUNT(B2:B18)</f>
        <v>17</v>
      </c>
      <c r="G24" t="s">
        <v>70</v>
      </c>
      <c r="H24" s="34">
        <f>H22-H21</f>
        <v>3.9210903475457748E-2</v>
      </c>
      <c r="K24" t="s">
        <v>70</v>
      </c>
      <c r="L24" s="34">
        <f>L22-L21</f>
        <v>4.0976413029663983E-2</v>
      </c>
      <c r="O24" t="s">
        <v>70</v>
      </c>
      <c r="P24" s="34">
        <f>P22-P21</f>
        <v>4.4544346803444435E-2</v>
      </c>
      <c r="S24" t="s">
        <v>70</v>
      </c>
      <c r="T24" s="34">
        <f>T22-T21</f>
        <v>4.3237699707283195E-2</v>
      </c>
      <c r="W24" t="s">
        <v>70</v>
      </c>
      <c r="X24" s="34">
        <f>X22-X21</f>
        <v>4.2801396366146827E-2</v>
      </c>
      <c r="AA24" t="s">
        <v>70</v>
      </c>
      <c r="AB24" s="34">
        <f>AB22-AB21</f>
        <v>4.0287771242752457E-2</v>
      </c>
      <c r="AE24" t="s">
        <v>70</v>
      </c>
      <c r="AF24" s="34">
        <f>AF22-AF21</f>
        <v>4.0209326911993248E-2</v>
      </c>
      <c r="AI24" t="s">
        <v>70</v>
      </c>
      <c r="AJ24" s="34">
        <f>AJ22-AJ21</f>
        <v>3.9470031942210992E-2</v>
      </c>
      <c r="AM24" t="s">
        <v>70</v>
      </c>
      <c r="AN24" s="34">
        <f>AN22-AN21</f>
        <v>4.0168621478470556E-2</v>
      </c>
      <c r="AQ24" t="s">
        <v>70</v>
      </c>
      <c r="AR24" s="34">
        <f>AR22-AR21</f>
        <v>4.0228805552357305E-2</v>
      </c>
      <c r="AU24" t="s">
        <v>70</v>
      </c>
      <c r="AV24" s="34">
        <f>AV22-AV21</f>
        <v>4.0574631018770013E-2</v>
      </c>
      <c r="AY24" t="s">
        <v>70</v>
      </c>
      <c r="AZ24" s="34">
        <f>AZ22-AZ21</f>
        <v>4.0814127615853124E-2</v>
      </c>
      <c r="BC24" t="s">
        <v>70</v>
      </c>
      <c r="BD24" s="34">
        <f>BD22-BD21</f>
        <v>4.1062842583622083E-2</v>
      </c>
      <c r="BG24" t="s">
        <v>70</v>
      </c>
      <c r="BH24" s="34">
        <f>BH22-BH21</f>
        <v>4.1470672725213154E-2</v>
      </c>
      <c r="BK24" t="s">
        <v>70</v>
      </c>
      <c r="BL24" s="34">
        <f>BL22-BL21</f>
        <v>4.0744154379203368E-2</v>
      </c>
      <c r="BO24" t="s">
        <v>70</v>
      </c>
      <c r="BP24" s="34">
        <f>BP22-BP21</f>
        <v>2.4927667770959006E-2</v>
      </c>
      <c r="BS24" t="s">
        <v>70</v>
      </c>
      <c r="BT24" s="34">
        <f>BT22-BT21</f>
        <v>4.2019831217267545E-2</v>
      </c>
    </row>
    <row r="25" spans="1:74">
      <c r="G25" t="s">
        <v>71</v>
      </c>
      <c r="H25" s="34">
        <f>H21-H23</f>
        <v>4.0811367477871174E-2</v>
      </c>
      <c r="K25" t="s">
        <v>71</v>
      </c>
      <c r="L25" s="34">
        <f>L21-L23</f>
        <v>4.2727487674549258E-2</v>
      </c>
      <c r="O25" t="s">
        <v>71</v>
      </c>
      <c r="P25" s="34">
        <f>P21-P23</f>
        <v>4.6621427249698144E-2</v>
      </c>
      <c r="S25" t="s">
        <v>71</v>
      </c>
      <c r="T25" s="34">
        <f>T21-T23</f>
        <v>4.5192016753500541E-2</v>
      </c>
      <c r="W25" t="s">
        <v>71</v>
      </c>
      <c r="X25" s="34">
        <f>X21-X23</f>
        <v>4.4715591384007547E-2</v>
      </c>
      <c r="AA25" t="s">
        <v>71</v>
      </c>
      <c r="AB25" s="34">
        <f>AB21-AB23</f>
        <v>4.1979260459287071E-2</v>
      </c>
      <c r="AE25" t="s">
        <v>71</v>
      </c>
      <c r="AF25" s="34">
        <f>AF21-AF23</f>
        <v>4.1894096831516181E-2</v>
      </c>
      <c r="AI25" t="s">
        <v>71</v>
      </c>
      <c r="AJ25" s="34">
        <f>AJ21-AJ23</f>
        <v>4.1092160039068182E-2</v>
      </c>
      <c r="AM25" t="s">
        <v>71</v>
      </c>
      <c r="AN25" s="34">
        <f>AN21-AN23</f>
        <v>4.1849910187889972E-2</v>
      </c>
      <c r="AQ25" t="s">
        <v>71</v>
      </c>
      <c r="AR25" s="34">
        <f>AR21-AR23</f>
        <v>4.191524265120361E-2</v>
      </c>
      <c r="AU25" t="s">
        <v>71</v>
      </c>
      <c r="AV25" s="34">
        <f>AV21-AV23</f>
        <v>4.2290810430633319E-2</v>
      </c>
      <c r="AY25" t="s">
        <v>71</v>
      </c>
      <c r="AZ25" s="34">
        <f>AZ21-AZ23</f>
        <v>4.2551063505944231E-2</v>
      </c>
      <c r="BC25" t="s">
        <v>71</v>
      </c>
      <c r="BD25" s="34">
        <f>BD21-BD23</f>
        <v>4.2821471602124461E-2</v>
      </c>
      <c r="BG25" t="s">
        <v>71</v>
      </c>
      <c r="BH25" s="34">
        <f>BH21-BH23</f>
        <v>4.3265177011034661E-2</v>
      </c>
      <c r="BK25" t="s">
        <v>71</v>
      </c>
      <c r="BL25" s="34">
        <f>BL21-BL23</f>
        <v>4.2475012441571813E-2</v>
      </c>
      <c r="BO25" t="s">
        <v>71</v>
      </c>
      <c r="BP25" s="34">
        <f>BP21-BP23</f>
        <v>2.5564976864848932E-2</v>
      </c>
      <c r="BS25" t="s">
        <v>71</v>
      </c>
      <c r="BT25" s="34">
        <f>BT21-BT23</f>
        <v>4.3863240280653415E-2</v>
      </c>
    </row>
    <row r="26" spans="1:74">
      <c r="G26" t="s">
        <v>72</v>
      </c>
      <c r="H26" s="35">
        <f>AVERAGE(H24:H25)</f>
        <v>4.0011135476664461E-2</v>
      </c>
      <c r="K26" t="s">
        <v>72</v>
      </c>
      <c r="L26" s="35">
        <f>AVERAGE(L24:L25)</f>
        <v>4.1851950352106621E-2</v>
      </c>
      <c r="O26" t="s">
        <v>72</v>
      </c>
      <c r="P26" s="35">
        <f>AVERAGE(P24:P25)</f>
        <v>4.5582887026571289E-2</v>
      </c>
      <c r="S26" t="s">
        <v>72</v>
      </c>
      <c r="T26" s="35">
        <f>AVERAGE(T24:T25)</f>
        <v>4.4214858230391868E-2</v>
      </c>
      <c r="W26" t="s">
        <v>72</v>
      </c>
      <c r="X26" s="35">
        <f>AVERAGE(X24:X25)</f>
        <v>4.3758493875077187E-2</v>
      </c>
      <c r="AA26" t="s">
        <v>72</v>
      </c>
      <c r="AB26" s="35">
        <f>AVERAGE(AB24:AB25)</f>
        <v>4.1133515851019764E-2</v>
      </c>
      <c r="AE26" t="s">
        <v>72</v>
      </c>
      <c r="AF26" s="35">
        <f>AVERAGE(AF24:AF25)</f>
        <v>4.1051711871754715E-2</v>
      </c>
      <c r="AI26" t="s">
        <v>72</v>
      </c>
      <c r="AJ26" s="35">
        <f>AVERAGE(AJ24:AJ25)</f>
        <v>4.0281095990639587E-2</v>
      </c>
      <c r="AM26" t="s">
        <v>72</v>
      </c>
      <c r="AN26" s="35">
        <f>AVERAGE(AN24:AN25)</f>
        <v>4.1009265833180264E-2</v>
      </c>
      <c r="AQ26" t="s">
        <v>72</v>
      </c>
      <c r="AR26" s="35">
        <f>AVERAGE(AR24:AR25)</f>
        <v>4.1072024101780458E-2</v>
      </c>
      <c r="AU26" t="s">
        <v>72</v>
      </c>
      <c r="AV26" s="35">
        <f>AVERAGE(AV24:AV25)</f>
        <v>4.1432720724701666E-2</v>
      </c>
      <c r="AY26" t="s">
        <v>72</v>
      </c>
      <c r="AZ26" s="35">
        <f>AVERAGE(AZ24:AZ25)</f>
        <v>4.1682595560898678E-2</v>
      </c>
      <c r="BC26" t="s">
        <v>72</v>
      </c>
      <c r="BD26" s="35">
        <f>AVERAGE(BD24:BD25)</f>
        <v>4.1942157092873272E-2</v>
      </c>
      <c r="BG26" t="s">
        <v>72</v>
      </c>
      <c r="BH26" s="35">
        <f>AVERAGE(BH24:BH25)</f>
        <v>4.2367924868123907E-2</v>
      </c>
      <c r="BK26" t="s">
        <v>72</v>
      </c>
      <c r="BL26" s="35">
        <f>AVERAGE(BL24:BL25)</f>
        <v>4.1609583410387591E-2</v>
      </c>
      <c r="BO26" t="s">
        <v>72</v>
      </c>
      <c r="BP26" s="35">
        <f>AVERAGE(BP24:BP25)</f>
        <v>2.5246322317903969E-2</v>
      </c>
      <c r="BS26" t="s">
        <v>72</v>
      </c>
      <c r="BT26" s="35">
        <f>AVERAGE(BT24:BT25)</f>
        <v>4.294153574896048E-2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DT36"/>
  <sheetViews>
    <sheetView workbookViewId="0">
      <selection activeCell="F1" sqref="F1"/>
    </sheetView>
  </sheetViews>
  <sheetFormatPr defaultRowHeight="15"/>
  <sheetData>
    <row r="1" spans="2:124" ht="16.5" thickTop="1" thickBot="1">
      <c r="B1" s="3" t="s">
        <v>51</v>
      </c>
      <c r="C1" s="3" t="s">
        <v>52</v>
      </c>
      <c r="D1" s="3" t="s">
        <v>53</v>
      </c>
      <c r="E1" s="36" t="s">
        <v>1</v>
      </c>
      <c r="F1" s="36" t="s">
        <v>2</v>
      </c>
      <c r="G1" s="31">
        <f>LN(G2)</f>
        <v>0.33866080342745825</v>
      </c>
      <c r="H1" s="32">
        <f>G4</f>
        <v>0.91142473044878147</v>
      </c>
      <c r="I1" s="4" t="s">
        <v>1</v>
      </c>
      <c r="J1" s="4" t="s">
        <v>2</v>
      </c>
      <c r="K1" s="31">
        <f>LN(K2)</f>
        <v>0.33592539324091042</v>
      </c>
      <c r="L1" s="32">
        <f>K4</f>
        <v>0.90190782575753747</v>
      </c>
      <c r="M1" s="4" t="s">
        <v>1</v>
      </c>
      <c r="N1" s="4" t="s">
        <v>2</v>
      </c>
      <c r="O1" s="31">
        <f>LN(O2)</f>
        <v>0.33771999186557639</v>
      </c>
      <c r="P1" s="32">
        <f>O4</f>
        <v>0.90394170037148514</v>
      </c>
      <c r="Q1" s="4" t="s">
        <v>1</v>
      </c>
      <c r="R1" s="4" t="s">
        <v>2</v>
      </c>
      <c r="S1" s="31">
        <f>LN(S2)</f>
        <v>0.34372047437016395</v>
      </c>
      <c r="T1" s="32">
        <f>S4</f>
        <v>0.91092160210524542</v>
      </c>
      <c r="U1" s="4" t="s">
        <v>1</v>
      </c>
      <c r="V1" s="4" t="s">
        <v>2</v>
      </c>
      <c r="W1" s="31">
        <f>LN(W2)</f>
        <v>0.33090383213656588</v>
      </c>
      <c r="X1" s="32">
        <f>W4</f>
        <v>0.91256177919411585</v>
      </c>
      <c r="Y1" s="4" t="s">
        <v>1</v>
      </c>
      <c r="Z1" s="4" t="s">
        <v>2</v>
      </c>
      <c r="AA1" s="31">
        <f>LN(AA2)</f>
        <v>0.34046762914547946</v>
      </c>
      <c r="AB1" s="32">
        <f>AA4</f>
        <v>0.90784111189242456</v>
      </c>
      <c r="AC1" s="4" t="s">
        <v>1</v>
      </c>
      <c r="AD1" s="4" t="s">
        <v>2</v>
      </c>
      <c r="AE1" s="31">
        <f>LN(AE2)</f>
        <v>0.33330360634153733</v>
      </c>
      <c r="AF1" s="32">
        <f>AE4</f>
        <v>0.90890475393396886</v>
      </c>
      <c r="AG1" s="4" t="s">
        <v>1</v>
      </c>
      <c r="AH1" s="4" t="s">
        <v>2</v>
      </c>
      <c r="AI1" s="31">
        <f>LN(AI2)</f>
        <v>0.34095342808518281</v>
      </c>
      <c r="AJ1" s="32">
        <f>AI4</f>
        <v>0.90917714013629281</v>
      </c>
      <c r="AK1" s="4" t="s">
        <v>1</v>
      </c>
      <c r="AL1" s="4" t="s">
        <v>2</v>
      </c>
      <c r="AM1" s="31">
        <f>LN(AM2)</f>
        <v>0.34197478022950434</v>
      </c>
      <c r="AN1" s="32">
        <f>AM4</f>
        <v>0.91245941342553105</v>
      </c>
      <c r="AO1" s="4" t="s">
        <v>1</v>
      </c>
      <c r="AP1" s="4" t="s">
        <v>2</v>
      </c>
      <c r="AQ1" s="31">
        <f>LN(AQ2)</f>
        <v>0.33819726906988667</v>
      </c>
      <c r="AR1" s="32">
        <f>AQ4</f>
        <v>0.90945065334617947</v>
      </c>
      <c r="AS1" s="4" t="s">
        <v>1</v>
      </c>
      <c r="AT1" s="4" t="s">
        <v>2</v>
      </c>
      <c r="AU1" s="31">
        <f>LN(AU2)</f>
        <v>0.33998270507762385</v>
      </c>
      <c r="AV1" s="32">
        <f>AU4</f>
        <v>0.91140399667224758</v>
      </c>
      <c r="AW1" s="4" t="s">
        <v>1</v>
      </c>
      <c r="AX1" s="4" t="s">
        <v>2</v>
      </c>
      <c r="AY1" s="31">
        <f>LN(AY2)</f>
        <v>0.34145445611501452</v>
      </c>
      <c r="AZ1" s="32">
        <f>AY4</f>
        <v>0.9146477033474083</v>
      </c>
      <c r="BA1" s="4" t="s">
        <v>1</v>
      </c>
      <c r="BB1" s="4" t="s">
        <v>2</v>
      </c>
      <c r="BC1" s="31">
        <f>LN(BC2)</f>
        <v>0.34163098802653485</v>
      </c>
      <c r="BD1" s="32">
        <f>BC4</f>
        <v>0.9192814703204063</v>
      </c>
      <c r="BE1" s="4" t="s">
        <v>1</v>
      </c>
      <c r="BF1" s="4" t="s">
        <v>2</v>
      </c>
      <c r="BG1" s="31">
        <f>LN(BG2)</f>
        <v>0.33904715970002686</v>
      </c>
      <c r="BH1" s="32">
        <f>BG4</f>
        <v>0.91270253639508392</v>
      </c>
      <c r="BI1" s="4" t="s">
        <v>1</v>
      </c>
      <c r="BJ1" s="4" t="s">
        <v>2</v>
      </c>
      <c r="BK1" s="31">
        <f>LN(BK2)</f>
        <v>0.33857822636813784</v>
      </c>
      <c r="BL1" s="32">
        <f>BK4</f>
        <v>0.911703962931256</v>
      </c>
      <c r="BM1" s="4" t="s">
        <v>1</v>
      </c>
      <c r="BN1" s="4" t="s">
        <v>2</v>
      </c>
      <c r="BO1" s="31">
        <f>LN(BO2)</f>
        <v>0.33910065171011172</v>
      </c>
      <c r="BP1" s="32">
        <f>BO4</f>
        <v>0.91399315777888079</v>
      </c>
      <c r="BQ1" s="4" t="s">
        <v>1</v>
      </c>
      <c r="BR1" s="4" t="s">
        <v>2</v>
      </c>
      <c r="BS1" s="31">
        <f>LN(BS2)</f>
        <v>0.33907058273900936</v>
      </c>
      <c r="BT1" s="32">
        <f>BS4</f>
        <v>0.91263118612514393</v>
      </c>
      <c r="BU1" s="4" t="s">
        <v>1</v>
      </c>
      <c r="BV1" s="4" t="s">
        <v>2</v>
      </c>
      <c r="BW1" s="31">
        <f>LN(BW2)</f>
        <v>0.34083173359486213</v>
      </c>
      <c r="BX1" s="32">
        <f>BW4</f>
        <v>0.91393403316021316</v>
      </c>
      <c r="BY1" s="4" t="s">
        <v>1</v>
      </c>
      <c r="BZ1" s="4" t="s">
        <v>2</v>
      </c>
      <c r="CA1" s="31">
        <f>LN(CA2)</f>
        <v>0.34094024323412625</v>
      </c>
      <c r="CB1" s="32">
        <f>CA4</f>
        <v>0.91424638148471582</v>
      </c>
      <c r="CC1" s="4" t="s">
        <v>1</v>
      </c>
      <c r="CD1" s="4" t="s">
        <v>2</v>
      </c>
      <c r="CE1" s="31">
        <f>LN(CE2)</f>
        <v>0.34182964731393473</v>
      </c>
      <c r="CF1" s="32">
        <f>CE4</f>
        <v>0.9155230309472725</v>
      </c>
      <c r="CG1" s="4" t="s">
        <v>1</v>
      </c>
      <c r="CH1" s="4" t="s">
        <v>2</v>
      </c>
      <c r="CI1" s="31">
        <f>LN(CI2)</f>
        <v>0.3408873730686931</v>
      </c>
      <c r="CJ1" s="32">
        <f>CI4</f>
        <v>0.91215297176967758</v>
      </c>
      <c r="CK1" s="4" t="s">
        <v>1</v>
      </c>
      <c r="CL1" s="4" t="s">
        <v>2</v>
      </c>
      <c r="CM1" s="31">
        <f>LN(CM2)</f>
        <v>0.34087977524286722</v>
      </c>
      <c r="CN1" s="32">
        <f>CM4</f>
        <v>0.91133666575540795</v>
      </c>
      <c r="CO1" s="4" t="s">
        <v>1</v>
      </c>
      <c r="CP1" s="4" t="s">
        <v>2</v>
      </c>
      <c r="CQ1" s="31">
        <f>LN(CQ2)</f>
        <v>0.34014536894105124</v>
      </c>
      <c r="CR1" s="32">
        <f>CQ4</f>
        <v>0.90998653837817367</v>
      </c>
      <c r="CS1" s="4" t="s">
        <v>1</v>
      </c>
      <c r="CT1" s="4" t="s">
        <v>2</v>
      </c>
      <c r="CU1" s="31">
        <f>LN(CU2)</f>
        <v>0.33957196391841127</v>
      </c>
      <c r="CV1" s="32">
        <f>CU4</f>
        <v>0.90909838938281573</v>
      </c>
      <c r="CW1" s="4" t="s">
        <v>1</v>
      </c>
      <c r="CX1" s="4" t="s">
        <v>2</v>
      </c>
      <c r="CY1" s="31">
        <f>LN(CY2)</f>
        <v>0.33884718775900508</v>
      </c>
      <c r="CZ1" s="32">
        <f>CY4</f>
        <v>0.90827968390486902</v>
      </c>
      <c r="DA1" s="4" t="s">
        <v>1</v>
      </c>
      <c r="DB1" s="4" t="s">
        <v>2</v>
      </c>
      <c r="DC1" s="31">
        <f>LN(DC2)</f>
        <v>0.33822298491768055</v>
      </c>
      <c r="DD1" s="32">
        <f>DC4</f>
        <v>0.90733969292746008</v>
      </c>
      <c r="DE1" s="4" t="s">
        <v>1</v>
      </c>
      <c r="DF1" s="4" t="s">
        <v>2</v>
      </c>
      <c r="DG1" s="31">
        <f>LN(DG2)</f>
        <v>0.33306038486023287</v>
      </c>
      <c r="DH1" s="32">
        <f>DG4</f>
        <v>0.90895421785070563</v>
      </c>
      <c r="DI1" s="4" t="s">
        <v>1</v>
      </c>
      <c r="DJ1" s="4" t="s">
        <v>2</v>
      </c>
      <c r="DK1" s="31">
        <f>LN(DK2)</f>
        <v>0.32287799627017821</v>
      </c>
      <c r="DL1" s="32">
        <f>DK4</f>
        <v>0.93896007401299453</v>
      </c>
      <c r="DM1" s="4" t="s">
        <v>1</v>
      </c>
      <c r="DN1" s="4" t="s">
        <v>2</v>
      </c>
      <c r="DO1" s="31">
        <f>LN(DO2)</f>
        <v>0.33971614603618655</v>
      </c>
      <c r="DP1" s="32">
        <f>DO4</f>
        <v>0.90666434318490585</v>
      </c>
      <c r="DQ1" s="4" t="s">
        <v>1</v>
      </c>
      <c r="DR1" s="4" t="s">
        <v>2</v>
      </c>
      <c r="DS1" s="31">
        <f>LN(DS2)</f>
        <v>0.34051178751811967</v>
      </c>
      <c r="DT1" s="32">
        <f>DS4</f>
        <v>0.90640704648126602</v>
      </c>
    </row>
    <row r="2" spans="2:124" ht="15.75" thickTop="1">
      <c r="B2">
        <v>0.33592539324091042</v>
      </c>
      <c r="C2" s="33">
        <v>0.90190782575753747</v>
      </c>
      <c r="D2">
        <v>239.05682232849335</v>
      </c>
      <c r="E2" s="4">
        <v>1943</v>
      </c>
      <c r="F2" s="5">
        <v>561.80424064040244</v>
      </c>
      <c r="G2">
        <f t="array" ref="G2:H6">LOGEST(F2:F30,E2:E30,TRUE, TRUE)</f>
        <v>1.4030673488533467</v>
      </c>
      <c r="H2">
        <v>2.2582456404320154E-283</v>
      </c>
      <c r="I2" s="4">
        <v>1946</v>
      </c>
      <c r="J2" s="5">
        <v>2652.4206464967692</v>
      </c>
      <c r="K2">
        <f t="array" ref="K2:L6">LOGEST(J2:J29,I2:I29,TRUE, TRUE)</f>
        <v>1.3992346285558033</v>
      </c>
      <c r="L2">
        <v>5.2209876620439337E-281</v>
      </c>
      <c r="M2" s="4">
        <v>1943</v>
      </c>
      <c r="N2" s="5">
        <v>561.80424064040244</v>
      </c>
      <c r="O2">
        <f t="array" ref="O2:P6">LOGEST(N2:N29,M2:M29,TRUE, TRUE)</f>
        <v>1.4017479476207335</v>
      </c>
      <c r="P2">
        <v>1.4700305351671218E-282</v>
      </c>
      <c r="Q2" s="4">
        <v>1943</v>
      </c>
      <c r="R2" s="5">
        <v>561.80424064040244</v>
      </c>
      <c r="S2">
        <f t="array" ref="S2:T6">LOGEST(R2:R29,Q2:Q29,TRUE, TRUE)</f>
        <v>1.4101843977285036</v>
      </c>
      <c r="T2">
        <v>9.446626648449491E-288</v>
      </c>
      <c r="U2" s="4">
        <v>1943</v>
      </c>
      <c r="V2" s="5">
        <v>561.80424064040244</v>
      </c>
      <c r="W2">
        <f t="array" ref="W2:X6">LOGEST(V2:V29,U2:U29,TRUE, TRUE)</f>
        <v>1.3922258984800813</v>
      </c>
      <c r="X2">
        <v>1.188149971120216E-276</v>
      </c>
      <c r="Y2" s="4">
        <v>1943</v>
      </c>
      <c r="Z2" s="5">
        <v>561.80424064040244</v>
      </c>
      <c r="AA2">
        <f t="array" ref="AA2:AB6">LOGEST(Z2:Z29,Y2:Y29,TRUE, TRUE)</f>
        <v>1.4056047386436348</v>
      </c>
      <c r="AB2">
        <v>6.155844908922526E-285</v>
      </c>
      <c r="AC2" s="4">
        <v>1943</v>
      </c>
      <c r="AD2" s="5">
        <v>561.80424064040244</v>
      </c>
      <c r="AE2">
        <f t="array" ref="AE2:AF6">LOGEST(AD2:AD29,AC2:AC29,TRUE, TRUE)</f>
        <v>1.3955709383436197</v>
      </c>
      <c r="AF2">
        <v>9.8983893464669476E-279</v>
      </c>
      <c r="AG2" s="4">
        <v>1943</v>
      </c>
      <c r="AH2" s="5">
        <v>561.80424064040244</v>
      </c>
      <c r="AI2">
        <f t="array" ref="AI2:AJ6">LOGEST(AH2:AH29,AG2:AG29,TRUE, TRUE)</f>
        <v>1.4062877458239593</v>
      </c>
      <c r="AJ2">
        <v>2.3297277633654934E-285</v>
      </c>
      <c r="AK2" s="4">
        <v>1943</v>
      </c>
      <c r="AL2" s="5">
        <v>561.80424064040244</v>
      </c>
      <c r="AM2">
        <f t="array" ref="AM2:AN6">LOGEST(AL2:AL29,AK2:AK29,TRUE, TRUE)</f>
        <v>1.4077247945701763</v>
      </c>
      <c r="AN2">
        <v>3.0013867270890286E-286</v>
      </c>
      <c r="AO2" s="4">
        <v>1943</v>
      </c>
      <c r="AP2" s="5">
        <v>561.80424064040244</v>
      </c>
      <c r="AQ2">
        <f t="array" ref="AQ2:AR6">LOGEST(AP2:AP29,AO2:AO29,TRUE, TRUE)</f>
        <v>1.4024171296422809</v>
      </c>
      <c r="AR2">
        <v>5.7168122506878142E-283</v>
      </c>
      <c r="AS2" s="4">
        <v>1943</v>
      </c>
      <c r="AT2" s="5">
        <v>561.80424064040244</v>
      </c>
      <c r="AU2">
        <f t="array" ref="AU2:AV6">LOGEST(AT2:AT29,AS2:AS29,TRUE, TRUE)</f>
        <v>1.4049232923141912</v>
      </c>
      <c r="AV2">
        <v>1.5896182746998211E-284</v>
      </c>
      <c r="AW2" s="4">
        <v>1943</v>
      </c>
      <c r="AX2" s="5">
        <v>561.80424064040244</v>
      </c>
      <c r="AY2">
        <f t="array" ref="AY2:AZ6">LOGEST(AX2:AX29,AW2:AW29,TRUE, TRUE)</f>
        <v>1.4069925119416726</v>
      </c>
      <c r="AZ2">
        <v>8.2826779613215433E-286</v>
      </c>
      <c r="BA2" s="4">
        <v>1943</v>
      </c>
      <c r="BB2" s="5">
        <v>561.80424064040244</v>
      </c>
      <c r="BC2">
        <f t="array" ref="BC2:BD6">LOGEST(BB2:BB29,BA2:BA29,TRUE, TRUE)</f>
        <v>1.4072409129440073</v>
      </c>
      <c r="BD2">
        <v>5.6135560618359298E-286</v>
      </c>
      <c r="BE2" s="4">
        <v>1943</v>
      </c>
      <c r="BF2" s="5">
        <v>561.80424064040244</v>
      </c>
      <c r="BG2">
        <f t="array" ref="BG2:BH6">LOGEST(BF2:BF29,BE2:BE29,TRUE, TRUE)</f>
        <v>1.403609537456652</v>
      </c>
      <c r="BH2">
        <v>1.0007110873308625E-283</v>
      </c>
      <c r="BI2" s="4">
        <v>1943</v>
      </c>
      <c r="BJ2" s="5">
        <v>561.80424064040244</v>
      </c>
      <c r="BK2">
        <f t="array" ref="BK2:BL6">LOGEST(BJ2:BJ29,BI2:BI29,TRUE, TRUE)</f>
        <v>1.4029514924612558</v>
      </c>
      <c r="BL2">
        <v>2.7302890906195752E-283</v>
      </c>
      <c r="BM2" s="4">
        <v>1943</v>
      </c>
      <c r="BN2" s="5">
        <v>561.80424064040244</v>
      </c>
      <c r="BO2">
        <f t="array" ref="BO2:BP6">LOGEST(BN2:BN29,BM2:BM29,TRUE, TRUE)</f>
        <v>1.4036846213603613</v>
      </c>
      <c r="BP2">
        <v>1.0165823942501729E-283</v>
      </c>
      <c r="BQ2" s="4">
        <v>1943</v>
      </c>
      <c r="BR2" s="5">
        <v>561.80424064040244</v>
      </c>
      <c r="BS2">
        <f t="array" ref="BS2:BT6">LOGEST(BR2:BR29,BQ2:BQ29,TRUE, TRUE)</f>
        <v>1.4036424146426043</v>
      </c>
      <c r="BT2">
        <v>1.0541788432778697E-283</v>
      </c>
      <c r="BU2" s="4">
        <v>1943</v>
      </c>
      <c r="BV2" s="5">
        <v>561.80424064040244</v>
      </c>
      <c r="BW2">
        <f t="array" ref="BW2:BX6">LOGEST(BV2:BV29,BU2:BU29,TRUE, TRUE)</f>
        <v>1.4061166187663083</v>
      </c>
      <c r="BX2">
        <v>3.3241540234745343E-285</v>
      </c>
      <c r="BY2" s="4">
        <v>1943</v>
      </c>
      <c r="BZ2" s="5">
        <v>561.80424064040244</v>
      </c>
      <c r="CA2">
        <f t="array" ref="CA2:CB6">LOGEST(BZ2:BZ29,BY2:BY29,TRUE, TRUE)</f>
        <v>1.4062692042517222</v>
      </c>
      <c r="CB2">
        <v>2.6922026717194038E-285</v>
      </c>
      <c r="CC2" s="4">
        <v>1943</v>
      </c>
      <c r="CD2" s="5">
        <v>561.80424064040244</v>
      </c>
      <c r="CE2">
        <f t="array" ref="CE2:CF6">LOGEST(CD2:CD29,CC2:CC29,TRUE, TRUE)</f>
        <v>1.4075205021915536</v>
      </c>
      <c r="CF2">
        <v>4.7109541021073862E-286</v>
      </c>
      <c r="CG2" s="4">
        <v>1943</v>
      </c>
      <c r="CH2" s="5">
        <v>561.80424064040244</v>
      </c>
      <c r="CI2">
        <f t="array" ref="CI2:CJ6">LOGEST(CH2:CH29,CG2:CG29,TRUE, TRUE)</f>
        <v>1.4061948565316553</v>
      </c>
      <c r="CJ2">
        <v>2.9295123228751815E-285</v>
      </c>
      <c r="CK2" s="4">
        <v>1943</v>
      </c>
      <c r="CL2" s="5">
        <v>561.80424064040244</v>
      </c>
      <c r="CM2">
        <f t="array" ref="CM2:CN6">LOGEST(CL2:CL29,CK2:CK29,TRUE, TRUE)</f>
        <v>1.4061841725486457</v>
      </c>
      <c r="CN2">
        <v>2.9549733993430847E-285</v>
      </c>
      <c r="CO2" s="4">
        <v>1943</v>
      </c>
      <c r="CP2" s="5">
        <v>561.80424064040244</v>
      </c>
      <c r="CQ2">
        <f t="array" ref="CQ2:CR6">LOGEST(CP2:CP29,CO2:CO29,TRUE, TRUE)</f>
        <v>1.4051518411525528</v>
      </c>
      <c r="CR2">
        <v>1.2390146693852621E-284</v>
      </c>
      <c r="CS2" s="4">
        <v>1943</v>
      </c>
      <c r="CT2" s="5">
        <v>561.80424064040244</v>
      </c>
      <c r="CU2">
        <f t="array" ref="CU2:CV6">LOGEST(CT2:CT29,CS2:CS29,TRUE, TRUE)</f>
        <v>1.4043463509873872</v>
      </c>
      <c r="CV2">
        <v>3.7983188912605762E-284</v>
      </c>
      <c r="CW2" s="4">
        <v>1943</v>
      </c>
      <c r="CX2" s="5">
        <v>561.80424064040244</v>
      </c>
      <c r="CY2">
        <f t="array" ref="CY2:CZ6">LOGEST(CX2:CX29,CW2:CW29,TRUE, TRUE)</f>
        <v>1.403328882995454</v>
      </c>
      <c r="CZ2">
        <v>1.5679384900263715E-283</v>
      </c>
      <c r="DA2" s="4">
        <v>1943</v>
      </c>
      <c r="DB2" s="5">
        <v>561.80424064040244</v>
      </c>
      <c r="DC2">
        <f t="array" ref="DC2:DD6">LOGEST(DB2:DB29,DA2:DA29,TRUE, TRUE)</f>
        <v>1.4024531944514469</v>
      </c>
      <c r="DD2">
        <v>5.3244418787597375E-283</v>
      </c>
      <c r="DE2" s="4">
        <v>1943</v>
      </c>
      <c r="DF2" s="5">
        <v>561.80424064040244</v>
      </c>
      <c r="DG2">
        <f t="array" ref="DG2:DH6">LOGEST(DF2:DF29,DE2:DE29,TRUE, TRUE)</f>
        <v>1.3952315467880618</v>
      </c>
      <c r="DH2">
        <v>1.3197694769271681E-278</v>
      </c>
      <c r="DI2" s="4">
        <v>1943</v>
      </c>
      <c r="DJ2" s="5">
        <v>561.80424064040244</v>
      </c>
      <c r="DK2">
        <f t="array" ref="DK2:DL6">LOGEST(DJ2:DJ29,DI2:DI29,TRUE, TRUE)</f>
        <v>1.3810968416605331</v>
      </c>
      <c r="DL2">
        <v>6.1250835106350108E-270</v>
      </c>
      <c r="DM2" s="4">
        <v>1943</v>
      </c>
      <c r="DN2" s="5">
        <v>561.80424064040244</v>
      </c>
      <c r="DO2">
        <f t="array" ref="DO2:DP6">LOGEST(DN2:DN29,DM2:DM29,TRUE, TRUE)</f>
        <v>1.4045488472161793</v>
      </c>
      <c r="DP2">
        <v>2.8487734465617558E-284</v>
      </c>
      <c r="DQ2" s="4">
        <v>1943</v>
      </c>
      <c r="DR2" s="5">
        <v>561.80424064040244</v>
      </c>
      <c r="DS2">
        <f t="array" ref="DS2:DT6">LOGEST(DR2:DR29,DQ2:DQ29,TRUE, TRUE)</f>
        <v>1.4056668092319267</v>
      </c>
      <c r="DT2">
        <v>5.9697109834276692E-285</v>
      </c>
    </row>
    <row r="3" spans="2:124">
      <c r="B3">
        <v>0.33771999186557639</v>
      </c>
      <c r="C3" s="33">
        <v>0.90394170037148514</v>
      </c>
      <c r="D3">
        <v>244.66895937726875</v>
      </c>
      <c r="E3" s="4">
        <v>1946</v>
      </c>
      <c r="F3" s="5">
        <v>2652.4206464967692</v>
      </c>
      <c r="G3">
        <v>2.0317903314795938E-2</v>
      </c>
      <c r="H3">
        <v>40.177721246799727</v>
      </c>
      <c r="I3" s="4">
        <v>1949</v>
      </c>
      <c r="J3" s="5">
        <v>76839.081952730383</v>
      </c>
      <c r="K3">
        <v>2.1726624726413062E-2</v>
      </c>
      <c r="L3">
        <v>42.989896796703697</v>
      </c>
      <c r="M3" s="4">
        <v>1949</v>
      </c>
      <c r="N3" s="5">
        <v>76839.081952730383</v>
      </c>
      <c r="O3">
        <v>2.1590730312693839E-2</v>
      </c>
      <c r="P3">
        <v>42.718732719854721</v>
      </c>
      <c r="Q3" s="4">
        <v>1946</v>
      </c>
      <c r="R3" s="5">
        <v>2652.4206464967692</v>
      </c>
      <c r="S3">
        <v>2.1079700037444894E-2</v>
      </c>
      <c r="T3">
        <v>41.705401326595705</v>
      </c>
      <c r="U3" s="4">
        <v>1946</v>
      </c>
      <c r="V3" s="5">
        <v>2652.4206464967692</v>
      </c>
      <c r="W3">
        <v>2.0087904778691507E-2</v>
      </c>
      <c r="X3">
        <v>39.740341382976965</v>
      </c>
      <c r="Y3" s="4">
        <v>1946</v>
      </c>
      <c r="Z3" s="5">
        <v>2652.4206464967692</v>
      </c>
      <c r="AA3">
        <v>2.1274180648570607E-2</v>
      </c>
      <c r="AB3">
        <v>42.088676221711978</v>
      </c>
      <c r="AC3" s="4">
        <v>1946</v>
      </c>
      <c r="AD3" s="5">
        <v>2652.4206464967692</v>
      </c>
      <c r="AE3">
        <v>2.0693883886458774E-2</v>
      </c>
      <c r="AF3">
        <v>40.93916310574658</v>
      </c>
      <c r="AG3" s="4">
        <v>1946</v>
      </c>
      <c r="AH3" s="5">
        <v>2652.4206464967692</v>
      </c>
      <c r="AI3">
        <v>2.1134000829489165E-2</v>
      </c>
      <c r="AJ3">
        <v>41.809856080307718</v>
      </c>
      <c r="AK3" s="4">
        <v>1946</v>
      </c>
      <c r="AL3" s="5">
        <v>2652.4206464967692</v>
      </c>
      <c r="AM3">
        <v>2.0773293315565506E-2</v>
      </c>
      <c r="AN3">
        <v>41.093327782550155</v>
      </c>
      <c r="AO3" s="4">
        <v>1946</v>
      </c>
      <c r="AP3" s="5">
        <v>2652.4206464967692</v>
      </c>
      <c r="AQ3">
        <v>2.0928423418651469E-2</v>
      </c>
      <c r="AR3">
        <v>41.397242266080923</v>
      </c>
      <c r="AS3" s="4">
        <v>1946</v>
      </c>
      <c r="AT3" s="5">
        <v>2652.4206464967692</v>
      </c>
      <c r="AU3">
        <v>2.0788432903030941E-2</v>
      </c>
      <c r="AV3">
        <v>41.118862662202247</v>
      </c>
      <c r="AW3" s="4">
        <v>1946</v>
      </c>
      <c r="AX3" s="5">
        <v>2652.4206464967692</v>
      </c>
      <c r="AY3">
        <v>2.045628626144427E-2</v>
      </c>
      <c r="AZ3">
        <v>40.461887112250011</v>
      </c>
      <c r="BA3" s="4">
        <v>1946</v>
      </c>
      <c r="BB3" s="5">
        <v>2652.4206464967692</v>
      </c>
      <c r="BC3">
        <v>1.9853311241012542E-2</v>
      </c>
      <c r="BD3">
        <v>39.266403903099906</v>
      </c>
      <c r="BE3" s="4">
        <v>1946</v>
      </c>
      <c r="BF3" s="5">
        <v>2652.4206464967692</v>
      </c>
      <c r="BG3">
        <v>2.0564095904984567E-2</v>
      </c>
      <c r="BH3">
        <v>40.667090302282659</v>
      </c>
      <c r="BI3" s="4">
        <v>1946</v>
      </c>
      <c r="BJ3" s="5">
        <v>2652.4206464967692</v>
      </c>
      <c r="BK3">
        <v>2.0664078180952328E-2</v>
      </c>
      <c r="BL3">
        <v>40.863338878209255</v>
      </c>
      <c r="BM3" s="4">
        <v>1946</v>
      </c>
      <c r="BN3" s="5">
        <v>2652.4206464967692</v>
      </c>
      <c r="BO3">
        <v>2.0400319983580557E-2</v>
      </c>
      <c r="BP3">
        <v>40.338840291883351</v>
      </c>
      <c r="BQ3" s="4">
        <v>1946</v>
      </c>
      <c r="BR3" s="5">
        <v>2652.4206464967692</v>
      </c>
      <c r="BS3">
        <v>2.0574723424475638E-2</v>
      </c>
      <c r="BT3">
        <v>40.682963239316557</v>
      </c>
      <c r="BU3" s="4">
        <v>1946</v>
      </c>
      <c r="BV3" s="5">
        <v>2652.4206464967692</v>
      </c>
      <c r="BW3">
        <v>2.0512172047048253E-2</v>
      </c>
      <c r="BX3">
        <v>40.552657700809952</v>
      </c>
      <c r="BY3" s="4">
        <v>1946</v>
      </c>
      <c r="BZ3" s="5">
        <v>2652.4206464967692</v>
      </c>
      <c r="CA3">
        <v>2.0477936645581268E-2</v>
      </c>
      <c r="CB3">
        <v>40.484974155949075</v>
      </c>
      <c r="CC3" s="4">
        <v>1946</v>
      </c>
      <c r="CD3" s="5">
        <v>2652.4206464967692</v>
      </c>
      <c r="CE3">
        <v>2.0363741607226357E-2</v>
      </c>
      <c r="CF3">
        <v>40.25774516766721</v>
      </c>
      <c r="CG3" s="4">
        <v>1946</v>
      </c>
      <c r="CH3" s="5">
        <v>2652.4206464967692</v>
      </c>
      <c r="CI3">
        <v>2.0746934659265644E-2</v>
      </c>
      <c r="CJ3">
        <v>41.013798018900872</v>
      </c>
      <c r="CK3" s="4">
        <v>1946</v>
      </c>
      <c r="CL3" s="5">
        <v>2652.4206464967692</v>
      </c>
      <c r="CM3">
        <v>2.0851973708855862E-2</v>
      </c>
      <c r="CN3">
        <v>41.219942458257663</v>
      </c>
      <c r="CO3" s="4">
        <v>1946</v>
      </c>
      <c r="CP3" s="5">
        <v>2652.4206464967692</v>
      </c>
      <c r="CQ3">
        <v>2.0980417991215396E-2</v>
      </c>
      <c r="CR3">
        <v>41.473092863217623</v>
      </c>
      <c r="CS3" s="4">
        <v>1946</v>
      </c>
      <c r="CT3" s="5">
        <v>2652.4206464967692</v>
      </c>
      <c r="CU3">
        <v>2.1058406138120687E-2</v>
      </c>
      <c r="CV3">
        <v>41.626496137823572</v>
      </c>
      <c r="CW3" s="4">
        <v>1946</v>
      </c>
      <c r="CX3" s="5">
        <v>2652.4206464967692</v>
      </c>
      <c r="CY3">
        <v>2.1117387193712096E-2</v>
      </c>
      <c r="CZ3">
        <v>41.742322445280159</v>
      </c>
      <c r="DA3" s="4">
        <v>1946</v>
      </c>
      <c r="DB3" s="5">
        <v>2652.4206464967692</v>
      </c>
      <c r="DC3">
        <v>2.1197193117836674E-2</v>
      </c>
      <c r="DD3">
        <v>41.898541264730014</v>
      </c>
      <c r="DE3" s="4">
        <v>1946</v>
      </c>
      <c r="DF3" s="5">
        <v>2652.4206464967692</v>
      </c>
      <c r="DG3">
        <v>2.0672605478631405E-2</v>
      </c>
      <c r="DH3">
        <v>40.860889534155099</v>
      </c>
      <c r="DI3" s="4">
        <v>1946</v>
      </c>
      <c r="DJ3" s="5">
        <v>2652.4206464967692</v>
      </c>
      <c r="DK3">
        <v>1.614489450947634E-2</v>
      </c>
      <c r="DL3">
        <v>31.911543601710228</v>
      </c>
      <c r="DM3" s="4">
        <v>1946</v>
      </c>
      <c r="DN3" s="5">
        <v>2652.4206464967692</v>
      </c>
      <c r="DO3">
        <v>2.1376177171309511E-2</v>
      </c>
      <c r="DP3">
        <v>42.249227947777321</v>
      </c>
      <c r="DQ3" s="4">
        <v>1946</v>
      </c>
      <c r="DR3" s="5">
        <v>2652.4206464967692</v>
      </c>
      <c r="DS3">
        <v>2.1458799217656862E-2</v>
      </c>
      <c r="DT3">
        <v>42.410971677445097</v>
      </c>
    </row>
    <row r="4" spans="2:124" ht="15.75" thickBot="1">
      <c r="B4">
        <v>0.34372047437016395</v>
      </c>
      <c r="C4" s="33">
        <v>0.91092160210524542</v>
      </c>
      <c r="D4">
        <v>265.87772360610688</v>
      </c>
      <c r="E4" s="4">
        <v>1949</v>
      </c>
      <c r="F4" s="5">
        <v>76839.081952730383</v>
      </c>
      <c r="G4">
        <v>0.91142473044878147</v>
      </c>
      <c r="H4">
        <v>2.2745665192124065</v>
      </c>
      <c r="I4" s="4">
        <v>1953</v>
      </c>
      <c r="J4" s="5">
        <v>1013.1908281321929</v>
      </c>
      <c r="K4">
        <v>0.90190782575753747</v>
      </c>
      <c r="L4">
        <v>2.3106811510665826</v>
      </c>
      <c r="M4" s="4">
        <v>1953</v>
      </c>
      <c r="N4" s="5">
        <v>1013.1908281321929</v>
      </c>
      <c r="O4">
        <v>0.90394170037148514</v>
      </c>
      <c r="P4">
        <v>2.3168538049434853</v>
      </c>
      <c r="Q4" s="4">
        <v>1953</v>
      </c>
      <c r="R4" s="5">
        <v>1013.1908281321929</v>
      </c>
      <c r="S4">
        <v>0.91092160210524542</v>
      </c>
      <c r="T4">
        <v>2.2801599407160582</v>
      </c>
      <c r="U4" s="4">
        <v>1949</v>
      </c>
      <c r="V4" s="5">
        <v>76839.081952730383</v>
      </c>
      <c r="W4">
        <v>0.91256177919411585</v>
      </c>
      <c r="X4">
        <v>2.1930541012102256</v>
      </c>
      <c r="Y4" s="4">
        <v>1949</v>
      </c>
      <c r="Z4" s="5">
        <v>76839.081952730383</v>
      </c>
      <c r="AA4">
        <v>0.90784111189242456</v>
      </c>
      <c r="AB4">
        <v>2.3123100903183342</v>
      </c>
      <c r="AC4" s="4">
        <v>1949</v>
      </c>
      <c r="AD4" s="5">
        <v>76839.081952730383</v>
      </c>
      <c r="AE4">
        <v>0.90890475393396886</v>
      </c>
      <c r="AF4">
        <v>2.2592105760729706</v>
      </c>
      <c r="AG4" s="4">
        <v>1949</v>
      </c>
      <c r="AH4" s="5">
        <v>76839.081952730383</v>
      </c>
      <c r="AI4">
        <v>0.90917714013629281</v>
      </c>
      <c r="AJ4">
        <v>2.3072594033428389</v>
      </c>
      <c r="AK4" s="4">
        <v>1949</v>
      </c>
      <c r="AL4" s="5">
        <v>76839.081952730383</v>
      </c>
      <c r="AM4">
        <v>0.91245941342553105</v>
      </c>
      <c r="AN4">
        <v>2.2854264427826605</v>
      </c>
      <c r="AO4" s="4">
        <v>1949</v>
      </c>
      <c r="AP4" s="5">
        <v>76839.081952730383</v>
      </c>
      <c r="AQ4">
        <v>0.90945065334617947</v>
      </c>
      <c r="AR4">
        <v>2.316905701652582</v>
      </c>
      <c r="AS4" s="4">
        <v>1949</v>
      </c>
      <c r="AT4" s="5">
        <v>76839.081952730383</v>
      </c>
      <c r="AU4">
        <v>0.91140399667224758</v>
      </c>
      <c r="AV4">
        <v>2.3073688964747436</v>
      </c>
      <c r="AW4" s="4">
        <v>1949</v>
      </c>
      <c r="AX4" s="5">
        <v>76839.081952730383</v>
      </c>
      <c r="AY4">
        <v>0.9146477033474083</v>
      </c>
      <c r="AZ4">
        <v>2.2705029704359467</v>
      </c>
      <c r="BA4" s="4">
        <v>1949</v>
      </c>
      <c r="BB4" s="5">
        <v>76839.081952730383</v>
      </c>
      <c r="BC4">
        <v>0.9192814703204063</v>
      </c>
      <c r="BD4">
        <v>2.2127060278182213</v>
      </c>
      <c r="BE4" s="4">
        <v>1949</v>
      </c>
      <c r="BF4" s="5">
        <v>76839.081952730383</v>
      </c>
      <c r="BG4">
        <v>0.91270253639508392</v>
      </c>
      <c r="BH4">
        <v>2.301062998873717</v>
      </c>
      <c r="BI4" s="4">
        <v>1949</v>
      </c>
      <c r="BJ4" s="5">
        <v>76839.081952730383</v>
      </c>
      <c r="BK4">
        <v>0.911703962931256</v>
      </c>
      <c r="BL4">
        <v>2.3131475233907888</v>
      </c>
      <c r="BM4" s="4">
        <v>1949</v>
      </c>
      <c r="BN4" s="5">
        <v>76839.081952730383</v>
      </c>
      <c r="BO4">
        <v>0.91399315777888079</v>
      </c>
      <c r="BP4">
        <v>2.283127583503739</v>
      </c>
      <c r="BQ4" s="4">
        <v>1949</v>
      </c>
      <c r="BR4" s="5">
        <v>76839.081952730383</v>
      </c>
      <c r="BS4">
        <v>0.91263118612514393</v>
      </c>
      <c r="BT4">
        <v>2.3020453225775732</v>
      </c>
      <c r="BU4" s="4">
        <v>1949</v>
      </c>
      <c r="BV4" s="5">
        <v>76839.081952730383</v>
      </c>
      <c r="BW4">
        <v>0.91393403316021316</v>
      </c>
      <c r="BX4">
        <v>2.2810677634396845</v>
      </c>
      <c r="BY4" s="4">
        <v>1949</v>
      </c>
      <c r="BZ4" s="5">
        <v>76839.081952730383</v>
      </c>
      <c r="CA4">
        <v>0.91424638148471582</v>
      </c>
      <c r="CB4">
        <v>2.2772605961404033</v>
      </c>
      <c r="CC4" s="4">
        <v>1949</v>
      </c>
      <c r="CD4" s="5">
        <v>76839.081952730383</v>
      </c>
      <c r="CE4">
        <v>0.9155230309472725</v>
      </c>
      <c r="CF4">
        <v>2.2593759112989851</v>
      </c>
      <c r="CG4" s="4">
        <v>1949</v>
      </c>
      <c r="CH4" s="5">
        <v>76839.081952730383</v>
      </c>
      <c r="CI4">
        <v>0.91215297176967758</v>
      </c>
      <c r="CJ4">
        <v>2.2958196422725972</v>
      </c>
      <c r="CK4" s="4">
        <v>1949</v>
      </c>
      <c r="CL4" s="5">
        <v>76839.081952730383</v>
      </c>
      <c r="CM4">
        <v>0.91133666575540795</v>
      </c>
      <c r="CN4">
        <v>2.3005413936259882</v>
      </c>
      <c r="CO4" s="4">
        <v>1949</v>
      </c>
      <c r="CP4" s="5">
        <v>76839.081952730383</v>
      </c>
      <c r="CQ4">
        <v>0.90998653837817367</v>
      </c>
      <c r="CR4">
        <v>2.3109364778550106</v>
      </c>
      <c r="CS4" s="4">
        <v>1949</v>
      </c>
      <c r="CT4" s="5">
        <v>76839.081952730383</v>
      </c>
      <c r="CU4">
        <v>0.90909838938281573</v>
      </c>
      <c r="CV4">
        <v>2.3155322558848583</v>
      </c>
      <c r="CW4" s="4">
        <v>1949</v>
      </c>
      <c r="CX4" s="5">
        <v>76839.081952730383</v>
      </c>
      <c r="CY4">
        <v>0.90827968390486902</v>
      </c>
      <c r="CZ4">
        <v>2.3178058948813987</v>
      </c>
      <c r="DA4" s="4">
        <v>1949</v>
      </c>
      <c r="DB4" s="5">
        <v>76839.081952730383</v>
      </c>
      <c r="DC4">
        <v>0.90733969292746008</v>
      </c>
      <c r="DD4">
        <v>2.3174843831367733</v>
      </c>
      <c r="DE4" s="4">
        <v>1949</v>
      </c>
      <c r="DF4" s="5">
        <v>76839.081952730383</v>
      </c>
      <c r="DG4">
        <v>0.90895421785070563</v>
      </c>
      <c r="DH4">
        <v>2.2553958749385159</v>
      </c>
      <c r="DI4" s="4">
        <v>1949</v>
      </c>
      <c r="DJ4" s="5">
        <v>76839.081952730383</v>
      </c>
      <c r="DK4">
        <v>0.93896007401299453</v>
      </c>
      <c r="DL4">
        <v>1.7614194067423912</v>
      </c>
      <c r="DM4" s="4">
        <v>1949</v>
      </c>
      <c r="DN4" s="5">
        <v>76839.081952730383</v>
      </c>
      <c r="DO4">
        <v>0.90666434318490585</v>
      </c>
      <c r="DP4">
        <v>2.3161784452470586</v>
      </c>
      <c r="DQ4" s="4">
        <v>1949</v>
      </c>
      <c r="DR4" s="5">
        <v>76839.081952730383</v>
      </c>
      <c r="DS4">
        <v>0.90640704648126602</v>
      </c>
      <c r="DT4">
        <v>2.3133455722160305</v>
      </c>
    </row>
    <row r="5" spans="2:124" ht="16.5" thickTop="1" thickBot="1">
      <c r="B5">
        <v>0.33090383213656588</v>
      </c>
      <c r="C5" s="33">
        <v>0.91256177919411585</v>
      </c>
      <c r="D5">
        <v>271.35280247434213</v>
      </c>
      <c r="E5" s="4">
        <v>1953</v>
      </c>
      <c r="F5" s="5">
        <v>1013.1908281321929</v>
      </c>
      <c r="G5">
        <v>277.82549064541388</v>
      </c>
      <c r="H5">
        <v>27</v>
      </c>
      <c r="I5" s="4">
        <v>1951</v>
      </c>
      <c r="J5" s="5">
        <v>44025.475472131169</v>
      </c>
      <c r="K5" s="30">
        <v>239.05682232849335</v>
      </c>
      <c r="L5">
        <v>26</v>
      </c>
      <c r="M5" s="4">
        <v>1951</v>
      </c>
      <c r="N5" s="5">
        <v>44025.475472131169</v>
      </c>
      <c r="O5" s="30">
        <v>244.66895937726875</v>
      </c>
      <c r="P5">
        <v>26</v>
      </c>
      <c r="Q5" s="4">
        <v>1951</v>
      </c>
      <c r="R5" s="5">
        <v>44025.475472131169</v>
      </c>
      <c r="S5" s="30">
        <v>265.87772360610688</v>
      </c>
      <c r="T5">
        <v>26</v>
      </c>
      <c r="U5" s="4">
        <v>1951</v>
      </c>
      <c r="V5" s="5">
        <v>44025.475472131169</v>
      </c>
      <c r="W5" s="30">
        <v>271.35280247434213</v>
      </c>
      <c r="X5">
        <v>26</v>
      </c>
      <c r="Y5" s="4">
        <v>1953</v>
      </c>
      <c r="Z5" s="5">
        <v>1013.1908281321929</v>
      </c>
      <c r="AA5" s="30">
        <v>256.12145929593493</v>
      </c>
      <c r="AB5">
        <v>26</v>
      </c>
      <c r="AC5" s="4">
        <v>1953</v>
      </c>
      <c r="AD5" s="5">
        <v>1013.1908281321929</v>
      </c>
      <c r="AE5" s="30">
        <v>259.41555265302969</v>
      </c>
      <c r="AF5">
        <v>26</v>
      </c>
      <c r="AG5" s="4">
        <v>1953</v>
      </c>
      <c r="AH5" s="5">
        <v>1013.1908281321929</v>
      </c>
      <c r="AI5" s="30">
        <v>260.27154043614973</v>
      </c>
      <c r="AJ5">
        <v>26</v>
      </c>
      <c r="AK5" s="4">
        <v>1953</v>
      </c>
      <c r="AL5" s="5">
        <v>1013.1908281321929</v>
      </c>
      <c r="AM5" s="30">
        <v>271.005092350876</v>
      </c>
      <c r="AN5">
        <v>26</v>
      </c>
      <c r="AO5" s="4">
        <v>1953</v>
      </c>
      <c r="AP5" s="5">
        <v>1013.1908281321929</v>
      </c>
      <c r="AQ5" s="30">
        <v>261.13625178766523</v>
      </c>
      <c r="AR5">
        <v>26</v>
      </c>
      <c r="AS5" s="4">
        <v>1953</v>
      </c>
      <c r="AT5" s="5">
        <v>1013.1908281321929</v>
      </c>
      <c r="AU5" s="30">
        <v>267.466962655364</v>
      </c>
      <c r="AV5">
        <v>26</v>
      </c>
      <c r="AW5" s="4">
        <v>1953</v>
      </c>
      <c r="AX5" s="5">
        <v>1013.1908281321929</v>
      </c>
      <c r="AY5" s="30">
        <v>278.61980543801269</v>
      </c>
      <c r="AZ5">
        <v>26</v>
      </c>
      <c r="BA5" s="4">
        <v>1953</v>
      </c>
      <c r="BB5" s="5">
        <v>1013.1908281321929</v>
      </c>
      <c r="BC5" s="30">
        <v>296.10695738890541</v>
      </c>
      <c r="BD5">
        <v>26</v>
      </c>
      <c r="BE5" s="4">
        <v>1953</v>
      </c>
      <c r="BF5" s="5">
        <v>1013.1908281321929</v>
      </c>
      <c r="BG5" s="30">
        <v>271.83224994564256</v>
      </c>
      <c r="BH5">
        <v>26</v>
      </c>
      <c r="BI5" s="4">
        <v>1953</v>
      </c>
      <c r="BJ5" s="5">
        <v>1013.1908281321929</v>
      </c>
      <c r="BK5" s="30">
        <v>268.46395175988886</v>
      </c>
      <c r="BL5">
        <v>26</v>
      </c>
      <c r="BM5" s="4">
        <v>1953</v>
      </c>
      <c r="BN5" s="5">
        <v>1013.1908281321929</v>
      </c>
      <c r="BO5" s="30">
        <v>276.30153007077439</v>
      </c>
      <c r="BP5">
        <v>26</v>
      </c>
      <c r="BQ5" s="4">
        <v>1953</v>
      </c>
      <c r="BR5" s="5">
        <v>1013.1908281321929</v>
      </c>
      <c r="BS5" s="30">
        <v>271.58902343851747</v>
      </c>
      <c r="BT5">
        <v>26</v>
      </c>
      <c r="BU5" s="4">
        <v>1953</v>
      </c>
      <c r="BV5" s="5">
        <v>1013.1908281321929</v>
      </c>
      <c r="BW5" s="30">
        <v>276.09385840513971</v>
      </c>
      <c r="BX5">
        <v>26</v>
      </c>
      <c r="BY5" s="4">
        <v>1953</v>
      </c>
      <c r="BZ5" s="5">
        <v>1013.1908281321929</v>
      </c>
      <c r="CA5" s="30">
        <v>277.19420276551881</v>
      </c>
      <c r="CB5">
        <v>26</v>
      </c>
      <c r="CC5" s="4">
        <v>1953</v>
      </c>
      <c r="CD5" s="5">
        <v>1013.1908281321929</v>
      </c>
      <c r="CE5" s="30">
        <v>281.7761938141004</v>
      </c>
      <c r="CF5">
        <v>26</v>
      </c>
      <c r="CG5" s="4">
        <v>1953</v>
      </c>
      <c r="CH5" s="5">
        <v>1013.1908281321929</v>
      </c>
      <c r="CI5" s="30">
        <v>269.96903303127891</v>
      </c>
      <c r="CJ5">
        <v>26</v>
      </c>
      <c r="CK5" s="4">
        <v>1953</v>
      </c>
      <c r="CL5" s="5">
        <v>1013.1908281321929</v>
      </c>
      <c r="CM5" s="30">
        <v>267.24410390742611</v>
      </c>
      <c r="CN5">
        <v>26</v>
      </c>
      <c r="CO5" s="4">
        <v>1953</v>
      </c>
      <c r="CP5" s="5">
        <v>1013.1908281321929</v>
      </c>
      <c r="CQ5" s="30">
        <v>262.84568520688407</v>
      </c>
      <c r="CR5">
        <v>26</v>
      </c>
      <c r="CS5" s="4">
        <v>1953</v>
      </c>
      <c r="CT5" s="5">
        <v>1013.1908281321929</v>
      </c>
      <c r="CU5" s="30">
        <v>260.02353493486834</v>
      </c>
      <c r="CV5">
        <v>26</v>
      </c>
      <c r="CW5" s="4">
        <v>1953</v>
      </c>
      <c r="CX5" s="5">
        <v>1013.1908281321929</v>
      </c>
      <c r="CY5" s="30">
        <v>257.47045787580106</v>
      </c>
      <c r="CZ5">
        <v>26</v>
      </c>
      <c r="DA5" s="4">
        <v>1953</v>
      </c>
      <c r="DB5" s="5">
        <v>1013.1908281321929</v>
      </c>
      <c r="DC5" s="30">
        <v>254.59479642826659</v>
      </c>
      <c r="DD5">
        <v>26</v>
      </c>
      <c r="DE5" s="4">
        <v>1953</v>
      </c>
      <c r="DF5" s="5">
        <v>1013.1908281321929</v>
      </c>
      <c r="DG5" s="30">
        <v>259.57061498319541</v>
      </c>
      <c r="DH5">
        <v>26</v>
      </c>
      <c r="DI5" s="4">
        <v>1953</v>
      </c>
      <c r="DJ5" s="5">
        <v>1013.1908281321929</v>
      </c>
      <c r="DK5" s="30">
        <v>399.95071307155587</v>
      </c>
      <c r="DL5">
        <v>26</v>
      </c>
      <c r="DM5" s="4">
        <v>1953</v>
      </c>
      <c r="DN5" s="5">
        <v>1013.1908281321929</v>
      </c>
      <c r="DO5" s="30">
        <v>252.56449386227811</v>
      </c>
      <c r="DP5">
        <v>26</v>
      </c>
      <c r="DQ5" s="4">
        <v>1953</v>
      </c>
      <c r="DR5" s="5">
        <v>1013.1908281321929</v>
      </c>
      <c r="DS5" s="30">
        <v>251.79869127429254</v>
      </c>
      <c r="DT5">
        <v>26</v>
      </c>
    </row>
    <row r="6" spans="2:124" ht="15.75" thickTop="1">
      <c r="B6">
        <v>0.34046762914547946</v>
      </c>
      <c r="C6" s="33">
        <v>0.90784111189242456</v>
      </c>
      <c r="D6">
        <v>256.12145929593493</v>
      </c>
      <c r="E6" s="4">
        <v>1951</v>
      </c>
      <c r="F6" s="5">
        <v>44025.475472131169</v>
      </c>
      <c r="G6">
        <v>1437.3726415697652</v>
      </c>
      <c r="H6">
        <v>139.68862695869512</v>
      </c>
      <c r="I6" s="4">
        <v>1953</v>
      </c>
      <c r="J6" s="5">
        <v>3150.2139632374237</v>
      </c>
      <c r="K6">
        <v>1276.3835127413997</v>
      </c>
      <c r="L6">
        <v>138.82043192925406</v>
      </c>
      <c r="M6" s="4">
        <v>1953</v>
      </c>
      <c r="N6" s="5">
        <v>3150.2139632374237</v>
      </c>
      <c r="O6">
        <v>1313.3368669235024</v>
      </c>
      <c r="P6">
        <v>139.56310039050874</v>
      </c>
      <c r="Q6" s="4">
        <v>1953</v>
      </c>
      <c r="R6" s="5">
        <v>3150.2139632374237</v>
      </c>
      <c r="S6">
        <v>1382.3326777065611</v>
      </c>
      <c r="T6">
        <v>135.1773632364027</v>
      </c>
      <c r="U6" s="4">
        <v>1953</v>
      </c>
      <c r="V6" s="5">
        <v>3150.2139632374237</v>
      </c>
      <c r="W6">
        <v>1305.0675834800038</v>
      </c>
      <c r="X6">
        <v>125.04664356170977</v>
      </c>
      <c r="Y6" s="4">
        <v>1953</v>
      </c>
      <c r="Z6" s="5">
        <v>3150.2139632374237</v>
      </c>
      <c r="AA6">
        <v>1369.4245720555109</v>
      </c>
      <c r="AB6">
        <v>139.01622679848754</v>
      </c>
      <c r="AC6" s="4">
        <v>1951</v>
      </c>
      <c r="AD6" s="5">
        <v>44025.475472131169</v>
      </c>
      <c r="AE6">
        <v>1324.0653928195566</v>
      </c>
      <c r="AF6">
        <v>132.70484310303905</v>
      </c>
      <c r="AG6" s="4">
        <v>1951</v>
      </c>
      <c r="AH6" s="5">
        <v>44025.475472131169</v>
      </c>
      <c r="AI6">
        <v>1385.5414789578815</v>
      </c>
      <c r="AJ6">
        <v>138.40959481216274</v>
      </c>
      <c r="AK6" s="4">
        <v>1951</v>
      </c>
      <c r="AL6" s="5">
        <v>44025.475472131169</v>
      </c>
      <c r="AM6">
        <v>1415.506759110149</v>
      </c>
      <c r="AN6">
        <v>135.80252465962533</v>
      </c>
      <c r="AO6" s="4">
        <v>1951</v>
      </c>
      <c r="AP6" s="5">
        <v>44025.475472131169</v>
      </c>
      <c r="AQ6">
        <v>1401.7929866068284</v>
      </c>
      <c r="AR6">
        <v>139.56935278910632</v>
      </c>
      <c r="AS6" s="4">
        <v>1951</v>
      </c>
      <c r="AT6" s="5">
        <v>44025.475472131169</v>
      </c>
      <c r="AU6">
        <v>1423.9810633206764</v>
      </c>
      <c r="AV6">
        <v>138.42273183489596</v>
      </c>
      <c r="AW6" s="4">
        <v>1951</v>
      </c>
      <c r="AX6" s="5">
        <v>44025.475472131169</v>
      </c>
      <c r="AY6">
        <v>1436.3362902900885</v>
      </c>
      <c r="AZ6">
        <v>134.03477720771991</v>
      </c>
      <c r="BA6" s="4">
        <v>1951</v>
      </c>
      <c r="BB6" s="5">
        <v>44025.475472131169</v>
      </c>
      <c r="BC6">
        <v>1449.7597884462532</v>
      </c>
      <c r="BD6">
        <v>127.2977671041204</v>
      </c>
      <c r="BE6" s="4">
        <v>1951</v>
      </c>
      <c r="BF6" s="5">
        <v>44025.475472131169</v>
      </c>
      <c r="BG6">
        <v>1439.3221133012617</v>
      </c>
      <c r="BH6">
        <v>137.66716404442826</v>
      </c>
      <c r="BI6" s="4">
        <v>1951</v>
      </c>
      <c r="BJ6" s="5">
        <v>44025.475472131169</v>
      </c>
      <c r="BK6">
        <v>1436.4570367753997</v>
      </c>
      <c r="BL6">
        <v>139.11693808919242</v>
      </c>
      <c r="BM6" s="4">
        <v>1951</v>
      </c>
      <c r="BN6" s="5">
        <v>44025.475472131169</v>
      </c>
      <c r="BO6">
        <v>1440.2691284905331</v>
      </c>
      <c r="BP6">
        <v>135.52946062644622</v>
      </c>
      <c r="BQ6" s="4">
        <v>1951</v>
      </c>
      <c r="BR6" s="5">
        <v>44025.475472131169</v>
      </c>
      <c r="BS6">
        <v>1439.2623110829056</v>
      </c>
      <c r="BT6">
        <v>137.78472934723337</v>
      </c>
      <c r="BU6" s="4">
        <v>1951</v>
      </c>
      <c r="BV6" s="5">
        <v>44025.475472131169</v>
      </c>
      <c r="BW6">
        <v>1436.5909296644113</v>
      </c>
      <c r="BX6">
        <v>135.28502367649685</v>
      </c>
      <c r="BY6" s="4">
        <v>1951</v>
      </c>
      <c r="BZ6" s="5">
        <v>44025.475472131169</v>
      </c>
      <c r="CA6">
        <v>1437.5058020917702</v>
      </c>
      <c r="CB6">
        <v>134.83381139107738</v>
      </c>
      <c r="CC6" s="4">
        <v>1951</v>
      </c>
      <c r="CD6" s="5">
        <v>44025.475472131169</v>
      </c>
      <c r="CE6">
        <v>1438.4053401817207</v>
      </c>
      <c r="CF6">
        <v>132.72426722251109</v>
      </c>
      <c r="CG6" s="4">
        <v>1951</v>
      </c>
      <c r="CH6" s="5">
        <v>44025.475472131169</v>
      </c>
      <c r="CI6">
        <v>1422.9494937362006</v>
      </c>
      <c r="CJ6">
        <v>137.04048357596159</v>
      </c>
      <c r="CK6" s="4">
        <v>1951</v>
      </c>
      <c r="CL6" s="5">
        <v>44025.475472131169</v>
      </c>
      <c r="CM6">
        <v>1414.3869355718339</v>
      </c>
      <c r="CN6">
        <v>137.60475829845171</v>
      </c>
      <c r="CO6" s="4">
        <v>1951</v>
      </c>
      <c r="CP6" s="5">
        <v>44025.475472131169</v>
      </c>
      <c r="CQ6">
        <v>1403.7083004809788</v>
      </c>
      <c r="CR6">
        <v>138.85111252170398</v>
      </c>
      <c r="CS6" s="4">
        <v>1951</v>
      </c>
      <c r="CT6" s="5">
        <v>44025.475472131169</v>
      </c>
      <c r="CU6">
        <v>1394.1654903074177</v>
      </c>
      <c r="CV6">
        <v>139.40393032912374</v>
      </c>
      <c r="CW6" s="4">
        <v>1951</v>
      </c>
      <c r="CX6" s="5">
        <v>44025.475472131169</v>
      </c>
      <c r="CY6">
        <v>1383.1890159207958</v>
      </c>
      <c r="CZ6">
        <v>139.67782832502098</v>
      </c>
      <c r="DA6" s="4">
        <v>1951</v>
      </c>
      <c r="DB6" s="5">
        <v>44025.475472131169</v>
      </c>
      <c r="DC6">
        <v>1367.3608953057555</v>
      </c>
      <c r="DD6">
        <v>139.63908051815361</v>
      </c>
      <c r="DE6" s="4">
        <v>1951</v>
      </c>
      <c r="DF6" s="5">
        <v>44025.475472131169</v>
      </c>
      <c r="DG6">
        <v>1320.3865434646668</v>
      </c>
      <c r="DH6">
        <v>132.25707436993153</v>
      </c>
      <c r="DI6" s="4">
        <v>1951</v>
      </c>
      <c r="DJ6" s="5">
        <v>44025.475472131169</v>
      </c>
      <c r="DK6">
        <v>1240.8864130377801</v>
      </c>
      <c r="DL6">
        <v>80.667556487666644</v>
      </c>
      <c r="DM6" s="4">
        <v>1951</v>
      </c>
      <c r="DN6" s="5">
        <v>44025.475472131169</v>
      </c>
      <c r="DO6">
        <v>1354.9283431324779</v>
      </c>
      <c r="DP6">
        <v>139.48174734590413</v>
      </c>
      <c r="DQ6" s="4">
        <v>1951</v>
      </c>
      <c r="DR6" s="5">
        <v>44025.475472131169</v>
      </c>
      <c r="DS6">
        <v>1347.5177523142911</v>
      </c>
      <c r="DT6">
        <v>139.14076114877935</v>
      </c>
    </row>
    <row r="7" spans="2:124">
      <c r="B7">
        <v>0.33330360634153733</v>
      </c>
      <c r="C7" s="33">
        <v>0.90890475393396886</v>
      </c>
      <c r="D7">
        <v>259.41555265302969</v>
      </c>
      <c r="E7" s="4">
        <v>1953</v>
      </c>
      <c r="F7" s="5">
        <v>3150.2139632374237</v>
      </c>
      <c r="G7" t="s">
        <v>54</v>
      </c>
      <c r="H7">
        <f>TINV(0.0455,H5)</f>
        <v>2.0969450998496573</v>
      </c>
      <c r="I7" s="4">
        <v>1953</v>
      </c>
      <c r="J7" s="5">
        <v>117157.27649025299</v>
      </c>
      <c r="K7" t="s">
        <v>54</v>
      </c>
      <c r="L7">
        <f>TINV(0.0455,L5)</f>
        <v>2.1008537276408008</v>
      </c>
      <c r="M7" s="4">
        <v>1953</v>
      </c>
      <c r="N7" s="5">
        <v>117157.27649025299</v>
      </c>
      <c r="O7" t="s">
        <v>54</v>
      </c>
      <c r="P7">
        <f>TINV(0.0455,P5)</f>
        <v>2.1008537276408008</v>
      </c>
      <c r="Q7" s="4">
        <v>1953</v>
      </c>
      <c r="R7" s="5">
        <v>117157.27649025299</v>
      </c>
      <c r="S7" t="s">
        <v>54</v>
      </c>
      <c r="T7">
        <f>TINV(0.0455,T5)</f>
        <v>2.1008537276408008</v>
      </c>
      <c r="U7" s="4">
        <v>1953</v>
      </c>
      <c r="V7" s="5">
        <v>117157.27649025299</v>
      </c>
      <c r="W7" t="s">
        <v>54</v>
      </c>
      <c r="X7">
        <f>TINV(0.0455,X5)</f>
        <v>2.1008537276408008</v>
      </c>
      <c r="Y7" s="4">
        <v>1953</v>
      </c>
      <c r="Z7" s="5">
        <v>117157.27649025299</v>
      </c>
      <c r="AA7" t="s">
        <v>54</v>
      </c>
      <c r="AB7">
        <f>TINV(0.0455,AB5)</f>
        <v>2.1008537276408008</v>
      </c>
      <c r="AC7" s="4">
        <v>1953</v>
      </c>
      <c r="AD7" s="5">
        <v>117157.27649025299</v>
      </c>
      <c r="AE7" t="s">
        <v>54</v>
      </c>
      <c r="AF7">
        <f>TINV(0.0455,AF5)</f>
        <v>2.1008537276408008</v>
      </c>
      <c r="AG7" s="4">
        <v>1953</v>
      </c>
      <c r="AH7" s="5">
        <v>3150.2139632374237</v>
      </c>
      <c r="AI7" t="s">
        <v>54</v>
      </c>
      <c r="AJ7">
        <f>TINV(0.0455,AJ5)</f>
        <v>2.1008537276408008</v>
      </c>
      <c r="AK7" s="4">
        <v>1953</v>
      </c>
      <c r="AL7" s="5">
        <v>3150.2139632374237</v>
      </c>
      <c r="AM7" t="s">
        <v>54</v>
      </c>
      <c r="AN7">
        <f>TINV(0.0455,AN5)</f>
        <v>2.1008537276408008</v>
      </c>
      <c r="AO7" s="4">
        <v>1953</v>
      </c>
      <c r="AP7" s="5">
        <v>3150.2139632374237</v>
      </c>
      <c r="AQ7" t="s">
        <v>54</v>
      </c>
      <c r="AR7">
        <f>TINV(0.0455,AR5)</f>
        <v>2.1008537276408008</v>
      </c>
      <c r="AS7" s="4">
        <v>1953</v>
      </c>
      <c r="AT7" s="5">
        <v>3150.2139632374237</v>
      </c>
      <c r="AU7" t="s">
        <v>54</v>
      </c>
      <c r="AV7">
        <f>TINV(0.0455,AV5)</f>
        <v>2.1008537276408008</v>
      </c>
      <c r="AW7" s="4">
        <v>1953</v>
      </c>
      <c r="AX7" s="5">
        <v>3150.2139632374237</v>
      </c>
      <c r="AY7" t="s">
        <v>54</v>
      </c>
      <c r="AZ7">
        <f>TINV(0.0455,AZ5)</f>
        <v>2.1008537276408008</v>
      </c>
      <c r="BA7" s="4">
        <v>1953</v>
      </c>
      <c r="BB7" s="5">
        <v>3150.2139632374237</v>
      </c>
      <c r="BC7" t="s">
        <v>54</v>
      </c>
      <c r="BD7">
        <f>TINV(0.0455,BD5)</f>
        <v>2.1008537276408008</v>
      </c>
      <c r="BE7" s="4">
        <v>1953</v>
      </c>
      <c r="BF7" s="5">
        <v>3150.2139632374237</v>
      </c>
      <c r="BG7" t="s">
        <v>54</v>
      </c>
      <c r="BH7">
        <f>TINV(0.0455,BH5)</f>
        <v>2.1008537276408008</v>
      </c>
      <c r="BI7" s="4">
        <v>1953</v>
      </c>
      <c r="BJ7" s="5">
        <v>3150.2139632374237</v>
      </c>
      <c r="BK7" t="s">
        <v>54</v>
      </c>
      <c r="BL7">
        <f>TINV(0.0455,BL5)</f>
        <v>2.1008537276408008</v>
      </c>
      <c r="BM7" s="4">
        <v>1953</v>
      </c>
      <c r="BN7" s="5">
        <v>3150.2139632374237</v>
      </c>
      <c r="BO7" t="s">
        <v>54</v>
      </c>
      <c r="BP7">
        <f>TINV(0.0455,BP5)</f>
        <v>2.1008537276408008</v>
      </c>
      <c r="BQ7" s="4">
        <v>1953</v>
      </c>
      <c r="BR7" s="5">
        <v>3150.2139632374237</v>
      </c>
      <c r="BS7" t="s">
        <v>54</v>
      </c>
      <c r="BT7">
        <f>TINV(0.0455,BT5)</f>
        <v>2.1008537276408008</v>
      </c>
      <c r="BU7" s="4">
        <v>1953</v>
      </c>
      <c r="BV7" s="5">
        <v>3150.2139632374237</v>
      </c>
      <c r="BW7" t="s">
        <v>54</v>
      </c>
      <c r="BX7">
        <f>TINV(0.0455,BX5)</f>
        <v>2.1008537276408008</v>
      </c>
      <c r="BY7" s="4">
        <v>1953</v>
      </c>
      <c r="BZ7" s="5">
        <v>3150.2139632374237</v>
      </c>
      <c r="CA7" t="s">
        <v>54</v>
      </c>
      <c r="CB7">
        <f>TINV(0.0455,CB5)</f>
        <v>2.1008537276408008</v>
      </c>
      <c r="CC7" s="4">
        <v>1953</v>
      </c>
      <c r="CD7" s="5">
        <v>3150.2139632374237</v>
      </c>
      <c r="CE7" t="s">
        <v>54</v>
      </c>
      <c r="CF7">
        <f>TINV(0.0455,CF5)</f>
        <v>2.1008537276408008</v>
      </c>
      <c r="CG7" s="4">
        <v>1953</v>
      </c>
      <c r="CH7" s="5">
        <v>3150.2139632374237</v>
      </c>
      <c r="CI7" t="s">
        <v>54</v>
      </c>
      <c r="CJ7">
        <f>TINV(0.0455,CJ5)</f>
        <v>2.1008537276408008</v>
      </c>
      <c r="CK7" s="4">
        <v>1953</v>
      </c>
      <c r="CL7" s="5">
        <v>3150.2139632374237</v>
      </c>
      <c r="CM7" t="s">
        <v>54</v>
      </c>
      <c r="CN7">
        <f>TINV(0.0455,CN5)</f>
        <v>2.1008537276408008</v>
      </c>
      <c r="CO7" s="4">
        <v>1953</v>
      </c>
      <c r="CP7" s="5">
        <v>3150.2139632374237</v>
      </c>
      <c r="CQ7" t="s">
        <v>54</v>
      </c>
      <c r="CR7">
        <f>TINV(0.0455,CR5)</f>
        <v>2.1008537276408008</v>
      </c>
      <c r="CS7" s="4">
        <v>1953</v>
      </c>
      <c r="CT7" s="5">
        <v>3150.2139632374237</v>
      </c>
      <c r="CU7" t="s">
        <v>54</v>
      </c>
      <c r="CV7">
        <f>TINV(0.0455,CV5)</f>
        <v>2.1008537276408008</v>
      </c>
      <c r="CW7" s="4">
        <v>1953</v>
      </c>
      <c r="CX7" s="5">
        <v>3150.2139632374237</v>
      </c>
      <c r="CY7" t="s">
        <v>54</v>
      </c>
      <c r="CZ7">
        <f>TINV(0.0455,CZ5)</f>
        <v>2.1008537276408008</v>
      </c>
      <c r="DA7" s="4">
        <v>1953</v>
      </c>
      <c r="DB7" s="5">
        <v>3150.2139632374237</v>
      </c>
      <c r="DC7" t="s">
        <v>54</v>
      </c>
      <c r="DD7">
        <f>TINV(0.0455,DD5)</f>
        <v>2.1008537276408008</v>
      </c>
      <c r="DE7" s="4">
        <v>1953</v>
      </c>
      <c r="DF7" s="5">
        <v>3150.2139632374237</v>
      </c>
      <c r="DG7" t="s">
        <v>54</v>
      </c>
      <c r="DH7">
        <f>TINV(0.0455,DH5)</f>
        <v>2.1008537276408008</v>
      </c>
      <c r="DI7" s="4">
        <v>1953</v>
      </c>
      <c r="DJ7" s="5">
        <v>3150.2139632374237</v>
      </c>
      <c r="DK7" t="s">
        <v>54</v>
      </c>
      <c r="DL7">
        <f>TINV(0.0455,DL5)</f>
        <v>2.1008537276408008</v>
      </c>
      <c r="DM7" s="4">
        <v>1953</v>
      </c>
      <c r="DN7" s="5">
        <v>3150.2139632374237</v>
      </c>
      <c r="DO7" t="s">
        <v>54</v>
      </c>
      <c r="DP7">
        <f>TINV(0.0455,DP5)</f>
        <v>2.1008537276408008</v>
      </c>
      <c r="DQ7" s="4">
        <v>1953</v>
      </c>
      <c r="DR7" s="5">
        <v>3150.2139632374237</v>
      </c>
    </row>
    <row r="8" spans="2:124">
      <c r="B8">
        <v>0.34095342808518281</v>
      </c>
      <c r="C8" s="33">
        <v>0.90917714013629281</v>
      </c>
      <c r="D8">
        <v>260.27154043614973</v>
      </c>
      <c r="E8" s="4">
        <v>1953</v>
      </c>
      <c r="F8" s="5">
        <v>117157.27649025299</v>
      </c>
      <c r="G8" t="s">
        <v>55</v>
      </c>
      <c r="H8">
        <f>H7*G3</f>
        <v>4.2605527795180446E-2</v>
      </c>
      <c r="I8" s="4">
        <v>1957</v>
      </c>
      <c r="J8" s="5">
        <v>1030768.2075386334</v>
      </c>
      <c r="K8" t="s">
        <v>55</v>
      </c>
      <c r="L8">
        <f>L7*K3</f>
        <v>4.5644460545537675E-2</v>
      </c>
      <c r="M8" s="4">
        <v>1957</v>
      </c>
      <c r="N8" s="5">
        <v>1030768.2075386334</v>
      </c>
      <c r="O8" t="s">
        <v>55</v>
      </c>
      <c r="P8">
        <f>P7*O3</f>
        <v>4.535896625991008E-2</v>
      </c>
      <c r="Q8" s="4">
        <v>1957</v>
      </c>
      <c r="R8" s="5">
        <v>1030768.2075386334</v>
      </c>
      <c r="S8" t="s">
        <v>55</v>
      </c>
      <c r="T8">
        <f>T7*S3</f>
        <v>4.4285366401216032E-2</v>
      </c>
      <c r="U8" s="4">
        <v>1957</v>
      </c>
      <c r="V8" s="5">
        <v>1030768.2075386334</v>
      </c>
      <c r="W8" t="s">
        <v>55</v>
      </c>
      <c r="X8">
        <f>X7*W3</f>
        <v>4.2201749634807509E-2</v>
      </c>
      <c r="Y8" s="4">
        <v>1957</v>
      </c>
      <c r="Z8" s="5">
        <v>1030768.2075386334</v>
      </c>
      <c r="AA8" t="s">
        <v>55</v>
      </c>
      <c r="AB8">
        <f>AB7*AA3</f>
        <v>4.4693941718053347E-2</v>
      </c>
      <c r="AC8" s="4">
        <v>1957</v>
      </c>
      <c r="AD8" s="5">
        <v>1030768.2075386334</v>
      </c>
      <c r="AE8" t="s">
        <v>55</v>
      </c>
      <c r="AF8">
        <f>AF7*AE3</f>
        <v>4.3474823102232815E-2</v>
      </c>
      <c r="AG8" s="4">
        <v>1957</v>
      </c>
      <c r="AH8" s="5">
        <v>1030768.2075386334</v>
      </c>
      <c r="AI8" t="s">
        <v>55</v>
      </c>
      <c r="AJ8">
        <f>AJ7*AI3</f>
        <v>4.4399444422596086E-2</v>
      </c>
      <c r="AK8" s="4">
        <v>1953</v>
      </c>
      <c r="AL8" s="5">
        <v>117157.27649025299</v>
      </c>
      <c r="AM8" t="s">
        <v>55</v>
      </c>
      <c r="AN8">
        <f>AN7*AM3</f>
        <v>4.3641650697381525E-2</v>
      </c>
      <c r="AO8" s="4">
        <v>1953</v>
      </c>
      <c r="AP8" s="5">
        <v>117157.27649025299</v>
      </c>
      <c r="AQ8" t="s">
        <v>55</v>
      </c>
      <c r="AR8">
        <f>AR7*AQ3</f>
        <v>4.396755635271897E-2</v>
      </c>
      <c r="AS8" s="4">
        <v>1953</v>
      </c>
      <c r="AT8" s="5">
        <v>117157.27649025299</v>
      </c>
      <c r="AU8" t="s">
        <v>55</v>
      </c>
      <c r="AV8">
        <f>AV7*AU3</f>
        <v>4.3673456756143224E-2</v>
      </c>
      <c r="AW8" s="4">
        <v>1953</v>
      </c>
      <c r="AX8" s="5">
        <v>117157.27649025299</v>
      </c>
      <c r="AY8" t="s">
        <v>55</v>
      </c>
      <c r="AZ8">
        <f>AZ7*AY3</f>
        <v>4.2975665246042495E-2</v>
      </c>
      <c r="BA8" s="4">
        <v>1953</v>
      </c>
      <c r="BB8" s="5">
        <v>117157.27649025299</v>
      </c>
      <c r="BC8" t="s">
        <v>55</v>
      </c>
      <c r="BD8">
        <f>BD7*BC3</f>
        <v>4.1708902926694214E-2</v>
      </c>
      <c r="BE8" s="4">
        <v>1953</v>
      </c>
      <c r="BF8" s="5">
        <v>117157.27649025299</v>
      </c>
      <c r="BG8" t="s">
        <v>55</v>
      </c>
      <c r="BH8">
        <f>BH7*BG3</f>
        <v>4.3202157537549753E-2</v>
      </c>
      <c r="BI8" s="4">
        <v>1953</v>
      </c>
      <c r="BJ8" s="5">
        <v>117157.27649025299</v>
      </c>
      <c r="BK8" t="s">
        <v>55</v>
      </c>
      <c r="BL8">
        <f>BL7*BK3</f>
        <v>4.3412205674714641E-2</v>
      </c>
      <c r="BM8" s="4">
        <v>1953</v>
      </c>
      <c r="BN8" s="5">
        <v>117157.27649025299</v>
      </c>
      <c r="BO8" t="s">
        <v>55</v>
      </c>
      <c r="BP8">
        <f>BP7*BO3</f>
        <v>4.2858088282570331E-2</v>
      </c>
      <c r="BQ8" s="4">
        <v>1953</v>
      </c>
      <c r="BR8" s="5">
        <v>117157.27649025299</v>
      </c>
      <c r="BS8" t="s">
        <v>55</v>
      </c>
      <c r="BT8">
        <f>BT7*BS3</f>
        <v>4.3224484401488149E-2</v>
      </c>
      <c r="BU8" s="4">
        <v>1953</v>
      </c>
      <c r="BV8" s="5">
        <v>117157.27649025299</v>
      </c>
      <c r="BW8" t="s">
        <v>55</v>
      </c>
      <c r="BX8">
        <f>BX7*BW3</f>
        <v>4.309307310705076E-2</v>
      </c>
      <c r="BY8" s="4">
        <v>1953</v>
      </c>
      <c r="BZ8" s="5">
        <v>117157.27649025299</v>
      </c>
      <c r="CA8" t="s">
        <v>55</v>
      </c>
      <c r="CB8">
        <f>CB7*CA3</f>
        <v>4.3021149536261565E-2</v>
      </c>
      <c r="CC8" s="4">
        <v>1953</v>
      </c>
      <c r="CD8" s="5">
        <v>117157.27649025299</v>
      </c>
      <c r="CE8" t="s">
        <v>55</v>
      </c>
      <c r="CF8">
        <f>CF7*CE3</f>
        <v>4.2781242464255562E-2</v>
      </c>
      <c r="CG8" s="4">
        <v>1953</v>
      </c>
      <c r="CH8" s="5">
        <v>117157.27649025299</v>
      </c>
      <c r="CI8" t="s">
        <v>55</v>
      </c>
      <c r="CJ8">
        <f>CJ7*CI3</f>
        <v>4.3586275016038352E-2</v>
      </c>
      <c r="CK8" s="4">
        <v>1953</v>
      </c>
      <c r="CL8" s="5">
        <v>117157.27649025299</v>
      </c>
      <c r="CM8" t="s">
        <v>55</v>
      </c>
      <c r="CN8">
        <f>CN7*CM3</f>
        <v>4.380694669491781E-2</v>
      </c>
      <c r="CO8" s="4">
        <v>1953</v>
      </c>
      <c r="CP8" s="5">
        <v>117157.27649025299</v>
      </c>
      <c r="CQ8" t="s">
        <v>55</v>
      </c>
      <c r="CR8">
        <f>CR7*CQ3</f>
        <v>4.4076789344306984E-2</v>
      </c>
      <c r="CS8" s="4">
        <v>1953</v>
      </c>
      <c r="CT8" s="5">
        <v>117157.27649025299</v>
      </c>
      <c r="CU8" t="s">
        <v>55</v>
      </c>
      <c r="CV8">
        <f>CV7*CU3</f>
        <v>4.4240631033444763E-2</v>
      </c>
      <c r="CW8" s="4">
        <v>1953</v>
      </c>
      <c r="CX8" s="5">
        <v>117157.27649025299</v>
      </c>
      <c r="CY8" t="s">
        <v>55</v>
      </c>
      <c r="CZ8">
        <f>CZ7*CY3</f>
        <v>4.4364541603944166E-2</v>
      </c>
      <c r="DA8" s="4">
        <v>1953</v>
      </c>
      <c r="DB8" s="5">
        <v>117157.27649025299</v>
      </c>
      <c r="DC8" t="s">
        <v>55</v>
      </c>
      <c r="DD8">
        <f>DD7*DC3</f>
        <v>4.4532202177129103E-2</v>
      </c>
      <c r="DE8" s="4">
        <v>1953</v>
      </c>
      <c r="DF8" s="5">
        <v>117157.27649025299</v>
      </c>
      <c r="DG8" t="s">
        <v>55</v>
      </c>
      <c r="DH8">
        <f>DH7*DG3</f>
        <v>4.3430120279830432E-2</v>
      </c>
      <c r="DI8" s="4">
        <v>1953</v>
      </c>
      <c r="DJ8" s="5">
        <v>117157.27649025299</v>
      </c>
      <c r="DK8" t="s">
        <v>55</v>
      </c>
      <c r="DL8">
        <f>DL7*DK3</f>
        <v>3.3918061812600868E-2</v>
      </c>
      <c r="DM8" s="4">
        <v>1953</v>
      </c>
      <c r="DN8" s="5">
        <v>117157.27649025299</v>
      </c>
      <c r="DO8" t="s">
        <v>55</v>
      </c>
      <c r="DP8">
        <f>DP7*DO3</f>
        <v>4.4908221493055775E-2</v>
      </c>
      <c r="DQ8" s="4">
        <v>1953</v>
      </c>
      <c r="DR8" s="5">
        <v>117157.27649025299</v>
      </c>
    </row>
    <row r="9" spans="2:124">
      <c r="B9">
        <v>0.34197478022950434</v>
      </c>
      <c r="C9" s="33">
        <v>0.91245941342553105</v>
      </c>
      <c r="D9">
        <v>271.005092350876</v>
      </c>
      <c r="E9" s="4">
        <v>1957</v>
      </c>
      <c r="F9" s="5">
        <v>1030768.2075386334</v>
      </c>
      <c r="G9" t="s">
        <v>56</v>
      </c>
      <c r="H9">
        <f>G2+H8</f>
        <v>1.4456728766485272</v>
      </c>
      <c r="I9" s="4">
        <v>1961</v>
      </c>
      <c r="J9" s="5">
        <v>425600.03984682006</v>
      </c>
      <c r="K9" t="s">
        <v>56</v>
      </c>
      <c r="L9">
        <f>K2+L8</f>
        <v>1.444879089101341</v>
      </c>
      <c r="M9" s="4">
        <v>1961</v>
      </c>
      <c r="N9" s="5">
        <v>425600.03984682006</v>
      </c>
      <c r="O9" t="s">
        <v>56</v>
      </c>
      <c r="P9">
        <f>O2+P8</f>
        <v>1.4471069138806436</v>
      </c>
      <c r="Q9" s="4">
        <v>1961</v>
      </c>
      <c r="R9" s="5">
        <v>425600.03984682006</v>
      </c>
      <c r="S9" t="s">
        <v>56</v>
      </c>
      <c r="T9">
        <f>S2+T8</f>
        <v>1.4544697641297195</v>
      </c>
      <c r="U9" s="4">
        <v>1961</v>
      </c>
      <c r="V9" s="5">
        <v>425600.03984682006</v>
      </c>
      <c r="W9" t="s">
        <v>56</v>
      </c>
      <c r="X9">
        <f>W2+X8</f>
        <v>1.4344276481148888</v>
      </c>
      <c r="Y9" s="4">
        <v>1961</v>
      </c>
      <c r="Z9" s="5">
        <v>425600.03984682006</v>
      </c>
      <c r="AA9" t="s">
        <v>56</v>
      </c>
      <c r="AB9">
        <f>AA2+AB8</f>
        <v>1.4502986803616882</v>
      </c>
      <c r="AC9" s="4">
        <v>1961</v>
      </c>
      <c r="AD9" s="5">
        <v>425600.03984682006</v>
      </c>
      <c r="AE9" t="s">
        <v>56</v>
      </c>
      <c r="AF9">
        <f>AE2+AF8</f>
        <v>1.4390457614458525</v>
      </c>
      <c r="AG9" s="4">
        <v>1961</v>
      </c>
      <c r="AH9" s="5">
        <v>425600.03984682006</v>
      </c>
      <c r="AI9" t="s">
        <v>56</v>
      </c>
      <c r="AJ9">
        <f>AI2+AJ8</f>
        <v>1.4506871902465555</v>
      </c>
      <c r="AK9" s="4">
        <v>1961</v>
      </c>
      <c r="AL9" s="5">
        <v>425600.03984682006</v>
      </c>
      <c r="AM9" t="s">
        <v>56</v>
      </c>
      <c r="AN9">
        <f>AM2+AN8</f>
        <v>1.4513664452675579</v>
      </c>
      <c r="AO9" s="4">
        <v>1957</v>
      </c>
      <c r="AP9" s="5">
        <v>1030768.2075386334</v>
      </c>
      <c r="AQ9" t="s">
        <v>56</v>
      </c>
      <c r="AR9">
        <f>AQ2+AR8</f>
        <v>1.4463846859949998</v>
      </c>
      <c r="AS9" s="4">
        <v>1957</v>
      </c>
      <c r="AT9" s="5">
        <v>1030768.2075386334</v>
      </c>
      <c r="AU9" t="s">
        <v>56</v>
      </c>
      <c r="AV9">
        <f>AU2+AV8</f>
        <v>1.4485967490703344</v>
      </c>
      <c r="AW9" s="4">
        <v>1957</v>
      </c>
      <c r="AX9" s="5">
        <v>1030768.2075386334</v>
      </c>
      <c r="AY9" t="s">
        <v>56</v>
      </c>
      <c r="AZ9">
        <f>AY2+AZ8</f>
        <v>1.4499681771877151</v>
      </c>
      <c r="BA9" s="4">
        <v>1957</v>
      </c>
      <c r="BB9" s="5">
        <v>1030768.2075386334</v>
      </c>
      <c r="BC9" t="s">
        <v>56</v>
      </c>
      <c r="BD9">
        <f>BC2+BD8</f>
        <v>1.4489498158707015</v>
      </c>
      <c r="BE9" s="4">
        <v>1957</v>
      </c>
      <c r="BF9" s="5">
        <v>1030768.2075386334</v>
      </c>
      <c r="BG9" t="s">
        <v>56</v>
      </c>
      <c r="BH9">
        <f>BG2+BH8</f>
        <v>1.4468116949942018</v>
      </c>
      <c r="BI9" s="4">
        <v>1957</v>
      </c>
      <c r="BJ9" s="5">
        <v>1030768.2075386334</v>
      </c>
      <c r="BK9" t="s">
        <v>56</v>
      </c>
      <c r="BL9">
        <f>BK2+BL8</f>
        <v>1.4463636981359704</v>
      </c>
      <c r="BM9" s="4">
        <v>1957</v>
      </c>
      <c r="BN9" s="5">
        <v>1030768.2075386334</v>
      </c>
      <c r="BO9" t="s">
        <v>56</v>
      </c>
      <c r="BP9">
        <f>BO2+BP8</f>
        <v>1.4465427096429317</v>
      </c>
      <c r="BQ9" s="4">
        <v>1957</v>
      </c>
      <c r="BR9" s="5">
        <v>1030768.2075386334</v>
      </c>
      <c r="BS9" t="s">
        <v>56</v>
      </c>
      <c r="BT9">
        <f>BS2+BT8</f>
        <v>1.4468668990440925</v>
      </c>
      <c r="BU9" s="4">
        <v>1957</v>
      </c>
      <c r="BV9" s="5">
        <v>1030768.2075386334</v>
      </c>
      <c r="BW9" t="s">
        <v>56</v>
      </c>
      <c r="BX9">
        <f>BW2+BX8</f>
        <v>1.449209691873359</v>
      </c>
      <c r="BY9" s="4">
        <v>1957</v>
      </c>
      <c r="BZ9" s="5">
        <v>1030768.2075386334</v>
      </c>
      <c r="CA9" t="s">
        <v>56</v>
      </c>
      <c r="CB9">
        <f>CA2+CB8</f>
        <v>1.4492903537879838</v>
      </c>
      <c r="CC9" s="4">
        <v>1957</v>
      </c>
      <c r="CD9" s="5">
        <v>1030768.2075386334</v>
      </c>
      <c r="CE9" t="s">
        <v>56</v>
      </c>
      <c r="CF9">
        <f>CE2+CF8</f>
        <v>1.4503017446558091</v>
      </c>
      <c r="CG9" s="4">
        <v>1957</v>
      </c>
      <c r="CH9" s="5">
        <v>1030768.2075386334</v>
      </c>
      <c r="CI9" t="s">
        <v>56</v>
      </c>
      <c r="CJ9">
        <f>CI2+CJ8</f>
        <v>1.4497811315476936</v>
      </c>
      <c r="CK9" s="4">
        <v>1957</v>
      </c>
      <c r="CL9" s="5">
        <v>1030768.2075386334</v>
      </c>
      <c r="CM9" t="s">
        <v>56</v>
      </c>
      <c r="CN9">
        <f>CM2+CN8</f>
        <v>1.4499911192435635</v>
      </c>
      <c r="CO9" s="4">
        <v>1957</v>
      </c>
      <c r="CP9" s="5">
        <v>1030768.2075386334</v>
      </c>
      <c r="CQ9" t="s">
        <v>56</v>
      </c>
      <c r="CR9">
        <f>CQ2+CR8</f>
        <v>1.4492286304968598</v>
      </c>
      <c r="CS9" s="4">
        <v>1957</v>
      </c>
      <c r="CT9" s="5">
        <v>1030768.2075386334</v>
      </c>
      <c r="CU9" t="s">
        <v>56</v>
      </c>
      <c r="CV9">
        <f>CU2+CV8</f>
        <v>1.4485869820208319</v>
      </c>
      <c r="CW9" s="4">
        <v>1957</v>
      </c>
      <c r="CX9" s="5">
        <v>1030768.2075386334</v>
      </c>
      <c r="CY9" t="s">
        <v>56</v>
      </c>
      <c r="CZ9">
        <f>CY2+CZ8</f>
        <v>1.4476934245993982</v>
      </c>
      <c r="DA9" s="4">
        <v>1957</v>
      </c>
      <c r="DB9" s="5">
        <v>1030768.2075386334</v>
      </c>
      <c r="DC9" t="s">
        <v>56</v>
      </c>
      <c r="DD9">
        <f>DC2+DD8</f>
        <v>1.4469853966285759</v>
      </c>
      <c r="DE9" s="4">
        <v>1957</v>
      </c>
      <c r="DF9" s="5">
        <v>1030768.2075386334</v>
      </c>
      <c r="DG9" t="s">
        <v>56</v>
      </c>
      <c r="DH9">
        <f>DG2+DH8</f>
        <v>1.4386616670678922</v>
      </c>
      <c r="DI9" s="4">
        <v>1957</v>
      </c>
      <c r="DJ9" s="5">
        <v>1030768.2075386334</v>
      </c>
      <c r="DK9" t="s">
        <v>56</v>
      </c>
      <c r="DL9">
        <f>DK2+DL8</f>
        <v>1.4150149034731341</v>
      </c>
      <c r="DM9" s="4">
        <v>1957</v>
      </c>
      <c r="DN9" s="5">
        <v>1030768.2075386334</v>
      </c>
      <c r="DO9" t="s">
        <v>56</v>
      </c>
      <c r="DP9">
        <f>DO2+DP8</f>
        <v>1.4494570687092352</v>
      </c>
      <c r="DQ9" s="4">
        <v>1957</v>
      </c>
      <c r="DR9" s="5">
        <v>1030768.2075386334</v>
      </c>
    </row>
    <row r="10" spans="2:124">
      <c r="B10">
        <v>0.33819726906988667</v>
      </c>
      <c r="C10" s="33">
        <v>0.90945065334617947</v>
      </c>
      <c r="D10">
        <v>261.13625178766523</v>
      </c>
      <c r="E10" s="4">
        <v>1961</v>
      </c>
      <c r="F10" s="5">
        <v>425600.03984682006</v>
      </c>
      <c r="G10" t="s">
        <v>57</v>
      </c>
      <c r="H10">
        <f>G2-H8</f>
        <v>1.3604618210581663</v>
      </c>
      <c r="I10" s="4">
        <v>1963</v>
      </c>
      <c r="J10" s="5">
        <v>3507011.2506327708</v>
      </c>
      <c r="K10" t="s">
        <v>57</v>
      </c>
      <c r="L10">
        <f>K2-L8</f>
        <v>1.3535901680102655</v>
      </c>
      <c r="M10" s="4">
        <v>1963</v>
      </c>
      <c r="N10" s="5">
        <v>3507011.2506327708</v>
      </c>
      <c r="O10" t="s">
        <v>57</v>
      </c>
      <c r="P10">
        <f>O2-P8</f>
        <v>1.3563889813608234</v>
      </c>
      <c r="Q10" s="4">
        <v>1963</v>
      </c>
      <c r="R10" s="5">
        <v>3507011.2506327708</v>
      </c>
      <c r="S10" t="s">
        <v>57</v>
      </c>
      <c r="T10">
        <f>S2-T8</f>
        <v>1.3658990313272876</v>
      </c>
      <c r="U10" s="4">
        <v>1963</v>
      </c>
      <c r="V10" s="5">
        <v>3507011.2506327708</v>
      </c>
      <c r="W10" t="s">
        <v>57</v>
      </c>
      <c r="X10">
        <f>W2-X8</f>
        <v>1.3500241488452738</v>
      </c>
      <c r="Y10" s="4">
        <v>1963</v>
      </c>
      <c r="Z10" s="5">
        <v>3507011.2506327708</v>
      </c>
      <c r="AA10" t="s">
        <v>57</v>
      </c>
      <c r="AB10">
        <f>AA2-AB8</f>
        <v>1.3609107969255814</v>
      </c>
      <c r="AC10" s="4">
        <v>1963</v>
      </c>
      <c r="AD10" s="5">
        <v>3507011.2506327708</v>
      </c>
      <c r="AE10" t="s">
        <v>57</v>
      </c>
      <c r="AF10">
        <f>AE2-AF8</f>
        <v>1.3520961152413868</v>
      </c>
      <c r="AG10" s="4">
        <v>1963</v>
      </c>
      <c r="AH10" s="5">
        <v>3507011.2506327708</v>
      </c>
      <c r="AI10" t="s">
        <v>57</v>
      </c>
      <c r="AJ10">
        <f>AI2-AJ8</f>
        <v>1.3618883014013632</v>
      </c>
      <c r="AK10" s="4">
        <v>1963</v>
      </c>
      <c r="AL10" s="5">
        <v>3507011.2506327708</v>
      </c>
      <c r="AM10" t="s">
        <v>57</v>
      </c>
      <c r="AN10">
        <f>AM2-AN8</f>
        <v>1.3640831438727947</v>
      </c>
      <c r="AO10" s="4">
        <v>1963</v>
      </c>
      <c r="AP10" s="5">
        <v>3507011.2506327708</v>
      </c>
      <c r="AQ10" t="s">
        <v>57</v>
      </c>
      <c r="AR10">
        <f>AQ2-AR8</f>
        <v>1.3584495732895621</v>
      </c>
      <c r="AS10" s="4">
        <v>1961</v>
      </c>
      <c r="AT10" s="5">
        <v>425600.03984682006</v>
      </c>
      <c r="AU10" t="s">
        <v>57</v>
      </c>
      <c r="AV10">
        <f>AU2-AV8</f>
        <v>1.361249835558048</v>
      </c>
      <c r="AW10" s="4">
        <v>1961</v>
      </c>
      <c r="AX10" s="5">
        <v>425600.03984682006</v>
      </c>
      <c r="AY10" t="s">
        <v>57</v>
      </c>
      <c r="AZ10">
        <f>AY2-AZ8</f>
        <v>1.3640168466956302</v>
      </c>
      <c r="BA10" s="4">
        <v>1961</v>
      </c>
      <c r="BB10" s="5">
        <v>425600.03984682006</v>
      </c>
      <c r="BC10" t="s">
        <v>57</v>
      </c>
      <c r="BD10">
        <f>BC2-BD8</f>
        <v>1.3655320100173132</v>
      </c>
      <c r="BE10" s="4">
        <v>1961</v>
      </c>
      <c r="BF10" s="5">
        <v>425600.03984682006</v>
      </c>
      <c r="BG10" t="s">
        <v>57</v>
      </c>
      <c r="BH10">
        <f>BG2-BH8</f>
        <v>1.3604073799191021</v>
      </c>
      <c r="BI10" s="4">
        <v>1961</v>
      </c>
      <c r="BJ10" s="5">
        <v>425600.03984682006</v>
      </c>
      <c r="BK10" t="s">
        <v>57</v>
      </c>
      <c r="BL10">
        <f>BK2-BL8</f>
        <v>1.3595392867865412</v>
      </c>
      <c r="BM10" s="4">
        <v>1961</v>
      </c>
      <c r="BN10" s="5">
        <v>425600.03984682006</v>
      </c>
      <c r="BO10" t="s">
        <v>57</v>
      </c>
      <c r="BP10">
        <f>BO2-BP8</f>
        <v>1.3608265330777909</v>
      </c>
      <c r="BQ10" s="4">
        <v>1961</v>
      </c>
      <c r="BR10" s="5">
        <v>425600.03984682006</v>
      </c>
      <c r="BS10" t="s">
        <v>57</v>
      </c>
      <c r="BT10">
        <f>BS2-BT8</f>
        <v>1.3604179302411161</v>
      </c>
      <c r="BU10" s="4">
        <v>1961</v>
      </c>
      <c r="BV10" s="5">
        <v>425600.03984682006</v>
      </c>
      <c r="BW10" t="s">
        <v>57</v>
      </c>
      <c r="BX10">
        <f>BW2-BX8</f>
        <v>1.3630235456592577</v>
      </c>
      <c r="BY10" s="4">
        <v>1961</v>
      </c>
      <c r="BZ10" s="5">
        <v>425600.03984682006</v>
      </c>
      <c r="CA10" t="s">
        <v>57</v>
      </c>
      <c r="CB10">
        <f>CA2-CB8</f>
        <v>1.3632480547154606</v>
      </c>
      <c r="CC10" s="4">
        <v>1961</v>
      </c>
      <c r="CD10" s="5">
        <v>425600.03984682006</v>
      </c>
      <c r="CE10" t="s">
        <v>57</v>
      </c>
      <c r="CF10">
        <f>CE2-CF8</f>
        <v>1.364739259727298</v>
      </c>
      <c r="CG10" s="4">
        <v>1961</v>
      </c>
      <c r="CH10" s="5">
        <v>425600.03984682006</v>
      </c>
      <c r="CI10" t="s">
        <v>57</v>
      </c>
      <c r="CJ10">
        <f>CI2-CJ8</f>
        <v>1.362608581515617</v>
      </c>
      <c r="CK10" s="4">
        <v>1961</v>
      </c>
      <c r="CL10" s="5">
        <v>425600.03984682006</v>
      </c>
      <c r="CM10" t="s">
        <v>57</v>
      </c>
      <c r="CN10">
        <f>CM2-CN8</f>
        <v>1.3623772258537279</v>
      </c>
      <c r="CO10" s="4">
        <v>1961</v>
      </c>
      <c r="CP10" s="5">
        <v>425600.03984682006</v>
      </c>
      <c r="CQ10" t="s">
        <v>57</v>
      </c>
      <c r="CR10">
        <f>CQ2-CR8</f>
        <v>1.3610750518082457</v>
      </c>
      <c r="CS10" s="4">
        <v>1961</v>
      </c>
      <c r="CT10" s="5">
        <v>425600.03984682006</v>
      </c>
      <c r="CU10" t="s">
        <v>57</v>
      </c>
      <c r="CV10">
        <f>CU2-CV8</f>
        <v>1.3601057199539426</v>
      </c>
      <c r="CW10" s="4">
        <v>1961</v>
      </c>
      <c r="CX10" s="5">
        <v>425600.03984682006</v>
      </c>
      <c r="CY10" t="s">
        <v>57</v>
      </c>
      <c r="CZ10">
        <f>CY2-CZ8</f>
        <v>1.3589643413915098</v>
      </c>
      <c r="DA10" s="4">
        <v>1961</v>
      </c>
      <c r="DB10" s="5">
        <v>425600.03984682006</v>
      </c>
      <c r="DC10" t="s">
        <v>57</v>
      </c>
      <c r="DD10">
        <f>DC2-DD8</f>
        <v>1.3579209922743178</v>
      </c>
      <c r="DE10" s="4">
        <v>1961</v>
      </c>
      <c r="DF10" s="5">
        <v>425600.03984682006</v>
      </c>
      <c r="DG10" t="s">
        <v>57</v>
      </c>
      <c r="DH10">
        <f>DG2-DH8</f>
        <v>1.3518014265082314</v>
      </c>
      <c r="DI10" s="4">
        <v>1961</v>
      </c>
      <c r="DJ10" s="5">
        <v>425600.03984682006</v>
      </c>
      <c r="DK10" t="s">
        <v>57</v>
      </c>
      <c r="DL10">
        <f>DK2-DL8</f>
        <v>1.3471787798479322</v>
      </c>
      <c r="DM10" s="4">
        <v>1961</v>
      </c>
      <c r="DN10" s="5">
        <v>425600.03984682006</v>
      </c>
      <c r="DO10" t="s">
        <v>57</v>
      </c>
      <c r="DP10">
        <f>DO2-DP8</f>
        <v>1.3596406257231235</v>
      </c>
      <c r="DQ10" s="4">
        <v>1961</v>
      </c>
      <c r="DR10" s="5">
        <v>425600.03984682006</v>
      </c>
    </row>
    <row r="11" spans="2:124">
      <c r="B11">
        <v>0.33998270507762385</v>
      </c>
      <c r="C11" s="33">
        <v>0.91140399667224758</v>
      </c>
      <c r="D11">
        <v>267.466962655364</v>
      </c>
      <c r="E11" s="4">
        <v>1963</v>
      </c>
      <c r="F11" s="5">
        <v>3507011.2506327708</v>
      </c>
      <c r="G11" t="s">
        <v>58</v>
      </c>
      <c r="H11" s="34">
        <f>LN(G2)</f>
        <v>0.33866080342745825</v>
      </c>
      <c r="I11" s="4">
        <v>1963</v>
      </c>
      <c r="J11" s="5">
        <v>11883237.792352924</v>
      </c>
      <c r="K11" t="s">
        <v>58</v>
      </c>
      <c r="L11" s="34">
        <f>LN(K2)</f>
        <v>0.33592539324091042</v>
      </c>
      <c r="M11" s="4">
        <v>1963</v>
      </c>
      <c r="N11" s="5">
        <v>11883237.792352924</v>
      </c>
      <c r="O11" t="s">
        <v>58</v>
      </c>
      <c r="P11" s="34">
        <f>LN(O2)</f>
        <v>0.33771999186557639</v>
      </c>
      <c r="Q11" s="4">
        <v>1963</v>
      </c>
      <c r="R11" s="5">
        <v>11883237.792352924</v>
      </c>
      <c r="S11" t="s">
        <v>58</v>
      </c>
      <c r="T11" s="34">
        <f>LN(S2)</f>
        <v>0.34372047437016395</v>
      </c>
      <c r="U11" s="4">
        <v>1963</v>
      </c>
      <c r="V11" s="5">
        <v>11883237.792352924</v>
      </c>
      <c r="W11" t="s">
        <v>58</v>
      </c>
      <c r="X11" s="34">
        <f>LN(W2)</f>
        <v>0.33090383213656588</v>
      </c>
      <c r="Y11" s="4">
        <v>1963</v>
      </c>
      <c r="Z11" s="5">
        <v>11883237.792352924</v>
      </c>
      <c r="AA11" t="s">
        <v>58</v>
      </c>
      <c r="AB11" s="34">
        <f>LN(AA2)</f>
        <v>0.34046762914547946</v>
      </c>
      <c r="AC11" s="4">
        <v>1963</v>
      </c>
      <c r="AD11" s="5">
        <v>11883237.792352924</v>
      </c>
      <c r="AE11" t="s">
        <v>58</v>
      </c>
      <c r="AF11" s="34">
        <f>LN(AE2)</f>
        <v>0.33330360634153733</v>
      </c>
      <c r="AG11" s="4">
        <v>1963</v>
      </c>
      <c r="AH11" s="5">
        <v>11883237.792352924</v>
      </c>
      <c r="AI11" t="s">
        <v>58</v>
      </c>
      <c r="AJ11" s="34">
        <f>LN(AI2)</f>
        <v>0.34095342808518281</v>
      </c>
      <c r="AK11" s="4">
        <v>1963</v>
      </c>
      <c r="AL11" s="5">
        <v>11883237.792352924</v>
      </c>
      <c r="AM11" t="s">
        <v>58</v>
      </c>
      <c r="AN11" s="34">
        <f>LN(AM2)</f>
        <v>0.34197478022950434</v>
      </c>
      <c r="AO11" s="4">
        <v>1963</v>
      </c>
      <c r="AP11" s="5">
        <v>11883237.792352924</v>
      </c>
      <c r="AQ11" t="s">
        <v>58</v>
      </c>
      <c r="AR11" s="34">
        <f>LN(AQ2)</f>
        <v>0.33819726906988667</v>
      </c>
      <c r="AS11" s="4">
        <v>1963</v>
      </c>
      <c r="AT11" s="5">
        <v>11883237.792352924</v>
      </c>
      <c r="AU11" t="s">
        <v>58</v>
      </c>
      <c r="AV11" s="34">
        <f>LN(AU2)</f>
        <v>0.33998270507762385</v>
      </c>
      <c r="AW11" s="4">
        <v>1963</v>
      </c>
      <c r="AX11" s="5">
        <v>3507011.2506327708</v>
      </c>
      <c r="AY11" t="s">
        <v>58</v>
      </c>
      <c r="AZ11" s="34">
        <f>LN(AY2)</f>
        <v>0.34145445611501452</v>
      </c>
      <c r="BA11" s="4">
        <v>1963</v>
      </c>
      <c r="BB11" s="5">
        <v>3507011.2506327708</v>
      </c>
      <c r="BC11" t="s">
        <v>58</v>
      </c>
      <c r="BD11" s="34">
        <f>LN(BC2)</f>
        <v>0.34163098802653485</v>
      </c>
      <c r="BE11" s="4">
        <v>1963</v>
      </c>
      <c r="BF11" s="5">
        <v>3507011.2506327708</v>
      </c>
      <c r="BG11" t="s">
        <v>58</v>
      </c>
      <c r="BH11" s="34">
        <f>LN(BG2)</f>
        <v>0.33904715970002686</v>
      </c>
      <c r="BI11" s="4">
        <v>1963</v>
      </c>
      <c r="BJ11" s="5">
        <v>3507011.2506327708</v>
      </c>
      <c r="BK11" t="s">
        <v>58</v>
      </c>
      <c r="BL11" s="34">
        <f>LN(BK2)</f>
        <v>0.33857822636813784</v>
      </c>
      <c r="BM11" s="4">
        <v>1963</v>
      </c>
      <c r="BN11" s="5">
        <v>3507011.2506327708</v>
      </c>
      <c r="BO11" t="s">
        <v>58</v>
      </c>
      <c r="BP11" s="34">
        <f>LN(BO2)</f>
        <v>0.33910065171011172</v>
      </c>
      <c r="BQ11" s="4">
        <v>1963</v>
      </c>
      <c r="BR11" s="5">
        <v>3507011.2506327708</v>
      </c>
      <c r="BS11" t="s">
        <v>58</v>
      </c>
      <c r="BT11" s="34">
        <f>LN(BS2)</f>
        <v>0.33907058273900936</v>
      </c>
      <c r="BU11" s="4">
        <v>1963</v>
      </c>
      <c r="BV11" s="5">
        <v>3507011.2506327708</v>
      </c>
      <c r="BW11" t="s">
        <v>58</v>
      </c>
      <c r="BX11" s="34">
        <f>LN(BW2)</f>
        <v>0.34083173359486213</v>
      </c>
      <c r="BY11" s="4">
        <v>1963</v>
      </c>
      <c r="BZ11" s="5">
        <v>3507011.2506327708</v>
      </c>
      <c r="CA11" t="s">
        <v>58</v>
      </c>
      <c r="CB11" s="34">
        <f>LN(CA2)</f>
        <v>0.34094024323412625</v>
      </c>
      <c r="CC11" s="4">
        <v>1963</v>
      </c>
      <c r="CD11" s="5">
        <v>3507011.2506327708</v>
      </c>
      <c r="CE11" t="s">
        <v>58</v>
      </c>
      <c r="CF11" s="34">
        <f>LN(CE2)</f>
        <v>0.34182964731393473</v>
      </c>
      <c r="CG11" s="4">
        <v>1963</v>
      </c>
      <c r="CH11" s="5">
        <v>3507011.2506327708</v>
      </c>
      <c r="CI11" t="s">
        <v>58</v>
      </c>
      <c r="CJ11" s="34">
        <f>LN(CI2)</f>
        <v>0.3408873730686931</v>
      </c>
      <c r="CK11" s="4">
        <v>1963</v>
      </c>
      <c r="CL11" s="5">
        <v>3507011.2506327708</v>
      </c>
      <c r="CM11" t="s">
        <v>58</v>
      </c>
      <c r="CN11" s="34">
        <f>LN(CM2)</f>
        <v>0.34087977524286722</v>
      </c>
      <c r="CO11" s="4">
        <v>1963</v>
      </c>
      <c r="CP11" s="5">
        <v>3507011.2506327708</v>
      </c>
      <c r="CQ11" t="s">
        <v>58</v>
      </c>
      <c r="CR11" s="34">
        <f>LN(CQ2)</f>
        <v>0.34014536894105124</v>
      </c>
      <c r="CS11" s="4">
        <v>1963</v>
      </c>
      <c r="CT11" s="5">
        <v>3507011.2506327708</v>
      </c>
      <c r="CU11" t="s">
        <v>58</v>
      </c>
      <c r="CV11" s="34">
        <f>LN(CU2)</f>
        <v>0.33957196391841127</v>
      </c>
      <c r="CW11" s="4">
        <v>1963</v>
      </c>
      <c r="CX11" s="5">
        <v>3507011.2506327708</v>
      </c>
      <c r="CY11" t="s">
        <v>58</v>
      </c>
      <c r="CZ11" s="34">
        <f>LN(CY2)</f>
        <v>0.33884718775900508</v>
      </c>
      <c r="DA11" s="4">
        <v>1963</v>
      </c>
      <c r="DB11" s="5">
        <v>3507011.2506327708</v>
      </c>
      <c r="DC11" t="s">
        <v>58</v>
      </c>
      <c r="DD11" s="34">
        <f>LN(DC2)</f>
        <v>0.33822298491768055</v>
      </c>
      <c r="DE11" s="4">
        <v>1963</v>
      </c>
      <c r="DF11" s="5">
        <v>3507011.2506327708</v>
      </c>
      <c r="DG11" t="s">
        <v>58</v>
      </c>
      <c r="DH11" s="34">
        <f>LN(DG2)</f>
        <v>0.33306038486023287</v>
      </c>
      <c r="DI11" s="4">
        <v>1963</v>
      </c>
      <c r="DJ11" s="5">
        <v>3507011.2506327708</v>
      </c>
      <c r="DK11" t="s">
        <v>58</v>
      </c>
      <c r="DL11" s="34">
        <f>LN(DK2)</f>
        <v>0.32287799627017821</v>
      </c>
      <c r="DM11" s="4">
        <v>1963</v>
      </c>
      <c r="DN11" s="5">
        <v>3507011.2506327708</v>
      </c>
      <c r="DO11" t="s">
        <v>58</v>
      </c>
      <c r="DP11" s="34">
        <f>LN(DO2)</f>
        <v>0.33971614603618655</v>
      </c>
      <c r="DQ11" s="4">
        <v>1963</v>
      </c>
      <c r="DR11" s="5">
        <v>3507011.2506327708</v>
      </c>
    </row>
    <row r="12" spans="2:124">
      <c r="B12">
        <v>0.34145445611501452</v>
      </c>
      <c r="C12" s="33">
        <v>0.9146477033474083</v>
      </c>
      <c r="D12">
        <v>278.61980543801269</v>
      </c>
      <c r="E12" s="4">
        <v>1963</v>
      </c>
      <c r="F12" s="5">
        <v>11883237.792352924</v>
      </c>
      <c r="G12" t="s">
        <v>59</v>
      </c>
      <c r="H12" s="34">
        <f>LN(H9)</f>
        <v>0.36857487175938014</v>
      </c>
      <c r="I12" s="4">
        <v>1967</v>
      </c>
      <c r="J12" s="5">
        <v>142139636.47124401</v>
      </c>
      <c r="K12" t="s">
        <v>59</v>
      </c>
      <c r="L12" s="34">
        <f>LN(L9)</f>
        <v>0.36802564270102328</v>
      </c>
      <c r="M12" s="4">
        <v>1967</v>
      </c>
      <c r="N12" s="5">
        <v>142139636.47124401</v>
      </c>
      <c r="O12" t="s">
        <v>59</v>
      </c>
      <c r="P12" s="34">
        <f>LN(P9)</f>
        <v>0.36956633149944196</v>
      </c>
      <c r="Q12" s="4">
        <v>1967</v>
      </c>
      <c r="R12" s="5">
        <v>142139636.47124401</v>
      </c>
      <c r="S12" t="s">
        <v>59</v>
      </c>
      <c r="T12" s="34">
        <f>LN(T9)</f>
        <v>0.37464141092661285</v>
      </c>
      <c r="U12" s="4">
        <v>1967</v>
      </c>
      <c r="V12" s="5">
        <v>142139636.47124401</v>
      </c>
      <c r="W12" t="s">
        <v>59</v>
      </c>
      <c r="X12" s="34">
        <f>LN(X9)</f>
        <v>0.36076591816129094</v>
      </c>
      <c r="Y12" s="4">
        <v>1967</v>
      </c>
      <c r="Z12" s="5">
        <v>142139636.47124401</v>
      </c>
      <c r="AA12" t="s">
        <v>59</v>
      </c>
      <c r="AB12" s="34">
        <f>LN(AB9)</f>
        <v>0.37176952167652255</v>
      </c>
      <c r="AC12" s="4">
        <v>1967</v>
      </c>
      <c r="AD12" s="5">
        <v>142139636.47124401</v>
      </c>
      <c r="AE12" t="s">
        <v>59</v>
      </c>
      <c r="AF12" s="34">
        <f>LN(AF9)</f>
        <v>0.36398022826537052</v>
      </c>
      <c r="AG12" s="4">
        <v>1967</v>
      </c>
      <c r="AH12" s="5">
        <v>142139636.47124401</v>
      </c>
      <c r="AI12" t="s">
        <v>59</v>
      </c>
      <c r="AJ12" s="34">
        <f>LN(AJ9)</f>
        <v>0.37203736847379665</v>
      </c>
      <c r="AK12" s="4">
        <v>1967</v>
      </c>
      <c r="AL12" s="5">
        <v>142139636.47124401</v>
      </c>
      <c r="AM12" t="s">
        <v>59</v>
      </c>
      <c r="AN12" s="34">
        <f>LN(AN9)</f>
        <v>0.37250548872153716</v>
      </c>
      <c r="AO12" s="4">
        <v>1967</v>
      </c>
      <c r="AP12" s="5">
        <v>142139636.47124401</v>
      </c>
      <c r="AQ12" t="s">
        <v>59</v>
      </c>
      <c r="AR12" s="34">
        <f>LN(AR9)</f>
        <v>0.36906712293033905</v>
      </c>
      <c r="AS12" s="4">
        <v>1967</v>
      </c>
      <c r="AT12" s="5">
        <v>142139636.47124401</v>
      </c>
      <c r="AU12" t="s">
        <v>59</v>
      </c>
      <c r="AV12" s="34">
        <f>LN(AV9)</f>
        <v>0.37059532858930994</v>
      </c>
      <c r="AW12" s="4">
        <v>1967</v>
      </c>
      <c r="AX12" s="5">
        <v>142139636.47124401</v>
      </c>
      <c r="AY12" t="s">
        <v>59</v>
      </c>
      <c r="AZ12" s="34">
        <f>LN(AZ9)</f>
        <v>0.37154160942455616</v>
      </c>
      <c r="BA12" s="4">
        <v>1963</v>
      </c>
      <c r="BB12" s="5">
        <v>11883237.792352924</v>
      </c>
      <c r="BC12" t="s">
        <v>59</v>
      </c>
      <c r="BD12" s="34">
        <f>LN(BD9)</f>
        <v>0.37083902910918171</v>
      </c>
      <c r="BE12" s="4">
        <v>1963</v>
      </c>
      <c r="BF12" s="5">
        <v>11883237.792352924</v>
      </c>
      <c r="BG12" t="s">
        <v>59</v>
      </c>
      <c r="BH12" s="34">
        <f>LN(BH9)</f>
        <v>0.36936230441550083</v>
      </c>
      <c r="BI12" s="4">
        <v>1963</v>
      </c>
      <c r="BJ12" s="5">
        <v>11883237.792352924</v>
      </c>
      <c r="BK12" t="s">
        <v>59</v>
      </c>
      <c r="BL12" s="34">
        <f>LN(BL9)</f>
        <v>0.36905261226004027</v>
      </c>
      <c r="BM12" s="4">
        <v>1963</v>
      </c>
      <c r="BN12" s="5">
        <v>11883237.792352924</v>
      </c>
      <c r="BO12" t="s">
        <v>59</v>
      </c>
      <c r="BP12" s="34">
        <f>LN(BP9)</f>
        <v>0.36917637119445196</v>
      </c>
      <c r="BQ12" s="4">
        <v>1963</v>
      </c>
      <c r="BR12" s="5">
        <v>11883237.792352924</v>
      </c>
      <c r="BS12" t="s">
        <v>59</v>
      </c>
      <c r="BT12" s="34">
        <f>LN(BT9)</f>
        <v>0.36940045934397914</v>
      </c>
      <c r="BU12" s="4">
        <v>1963</v>
      </c>
      <c r="BV12" s="5">
        <v>11883237.792352924</v>
      </c>
      <c r="BW12" t="s">
        <v>59</v>
      </c>
      <c r="BX12" s="34">
        <f>LN(BX9)</f>
        <v>0.37101836775680253</v>
      </c>
      <c r="BY12" s="4">
        <v>1963</v>
      </c>
      <c r="BZ12" s="5">
        <v>11883237.792352924</v>
      </c>
      <c r="CA12" t="s">
        <v>59</v>
      </c>
      <c r="CB12" s="34">
        <f>LN(CB9)</f>
        <v>0.37107402545104079</v>
      </c>
      <c r="CC12" s="4">
        <v>1963</v>
      </c>
      <c r="CD12" s="5">
        <v>11883237.792352924</v>
      </c>
      <c r="CE12" t="s">
        <v>59</v>
      </c>
      <c r="CF12" s="34">
        <f>LN(CF9)</f>
        <v>0.37177163454535789</v>
      </c>
      <c r="CG12" s="4">
        <v>1963</v>
      </c>
      <c r="CH12" s="5">
        <v>11883237.792352924</v>
      </c>
      <c r="CI12" t="s">
        <v>59</v>
      </c>
      <c r="CJ12" s="34">
        <f>LN(CJ9)</f>
        <v>0.37141260127911585</v>
      </c>
      <c r="CK12" s="4">
        <v>1963</v>
      </c>
      <c r="CL12" s="5">
        <v>11883237.792352924</v>
      </c>
      <c r="CM12" t="s">
        <v>59</v>
      </c>
      <c r="CN12" s="34">
        <f>LN(CN9)</f>
        <v>0.37155743175411587</v>
      </c>
      <c r="CO12" s="4">
        <v>1963</v>
      </c>
      <c r="CP12" s="5">
        <v>11883237.792352924</v>
      </c>
      <c r="CQ12" t="s">
        <v>59</v>
      </c>
      <c r="CR12" s="34">
        <f>LN(CR9)</f>
        <v>0.37103143591378546</v>
      </c>
      <c r="CS12" s="4">
        <v>1963</v>
      </c>
      <c r="CT12" s="5">
        <v>11883237.792352924</v>
      </c>
      <c r="CU12" t="s">
        <v>59</v>
      </c>
      <c r="CV12" s="34">
        <f>LN(CV9)</f>
        <v>0.37058858614533047</v>
      </c>
      <c r="CW12" s="4">
        <v>1963</v>
      </c>
      <c r="CX12" s="5">
        <v>11883237.792352924</v>
      </c>
      <c r="CY12" t="s">
        <v>59</v>
      </c>
      <c r="CZ12" s="34">
        <f>LN(CZ9)</f>
        <v>0.36997154820401645</v>
      </c>
      <c r="DA12" s="4">
        <v>1963</v>
      </c>
      <c r="DB12" s="5">
        <v>11883237.792352924</v>
      </c>
      <c r="DC12" t="s">
        <v>59</v>
      </c>
      <c r="DD12" s="34">
        <f>LN(DD9)</f>
        <v>0.36948235542742947</v>
      </c>
      <c r="DE12" s="4">
        <v>1963</v>
      </c>
      <c r="DF12" s="5">
        <v>11883237.792352924</v>
      </c>
      <c r="DG12" t="s">
        <v>59</v>
      </c>
      <c r="DH12" s="34">
        <f>LN(DH9)</f>
        <v>0.36371328356040483</v>
      </c>
      <c r="DI12" s="4">
        <v>1963</v>
      </c>
      <c r="DJ12" s="5">
        <v>11883237.792352924</v>
      </c>
      <c r="DK12" t="s">
        <v>59</v>
      </c>
      <c r="DL12" s="34">
        <f>LN(DL9)</f>
        <v>0.34714006352958204</v>
      </c>
      <c r="DM12" s="4">
        <v>1963</v>
      </c>
      <c r="DN12" s="5">
        <v>11883237.792352924</v>
      </c>
      <c r="DO12" t="s">
        <v>59</v>
      </c>
      <c r="DP12" s="34">
        <f>LN(DP9)</f>
        <v>0.37118905094111376</v>
      </c>
      <c r="DQ12" s="4">
        <v>1963</v>
      </c>
      <c r="DR12" s="5">
        <v>11883237.792352924</v>
      </c>
    </row>
    <row r="13" spans="2:124">
      <c r="B13">
        <v>0.34163098802653485</v>
      </c>
      <c r="C13" s="33">
        <v>0.9192814703204063</v>
      </c>
      <c r="D13">
        <v>296.10695738890541</v>
      </c>
      <c r="E13" s="4">
        <v>1967</v>
      </c>
      <c r="F13" s="5">
        <v>142139636.47124401</v>
      </c>
      <c r="G13" t="s">
        <v>60</v>
      </c>
      <c r="H13" s="34">
        <f>LN(H10)</f>
        <v>0.30782421641312957</v>
      </c>
      <c r="I13" s="4">
        <v>1974</v>
      </c>
      <c r="J13" s="5">
        <v>196434573.13141161</v>
      </c>
      <c r="K13" t="s">
        <v>60</v>
      </c>
      <c r="L13" s="34">
        <f>LN(L10)</f>
        <v>0.30276044625764509</v>
      </c>
      <c r="M13" s="4">
        <v>1974</v>
      </c>
      <c r="N13" s="5">
        <v>196434573.13141161</v>
      </c>
      <c r="O13" t="s">
        <v>60</v>
      </c>
      <c r="P13" s="34">
        <f>LN(P10)</f>
        <v>0.30482600779254654</v>
      </c>
      <c r="Q13" s="4">
        <v>1974</v>
      </c>
      <c r="R13" s="5">
        <v>196434573.13141161</v>
      </c>
      <c r="S13" t="s">
        <v>60</v>
      </c>
      <c r="T13" s="34">
        <f>LN(T10)</f>
        <v>0.31181284284371186</v>
      </c>
      <c r="U13" s="4">
        <v>1974</v>
      </c>
      <c r="V13" s="5">
        <v>196434573.13141161</v>
      </c>
      <c r="W13" t="s">
        <v>60</v>
      </c>
      <c r="X13" s="34">
        <f>LN(X10)</f>
        <v>0.30012248032388522</v>
      </c>
      <c r="Y13" s="4">
        <v>1974</v>
      </c>
      <c r="Z13" s="5">
        <v>196434573.13141161</v>
      </c>
      <c r="AA13" t="s">
        <v>60</v>
      </c>
      <c r="AB13" s="34">
        <f>LN(AB10)</f>
        <v>0.30815417921831223</v>
      </c>
      <c r="AC13" s="4">
        <v>1974</v>
      </c>
      <c r="AD13" s="5">
        <v>196434573.13141161</v>
      </c>
      <c r="AE13" t="s">
        <v>60</v>
      </c>
      <c r="AF13" s="34">
        <f>LN(AF10)</f>
        <v>0.30165606624878788</v>
      </c>
      <c r="AG13" s="4">
        <v>1974</v>
      </c>
      <c r="AH13" s="5">
        <v>196434573.13141161</v>
      </c>
      <c r="AI13" t="s">
        <v>60</v>
      </c>
      <c r="AJ13" s="34">
        <f>LN(AJ10)</f>
        <v>0.30887219364572854</v>
      </c>
      <c r="AK13" s="4">
        <v>1974</v>
      </c>
      <c r="AL13" s="5">
        <v>196434573.13141161</v>
      </c>
      <c r="AM13" t="s">
        <v>60</v>
      </c>
      <c r="AN13" s="34">
        <f>LN(AN10)</f>
        <v>0.31048251348200506</v>
      </c>
      <c r="AO13" s="4">
        <v>1974</v>
      </c>
      <c r="AP13" s="5">
        <v>196434573.13141161</v>
      </c>
      <c r="AQ13" t="s">
        <v>60</v>
      </c>
      <c r="AR13" s="34">
        <f>LN(AR10)</f>
        <v>0.30634402979124675</v>
      </c>
      <c r="AS13" s="4">
        <v>1974</v>
      </c>
      <c r="AT13" s="5">
        <v>196434573.13141161</v>
      </c>
      <c r="AU13" t="s">
        <v>60</v>
      </c>
      <c r="AV13" s="34">
        <f>LN(AV10)</f>
        <v>0.30840327446285731</v>
      </c>
      <c r="AW13" s="4">
        <v>1974</v>
      </c>
      <c r="AX13" s="5">
        <v>196434573.13141161</v>
      </c>
      <c r="AY13" t="s">
        <v>60</v>
      </c>
      <c r="AZ13" s="34">
        <f>LN(AZ10)</f>
        <v>0.31043391029487349</v>
      </c>
      <c r="BA13" s="4">
        <v>1974</v>
      </c>
      <c r="BB13" s="5">
        <v>196434573.13141161</v>
      </c>
      <c r="BC13" t="s">
        <v>60</v>
      </c>
      <c r="BD13" s="34">
        <f>LN(BD10)</f>
        <v>0.31154410363219387</v>
      </c>
      <c r="BE13" s="4">
        <v>1967</v>
      </c>
      <c r="BF13" s="5">
        <v>142139636.47124401</v>
      </c>
      <c r="BG13" t="s">
        <v>60</v>
      </c>
      <c r="BH13" s="34">
        <f>LN(BH10)</f>
        <v>0.30778419895175957</v>
      </c>
      <c r="BI13" s="4">
        <v>1967</v>
      </c>
      <c r="BJ13" s="5">
        <v>142139636.47124401</v>
      </c>
      <c r="BK13" t="s">
        <v>60</v>
      </c>
      <c r="BL13" s="34">
        <f>LN(BL10)</f>
        <v>0.30714588264014786</v>
      </c>
      <c r="BM13" s="4">
        <v>1967</v>
      </c>
      <c r="BN13" s="5">
        <v>142139636.47124401</v>
      </c>
      <c r="BO13" t="s">
        <v>60</v>
      </c>
      <c r="BP13" s="34">
        <f>LN(BP10)</f>
        <v>0.3080922600559533</v>
      </c>
      <c r="BQ13" s="4">
        <v>1967</v>
      </c>
      <c r="BR13" s="5">
        <v>142139636.47124401</v>
      </c>
      <c r="BS13" t="s">
        <v>60</v>
      </c>
      <c r="BT13" s="34">
        <f>LN(BT10)</f>
        <v>0.30779195418835981</v>
      </c>
      <c r="BU13" s="4">
        <v>1967</v>
      </c>
      <c r="BV13" s="5">
        <v>142139636.47124401</v>
      </c>
      <c r="BW13" t="s">
        <v>60</v>
      </c>
      <c r="BX13" s="34">
        <f>LN(BX10)</f>
        <v>0.30970542744358542</v>
      </c>
      <c r="BY13" s="4">
        <v>1967</v>
      </c>
      <c r="BZ13" s="5">
        <v>142139636.47124401</v>
      </c>
      <c r="CA13" t="s">
        <v>60</v>
      </c>
      <c r="CB13" s="34">
        <f>LN(CB10)</f>
        <v>0.3098701278767188</v>
      </c>
      <c r="CC13" s="4">
        <v>1967</v>
      </c>
      <c r="CD13" s="5">
        <v>142139636.47124401</v>
      </c>
      <c r="CE13" t="s">
        <v>60</v>
      </c>
      <c r="CF13" s="34">
        <f>LN(CF10)</f>
        <v>0.31096339187576294</v>
      </c>
      <c r="CG13" s="4">
        <v>1967</v>
      </c>
      <c r="CH13" s="5">
        <v>142139636.47124401</v>
      </c>
      <c r="CI13" t="s">
        <v>60</v>
      </c>
      <c r="CJ13" s="34">
        <f>LN(CJ10)</f>
        <v>0.30940093723545392</v>
      </c>
      <c r="CK13" s="4">
        <v>1967</v>
      </c>
      <c r="CL13" s="5">
        <v>142139636.47124401</v>
      </c>
      <c r="CM13" t="s">
        <v>60</v>
      </c>
      <c r="CN13" s="34">
        <f>LN(CN10)</f>
        <v>0.30923113403000646</v>
      </c>
      <c r="CO13" s="4">
        <v>1967</v>
      </c>
      <c r="CP13" s="5">
        <v>142139636.47124401</v>
      </c>
      <c r="CQ13" t="s">
        <v>60</v>
      </c>
      <c r="CR13" s="34">
        <f>LN(CR10)</f>
        <v>0.30827486675453886</v>
      </c>
      <c r="CS13" s="4">
        <v>1967</v>
      </c>
      <c r="CT13" s="5">
        <v>142139636.47124401</v>
      </c>
      <c r="CU13" t="s">
        <v>60</v>
      </c>
      <c r="CV13" s="34">
        <f>LN(CV10)</f>
        <v>0.30756243198698374</v>
      </c>
      <c r="CW13" s="4">
        <v>1967</v>
      </c>
      <c r="CX13" s="5">
        <v>142139636.47124401</v>
      </c>
      <c r="CY13" t="s">
        <v>60</v>
      </c>
      <c r="CZ13" s="34">
        <f>LN(CZ10)</f>
        <v>0.30672289596641727</v>
      </c>
      <c r="DA13" s="4">
        <v>1967</v>
      </c>
      <c r="DB13" s="5">
        <v>142139636.47124401</v>
      </c>
      <c r="DC13" t="s">
        <v>60</v>
      </c>
      <c r="DD13" s="34">
        <f>LN(DD10)</f>
        <v>0.30595484797002037</v>
      </c>
      <c r="DE13" s="4">
        <v>1967</v>
      </c>
      <c r="DF13" s="5">
        <v>142139636.47124401</v>
      </c>
      <c r="DG13" t="s">
        <v>60</v>
      </c>
      <c r="DH13" s="34">
        <f>LN(DH10)</f>
        <v>0.30143809294930296</v>
      </c>
      <c r="DI13" s="4">
        <v>1967</v>
      </c>
      <c r="DJ13" s="5">
        <v>142139636.47124401</v>
      </c>
      <c r="DK13" t="s">
        <v>60</v>
      </c>
      <c r="DL13" s="34">
        <f>LN(DL10)</f>
        <v>0.2980126130813468</v>
      </c>
      <c r="DM13" s="4">
        <v>1967</v>
      </c>
      <c r="DN13" s="5">
        <v>142139636.47124401</v>
      </c>
      <c r="DO13" t="s">
        <v>60</v>
      </c>
      <c r="DP13" s="34">
        <f>LN(DP10)</f>
        <v>0.30722041903706881</v>
      </c>
      <c r="DQ13" s="4">
        <v>1967</v>
      </c>
      <c r="DR13" s="5">
        <v>142139636.47124401</v>
      </c>
    </row>
    <row r="14" spans="2:124">
      <c r="B14">
        <v>0.33904715970002686</v>
      </c>
      <c r="C14" s="33">
        <v>0.91270253639508392</v>
      </c>
      <c r="D14">
        <v>271.83224994564256</v>
      </c>
      <c r="E14" s="4">
        <v>1974</v>
      </c>
      <c r="F14" s="5">
        <v>196434573.13141161</v>
      </c>
      <c r="G14" t="s">
        <v>61</v>
      </c>
      <c r="H14" s="34">
        <f>H12-H11</f>
        <v>2.9914068331921895E-2</v>
      </c>
      <c r="I14" s="4">
        <v>1976</v>
      </c>
      <c r="J14" s="5">
        <v>45528975.974253885</v>
      </c>
      <c r="K14" t="s">
        <v>61</v>
      </c>
      <c r="L14" s="34">
        <f>L12-L11</f>
        <v>3.2100249460112862E-2</v>
      </c>
      <c r="M14" s="4">
        <v>1976</v>
      </c>
      <c r="N14" s="5">
        <v>45528975.974253885</v>
      </c>
      <c r="O14" t="s">
        <v>61</v>
      </c>
      <c r="P14" s="34">
        <f>P12-P11</f>
        <v>3.1846339633865572E-2</v>
      </c>
      <c r="Q14" s="4">
        <v>1976</v>
      </c>
      <c r="R14" s="5">
        <v>45528975.974253885</v>
      </c>
      <c r="S14" t="s">
        <v>61</v>
      </c>
      <c r="T14" s="34">
        <f>T12-T11</f>
        <v>3.0920936556448897E-2</v>
      </c>
      <c r="U14" s="4">
        <v>1976</v>
      </c>
      <c r="V14" s="5">
        <v>45528975.974253885</v>
      </c>
      <c r="W14" t="s">
        <v>61</v>
      </c>
      <c r="X14" s="34">
        <f>X12-X11</f>
        <v>2.9862086024725065E-2</v>
      </c>
      <c r="Y14" s="4">
        <v>1976</v>
      </c>
      <c r="Z14" s="5">
        <v>45528975.974253885</v>
      </c>
      <c r="AA14" t="s">
        <v>61</v>
      </c>
      <c r="AB14" s="34">
        <f>AB12-AB11</f>
        <v>3.1301892531043096E-2</v>
      </c>
      <c r="AC14" s="4">
        <v>1976</v>
      </c>
      <c r="AD14" s="5">
        <v>45528975.974253885</v>
      </c>
      <c r="AE14" t="s">
        <v>61</v>
      </c>
      <c r="AF14" s="34">
        <f>AF12-AF11</f>
        <v>3.0676621923833192E-2</v>
      </c>
      <c r="AG14" s="4">
        <v>1976</v>
      </c>
      <c r="AH14" s="5">
        <v>45528975.974253885</v>
      </c>
      <c r="AI14" t="s">
        <v>61</v>
      </c>
      <c r="AJ14" s="34">
        <f>AJ12-AJ11</f>
        <v>3.108394038861384E-2</v>
      </c>
      <c r="AK14" s="4">
        <v>1976</v>
      </c>
      <c r="AL14" s="5">
        <v>45528975.974253885</v>
      </c>
      <c r="AM14" t="s">
        <v>61</v>
      </c>
      <c r="AN14" s="34">
        <f>AN12-AN11</f>
        <v>3.0530708492032821E-2</v>
      </c>
      <c r="AO14" s="4">
        <v>1976</v>
      </c>
      <c r="AP14" s="5">
        <v>45528975.974253885</v>
      </c>
      <c r="AQ14" t="s">
        <v>61</v>
      </c>
      <c r="AR14" s="34">
        <f>AR12-AR11</f>
        <v>3.0869853860452379E-2</v>
      </c>
      <c r="AS14" s="4">
        <v>1976</v>
      </c>
      <c r="AT14" s="5">
        <v>45528975.974253885</v>
      </c>
      <c r="AU14" t="s">
        <v>61</v>
      </c>
      <c r="AV14" s="34">
        <f>AV12-AV11</f>
        <v>3.0612623511686088E-2</v>
      </c>
      <c r="AW14" s="4">
        <v>1976</v>
      </c>
      <c r="AX14" s="5">
        <v>45528975.974253885</v>
      </c>
      <c r="AY14" t="s">
        <v>61</v>
      </c>
      <c r="AZ14" s="34">
        <f>AZ12-AZ11</f>
        <v>3.0087153309541648E-2</v>
      </c>
      <c r="BA14" s="4">
        <v>1976</v>
      </c>
      <c r="BB14" s="5">
        <v>45528975.974253885</v>
      </c>
      <c r="BC14" t="s">
        <v>61</v>
      </c>
      <c r="BD14" s="34">
        <f>BD12-BD11</f>
        <v>2.9208041082646852E-2</v>
      </c>
      <c r="BE14" s="4">
        <v>1976</v>
      </c>
      <c r="BF14" s="5">
        <v>45528975.974253885</v>
      </c>
      <c r="BG14" t="s">
        <v>61</v>
      </c>
      <c r="BH14" s="34">
        <f>BH12-BH11</f>
        <v>3.0315144715473974E-2</v>
      </c>
      <c r="BI14" s="4">
        <v>1974</v>
      </c>
      <c r="BJ14" s="5">
        <v>196434573.13141161</v>
      </c>
      <c r="BK14" t="s">
        <v>61</v>
      </c>
      <c r="BL14" s="34">
        <f>BL12-BL11</f>
        <v>3.0474385891902434E-2</v>
      </c>
      <c r="BM14" s="4">
        <v>1974</v>
      </c>
      <c r="BN14" s="5">
        <v>196434573.13141161</v>
      </c>
      <c r="BO14" t="s">
        <v>61</v>
      </c>
      <c r="BP14" s="34">
        <f>BP12-BP11</f>
        <v>3.0075719484340235E-2</v>
      </c>
      <c r="BQ14" s="4">
        <v>1974</v>
      </c>
      <c r="BR14" s="5">
        <v>196434573.13141161</v>
      </c>
      <c r="BS14" t="s">
        <v>61</v>
      </c>
      <c r="BT14" s="34">
        <f>BT12-BT11</f>
        <v>3.0329876604969774E-2</v>
      </c>
      <c r="BU14" s="4">
        <v>1974</v>
      </c>
      <c r="BV14" s="5">
        <v>196434573.13141161</v>
      </c>
      <c r="BW14" t="s">
        <v>61</v>
      </c>
      <c r="BX14" s="34">
        <f>BX12-BX11</f>
        <v>3.0186634161940396E-2</v>
      </c>
      <c r="BY14" s="4">
        <v>1974</v>
      </c>
      <c r="BZ14" s="5">
        <v>196434573.13141161</v>
      </c>
      <c r="CA14" t="s">
        <v>61</v>
      </c>
      <c r="CB14" s="34">
        <f>CB12-CB11</f>
        <v>3.013378221691454E-2</v>
      </c>
      <c r="CC14" s="4">
        <v>1974</v>
      </c>
      <c r="CD14" s="5">
        <v>196434573.13141161</v>
      </c>
      <c r="CE14" t="s">
        <v>61</v>
      </c>
      <c r="CF14" s="34">
        <f>CF12-CF11</f>
        <v>2.9941987231423162E-2</v>
      </c>
      <c r="CG14" s="4">
        <v>1974</v>
      </c>
      <c r="CH14" s="5">
        <v>196434573.13141161</v>
      </c>
      <c r="CI14" t="s">
        <v>61</v>
      </c>
      <c r="CJ14" s="34">
        <f>CJ12-CJ11</f>
        <v>3.052522821042275E-2</v>
      </c>
      <c r="CK14" s="4">
        <v>1974</v>
      </c>
      <c r="CL14" s="5">
        <v>196434573.13141161</v>
      </c>
      <c r="CM14" t="s">
        <v>61</v>
      </c>
      <c r="CN14" s="34">
        <f>CN12-CN11</f>
        <v>3.0677656511248652E-2</v>
      </c>
      <c r="CO14" s="4">
        <v>1974</v>
      </c>
      <c r="CP14" s="5">
        <v>196434573.13141161</v>
      </c>
      <c r="CQ14" t="s">
        <v>61</v>
      </c>
      <c r="CR14" s="34">
        <f>CR12-CR11</f>
        <v>3.0886066972734216E-2</v>
      </c>
      <c r="CS14" s="4">
        <v>1974</v>
      </c>
      <c r="CT14" s="5">
        <v>196434573.13141161</v>
      </c>
      <c r="CU14" t="s">
        <v>61</v>
      </c>
      <c r="CV14" s="34">
        <f>CV12-CV11</f>
        <v>3.1016622226919199E-2</v>
      </c>
      <c r="CW14" s="4">
        <v>1974</v>
      </c>
      <c r="CX14" s="5">
        <v>196434573.13141161</v>
      </c>
      <c r="CY14" t="s">
        <v>61</v>
      </c>
      <c r="CZ14" s="34">
        <f>CZ12-CZ11</f>
        <v>3.1124360445011379E-2</v>
      </c>
      <c r="DA14" s="4">
        <v>1974</v>
      </c>
      <c r="DB14" s="5">
        <v>196434573.13141161</v>
      </c>
      <c r="DC14" t="s">
        <v>61</v>
      </c>
      <c r="DD14" s="34">
        <f>DD12-DD11</f>
        <v>3.1259370509748918E-2</v>
      </c>
      <c r="DE14" s="4">
        <v>1974</v>
      </c>
      <c r="DF14" s="5">
        <v>196434573.13141161</v>
      </c>
      <c r="DG14" t="s">
        <v>61</v>
      </c>
      <c r="DH14" s="34">
        <f>DH12-DH11</f>
        <v>3.065289870017196E-2</v>
      </c>
      <c r="DI14" s="4">
        <v>1974</v>
      </c>
      <c r="DJ14" s="5">
        <v>196434573.13141161</v>
      </c>
      <c r="DK14" t="s">
        <v>61</v>
      </c>
      <c r="DL14" s="34">
        <f>DL12-DL11</f>
        <v>2.426206725940383E-2</v>
      </c>
      <c r="DM14" s="4">
        <v>1974</v>
      </c>
      <c r="DN14" s="5">
        <v>196434573.13141161</v>
      </c>
      <c r="DO14" t="s">
        <v>61</v>
      </c>
      <c r="DP14" s="34">
        <f>DP12-DP11</f>
        <v>3.1472904904927212E-2</v>
      </c>
      <c r="DQ14" s="4">
        <v>1974</v>
      </c>
      <c r="DR14" s="5">
        <v>196434573.13141161</v>
      </c>
    </row>
    <row r="15" spans="2:124">
      <c r="B15">
        <v>0.33857822636813784</v>
      </c>
      <c r="C15" s="33">
        <v>0.911703962931256</v>
      </c>
      <c r="D15">
        <v>268.46395175988886</v>
      </c>
      <c r="E15" s="4">
        <v>1976</v>
      </c>
      <c r="F15" s="5">
        <v>45528975.974253885</v>
      </c>
      <c r="G15" t="s">
        <v>62</v>
      </c>
      <c r="H15" s="34">
        <f>H11-H13</f>
        <v>3.0836587014328676E-2</v>
      </c>
      <c r="I15" s="4">
        <v>1980</v>
      </c>
      <c r="J15" s="5">
        <v>50025765.113227837</v>
      </c>
      <c r="K15" t="s">
        <v>62</v>
      </c>
      <c r="L15" s="34">
        <f>L11-L13</f>
        <v>3.3164946983265331E-2</v>
      </c>
      <c r="M15" s="4">
        <v>1980</v>
      </c>
      <c r="N15" s="5">
        <v>50025765.113227837</v>
      </c>
      <c r="O15" t="s">
        <v>62</v>
      </c>
      <c r="P15" s="34">
        <f>P11-P13</f>
        <v>3.2893984073029847E-2</v>
      </c>
      <c r="Q15" s="4">
        <v>1980</v>
      </c>
      <c r="R15" s="5">
        <v>50025765.113227837</v>
      </c>
      <c r="S15" t="s">
        <v>62</v>
      </c>
      <c r="T15" s="34">
        <f>T11-T13</f>
        <v>3.1907631526452096E-2</v>
      </c>
      <c r="U15" s="4">
        <v>1980</v>
      </c>
      <c r="V15" s="5">
        <v>50025765.113227837</v>
      </c>
      <c r="W15" t="s">
        <v>62</v>
      </c>
      <c r="X15" s="34">
        <f>X11-X13</f>
        <v>3.0781351812680657E-2</v>
      </c>
      <c r="Y15" s="4">
        <v>1980</v>
      </c>
      <c r="Z15" s="5">
        <v>50025765.113227837</v>
      </c>
      <c r="AA15" t="s">
        <v>62</v>
      </c>
      <c r="AB15" s="34">
        <f>AB11-AB13</f>
        <v>3.2313449927167226E-2</v>
      </c>
      <c r="AC15" s="4">
        <v>1980</v>
      </c>
      <c r="AD15" s="5">
        <v>50025765.113227837</v>
      </c>
      <c r="AE15" t="s">
        <v>62</v>
      </c>
      <c r="AF15" s="34">
        <f>AF11-AF13</f>
        <v>3.1647540092749449E-2</v>
      </c>
      <c r="AG15" s="4">
        <v>1980</v>
      </c>
      <c r="AH15" s="5">
        <v>50025765.113227837</v>
      </c>
      <c r="AI15" t="s">
        <v>62</v>
      </c>
      <c r="AJ15" s="34">
        <f>AJ11-AJ13</f>
        <v>3.2081234439454265E-2</v>
      </c>
      <c r="AK15" s="4">
        <v>1980</v>
      </c>
      <c r="AL15" s="5">
        <v>50025765.113227837</v>
      </c>
      <c r="AM15" t="s">
        <v>62</v>
      </c>
      <c r="AN15" s="34">
        <f>AN11-AN13</f>
        <v>3.1492266747499276E-2</v>
      </c>
      <c r="AO15" s="4">
        <v>1980</v>
      </c>
      <c r="AP15" s="5">
        <v>50025765.113227837</v>
      </c>
      <c r="AQ15" t="s">
        <v>62</v>
      </c>
      <c r="AR15" s="34">
        <f>AR11-AR13</f>
        <v>3.1853239278639922E-2</v>
      </c>
      <c r="AS15" s="4">
        <v>1980</v>
      </c>
      <c r="AT15" s="5">
        <v>50025765.113227837</v>
      </c>
      <c r="AU15" t="s">
        <v>62</v>
      </c>
      <c r="AV15" s="34">
        <f>AV11-AV13</f>
        <v>3.1579430614766535E-2</v>
      </c>
      <c r="AW15" s="4">
        <v>1980</v>
      </c>
      <c r="AX15" s="5">
        <v>50025765.113227837</v>
      </c>
      <c r="AY15" t="s">
        <v>62</v>
      </c>
      <c r="AZ15" s="34">
        <f>AZ11-AZ13</f>
        <v>3.1020545820141021E-2</v>
      </c>
      <c r="BA15" s="4">
        <v>1980</v>
      </c>
      <c r="BB15" s="5">
        <v>50025765.113227837</v>
      </c>
      <c r="BC15" t="s">
        <v>62</v>
      </c>
      <c r="BD15" s="34">
        <f>BD11-BD13</f>
        <v>3.0086884394340985E-2</v>
      </c>
      <c r="BE15" s="4">
        <v>1980</v>
      </c>
      <c r="BF15" s="5">
        <v>50025765.113227837</v>
      </c>
      <c r="BG15" t="s">
        <v>62</v>
      </c>
      <c r="BH15" s="34">
        <f>BH11-BH13</f>
        <v>3.1262960748267288E-2</v>
      </c>
      <c r="BI15" s="4">
        <v>1980</v>
      </c>
      <c r="BJ15" s="5">
        <v>50025765.113227837</v>
      </c>
      <c r="BK15" t="s">
        <v>62</v>
      </c>
      <c r="BL15" s="34">
        <f>BL11-BL13</f>
        <v>3.1432343727989975E-2</v>
      </c>
      <c r="BM15" s="4">
        <v>1976</v>
      </c>
      <c r="BN15" s="5">
        <v>45528975.974253885</v>
      </c>
      <c r="BO15" t="s">
        <v>62</v>
      </c>
      <c r="BP15" s="34">
        <f>BP11-BP13</f>
        <v>3.1008391654158418E-2</v>
      </c>
      <c r="BQ15" s="4">
        <v>1976</v>
      </c>
      <c r="BR15" s="5">
        <v>45528975.974253885</v>
      </c>
      <c r="BS15" t="s">
        <v>62</v>
      </c>
      <c r="BT15" s="34">
        <f>BT11-BT13</f>
        <v>3.1278628550649556E-2</v>
      </c>
      <c r="BU15" s="4">
        <v>1976</v>
      </c>
      <c r="BV15" s="5">
        <v>45528975.974253885</v>
      </c>
      <c r="BW15" t="s">
        <v>62</v>
      </c>
      <c r="BX15" s="34">
        <f>BX11-BX13</f>
        <v>3.1126306151276706E-2</v>
      </c>
      <c r="BY15" s="4">
        <v>1976</v>
      </c>
      <c r="BZ15" s="5">
        <v>45528975.974253885</v>
      </c>
      <c r="CA15" t="s">
        <v>62</v>
      </c>
      <c r="CB15" s="34">
        <f>CB11-CB13</f>
        <v>3.1070115357407446E-2</v>
      </c>
      <c r="CC15" s="4">
        <v>1976</v>
      </c>
      <c r="CD15" s="5">
        <v>45528975.974253885</v>
      </c>
      <c r="CE15" t="s">
        <v>62</v>
      </c>
      <c r="CF15" s="34">
        <f>CF11-CF13</f>
        <v>3.0866255438171786E-2</v>
      </c>
      <c r="CG15" s="4">
        <v>1976</v>
      </c>
      <c r="CH15" s="5">
        <v>45528975.974253885</v>
      </c>
      <c r="CI15" t="s">
        <v>62</v>
      </c>
      <c r="CJ15" s="34">
        <f>CJ11-CJ13</f>
        <v>3.1486435833239179E-2</v>
      </c>
      <c r="CK15" s="4">
        <v>1976</v>
      </c>
      <c r="CL15" s="5">
        <v>45528975.974253885</v>
      </c>
      <c r="CM15" t="s">
        <v>62</v>
      </c>
      <c r="CN15" s="34">
        <f>CN11-CN13</f>
        <v>3.1648641212860762E-2</v>
      </c>
      <c r="CO15" s="4">
        <v>1976</v>
      </c>
      <c r="CP15" s="5">
        <v>45528975.974253885</v>
      </c>
      <c r="CQ15" t="s">
        <v>62</v>
      </c>
      <c r="CR15" s="34">
        <f>CR11-CR13</f>
        <v>3.1870502186512384E-2</v>
      </c>
      <c r="CS15" s="4">
        <v>1976</v>
      </c>
      <c r="CT15" s="5">
        <v>45528975.974253885</v>
      </c>
      <c r="CU15" t="s">
        <v>62</v>
      </c>
      <c r="CV15" s="34">
        <f>CV11-CV13</f>
        <v>3.2009531931427526E-2</v>
      </c>
      <c r="CW15" s="4">
        <v>1976</v>
      </c>
      <c r="CX15" s="5">
        <v>45528975.974253885</v>
      </c>
      <c r="CY15" t="s">
        <v>62</v>
      </c>
      <c r="CZ15" s="34">
        <f>CZ11-CZ13</f>
        <v>3.21242917925878E-2</v>
      </c>
      <c r="DA15" s="4">
        <v>1976</v>
      </c>
      <c r="DB15" s="5">
        <v>45528975.974253885</v>
      </c>
      <c r="DC15" t="s">
        <v>62</v>
      </c>
      <c r="DD15" s="34">
        <f>DD11-DD13</f>
        <v>3.2268136947660175E-2</v>
      </c>
      <c r="DE15" s="4">
        <v>1976</v>
      </c>
      <c r="DF15" s="5">
        <v>45528975.974253885</v>
      </c>
      <c r="DG15" t="s">
        <v>62</v>
      </c>
      <c r="DH15" s="34">
        <f>DH11-DH13</f>
        <v>3.1622291910929912E-2</v>
      </c>
      <c r="DI15" s="4">
        <v>1976</v>
      </c>
      <c r="DJ15" s="5">
        <v>45528975.974253885</v>
      </c>
      <c r="DK15" t="s">
        <v>62</v>
      </c>
      <c r="DL15" s="34">
        <f>DL11-DL13</f>
        <v>2.4865383188831414E-2</v>
      </c>
      <c r="DM15" s="4">
        <v>1976</v>
      </c>
      <c r="DN15" s="5">
        <v>45528975.974253885</v>
      </c>
      <c r="DO15" t="s">
        <v>62</v>
      </c>
      <c r="DP15" s="34">
        <f>DP11-DP13</f>
        <v>3.2495726999117736E-2</v>
      </c>
      <c r="DQ15" s="4">
        <v>1976</v>
      </c>
      <c r="DR15" s="5">
        <v>45528975.974253885</v>
      </c>
    </row>
    <row r="16" spans="2:124">
      <c r="B16">
        <v>0.33910065171011172</v>
      </c>
      <c r="C16" s="33">
        <v>0.91399315777888079</v>
      </c>
      <c r="D16">
        <v>276.30153007077439</v>
      </c>
      <c r="E16" s="4">
        <v>1980</v>
      </c>
      <c r="F16" s="5">
        <v>50025765.113227837</v>
      </c>
      <c r="G16" t="s">
        <v>63</v>
      </c>
      <c r="H16" s="35">
        <f>AVERAGE(H14:H15)</f>
        <v>3.0375327673125285E-2</v>
      </c>
      <c r="I16" s="4">
        <v>1981</v>
      </c>
      <c r="J16" s="5">
        <v>134219613.2040689</v>
      </c>
      <c r="K16" t="s">
        <v>63</v>
      </c>
      <c r="L16" s="35">
        <f>AVERAGE(L14:L15)</f>
        <v>3.2632598221689096E-2</v>
      </c>
      <c r="M16" s="4">
        <v>1981</v>
      </c>
      <c r="N16" s="5">
        <v>134219613.2040689</v>
      </c>
      <c r="O16" t="s">
        <v>63</v>
      </c>
      <c r="P16" s="35">
        <f>AVERAGE(P14:P15)</f>
        <v>3.237016185344771E-2</v>
      </c>
      <c r="Q16" s="4">
        <v>1981</v>
      </c>
      <c r="R16" s="5">
        <v>134219613.2040689</v>
      </c>
      <c r="S16" t="s">
        <v>63</v>
      </c>
      <c r="T16" s="35">
        <f>AVERAGE(T14:T15)</f>
        <v>3.1414284041450496E-2</v>
      </c>
      <c r="U16" s="4">
        <v>1981</v>
      </c>
      <c r="V16" s="5">
        <v>134219613.2040689</v>
      </c>
      <c r="W16" t="s">
        <v>63</v>
      </c>
      <c r="X16" s="35">
        <f>AVERAGE(X14:X15)</f>
        <v>3.0321718918702861E-2</v>
      </c>
      <c r="Y16" s="4">
        <v>1981</v>
      </c>
      <c r="Z16" s="5">
        <v>134219613.2040689</v>
      </c>
      <c r="AA16" t="s">
        <v>63</v>
      </c>
      <c r="AB16" s="35">
        <f>AVERAGE(AB14:AB15)</f>
        <v>3.1807671229105161E-2</v>
      </c>
      <c r="AC16" s="4">
        <v>1981</v>
      </c>
      <c r="AD16" s="5">
        <v>134219613.2040689</v>
      </c>
      <c r="AE16" t="s">
        <v>63</v>
      </c>
      <c r="AF16" s="35">
        <f>AVERAGE(AF14:AF15)</f>
        <v>3.116208100829132E-2</v>
      </c>
      <c r="AG16" s="4">
        <v>1981</v>
      </c>
      <c r="AH16" s="5">
        <v>134219613.2040689</v>
      </c>
      <c r="AI16" t="s">
        <v>63</v>
      </c>
      <c r="AJ16" s="35">
        <f>AVERAGE(AJ14:AJ15)</f>
        <v>3.1582587414034052E-2</v>
      </c>
      <c r="AK16" s="4">
        <v>1981</v>
      </c>
      <c r="AL16" s="5">
        <v>134219613.2040689</v>
      </c>
      <c r="AM16" t="s">
        <v>63</v>
      </c>
      <c r="AN16" s="35">
        <f>AVERAGE(AN14:AN15)</f>
        <v>3.1011487619766048E-2</v>
      </c>
      <c r="AO16" s="4">
        <v>1981</v>
      </c>
      <c r="AP16" s="5">
        <v>134219613.2040689</v>
      </c>
      <c r="AQ16" t="s">
        <v>63</v>
      </c>
      <c r="AR16" s="35">
        <f>AVERAGE(AR14:AR15)</f>
        <v>3.136154656954615E-2</v>
      </c>
      <c r="AS16" s="4">
        <v>1981</v>
      </c>
      <c r="AT16" s="5">
        <v>134219613.2040689</v>
      </c>
      <c r="AU16" t="s">
        <v>63</v>
      </c>
      <c r="AV16" s="35">
        <f>AVERAGE(AV14:AV15)</f>
        <v>3.1096027063226311E-2</v>
      </c>
      <c r="AW16" s="4">
        <v>1981</v>
      </c>
      <c r="AX16" s="5">
        <v>134219613.2040689</v>
      </c>
      <c r="AY16" t="s">
        <v>63</v>
      </c>
      <c r="AZ16" s="35">
        <f>AVERAGE(AZ14:AZ15)</f>
        <v>3.0553849564841334E-2</v>
      </c>
      <c r="BA16" s="4">
        <v>1981</v>
      </c>
      <c r="BB16" s="5">
        <v>134219613.2040689</v>
      </c>
      <c r="BC16" t="s">
        <v>63</v>
      </c>
      <c r="BD16" s="35">
        <f>AVERAGE(BD14:BD15)</f>
        <v>2.9647462738493918E-2</v>
      </c>
      <c r="BE16" s="4">
        <v>1981</v>
      </c>
      <c r="BF16" s="5">
        <v>134219613.2040689</v>
      </c>
      <c r="BG16" t="s">
        <v>63</v>
      </c>
      <c r="BH16" s="35">
        <f>AVERAGE(BH14:BH15)</f>
        <v>3.0789052731870631E-2</v>
      </c>
      <c r="BI16" s="4">
        <v>1981</v>
      </c>
      <c r="BJ16" s="5">
        <v>134219613.2040689</v>
      </c>
      <c r="BK16" t="s">
        <v>63</v>
      </c>
      <c r="BL16" s="35">
        <f>AVERAGE(BL14:BL15)</f>
        <v>3.0953364809946204E-2</v>
      </c>
      <c r="BM16" s="4">
        <v>1981</v>
      </c>
      <c r="BN16" s="5">
        <v>134219613.2040689</v>
      </c>
      <c r="BO16" t="s">
        <v>63</v>
      </c>
      <c r="BP16" s="35">
        <f>AVERAGE(BP14:BP15)</f>
        <v>3.0542055569249327E-2</v>
      </c>
      <c r="BQ16" s="4">
        <v>1980</v>
      </c>
      <c r="BR16" s="5">
        <v>50025765.113227837</v>
      </c>
      <c r="BS16" t="s">
        <v>63</v>
      </c>
      <c r="BT16" s="35">
        <f>AVERAGE(BT14:BT15)</f>
        <v>3.0804252577809665E-2</v>
      </c>
      <c r="BU16" s="4">
        <v>1980</v>
      </c>
      <c r="BV16" s="5">
        <v>50025765.113227837</v>
      </c>
      <c r="BW16" t="s">
        <v>63</v>
      </c>
      <c r="BX16" s="35">
        <f>AVERAGE(BX14:BX15)</f>
        <v>3.0656470156608551E-2</v>
      </c>
      <c r="BY16" s="4">
        <v>1980</v>
      </c>
      <c r="BZ16" s="5">
        <v>50025765.113227837</v>
      </c>
      <c r="CA16" t="s">
        <v>63</v>
      </c>
      <c r="CB16" s="35">
        <f>AVERAGE(CB14:CB15)</f>
        <v>3.0601948787160993E-2</v>
      </c>
      <c r="CC16" s="4">
        <v>1980</v>
      </c>
      <c r="CD16" s="5">
        <v>50025765.113227837</v>
      </c>
      <c r="CE16" t="s">
        <v>63</v>
      </c>
      <c r="CF16" s="35">
        <f>AVERAGE(CF14:CF15)</f>
        <v>3.0404121334797474E-2</v>
      </c>
      <c r="CG16" s="4">
        <v>1980</v>
      </c>
      <c r="CH16" s="5">
        <v>50025765.113227837</v>
      </c>
      <c r="CI16" t="s">
        <v>63</v>
      </c>
      <c r="CJ16" s="35">
        <f>AVERAGE(CJ14:CJ15)</f>
        <v>3.1005832021830965E-2</v>
      </c>
      <c r="CK16" s="4">
        <v>1980</v>
      </c>
      <c r="CL16" s="5">
        <v>50025765.113227837</v>
      </c>
      <c r="CM16" t="s">
        <v>63</v>
      </c>
      <c r="CN16" s="35">
        <f>AVERAGE(CN14:CN15)</f>
        <v>3.1163148862054707E-2</v>
      </c>
      <c r="CO16" s="4">
        <v>1980</v>
      </c>
      <c r="CP16" s="5">
        <v>50025765.113227837</v>
      </c>
      <c r="CQ16" t="s">
        <v>63</v>
      </c>
      <c r="CR16" s="35">
        <f>AVERAGE(CR14:CR15)</f>
        <v>3.13782845796233E-2</v>
      </c>
      <c r="CS16" s="4">
        <v>1980</v>
      </c>
      <c r="CT16" s="5">
        <v>50025765.113227837</v>
      </c>
      <c r="CU16" t="s">
        <v>63</v>
      </c>
      <c r="CV16" s="35">
        <f>AVERAGE(CV14:CV15)</f>
        <v>3.1513077079173363E-2</v>
      </c>
      <c r="CW16" s="4">
        <v>1980</v>
      </c>
      <c r="CX16" s="5">
        <v>50025765.113227837</v>
      </c>
      <c r="CY16" t="s">
        <v>63</v>
      </c>
      <c r="CZ16" s="35">
        <f>AVERAGE(CZ14:CZ15)</f>
        <v>3.1624326118799589E-2</v>
      </c>
      <c r="DA16" s="4">
        <v>1980</v>
      </c>
      <c r="DB16" s="5">
        <v>50025765.113227837</v>
      </c>
      <c r="DC16" t="s">
        <v>63</v>
      </c>
      <c r="DD16" s="35">
        <f>AVERAGE(DD14:DD15)</f>
        <v>3.1763753728704547E-2</v>
      </c>
      <c r="DE16" s="4">
        <v>1980</v>
      </c>
      <c r="DF16" s="5">
        <v>50025765.113227837</v>
      </c>
      <c r="DG16" t="s">
        <v>63</v>
      </c>
      <c r="DH16" s="35">
        <f>AVERAGE(DH14:DH15)</f>
        <v>3.1137595305550936E-2</v>
      </c>
      <c r="DI16" s="4">
        <v>1980</v>
      </c>
      <c r="DJ16" s="5">
        <v>50025765.113227837</v>
      </c>
      <c r="DK16" t="s">
        <v>63</v>
      </c>
      <c r="DL16" s="35">
        <f>AVERAGE(DL14:DL15)</f>
        <v>2.4563725224117622E-2</v>
      </c>
      <c r="DM16" s="4">
        <v>1980</v>
      </c>
      <c r="DN16" s="5">
        <v>50025765.113227837</v>
      </c>
      <c r="DO16" t="s">
        <v>63</v>
      </c>
      <c r="DP16" s="35">
        <f>AVERAGE(DP14:DP15)</f>
        <v>3.1984315952022474E-2</v>
      </c>
      <c r="DQ16" s="4">
        <v>1980</v>
      </c>
      <c r="DR16" s="5">
        <v>50025765.113227837</v>
      </c>
    </row>
    <row r="17" spans="1:122">
      <c r="B17">
        <v>0.33907058273900936</v>
      </c>
      <c r="C17" s="33">
        <v>0.91263118612514393</v>
      </c>
      <c r="D17">
        <v>271.58902343851747</v>
      </c>
      <c r="E17" s="4">
        <v>1981</v>
      </c>
      <c r="F17" s="5">
        <v>134219613.2040689</v>
      </c>
      <c r="G17" t="s">
        <v>64</v>
      </c>
      <c r="H17">
        <f>TINV(0.3173,H5)</f>
        <v>1.0188871635204584</v>
      </c>
      <c r="I17" s="4">
        <v>1990</v>
      </c>
      <c r="J17" s="5">
        <v>1414042341.6569197</v>
      </c>
      <c r="K17" t="s">
        <v>64</v>
      </c>
      <c r="L17">
        <f>TINV(0.3173,L5)</f>
        <v>1.0196267136079915</v>
      </c>
      <c r="M17" s="4">
        <v>1990</v>
      </c>
      <c r="N17" s="5">
        <v>1414042341.6569197</v>
      </c>
      <c r="O17" t="s">
        <v>64</v>
      </c>
      <c r="P17">
        <f>TINV(0.3173,P5)</f>
        <v>1.0196267136079915</v>
      </c>
      <c r="Q17" s="4">
        <v>1990</v>
      </c>
      <c r="R17" s="5">
        <v>1414042341.6569197</v>
      </c>
      <c r="S17" t="s">
        <v>64</v>
      </c>
      <c r="T17">
        <f>TINV(0.3173,T5)</f>
        <v>1.0196267136079915</v>
      </c>
      <c r="U17" s="4">
        <v>1990</v>
      </c>
      <c r="V17" s="5">
        <v>1414042341.6569197</v>
      </c>
      <c r="W17" t="s">
        <v>64</v>
      </c>
      <c r="X17">
        <f>TINV(0.3173,X5)</f>
        <v>1.0196267136079915</v>
      </c>
      <c r="Y17" s="4">
        <v>1990</v>
      </c>
      <c r="Z17" s="5">
        <v>1414042341.6569197</v>
      </c>
      <c r="AA17" t="s">
        <v>64</v>
      </c>
      <c r="AB17">
        <f>TINV(0.3173,AB5)</f>
        <v>1.0196267136079915</v>
      </c>
      <c r="AC17" s="4">
        <v>1990</v>
      </c>
      <c r="AD17" s="5">
        <v>1414042341.6569197</v>
      </c>
      <c r="AE17" t="s">
        <v>64</v>
      </c>
      <c r="AF17">
        <f>TINV(0.3173,AF5)</f>
        <v>1.0196267136079915</v>
      </c>
      <c r="AG17" s="4">
        <v>1990</v>
      </c>
      <c r="AH17" s="5">
        <v>1414042341.6569197</v>
      </c>
      <c r="AI17" t="s">
        <v>64</v>
      </c>
      <c r="AJ17">
        <f>TINV(0.3173,AJ5)</f>
        <v>1.0196267136079915</v>
      </c>
      <c r="AK17" s="4">
        <v>1990</v>
      </c>
      <c r="AL17" s="5">
        <v>1414042341.6569197</v>
      </c>
      <c r="AM17" t="s">
        <v>64</v>
      </c>
      <c r="AN17">
        <f>TINV(0.3173,AN5)</f>
        <v>1.0196267136079915</v>
      </c>
      <c r="AO17" s="4">
        <v>1990</v>
      </c>
      <c r="AP17" s="5">
        <v>1414042341.6569197</v>
      </c>
      <c r="AQ17" t="s">
        <v>64</v>
      </c>
      <c r="AR17">
        <f>TINV(0.3173,AR5)</f>
        <v>1.0196267136079915</v>
      </c>
      <c r="AS17" s="4">
        <v>1990</v>
      </c>
      <c r="AT17" s="5">
        <v>1414042341.6569197</v>
      </c>
      <c r="AU17" t="s">
        <v>64</v>
      </c>
      <c r="AV17">
        <f>TINV(0.3173,AV5)</f>
        <v>1.0196267136079915</v>
      </c>
      <c r="AW17" s="4">
        <v>1990</v>
      </c>
      <c r="AX17" s="5">
        <v>1414042341.6569197</v>
      </c>
      <c r="AY17" t="s">
        <v>64</v>
      </c>
      <c r="AZ17">
        <f>TINV(0.3173,AZ5)</f>
        <v>1.0196267136079915</v>
      </c>
      <c r="BA17" s="4">
        <v>1990</v>
      </c>
      <c r="BB17" s="5">
        <v>1414042341.6569197</v>
      </c>
      <c r="BC17" t="s">
        <v>64</v>
      </c>
      <c r="BD17">
        <f>TINV(0.3173,BD5)</f>
        <v>1.0196267136079915</v>
      </c>
      <c r="BE17" s="4">
        <v>1990</v>
      </c>
      <c r="BF17" s="5">
        <v>1414042341.6569197</v>
      </c>
      <c r="BG17" t="s">
        <v>64</v>
      </c>
      <c r="BH17">
        <f>TINV(0.3173,BH5)</f>
        <v>1.0196267136079915</v>
      </c>
      <c r="BI17" s="4">
        <v>1990</v>
      </c>
      <c r="BJ17" s="5">
        <v>1414042341.6569197</v>
      </c>
      <c r="BK17" t="s">
        <v>64</v>
      </c>
      <c r="BL17">
        <f>TINV(0.3173,BL5)</f>
        <v>1.0196267136079915</v>
      </c>
      <c r="BM17" s="4">
        <v>1990</v>
      </c>
      <c r="BN17" s="5">
        <v>1414042341.6569197</v>
      </c>
      <c r="BO17" t="s">
        <v>64</v>
      </c>
      <c r="BP17">
        <f>TINV(0.3173,BP5)</f>
        <v>1.0196267136079915</v>
      </c>
      <c r="BQ17" s="4">
        <v>1990</v>
      </c>
      <c r="BR17" s="5">
        <v>1414042341.6569197</v>
      </c>
      <c r="BS17" t="s">
        <v>64</v>
      </c>
      <c r="BT17">
        <f>TINV(0.3173,BT5)</f>
        <v>1.0196267136079915</v>
      </c>
      <c r="BU17" s="4">
        <v>1981</v>
      </c>
      <c r="BV17" s="5">
        <v>134219613.2040689</v>
      </c>
      <c r="BW17" t="s">
        <v>64</v>
      </c>
      <c r="BX17">
        <f>TINV(0.3173,BX5)</f>
        <v>1.0196267136079915</v>
      </c>
      <c r="BY17" s="4">
        <v>1981</v>
      </c>
      <c r="BZ17" s="5">
        <v>134219613.2040689</v>
      </c>
      <c r="CA17" t="s">
        <v>64</v>
      </c>
      <c r="CB17">
        <f>TINV(0.3173,CB5)</f>
        <v>1.0196267136079915</v>
      </c>
      <c r="CC17" s="4">
        <v>1981</v>
      </c>
      <c r="CD17" s="5">
        <v>134219613.2040689</v>
      </c>
      <c r="CE17" t="s">
        <v>64</v>
      </c>
      <c r="CF17">
        <f>TINV(0.3173,CF5)</f>
        <v>1.0196267136079915</v>
      </c>
      <c r="CG17" s="4">
        <v>1981</v>
      </c>
      <c r="CH17" s="5">
        <v>134219613.2040689</v>
      </c>
      <c r="CI17" t="s">
        <v>64</v>
      </c>
      <c r="CJ17">
        <f>TINV(0.3173,CJ5)</f>
        <v>1.0196267136079915</v>
      </c>
      <c r="CK17" s="4">
        <v>1981</v>
      </c>
      <c r="CL17" s="5">
        <v>134219613.2040689</v>
      </c>
      <c r="CM17" t="s">
        <v>64</v>
      </c>
      <c r="CN17">
        <f>TINV(0.3173,CN5)</f>
        <v>1.0196267136079915</v>
      </c>
      <c r="CO17" s="4">
        <v>1981</v>
      </c>
      <c r="CP17" s="5">
        <v>134219613.2040689</v>
      </c>
      <c r="CQ17" t="s">
        <v>64</v>
      </c>
      <c r="CR17">
        <f>TINV(0.3173,CR5)</f>
        <v>1.0196267136079915</v>
      </c>
      <c r="CS17" s="4">
        <v>1981</v>
      </c>
      <c r="CT17" s="5">
        <v>134219613.2040689</v>
      </c>
      <c r="CU17" t="s">
        <v>64</v>
      </c>
      <c r="CV17">
        <f>TINV(0.3173,CV5)</f>
        <v>1.0196267136079915</v>
      </c>
      <c r="CW17" s="4">
        <v>1981</v>
      </c>
      <c r="CX17" s="5">
        <v>134219613.2040689</v>
      </c>
      <c r="CY17" t="s">
        <v>64</v>
      </c>
      <c r="CZ17">
        <f>TINV(0.3173,CZ5)</f>
        <v>1.0196267136079915</v>
      </c>
      <c r="DA17" s="4">
        <v>1981</v>
      </c>
      <c r="DB17" s="5">
        <v>134219613.2040689</v>
      </c>
      <c r="DC17" t="s">
        <v>64</v>
      </c>
      <c r="DD17">
        <f>TINV(0.3173,DD5)</f>
        <v>1.0196267136079915</v>
      </c>
      <c r="DE17" s="4">
        <v>1981</v>
      </c>
      <c r="DF17" s="5">
        <v>134219613.2040689</v>
      </c>
      <c r="DG17" t="s">
        <v>64</v>
      </c>
      <c r="DH17">
        <f>TINV(0.3173,DH5)</f>
        <v>1.0196267136079915</v>
      </c>
      <c r="DI17" s="4">
        <v>1981</v>
      </c>
      <c r="DJ17" s="5">
        <v>134219613.2040689</v>
      </c>
      <c r="DK17" t="s">
        <v>64</v>
      </c>
      <c r="DL17">
        <f>TINV(0.3173,DL5)</f>
        <v>1.0196267136079915</v>
      </c>
      <c r="DM17" s="4">
        <v>1981</v>
      </c>
      <c r="DN17" s="5">
        <v>134219613.2040689</v>
      </c>
      <c r="DO17" t="s">
        <v>64</v>
      </c>
      <c r="DP17">
        <f>TINV(0.3173,DP5)</f>
        <v>1.0196267136079915</v>
      </c>
      <c r="DQ17" s="4">
        <v>1981</v>
      </c>
      <c r="DR17" s="5">
        <v>134219613.2040689</v>
      </c>
    </row>
    <row r="18" spans="1:122">
      <c r="B18">
        <v>0.34083173359486213</v>
      </c>
      <c r="C18" s="33">
        <v>0.91393403316021316</v>
      </c>
      <c r="D18">
        <v>276.09385840513971</v>
      </c>
      <c r="E18" s="4">
        <v>1990</v>
      </c>
      <c r="F18" s="5">
        <v>1414042341.6569197</v>
      </c>
      <c r="G18" t="s">
        <v>65</v>
      </c>
      <c r="H18">
        <f>H17*G3</f>
        <v>2.0701650877095353E-2</v>
      </c>
      <c r="I18" s="4">
        <v>1990</v>
      </c>
      <c r="J18" s="5">
        <v>1276437414.8785188</v>
      </c>
      <c r="K18" t="s">
        <v>65</v>
      </c>
      <c r="L18">
        <f>L17*K3</f>
        <v>2.2153046967586677E-2</v>
      </c>
      <c r="M18" s="4">
        <v>1990</v>
      </c>
      <c r="N18" s="5">
        <v>1276437414.8785188</v>
      </c>
      <c r="O18" t="s">
        <v>65</v>
      </c>
      <c r="P18">
        <f>P17*O3</f>
        <v>2.2014485393128461E-2</v>
      </c>
      <c r="Q18" s="4">
        <v>1990</v>
      </c>
      <c r="R18" s="5">
        <v>1276437414.8785188</v>
      </c>
      <c r="S18" t="s">
        <v>65</v>
      </c>
      <c r="T18">
        <f>T17*S3</f>
        <v>2.1493425273022192E-2</v>
      </c>
      <c r="U18" s="4">
        <v>1990</v>
      </c>
      <c r="V18" s="5">
        <v>1276437414.8785188</v>
      </c>
      <c r="W18" t="s">
        <v>65</v>
      </c>
      <c r="X18">
        <f>X17*W3</f>
        <v>2.0482164332767491E-2</v>
      </c>
      <c r="Y18" s="4">
        <v>1990</v>
      </c>
      <c r="Z18" s="5">
        <v>1276437414.8785188</v>
      </c>
      <c r="AA18" t="s">
        <v>65</v>
      </c>
      <c r="AB18">
        <f>AB17*AA3</f>
        <v>2.1691722899404776E-2</v>
      </c>
      <c r="AC18" s="4">
        <v>1990</v>
      </c>
      <c r="AD18" s="5">
        <v>1276437414.8785188</v>
      </c>
      <c r="AE18" t="s">
        <v>65</v>
      </c>
      <c r="AF18">
        <f>AF17*AE3</f>
        <v>2.1100036818935332E-2</v>
      </c>
      <c r="AG18" s="4">
        <v>1990</v>
      </c>
      <c r="AH18" s="5">
        <v>1276437414.8785188</v>
      </c>
      <c r="AI18" t="s">
        <v>65</v>
      </c>
      <c r="AJ18">
        <f>AJ17*AI3</f>
        <v>2.1548791811160605E-2</v>
      </c>
      <c r="AK18" s="4">
        <v>1990</v>
      </c>
      <c r="AL18" s="5">
        <v>1276437414.8785188</v>
      </c>
      <c r="AM18" t="s">
        <v>65</v>
      </c>
      <c r="AN18">
        <f>AN17*AM3</f>
        <v>2.1181004794164914E-2</v>
      </c>
      <c r="AO18" s="4">
        <v>1990</v>
      </c>
      <c r="AP18" s="5">
        <v>1276437414.8785188</v>
      </c>
      <c r="AQ18" t="s">
        <v>65</v>
      </c>
      <c r="AR18">
        <f>AR17*AQ3</f>
        <v>2.1339179591356124E-2</v>
      </c>
      <c r="AS18" s="4">
        <v>1990</v>
      </c>
      <c r="AT18" s="5">
        <v>1276437414.8785188</v>
      </c>
      <c r="AU18" t="s">
        <v>65</v>
      </c>
      <c r="AV18">
        <f>AV17*AU3</f>
        <v>2.1196441521977676E-2</v>
      </c>
      <c r="AW18" s="4">
        <v>1990</v>
      </c>
      <c r="AX18" s="5">
        <v>1276437414.8785188</v>
      </c>
      <c r="AY18" t="s">
        <v>65</v>
      </c>
      <c r="AZ18">
        <f>AZ17*AY3</f>
        <v>2.0857775933380729E-2</v>
      </c>
      <c r="BA18" s="4">
        <v>1990</v>
      </c>
      <c r="BB18" s="5">
        <v>1276437414.8785188</v>
      </c>
      <c r="BC18" t="s">
        <v>65</v>
      </c>
      <c r="BD18">
        <f>BD17*BC3</f>
        <v>2.0242966494910215E-2</v>
      </c>
      <c r="BE18" s="4">
        <v>1990</v>
      </c>
      <c r="BF18" s="5">
        <v>1276437414.8785188</v>
      </c>
      <c r="BG18" t="s">
        <v>65</v>
      </c>
      <c r="BH18">
        <f>BH17*BG3</f>
        <v>2.096770152591897E-2</v>
      </c>
      <c r="BI18" s="4">
        <v>1990</v>
      </c>
      <c r="BJ18" s="5">
        <v>1276437414.8785188</v>
      </c>
      <c r="BK18" t="s">
        <v>65</v>
      </c>
      <c r="BL18">
        <f>BL17*BK3</f>
        <v>2.1069646125383024E-2</v>
      </c>
      <c r="BM18" s="4">
        <v>1990</v>
      </c>
      <c r="BN18" s="5">
        <v>1276437414.8785188</v>
      </c>
      <c r="BO18" t="s">
        <v>65</v>
      </c>
      <c r="BP18">
        <f>BP17*BO3</f>
        <v>2.0800711221409678E-2</v>
      </c>
      <c r="BQ18" s="4">
        <v>1990</v>
      </c>
      <c r="BR18" s="5">
        <v>1276437414.8785188</v>
      </c>
      <c r="BS18" t="s">
        <v>65</v>
      </c>
      <c r="BT18">
        <f>BT17*BS3</f>
        <v>2.0978537628691455E-2</v>
      </c>
      <c r="BU18" s="4">
        <v>1990</v>
      </c>
      <c r="BV18" s="5">
        <v>1276437414.8785188</v>
      </c>
      <c r="BW18" t="s">
        <v>65</v>
      </c>
      <c r="BX18">
        <f>BX17*BW3</f>
        <v>2.0914758573293519E-2</v>
      </c>
      <c r="BY18" s="4">
        <v>1990</v>
      </c>
      <c r="BZ18" s="5">
        <v>1414042341.6569197</v>
      </c>
      <c r="CA18" t="s">
        <v>65</v>
      </c>
      <c r="CB18">
        <f>CB17*CA3</f>
        <v>2.0879851243406685E-2</v>
      </c>
      <c r="CC18" s="4">
        <v>1990</v>
      </c>
      <c r="CD18" s="5">
        <v>1414042341.6569197</v>
      </c>
      <c r="CE18" t="s">
        <v>65</v>
      </c>
      <c r="CF18">
        <f>CF17*CE3</f>
        <v>2.0763414931738531E-2</v>
      </c>
      <c r="CG18" s="4">
        <v>1990</v>
      </c>
      <c r="CH18" s="5">
        <v>1414042341.6569197</v>
      </c>
      <c r="CI18" t="s">
        <v>65</v>
      </c>
      <c r="CJ18">
        <f>CJ17*CI3</f>
        <v>2.1154128804066762E-2</v>
      </c>
      <c r="CK18" s="4">
        <v>1990</v>
      </c>
      <c r="CL18" s="5">
        <v>1414042341.6569197</v>
      </c>
      <c r="CM18" t="s">
        <v>65</v>
      </c>
      <c r="CN18">
        <f>CN17*CM3</f>
        <v>2.1261229425000944E-2</v>
      </c>
      <c r="CO18" s="4">
        <v>1990</v>
      </c>
      <c r="CP18" s="5">
        <v>1414042341.6569197</v>
      </c>
      <c r="CQ18" t="s">
        <v>65</v>
      </c>
      <c r="CR18">
        <f>CR17*CQ3</f>
        <v>2.1392194646504933E-2</v>
      </c>
      <c r="CS18" s="4">
        <v>1990</v>
      </c>
      <c r="CT18" s="5">
        <v>1414042341.6569197</v>
      </c>
      <c r="CU18" t="s">
        <v>65</v>
      </c>
      <c r="CV18">
        <f>CV17*CU3</f>
        <v>2.147171344443435E-2</v>
      </c>
      <c r="CW18" s="4">
        <v>1990</v>
      </c>
      <c r="CX18" s="5">
        <v>1414042341.6569197</v>
      </c>
      <c r="CY18" t="s">
        <v>65</v>
      </c>
      <c r="CZ18">
        <f>CZ17*CY3</f>
        <v>2.153185210431215E-2</v>
      </c>
      <c r="DA18" s="4">
        <v>1990</v>
      </c>
      <c r="DB18" s="5">
        <v>1414042341.6569197</v>
      </c>
      <c r="DC18" t="s">
        <v>65</v>
      </c>
      <c r="DD18">
        <f>DD17*DC3</f>
        <v>2.1613224356453742E-2</v>
      </c>
      <c r="DE18" s="4">
        <v>1990</v>
      </c>
      <c r="DF18" s="5">
        <v>1414042341.6569197</v>
      </c>
      <c r="DG18" t="s">
        <v>65</v>
      </c>
      <c r="DH18">
        <f>DH17*DG3</f>
        <v>2.1078340785891499E-2</v>
      </c>
      <c r="DI18" s="4">
        <v>1990</v>
      </c>
      <c r="DJ18" s="5">
        <v>1414042341.6569197</v>
      </c>
      <c r="DK18" t="s">
        <v>65</v>
      </c>
      <c r="DL18">
        <f>DL17*DK3</f>
        <v>1.6461765730245066E-2</v>
      </c>
      <c r="DM18" s="4">
        <v>1990</v>
      </c>
      <c r="DN18" s="5">
        <v>1414042341.6569197</v>
      </c>
      <c r="DO18" t="s">
        <v>65</v>
      </c>
      <c r="DP18">
        <f>DP17*DO3</f>
        <v>2.1795721278684489E-2</v>
      </c>
      <c r="DQ18" s="4">
        <v>1990</v>
      </c>
      <c r="DR18" s="5">
        <v>1414042341.6569197</v>
      </c>
    </row>
    <row r="19" spans="1:122">
      <c r="B19">
        <v>0.34094024323412625</v>
      </c>
      <c r="C19" s="33">
        <v>0.91424638148471582</v>
      </c>
      <c r="D19">
        <v>277.19420276551881</v>
      </c>
      <c r="E19" s="4">
        <v>1990</v>
      </c>
      <c r="F19" s="5">
        <v>1276437414.8785188</v>
      </c>
      <c r="G19" t="s">
        <v>66</v>
      </c>
      <c r="H19">
        <f>G2+H18</f>
        <v>1.4237689997304421</v>
      </c>
      <c r="I19" s="4">
        <v>1992</v>
      </c>
      <c r="J19" s="5">
        <v>1652136797.7338963</v>
      </c>
      <c r="K19" t="s">
        <v>66</v>
      </c>
      <c r="L19">
        <f>K2+L18</f>
        <v>1.4213876755233898</v>
      </c>
      <c r="M19" s="4">
        <v>1992</v>
      </c>
      <c r="N19" s="5">
        <v>1652136797.7338963</v>
      </c>
      <c r="O19" t="s">
        <v>66</v>
      </c>
      <c r="P19">
        <f>O2+P18</f>
        <v>1.4237624330138621</v>
      </c>
      <c r="Q19" s="4">
        <v>1992</v>
      </c>
      <c r="R19" s="5">
        <v>1652136797.7338963</v>
      </c>
      <c r="S19" t="s">
        <v>66</v>
      </c>
      <c r="T19">
        <f>S2+T18</f>
        <v>1.4316778230015257</v>
      </c>
      <c r="U19" s="4">
        <v>1992</v>
      </c>
      <c r="V19" s="5">
        <v>1652136797.7338963</v>
      </c>
      <c r="W19" t="s">
        <v>66</v>
      </c>
      <c r="X19">
        <f>W2+X18</f>
        <v>1.4127080628128488</v>
      </c>
      <c r="Y19" s="4">
        <v>1992</v>
      </c>
      <c r="Z19" s="5">
        <v>1652136797.7338963</v>
      </c>
      <c r="AA19" t="s">
        <v>66</v>
      </c>
      <c r="AB19">
        <f>AA2+AB18</f>
        <v>1.4272964615430395</v>
      </c>
      <c r="AC19" s="4">
        <v>1992</v>
      </c>
      <c r="AD19" s="5">
        <v>1652136797.7338963</v>
      </c>
      <c r="AE19" t="s">
        <v>66</v>
      </c>
      <c r="AF19">
        <f>AE2+AF18</f>
        <v>1.416670975162555</v>
      </c>
      <c r="AG19" s="4">
        <v>1992</v>
      </c>
      <c r="AH19" s="5">
        <v>1652136797.7338963</v>
      </c>
      <c r="AI19" t="s">
        <v>66</v>
      </c>
      <c r="AJ19">
        <f>AI2+AJ18</f>
        <v>1.4278365376351199</v>
      </c>
      <c r="AK19" s="4">
        <v>1992</v>
      </c>
      <c r="AL19" s="5">
        <v>1652136797.7338963</v>
      </c>
      <c r="AM19" t="s">
        <v>66</v>
      </c>
      <c r="AN19">
        <f>AM2+AN18</f>
        <v>1.4289057993643413</v>
      </c>
      <c r="AO19" s="4">
        <v>1992</v>
      </c>
      <c r="AP19" s="5">
        <v>1652136797.7338963</v>
      </c>
      <c r="AQ19" t="s">
        <v>66</v>
      </c>
      <c r="AR19">
        <f>AQ2+AR18</f>
        <v>1.4237563092336372</v>
      </c>
      <c r="AS19" s="4">
        <v>1992</v>
      </c>
      <c r="AT19" s="5">
        <v>1652136797.7338963</v>
      </c>
      <c r="AU19" t="s">
        <v>66</v>
      </c>
      <c r="AV19">
        <f>AU2+AV18</f>
        <v>1.4261197338361689</v>
      </c>
      <c r="AW19" s="4">
        <v>1992</v>
      </c>
      <c r="AX19" s="5">
        <v>1652136797.7338963</v>
      </c>
      <c r="AY19" t="s">
        <v>66</v>
      </c>
      <c r="AZ19">
        <f>AY2+AZ18</f>
        <v>1.4278502878750534</v>
      </c>
      <c r="BA19" s="4">
        <v>1992</v>
      </c>
      <c r="BB19" s="5">
        <v>1652136797.7338963</v>
      </c>
      <c r="BC19" t="s">
        <v>66</v>
      </c>
      <c r="BD19">
        <f>BC2+BD18</f>
        <v>1.4274838794389175</v>
      </c>
      <c r="BE19" s="4">
        <v>1992</v>
      </c>
      <c r="BF19" s="5">
        <v>1652136797.7338963</v>
      </c>
      <c r="BG19" t="s">
        <v>66</v>
      </c>
      <c r="BH19">
        <f>BG2+BH18</f>
        <v>1.4245772389825708</v>
      </c>
      <c r="BI19" s="4">
        <v>1992</v>
      </c>
      <c r="BJ19" s="5">
        <v>1652136797.7338963</v>
      </c>
      <c r="BK19" t="s">
        <v>66</v>
      </c>
      <c r="BL19">
        <f>BK2+BL18</f>
        <v>1.4240211385866388</v>
      </c>
      <c r="BM19" s="4">
        <v>1992</v>
      </c>
      <c r="BN19" s="5">
        <v>1652136797.7338963</v>
      </c>
      <c r="BO19" t="s">
        <v>66</v>
      </c>
      <c r="BP19">
        <f>BO2+BP18</f>
        <v>1.424485332581771</v>
      </c>
      <c r="BQ19" s="4">
        <v>1992</v>
      </c>
      <c r="BR19" s="5">
        <v>1652136797.7338963</v>
      </c>
      <c r="BS19" t="s">
        <v>66</v>
      </c>
      <c r="BT19">
        <f>BS2+BT18</f>
        <v>1.4246209522712958</v>
      </c>
      <c r="BU19" s="4">
        <v>1992</v>
      </c>
      <c r="BV19" s="5">
        <v>1652136797.7338963</v>
      </c>
      <c r="BW19" t="s">
        <v>66</v>
      </c>
      <c r="BX19">
        <f>BW2+BX18</f>
        <v>1.4270313773396019</v>
      </c>
      <c r="BY19" s="4">
        <v>1992</v>
      </c>
      <c r="BZ19" s="5">
        <v>1652136797.7338963</v>
      </c>
      <c r="CA19" t="s">
        <v>66</v>
      </c>
      <c r="CB19">
        <f>CA2+CB18</f>
        <v>1.4271490554951289</v>
      </c>
      <c r="CC19" s="4">
        <v>1990</v>
      </c>
      <c r="CD19" s="5">
        <v>1276437414.8785188</v>
      </c>
      <c r="CE19" t="s">
        <v>66</v>
      </c>
      <c r="CF19">
        <f>CE2+CF18</f>
        <v>1.4282839171232922</v>
      </c>
      <c r="CG19" s="4">
        <v>1990</v>
      </c>
      <c r="CH19" s="5">
        <v>1276437414.8785188</v>
      </c>
      <c r="CI19" t="s">
        <v>66</v>
      </c>
      <c r="CJ19">
        <f>CI2+CJ18</f>
        <v>1.4273489853357222</v>
      </c>
      <c r="CK19" s="4">
        <v>1990</v>
      </c>
      <c r="CL19" s="5">
        <v>1276437414.8785188</v>
      </c>
      <c r="CM19" t="s">
        <v>66</v>
      </c>
      <c r="CN19">
        <f>CM2+CN18</f>
        <v>1.4274454019736467</v>
      </c>
      <c r="CO19" s="4">
        <v>1990</v>
      </c>
      <c r="CP19" s="5">
        <v>1276437414.8785188</v>
      </c>
      <c r="CQ19" t="s">
        <v>66</v>
      </c>
      <c r="CR19">
        <f>CQ2+CR18</f>
        <v>1.4265440357990578</v>
      </c>
      <c r="CS19" s="4">
        <v>1990</v>
      </c>
      <c r="CT19" s="5">
        <v>1276437414.8785188</v>
      </c>
      <c r="CU19" t="s">
        <v>66</v>
      </c>
      <c r="CV19">
        <f>CU2+CV18</f>
        <v>1.4258180644318217</v>
      </c>
      <c r="CW19" s="4">
        <v>1990</v>
      </c>
      <c r="CX19" s="5">
        <v>1276437414.8785188</v>
      </c>
      <c r="CY19" t="s">
        <v>66</v>
      </c>
      <c r="CZ19">
        <f>CY2+CZ18</f>
        <v>1.4248607350997662</v>
      </c>
      <c r="DA19" s="4">
        <v>1990</v>
      </c>
      <c r="DB19" s="5">
        <v>1276437414.8785188</v>
      </c>
      <c r="DC19" t="s">
        <v>66</v>
      </c>
      <c r="DD19">
        <f>DC2+DD18</f>
        <v>1.4240664188079006</v>
      </c>
      <c r="DE19" s="4">
        <v>1990</v>
      </c>
      <c r="DF19" s="5">
        <v>1276437414.8785188</v>
      </c>
      <c r="DG19" t="s">
        <v>66</v>
      </c>
      <c r="DH19">
        <f>DG2+DH18</f>
        <v>1.4163098875739533</v>
      </c>
      <c r="DI19" s="4">
        <v>1990</v>
      </c>
      <c r="DJ19" s="5">
        <v>1276437414.8785188</v>
      </c>
      <c r="DK19" t="s">
        <v>66</v>
      </c>
      <c r="DL19">
        <f>DK2+DL18</f>
        <v>1.3975586073907782</v>
      </c>
      <c r="DM19" s="4">
        <v>1990</v>
      </c>
      <c r="DN19" s="5">
        <v>1276437414.8785188</v>
      </c>
      <c r="DO19" t="s">
        <v>66</v>
      </c>
      <c r="DP19">
        <f>DO2+DP18</f>
        <v>1.4263445684948639</v>
      </c>
      <c r="DQ19" s="4">
        <v>1990</v>
      </c>
      <c r="DR19" s="5">
        <v>1276437414.8785188</v>
      </c>
    </row>
    <row r="20" spans="1:122">
      <c r="B20">
        <v>0.34182964731393473</v>
      </c>
      <c r="C20" s="33">
        <v>0.9155230309472725</v>
      </c>
      <c r="D20">
        <v>281.7761938141004</v>
      </c>
      <c r="E20" s="4">
        <v>1992</v>
      </c>
      <c r="F20" s="5">
        <v>1652136797.7338963</v>
      </c>
      <c r="G20" t="s">
        <v>67</v>
      </c>
      <c r="H20">
        <f>G2-H18</f>
        <v>1.3823656979762513</v>
      </c>
      <c r="I20" s="4">
        <v>1994</v>
      </c>
      <c r="J20" s="5">
        <v>8747860038.935442</v>
      </c>
      <c r="K20" t="s">
        <v>67</v>
      </c>
      <c r="L20">
        <f>K2-L18</f>
        <v>1.3770815815882167</v>
      </c>
      <c r="M20" s="4">
        <v>1994</v>
      </c>
      <c r="N20" s="5">
        <v>8747860038.935442</v>
      </c>
      <c r="O20" t="s">
        <v>67</v>
      </c>
      <c r="P20">
        <f>O2-P18</f>
        <v>1.379733462227605</v>
      </c>
      <c r="Q20" s="4">
        <v>1994</v>
      </c>
      <c r="R20" s="5">
        <v>8747860038.935442</v>
      </c>
      <c r="S20" t="s">
        <v>67</v>
      </c>
      <c r="T20">
        <f>S2-T18</f>
        <v>1.3886909724554815</v>
      </c>
      <c r="U20" s="4">
        <v>1994</v>
      </c>
      <c r="V20" s="5">
        <v>8747860038.935442</v>
      </c>
      <c r="W20" t="s">
        <v>67</v>
      </c>
      <c r="X20">
        <f>W2-X18</f>
        <v>1.3717437341473138</v>
      </c>
      <c r="Y20" s="4">
        <v>1994</v>
      </c>
      <c r="Z20" s="5">
        <v>8747860038.935442</v>
      </c>
      <c r="AA20" t="s">
        <v>67</v>
      </c>
      <c r="AB20">
        <f>AA2-AB18</f>
        <v>1.3839130157442301</v>
      </c>
      <c r="AC20" s="4">
        <v>1994</v>
      </c>
      <c r="AD20" s="5">
        <v>8747860038.935442</v>
      </c>
      <c r="AE20" t="s">
        <v>67</v>
      </c>
      <c r="AF20">
        <f>AE2-AF18</f>
        <v>1.3744709015246843</v>
      </c>
      <c r="AG20" s="4">
        <v>1994</v>
      </c>
      <c r="AH20" s="5">
        <v>8747860038.935442</v>
      </c>
      <c r="AI20" t="s">
        <v>67</v>
      </c>
      <c r="AJ20">
        <f>AI2-AJ18</f>
        <v>1.3847389540127988</v>
      </c>
      <c r="AK20" s="4">
        <v>1994</v>
      </c>
      <c r="AL20" s="5">
        <v>8747860038.935442</v>
      </c>
      <c r="AM20" t="s">
        <v>67</v>
      </c>
      <c r="AN20">
        <f>AM2-AN18</f>
        <v>1.3865437897760113</v>
      </c>
      <c r="AO20" s="4">
        <v>1994</v>
      </c>
      <c r="AP20" s="5">
        <v>8747860038.935442</v>
      </c>
      <c r="AQ20" t="s">
        <v>67</v>
      </c>
      <c r="AR20">
        <f>AQ2-AR18</f>
        <v>1.3810779500509247</v>
      </c>
      <c r="AS20" s="4">
        <v>1994</v>
      </c>
      <c r="AT20" s="5">
        <v>8747860038.935442</v>
      </c>
      <c r="AU20" t="s">
        <v>67</v>
      </c>
      <c r="AV20">
        <f>AU2-AV18</f>
        <v>1.3837268507922136</v>
      </c>
      <c r="AW20" s="4">
        <v>1994</v>
      </c>
      <c r="AX20" s="5">
        <v>8747860038.935442</v>
      </c>
      <c r="AY20" t="s">
        <v>67</v>
      </c>
      <c r="AZ20">
        <f>AY2-AZ18</f>
        <v>1.3861347360082918</v>
      </c>
      <c r="BA20" s="4">
        <v>1994</v>
      </c>
      <c r="BB20" s="5">
        <v>8747860038.935442</v>
      </c>
      <c r="BC20" t="s">
        <v>67</v>
      </c>
      <c r="BD20">
        <f>BC2-BD18</f>
        <v>1.3869979464490971</v>
      </c>
      <c r="BE20" s="4">
        <v>1994</v>
      </c>
      <c r="BF20" s="5">
        <v>8747860038.935442</v>
      </c>
      <c r="BG20" t="s">
        <v>67</v>
      </c>
      <c r="BH20">
        <f>BG2-BH18</f>
        <v>1.3826418359307331</v>
      </c>
      <c r="BI20" s="4">
        <v>1994</v>
      </c>
      <c r="BJ20" s="5">
        <v>8747860038.935442</v>
      </c>
      <c r="BK20" t="s">
        <v>67</v>
      </c>
      <c r="BL20">
        <f>BK2-BL18</f>
        <v>1.3818818463358729</v>
      </c>
      <c r="BM20" s="4">
        <v>1994</v>
      </c>
      <c r="BN20" s="5">
        <v>8747860038.935442</v>
      </c>
      <c r="BO20" t="s">
        <v>67</v>
      </c>
      <c r="BP20">
        <f>BO2-BP18</f>
        <v>1.3828839101389516</v>
      </c>
      <c r="BQ20" s="4">
        <v>1994</v>
      </c>
      <c r="BR20" s="5">
        <v>8747860038.935442</v>
      </c>
      <c r="BS20" t="s">
        <v>67</v>
      </c>
      <c r="BT20">
        <f>BS2-BT18</f>
        <v>1.3826638770139128</v>
      </c>
      <c r="BU20" s="4">
        <v>1994</v>
      </c>
      <c r="BV20" s="5">
        <v>8747860038.935442</v>
      </c>
      <c r="BW20" t="s">
        <v>67</v>
      </c>
      <c r="BX20">
        <f>BW2-BX18</f>
        <v>1.3852018601930147</v>
      </c>
      <c r="BY20" s="4">
        <v>1994</v>
      </c>
      <c r="BZ20" s="5">
        <v>8747860038.935442</v>
      </c>
      <c r="CA20" t="s">
        <v>67</v>
      </c>
      <c r="CB20">
        <f>CA2-CB18</f>
        <v>1.3853893530083154</v>
      </c>
      <c r="CC20" s="4">
        <v>1994</v>
      </c>
      <c r="CD20" s="5">
        <v>8747860038.935442</v>
      </c>
      <c r="CE20" t="s">
        <v>67</v>
      </c>
      <c r="CF20">
        <f>CE2-CF18</f>
        <v>1.3867570872598149</v>
      </c>
      <c r="CG20" s="4">
        <v>1992</v>
      </c>
      <c r="CH20" s="5">
        <v>1652136797.7338963</v>
      </c>
      <c r="CI20" t="s">
        <v>67</v>
      </c>
      <c r="CJ20">
        <f>CI2-CJ18</f>
        <v>1.3850407277275885</v>
      </c>
      <c r="CK20" s="4">
        <v>1992</v>
      </c>
      <c r="CL20" s="5">
        <v>1652136797.7338963</v>
      </c>
      <c r="CM20" t="s">
        <v>67</v>
      </c>
      <c r="CN20">
        <f>CM2-CN18</f>
        <v>1.3849229431236447</v>
      </c>
      <c r="CO20" s="4">
        <v>1992</v>
      </c>
      <c r="CP20" s="5">
        <v>1652136797.7338963</v>
      </c>
      <c r="CQ20" t="s">
        <v>67</v>
      </c>
      <c r="CR20">
        <f>CQ2-CR18</f>
        <v>1.3837596465060478</v>
      </c>
      <c r="CS20" s="4">
        <v>1992</v>
      </c>
      <c r="CT20" s="5">
        <v>1652136797.7338963</v>
      </c>
      <c r="CU20" t="s">
        <v>67</v>
      </c>
      <c r="CV20">
        <f>CU2-CV18</f>
        <v>1.3828746375429528</v>
      </c>
      <c r="CW20" s="4">
        <v>1992</v>
      </c>
      <c r="CX20" s="5">
        <v>1652136797.7338963</v>
      </c>
      <c r="CY20" t="s">
        <v>67</v>
      </c>
      <c r="CZ20">
        <f>CY2-CZ18</f>
        <v>1.3817970308911418</v>
      </c>
      <c r="DA20" s="4">
        <v>1992</v>
      </c>
      <c r="DB20" s="5">
        <v>1652136797.7338963</v>
      </c>
      <c r="DC20" t="s">
        <v>67</v>
      </c>
      <c r="DD20">
        <f>DC2-DD18</f>
        <v>1.3808399700949932</v>
      </c>
      <c r="DE20" s="4">
        <v>1992</v>
      </c>
      <c r="DF20" s="5">
        <v>1652136797.7338963</v>
      </c>
      <c r="DG20" t="s">
        <v>67</v>
      </c>
      <c r="DH20">
        <f>DG2-DH18</f>
        <v>1.3741532060021704</v>
      </c>
      <c r="DI20" s="4">
        <v>1992</v>
      </c>
      <c r="DJ20" s="5">
        <v>1652136797.7338963</v>
      </c>
      <c r="DK20" t="s">
        <v>67</v>
      </c>
      <c r="DL20">
        <f>DK2-DL18</f>
        <v>1.3646350759302881</v>
      </c>
      <c r="DM20" s="4">
        <v>1992</v>
      </c>
      <c r="DN20" s="5">
        <v>1652136797.7338963</v>
      </c>
      <c r="DO20" t="s">
        <v>67</v>
      </c>
      <c r="DP20">
        <f>DO2-DP18</f>
        <v>1.3827531259374948</v>
      </c>
      <c r="DQ20" s="4">
        <v>1992</v>
      </c>
      <c r="DR20" s="5">
        <v>1652136797.7338963</v>
      </c>
    </row>
    <row r="21" spans="1:122">
      <c r="B21">
        <v>0.3408873730686931</v>
      </c>
      <c r="C21" s="33">
        <v>0.91215297176967758</v>
      </c>
      <c r="D21">
        <v>269.96903303127891</v>
      </c>
      <c r="E21" s="4">
        <v>1994</v>
      </c>
      <c r="F21" s="5">
        <v>8747860038.935442</v>
      </c>
      <c r="G21" t="s">
        <v>58</v>
      </c>
      <c r="H21" s="34">
        <f>LN(G2)</f>
        <v>0.33866080342745825</v>
      </c>
      <c r="I21" s="22">
        <v>1996</v>
      </c>
      <c r="J21" s="14">
        <v>20672361347.698383</v>
      </c>
      <c r="K21" t="s">
        <v>58</v>
      </c>
      <c r="L21" s="34">
        <f>LN(K2)</f>
        <v>0.33592539324091042</v>
      </c>
      <c r="M21" s="22">
        <v>1996</v>
      </c>
      <c r="N21" s="14">
        <v>20672361347.698383</v>
      </c>
      <c r="O21" t="s">
        <v>58</v>
      </c>
      <c r="P21" s="34">
        <f>LN(O2)</f>
        <v>0.33771999186557639</v>
      </c>
      <c r="Q21" s="22">
        <v>1996</v>
      </c>
      <c r="R21" s="14">
        <v>20672361347.698383</v>
      </c>
      <c r="S21" t="s">
        <v>58</v>
      </c>
      <c r="T21" s="34">
        <f>LN(S2)</f>
        <v>0.34372047437016395</v>
      </c>
      <c r="U21" s="22">
        <v>1996</v>
      </c>
      <c r="V21" s="14">
        <v>20672361347.698383</v>
      </c>
      <c r="W21" t="s">
        <v>58</v>
      </c>
      <c r="X21" s="34">
        <f>LN(W2)</f>
        <v>0.33090383213656588</v>
      </c>
      <c r="Y21" s="22">
        <v>1996</v>
      </c>
      <c r="Z21" s="14">
        <v>20672361347.698383</v>
      </c>
      <c r="AA21" t="s">
        <v>58</v>
      </c>
      <c r="AB21" s="34">
        <f>LN(AA2)</f>
        <v>0.34046762914547946</v>
      </c>
      <c r="AC21" s="22">
        <v>1996</v>
      </c>
      <c r="AD21" s="14">
        <v>20672361347.698383</v>
      </c>
      <c r="AE21" t="s">
        <v>58</v>
      </c>
      <c r="AF21" s="34">
        <f>LN(AE2)</f>
        <v>0.33330360634153733</v>
      </c>
      <c r="AG21" s="22">
        <v>1996</v>
      </c>
      <c r="AH21" s="14">
        <v>20672361347.698383</v>
      </c>
      <c r="AI21" t="s">
        <v>58</v>
      </c>
      <c r="AJ21" s="34">
        <f>LN(AI2)</f>
        <v>0.34095342808518281</v>
      </c>
      <c r="AK21" s="22">
        <v>1996</v>
      </c>
      <c r="AL21" s="14">
        <v>20672361347.698383</v>
      </c>
      <c r="AM21" t="s">
        <v>58</v>
      </c>
      <c r="AN21" s="34">
        <f>LN(AM2)</f>
        <v>0.34197478022950434</v>
      </c>
      <c r="AO21" s="22">
        <v>1996</v>
      </c>
      <c r="AP21" s="14">
        <v>20672361347.698383</v>
      </c>
      <c r="AQ21" t="s">
        <v>58</v>
      </c>
      <c r="AR21" s="34">
        <f>LN(AQ2)</f>
        <v>0.33819726906988667</v>
      </c>
      <c r="AS21" s="22">
        <v>1996</v>
      </c>
      <c r="AT21" s="14">
        <v>20672361347.698383</v>
      </c>
      <c r="AU21" t="s">
        <v>58</v>
      </c>
      <c r="AV21" s="34">
        <f>LN(AU2)</f>
        <v>0.33998270507762385</v>
      </c>
      <c r="AW21" s="22">
        <v>1996</v>
      </c>
      <c r="AX21" s="14">
        <v>20672361347.698383</v>
      </c>
      <c r="AY21" t="s">
        <v>58</v>
      </c>
      <c r="AZ21" s="34">
        <f>LN(AY2)</f>
        <v>0.34145445611501452</v>
      </c>
      <c r="BA21" s="22">
        <v>1996</v>
      </c>
      <c r="BB21" s="14">
        <v>20672361347.698383</v>
      </c>
      <c r="BC21" t="s">
        <v>58</v>
      </c>
      <c r="BD21" s="34">
        <f>LN(BC2)</f>
        <v>0.34163098802653485</v>
      </c>
      <c r="BE21" s="22">
        <v>1996</v>
      </c>
      <c r="BF21" s="14">
        <v>20672361347.698383</v>
      </c>
      <c r="BG21" t="s">
        <v>58</v>
      </c>
      <c r="BH21" s="34">
        <f>LN(BG2)</f>
        <v>0.33904715970002686</v>
      </c>
      <c r="BI21" s="22">
        <v>1996</v>
      </c>
      <c r="BJ21" s="14">
        <v>20672361347.698383</v>
      </c>
      <c r="BK21" t="s">
        <v>58</v>
      </c>
      <c r="BL21" s="34">
        <f>LN(BK2)</f>
        <v>0.33857822636813784</v>
      </c>
      <c r="BM21" s="22">
        <v>1996</v>
      </c>
      <c r="BN21" s="14">
        <v>20672361347.698383</v>
      </c>
      <c r="BO21" t="s">
        <v>58</v>
      </c>
      <c r="BP21" s="34">
        <f>LN(BO2)</f>
        <v>0.33910065171011172</v>
      </c>
      <c r="BQ21" s="22">
        <v>1996</v>
      </c>
      <c r="BR21" s="14">
        <v>20672361347.698383</v>
      </c>
      <c r="BS21" t="s">
        <v>58</v>
      </c>
      <c r="BT21" s="34">
        <f>LN(BS2)</f>
        <v>0.33907058273900936</v>
      </c>
      <c r="BU21" s="22">
        <v>1996</v>
      </c>
      <c r="BV21" s="14">
        <v>20672361347.698383</v>
      </c>
      <c r="BW21" t="s">
        <v>58</v>
      </c>
      <c r="BX21" s="34">
        <f>LN(BW2)</f>
        <v>0.34083173359486213</v>
      </c>
      <c r="BY21" s="22">
        <v>1996</v>
      </c>
      <c r="BZ21" s="14">
        <v>20672361347.698383</v>
      </c>
      <c r="CA21" t="s">
        <v>58</v>
      </c>
      <c r="CB21" s="34">
        <f>LN(CA2)</f>
        <v>0.34094024323412625</v>
      </c>
      <c r="CC21" s="22">
        <v>1996</v>
      </c>
      <c r="CD21" s="14">
        <v>20672361347.698383</v>
      </c>
      <c r="CE21" t="s">
        <v>58</v>
      </c>
      <c r="CF21" s="34">
        <f>LN(CE2)</f>
        <v>0.34182964731393473</v>
      </c>
      <c r="CG21" s="22">
        <v>1996</v>
      </c>
      <c r="CH21" s="14">
        <v>20672361347.698383</v>
      </c>
      <c r="CI21" t="s">
        <v>58</v>
      </c>
      <c r="CJ21" s="34">
        <f>LN(CI2)</f>
        <v>0.3408873730686931</v>
      </c>
      <c r="CK21" s="4">
        <v>1994</v>
      </c>
      <c r="CL21" s="5">
        <v>8747860038.935442</v>
      </c>
      <c r="CM21" t="s">
        <v>58</v>
      </c>
      <c r="CN21" s="34">
        <f>LN(CM2)</f>
        <v>0.34087977524286722</v>
      </c>
      <c r="CO21" s="4">
        <v>1994</v>
      </c>
      <c r="CP21" s="5">
        <v>8747860038.935442</v>
      </c>
      <c r="CQ21" t="s">
        <v>58</v>
      </c>
      <c r="CR21" s="34">
        <f>LN(CQ2)</f>
        <v>0.34014536894105124</v>
      </c>
      <c r="CS21" s="4">
        <v>1994</v>
      </c>
      <c r="CT21" s="5">
        <v>8747860038.935442</v>
      </c>
      <c r="CU21" t="s">
        <v>58</v>
      </c>
      <c r="CV21" s="34">
        <f>LN(CU2)</f>
        <v>0.33957196391841127</v>
      </c>
      <c r="CW21" s="4">
        <v>1994</v>
      </c>
      <c r="CX21" s="5">
        <v>8747860038.935442</v>
      </c>
      <c r="CY21" t="s">
        <v>58</v>
      </c>
      <c r="CZ21" s="34">
        <f>LN(CY2)</f>
        <v>0.33884718775900508</v>
      </c>
      <c r="DA21" s="4">
        <v>1994</v>
      </c>
      <c r="DB21" s="5">
        <v>8747860038.935442</v>
      </c>
      <c r="DC21" t="s">
        <v>58</v>
      </c>
      <c r="DD21" s="34">
        <f>LN(DC2)</f>
        <v>0.33822298491768055</v>
      </c>
      <c r="DE21" s="4">
        <v>1994</v>
      </c>
      <c r="DF21" s="5">
        <v>8747860038.935442</v>
      </c>
      <c r="DG21" t="s">
        <v>58</v>
      </c>
      <c r="DH21" s="34">
        <f>LN(DG2)</f>
        <v>0.33306038486023287</v>
      </c>
      <c r="DI21" s="4">
        <v>1994</v>
      </c>
      <c r="DJ21" s="5">
        <v>8747860038.935442</v>
      </c>
      <c r="DK21" t="s">
        <v>58</v>
      </c>
      <c r="DL21" s="34">
        <f>LN(DK2)</f>
        <v>0.32287799627017821</v>
      </c>
      <c r="DM21" s="4">
        <v>1994</v>
      </c>
      <c r="DN21" s="5">
        <v>8747860038.935442</v>
      </c>
      <c r="DO21" t="s">
        <v>58</v>
      </c>
      <c r="DP21" s="34">
        <f>LN(DO2)</f>
        <v>0.33971614603618655</v>
      </c>
      <c r="DQ21" s="4">
        <v>1994</v>
      </c>
      <c r="DR21" s="5">
        <v>8747860038.935442</v>
      </c>
    </row>
    <row r="22" spans="1:122">
      <c r="B22">
        <v>0.34087977524286722</v>
      </c>
      <c r="C22" s="33">
        <v>0.91133666575540795</v>
      </c>
      <c r="D22">
        <v>267.24410390742611</v>
      </c>
      <c r="E22" s="22">
        <v>1996</v>
      </c>
      <c r="F22" s="14">
        <v>20672361347.698383</v>
      </c>
      <c r="G22" t="s">
        <v>68</v>
      </c>
      <c r="H22" s="34">
        <f>LN(H19)</f>
        <v>0.35330758054039196</v>
      </c>
      <c r="I22" s="22">
        <v>1997</v>
      </c>
      <c r="J22" s="14">
        <v>48453072141.53965</v>
      </c>
      <c r="K22" t="s">
        <v>68</v>
      </c>
      <c r="L22" s="34">
        <f>LN(L19)</f>
        <v>0.3516336307127253</v>
      </c>
      <c r="M22" s="22">
        <v>1997</v>
      </c>
      <c r="N22" s="14">
        <v>48453072141.53965</v>
      </c>
      <c r="O22" t="s">
        <v>68</v>
      </c>
      <c r="P22" s="34">
        <f>LN(P19)</f>
        <v>0.35330296832329433</v>
      </c>
      <c r="Q22" s="22">
        <v>1997</v>
      </c>
      <c r="R22" s="14">
        <v>48453072141.53965</v>
      </c>
      <c r="S22" t="s">
        <v>68</v>
      </c>
      <c r="T22" s="34">
        <f>LN(T19)</f>
        <v>0.35884705928828903</v>
      </c>
      <c r="U22" s="22">
        <v>1997</v>
      </c>
      <c r="V22" s="14">
        <v>48453072141.53965</v>
      </c>
      <c r="W22" t="s">
        <v>68</v>
      </c>
      <c r="X22" s="34">
        <f>LN(X19)</f>
        <v>0.34550847429715781</v>
      </c>
      <c r="Y22" s="22">
        <v>1997</v>
      </c>
      <c r="Z22" s="14">
        <v>48453072141.53965</v>
      </c>
      <c r="AA22" t="s">
        <v>68</v>
      </c>
      <c r="AB22" s="34">
        <f>LN(AB19)</f>
        <v>0.35578206852421795</v>
      </c>
      <c r="AC22" s="22">
        <v>1997</v>
      </c>
      <c r="AD22" s="14">
        <v>48453072141.53965</v>
      </c>
      <c r="AE22" t="s">
        <v>68</v>
      </c>
      <c r="AF22" s="34">
        <f>LN(AF19)</f>
        <v>0.34830973555480638</v>
      </c>
      <c r="AG22" s="22">
        <v>1997</v>
      </c>
      <c r="AH22" s="14">
        <v>48453072141.53965</v>
      </c>
      <c r="AI22" t="s">
        <v>68</v>
      </c>
      <c r="AJ22" s="34">
        <f>LN(AJ19)</f>
        <v>0.35616038792207255</v>
      </c>
      <c r="AK22" s="22">
        <v>1997</v>
      </c>
      <c r="AL22" s="14">
        <v>48453072141.53965</v>
      </c>
      <c r="AM22" t="s">
        <v>68</v>
      </c>
      <c r="AN22" s="34">
        <f>LN(AN19)</f>
        <v>0.35690897610610711</v>
      </c>
      <c r="AO22" s="22">
        <v>1997</v>
      </c>
      <c r="AP22" s="14">
        <v>48453072141.53965</v>
      </c>
      <c r="AQ22" t="s">
        <v>68</v>
      </c>
      <c r="AR22" s="34">
        <f>LN(AR19)</f>
        <v>0.35329866718902325</v>
      </c>
      <c r="AS22" s="22">
        <v>1997</v>
      </c>
      <c r="AT22" s="14">
        <v>48453072141.53965</v>
      </c>
      <c r="AU22" t="s">
        <v>68</v>
      </c>
      <c r="AV22" s="34">
        <f>LN(AV19)</f>
        <v>0.35495728328925363</v>
      </c>
      <c r="AW22" s="22">
        <v>1997</v>
      </c>
      <c r="AX22" s="14">
        <v>48453072141.53965</v>
      </c>
      <c r="AY22" t="s">
        <v>68</v>
      </c>
      <c r="AZ22" s="34">
        <f>LN(AZ19)</f>
        <v>0.35617001799761921</v>
      </c>
      <c r="BA22" s="22">
        <v>1997</v>
      </c>
      <c r="BB22" s="14">
        <v>48453072141.53965</v>
      </c>
      <c r="BC22" t="s">
        <v>68</v>
      </c>
      <c r="BD22" s="34">
        <f>LN(BD19)</f>
        <v>0.35591336962185882</v>
      </c>
      <c r="BE22" s="22">
        <v>1997</v>
      </c>
      <c r="BF22" s="14">
        <v>48453072141.53965</v>
      </c>
      <c r="BG22" t="s">
        <v>68</v>
      </c>
      <c r="BH22" s="34">
        <f>LN(BH19)</f>
        <v>0.35387509530586275</v>
      </c>
      <c r="BI22" s="22">
        <v>1997</v>
      </c>
      <c r="BJ22" s="14">
        <v>48453072141.53965</v>
      </c>
      <c r="BK22" t="s">
        <v>68</v>
      </c>
      <c r="BL22" s="34">
        <f>LN(BL19)</f>
        <v>0.35348465739269436</v>
      </c>
      <c r="BM22" s="22">
        <v>1997</v>
      </c>
      <c r="BN22" s="14">
        <v>48453072141.53965</v>
      </c>
      <c r="BO22" t="s">
        <v>68</v>
      </c>
      <c r="BP22" s="34">
        <f>LN(BP19)</f>
        <v>0.35381057836492291</v>
      </c>
      <c r="BQ22" s="22">
        <v>1997</v>
      </c>
      <c r="BR22" s="14">
        <v>48453072141.53965</v>
      </c>
      <c r="BS22" t="s">
        <v>68</v>
      </c>
      <c r="BT22" s="34">
        <f>LN(BT19)</f>
        <v>0.35390577993065481</v>
      </c>
      <c r="BU22" s="22">
        <v>1997</v>
      </c>
      <c r="BV22" s="14">
        <v>48453072141.53965</v>
      </c>
      <c r="BW22" t="s">
        <v>68</v>
      </c>
      <c r="BX22" s="34">
        <f>LN(BX19)</f>
        <v>0.35559632657783841</v>
      </c>
      <c r="BY22" s="22">
        <v>1997</v>
      </c>
      <c r="BZ22" s="14">
        <v>48453072141.53965</v>
      </c>
      <c r="CA22" t="s">
        <v>68</v>
      </c>
      <c r="CB22" s="34">
        <f>LN(CB19)</f>
        <v>0.35567878678549725</v>
      </c>
      <c r="CC22" s="22">
        <v>1997</v>
      </c>
      <c r="CD22" s="14">
        <v>48453072141.53965</v>
      </c>
      <c r="CE22" t="s">
        <v>68</v>
      </c>
      <c r="CF22" s="34">
        <f>LN(CF19)</f>
        <v>0.35647366566992517</v>
      </c>
      <c r="CG22" s="22">
        <v>1997</v>
      </c>
      <c r="CH22" s="14">
        <v>48453072141.53965</v>
      </c>
      <c r="CI22" t="s">
        <v>68</v>
      </c>
      <c r="CJ22" s="34">
        <f>LN(CJ19)</f>
        <v>0.35581886734471319</v>
      </c>
      <c r="CK22" s="22">
        <v>1997</v>
      </c>
      <c r="CL22" s="14">
        <v>48453072141.53965</v>
      </c>
      <c r="CM22" t="s">
        <v>68</v>
      </c>
      <c r="CN22" s="34">
        <f>LN(CN19)</f>
        <v>0.35588641451265618</v>
      </c>
      <c r="CO22" s="22">
        <v>1996</v>
      </c>
      <c r="CP22" s="14">
        <v>20672361347.698383</v>
      </c>
      <c r="CQ22" t="s">
        <v>68</v>
      </c>
      <c r="CR22" s="34">
        <f>LN(CR19)</f>
        <v>0.35525476101553477</v>
      </c>
      <c r="CS22" s="22">
        <v>1996</v>
      </c>
      <c r="CT22" s="14">
        <v>20672361347.698383</v>
      </c>
      <c r="CU22" t="s">
        <v>68</v>
      </c>
      <c r="CV22" s="34">
        <f>LN(CV19)</f>
        <v>0.35474572930258852</v>
      </c>
      <c r="CW22" s="22">
        <v>1996</v>
      </c>
      <c r="CX22" s="14">
        <v>20672361347.698383</v>
      </c>
      <c r="CY22" t="s">
        <v>68</v>
      </c>
      <c r="CZ22" s="34">
        <f>LN(CZ19)</f>
        <v>0.35407407919020017</v>
      </c>
      <c r="DA22" s="22">
        <v>1996</v>
      </c>
      <c r="DB22" s="14">
        <v>20672361347.698383</v>
      </c>
      <c r="DC22" t="s">
        <v>68</v>
      </c>
      <c r="DD22" s="34">
        <f>LN(DD19)</f>
        <v>0.35351645432333867</v>
      </c>
      <c r="DE22" s="22">
        <v>1996</v>
      </c>
      <c r="DF22" s="14">
        <v>20672361347.698383</v>
      </c>
      <c r="DG22" t="s">
        <v>68</v>
      </c>
      <c r="DH22" s="34">
        <f>LN(DH19)</f>
        <v>0.34805481848472891</v>
      </c>
      <c r="DI22" s="22">
        <v>1996</v>
      </c>
      <c r="DJ22" s="14">
        <v>20672361347.698383</v>
      </c>
      <c r="DK22" t="s">
        <v>68</v>
      </c>
      <c r="DL22" s="34">
        <f>LN(DL19)</f>
        <v>0.33472686247781086</v>
      </c>
      <c r="DM22" s="22">
        <v>1996</v>
      </c>
      <c r="DN22" s="14">
        <v>20672361347.698383</v>
      </c>
      <c r="DO22" t="s">
        <v>68</v>
      </c>
      <c r="DP22" s="34">
        <f>LN(DP19)</f>
        <v>0.35511492568917913</v>
      </c>
      <c r="DQ22" s="22">
        <v>1996</v>
      </c>
      <c r="DR22" s="14">
        <v>20672361347.698383</v>
      </c>
    </row>
    <row r="23" spans="1:122">
      <c r="B23">
        <v>0.34014536894105124</v>
      </c>
      <c r="C23" s="33">
        <v>0.90998653837817367</v>
      </c>
      <c r="D23">
        <v>262.84568520688407</v>
      </c>
      <c r="E23" s="22">
        <v>1997</v>
      </c>
      <c r="F23" s="14">
        <v>48453072141.53965</v>
      </c>
      <c r="G23" t="s">
        <v>69</v>
      </c>
      <c r="H23" s="34">
        <f>LN(H20)</f>
        <v>0.32379630537456211</v>
      </c>
      <c r="I23" s="22">
        <v>1998</v>
      </c>
      <c r="J23" s="14">
        <v>98402131440.237091</v>
      </c>
      <c r="K23" t="s">
        <v>69</v>
      </c>
      <c r="L23" s="34">
        <f>LN(L20)</f>
        <v>0.31996646387986949</v>
      </c>
      <c r="M23" s="22">
        <v>1998</v>
      </c>
      <c r="N23" s="14">
        <v>98402131440.237091</v>
      </c>
      <c r="O23" t="s">
        <v>69</v>
      </c>
      <c r="P23" s="34">
        <f>LN(P20)</f>
        <v>0.3218903372012118</v>
      </c>
      <c r="Q23" s="22">
        <v>1998</v>
      </c>
      <c r="R23" s="14">
        <v>98402131440.237091</v>
      </c>
      <c r="S23" t="s">
        <v>69</v>
      </c>
      <c r="T23" s="34">
        <f>LN(T20)</f>
        <v>0.32836155698591701</v>
      </c>
      <c r="U23" s="22">
        <v>1998</v>
      </c>
      <c r="V23" s="14">
        <v>98402131440.237091</v>
      </c>
      <c r="W23" t="s">
        <v>69</v>
      </c>
      <c r="X23" s="34">
        <f>LN(X20)</f>
        <v>0.31608272916617186</v>
      </c>
      <c r="Y23" s="22">
        <v>1998</v>
      </c>
      <c r="Z23" s="14">
        <v>98402131440.237091</v>
      </c>
      <c r="AA23" t="s">
        <v>69</v>
      </c>
      <c r="AB23" s="34">
        <f>LN(AB20)</f>
        <v>0.32491500532455286</v>
      </c>
      <c r="AC23" s="22">
        <v>1998</v>
      </c>
      <c r="AD23" s="14">
        <v>98402131440.237091</v>
      </c>
      <c r="AE23" t="s">
        <v>69</v>
      </c>
      <c r="AF23" s="34">
        <f>LN(AF20)</f>
        <v>0.31806885817330471</v>
      </c>
      <c r="AG23" s="22">
        <v>1998</v>
      </c>
      <c r="AH23" s="14">
        <v>98402131440.237091</v>
      </c>
      <c r="AI23" t="s">
        <v>69</v>
      </c>
      <c r="AJ23" s="34">
        <f>LN(AJ20)</f>
        <v>0.32551164101736785</v>
      </c>
      <c r="AK23" s="22">
        <v>1998</v>
      </c>
      <c r="AL23" s="14">
        <v>98402131440.237091</v>
      </c>
      <c r="AM23" t="s">
        <v>69</v>
      </c>
      <c r="AN23" s="34">
        <f>LN(AN20)</f>
        <v>0.32681416853638628</v>
      </c>
      <c r="AO23" s="22">
        <v>1998</v>
      </c>
      <c r="AP23" s="14">
        <v>98402131440.237091</v>
      </c>
      <c r="AQ23" t="s">
        <v>69</v>
      </c>
      <c r="AR23" s="34">
        <f>LN(AR20)</f>
        <v>0.32286431747644989</v>
      </c>
      <c r="AS23" s="22">
        <v>1998</v>
      </c>
      <c r="AT23" s="14">
        <v>98402131440.237091</v>
      </c>
      <c r="AU23" t="s">
        <v>69</v>
      </c>
      <c r="AV23" s="34">
        <f>LN(AV20)</f>
        <v>0.32478047557265255</v>
      </c>
      <c r="AW23" s="22">
        <v>1998</v>
      </c>
      <c r="AX23" s="14">
        <v>98402131440.237091</v>
      </c>
      <c r="AY23" t="s">
        <v>69</v>
      </c>
      <c r="AZ23" s="34">
        <f>LN(AZ20)</f>
        <v>0.32651910817011354</v>
      </c>
      <c r="BA23" s="22">
        <v>1998</v>
      </c>
      <c r="BB23" s="14">
        <v>98402131440.237091</v>
      </c>
      <c r="BC23" t="s">
        <v>69</v>
      </c>
      <c r="BD23" s="34">
        <f>LN(BD20)</f>
        <v>0.32714166076137291</v>
      </c>
      <c r="BE23" s="22">
        <v>1998</v>
      </c>
      <c r="BF23" s="14">
        <v>98402131440.237091</v>
      </c>
      <c r="BG23" t="s">
        <v>69</v>
      </c>
      <c r="BH23" s="34">
        <f>LN(BH20)</f>
        <v>0.32399604295358392</v>
      </c>
      <c r="BI23" s="22">
        <v>1998</v>
      </c>
      <c r="BJ23" s="14">
        <v>98402131440.237091</v>
      </c>
      <c r="BK23" t="s">
        <v>69</v>
      </c>
      <c r="BL23" s="34">
        <f>LN(BL20)</f>
        <v>0.32344622699875558</v>
      </c>
      <c r="BM23" s="22">
        <v>1998</v>
      </c>
      <c r="BN23" s="14">
        <v>98402131440.237091</v>
      </c>
      <c r="BO23" t="s">
        <v>69</v>
      </c>
      <c r="BP23" s="34">
        <f>LN(BP20)</f>
        <v>0.32417110855127784</v>
      </c>
      <c r="BQ23" s="22">
        <v>1998</v>
      </c>
      <c r="BR23" s="14">
        <v>98402131440.237091</v>
      </c>
      <c r="BS23" t="s">
        <v>69</v>
      </c>
      <c r="BT23" s="34">
        <f>LN(BT20)</f>
        <v>0.32401198410835536</v>
      </c>
      <c r="BU23" s="22">
        <v>1998</v>
      </c>
      <c r="BV23" s="14">
        <v>98402131440.237091</v>
      </c>
      <c r="BW23" t="s">
        <v>69</v>
      </c>
      <c r="BX23" s="34">
        <f>LN(BX20)</f>
        <v>0.32584587645095636</v>
      </c>
      <c r="BY23" s="22">
        <v>1998</v>
      </c>
      <c r="BZ23" s="14">
        <v>98402131440.237091</v>
      </c>
      <c r="CA23" t="s">
        <v>69</v>
      </c>
      <c r="CB23" s="34">
        <f>LN(CB20)</f>
        <v>0.32598122143775454</v>
      </c>
      <c r="CC23" s="22">
        <v>1998</v>
      </c>
      <c r="CD23" s="14">
        <v>98402131440.237091</v>
      </c>
      <c r="CE23" t="s">
        <v>69</v>
      </c>
      <c r="CF23" s="34">
        <f>LN(CF20)</f>
        <v>0.32696799063768828</v>
      </c>
      <c r="CG23" s="22">
        <v>1998</v>
      </c>
      <c r="CH23" s="14">
        <v>98402131440.237091</v>
      </c>
      <c r="CI23" t="s">
        <v>69</v>
      </c>
      <c r="CJ23" s="34">
        <f>LN(CJ20)</f>
        <v>0.32572954550845296</v>
      </c>
      <c r="CK23" s="22">
        <v>1998</v>
      </c>
      <c r="CL23" s="14">
        <v>98402131440.237091</v>
      </c>
      <c r="CM23" t="s">
        <v>69</v>
      </c>
      <c r="CN23" s="34">
        <f>LN(CN20)</f>
        <v>0.3256445013576908</v>
      </c>
      <c r="CO23" s="22">
        <v>1998</v>
      </c>
      <c r="CP23" s="14">
        <v>98402131440.237091</v>
      </c>
      <c r="CQ23" t="s">
        <v>69</v>
      </c>
      <c r="CR23" s="34">
        <f>LN(CR20)</f>
        <v>0.32480417629449365</v>
      </c>
      <c r="CS23" s="22">
        <v>1997</v>
      </c>
      <c r="CT23" s="14">
        <v>48453072141.53965</v>
      </c>
      <c r="CU23" t="s">
        <v>69</v>
      </c>
      <c r="CV23" s="34">
        <f>LN(CV20)</f>
        <v>0.32416440326891932</v>
      </c>
      <c r="CW23" s="22">
        <v>1997</v>
      </c>
      <c r="CX23" s="14">
        <v>48453072141.53965</v>
      </c>
      <c r="CY23" t="s">
        <v>69</v>
      </c>
      <c r="CZ23" s="34">
        <f>LN(CZ20)</f>
        <v>0.32338484834477621</v>
      </c>
      <c r="DA23" s="22">
        <v>1997</v>
      </c>
      <c r="DB23" s="14">
        <v>48453072141.53965</v>
      </c>
      <c r="DC23" t="s">
        <v>69</v>
      </c>
      <c r="DD23" s="34">
        <f>LN(DD20)</f>
        <v>0.32269198798411802</v>
      </c>
      <c r="DE23" s="22">
        <v>1997</v>
      </c>
      <c r="DF23" s="14">
        <v>48453072141.53965</v>
      </c>
      <c r="DG23" t="s">
        <v>69</v>
      </c>
      <c r="DH23" s="34">
        <f>LN(DH20)</f>
        <v>0.31783769122467853</v>
      </c>
      <c r="DI23" s="22">
        <v>1997</v>
      </c>
      <c r="DJ23" s="14">
        <v>48453072141.53965</v>
      </c>
      <c r="DK23" t="s">
        <v>69</v>
      </c>
      <c r="DL23" s="34">
        <f>LN(DL20)</f>
        <v>0.31088704925342681</v>
      </c>
      <c r="DM23" s="22">
        <v>1997</v>
      </c>
      <c r="DN23" s="14">
        <v>48453072141.53965</v>
      </c>
      <c r="DO23" t="s">
        <v>69</v>
      </c>
      <c r="DP23" s="34">
        <f>LN(DP20)</f>
        <v>0.32407653055724006</v>
      </c>
      <c r="DQ23" s="22">
        <v>1997</v>
      </c>
      <c r="DR23" s="14">
        <v>48453072141.53965</v>
      </c>
    </row>
    <row r="24" spans="1:122">
      <c r="B24">
        <v>0.33957196391841127</v>
      </c>
      <c r="C24" s="33">
        <v>0.90909838938281573</v>
      </c>
      <c r="D24">
        <v>260.02353493486834</v>
      </c>
      <c r="E24" s="22">
        <v>1998</v>
      </c>
      <c r="F24" s="14">
        <v>98402131440.237091</v>
      </c>
      <c r="G24" t="s">
        <v>70</v>
      </c>
      <c r="H24" s="34">
        <f>H22-H21</f>
        <v>1.4646777112933718E-2</v>
      </c>
      <c r="I24" s="22">
        <v>1999</v>
      </c>
      <c r="J24" s="14">
        <v>209050573604.18356</v>
      </c>
      <c r="K24" t="s">
        <v>70</v>
      </c>
      <c r="L24" s="34">
        <f>L22-L21</f>
        <v>1.5708237471814879E-2</v>
      </c>
      <c r="M24" s="22">
        <v>1999</v>
      </c>
      <c r="N24" s="14">
        <v>209050573604.18356</v>
      </c>
      <c r="O24" t="s">
        <v>70</v>
      </c>
      <c r="P24" s="34">
        <f>P22-P21</f>
        <v>1.5582976457717945E-2</v>
      </c>
      <c r="Q24" s="22">
        <v>1999</v>
      </c>
      <c r="R24" s="14">
        <v>209050573604.18356</v>
      </c>
      <c r="S24" t="s">
        <v>70</v>
      </c>
      <c r="T24" s="34">
        <f>T22-T21</f>
        <v>1.5126584918125074E-2</v>
      </c>
      <c r="U24" s="22">
        <v>1999</v>
      </c>
      <c r="V24" s="14">
        <v>209050573604.18356</v>
      </c>
      <c r="W24" t="s">
        <v>70</v>
      </c>
      <c r="X24" s="34">
        <f>X22-X21</f>
        <v>1.460464216059193E-2</v>
      </c>
      <c r="Y24" s="22">
        <v>1999</v>
      </c>
      <c r="Z24" s="14">
        <v>209050573604.18356</v>
      </c>
      <c r="AA24" t="s">
        <v>70</v>
      </c>
      <c r="AB24" s="34">
        <f>AB22-AB21</f>
        <v>1.5314439378738498E-2</v>
      </c>
      <c r="AC24" s="22">
        <v>1999</v>
      </c>
      <c r="AD24" s="14">
        <v>209050573604.18356</v>
      </c>
      <c r="AE24" t="s">
        <v>70</v>
      </c>
      <c r="AF24" s="34">
        <f>AF22-AF21</f>
        <v>1.5006129213269048E-2</v>
      </c>
      <c r="AG24" s="22">
        <v>1999</v>
      </c>
      <c r="AH24" s="14">
        <v>209050573604.18356</v>
      </c>
      <c r="AI24" t="s">
        <v>70</v>
      </c>
      <c r="AJ24" s="34">
        <f>AJ22-AJ21</f>
        <v>1.5206959836889744E-2</v>
      </c>
      <c r="AK24" s="22">
        <v>1999</v>
      </c>
      <c r="AL24" s="14">
        <v>209050573604.18356</v>
      </c>
      <c r="AM24" t="s">
        <v>70</v>
      </c>
      <c r="AN24" s="34">
        <f>AN22-AN21</f>
        <v>1.4934195876602774E-2</v>
      </c>
      <c r="AO24" s="22">
        <v>1999</v>
      </c>
      <c r="AP24" s="14">
        <v>209050573604.18356</v>
      </c>
      <c r="AQ24" t="s">
        <v>70</v>
      </c>
      <c r="AR24" s="34">
        <f>AR22-AR21</f>
        <v>1.5101398119136578E-2</v>
      </c>
      <c r="AS24" s="22">
        <v>1999</v>
      </c>
      <c r="AT24" s="14">
        <v>209050573604.18356</v>
      </c>
      <c r="AU24" t="s">
        <v>70</v>
      </c>
      <c r="AV24" s="34">
        <f>AV22-AV21</f>
        <v>1.4974578211629785E-2</v>
      </c>
      <c r="AW24" s="22">
        <v>1999</v>
      </c>
      <c r="AX24" s="14">
        <v>209050573604.18356</v>
      </c>
      <c r="AY24" t="s">
        <v>70</v>
      </c>
      <c r="AZ24" s="34">
        <f>AZ22-AZ21</f>
        <v>1.47155618826047E-2</v>
      </c>
      <c r="BA24" s="22">
        <v>1999</v>
      </c>
      <c r="BB24" s="14">
        <v>209050573604.18356</v>
      </c>
      <c r="BC24" t="s">
        <v>70</v>
      </c>
      <c r="BD24" s="34">
        <f>BD22-BD21</f>
        <v>1.4282381595323967E-2</v>
      </c>
      <c r="BE24" s="22">
        <v>1999</v>
      </c>
      <c r="BF24" s="14">
        <v>209050573604.18356</v>
      </c>
      <c r="BG24" t="s">
        <v>70</v>
      </c>
      <c r="BH24" s="34">
        <f>BH22-BH21</f>
        <v>1.4827935605835896E-2</v>
      </c>
      <c r="BI24" s="22">
        <v>1999</v>
      </c>
      <c r="BJ24" s="14">
        <v>209050573604.18356</v>
      </c>
      <c r="BK24" t="s">
        <v>70</v>
      </c>
      <c r="BL24" s="34">
        <f>BL22-BL21</f>
        <v>1.4906431024556521E-2</v>
      </c>
      <c r="BM24" s="22">
        <v>1999</v>
      </c>
      <c r="BN24" s="14">
        <v>209050573604.18356</v>
      </c>
      <c r="BO24" t="s">
        <v>70</v>
      </c>
      <c r="BP24" s="34">
        <f>BP22-BP21</f>
        <v>1.470992665481119E-2</v>
      </c>
      <c r="BQ24" s="22">
        <v>1999</v>
      </c>
      <c r="BR24" s="14">
        <v>209050573604.18356</v>
      </c>
      <c r="BS24" t="s">
        <v>70</v>
      </c>
      <c r="BT24" s="34">
        <f>BT22-BT21</f>
        <v>1.4835197191645444E-2</v>
      </c>
      <c r="BU24" s="22">
        <v>1999</v>
      </c>
      <c r="BV24" s="14">
        <v>209050573604.18356</v>
      </c>
      <c r="BW24" t="s">
        <v>70</v>
      </c>
      <c r="BX24" s="34">
        <f>BX22-BX21</f>
        <v>1.4764592982976277E-2</v>
      </c>
      <c r="BY24" s="22">
        <v>1999</v>
      </c>
      <c r="BZ24" s="14">
        <v>209050573604.18356</v>
      </c>
      <c r="CA24" t="s">
        <v>70</v>
      </c>
      <c r="CB24" s="34">
        <f>CB22-CB21</f>
        <v>1.4738543551370997E-2</v>
      </c>
      <c r="CC24" s="22">
        <v>1999</v>
      </c>
      <c r="CD24" s="14">
        <v>209050573604.18356</v>
      </c>
      <c r="CE24" t="s">
        <v>70</v>
      </c>
      <c r="CF24" s="34">
        <f>CF22-CF21</f>
        <v>1.464401835599044E-2</v>
      </c>
      <c r="CG24" s="22">
        <v>1999</v>
      </c>
      <c r="CH24" s="14">
        <v>209050573604.18356</v>
      </c>
      <c r="CI24" t="s">
        <v>70</v>
      </c>
      <c r="CJ24" s="34">
        <f>CJ22-CJ21</f>
        <v>1.4931494276020085E-2</v>
      </c>
      <c r="CK24" s="22">
        <v>1999</v>
      </c>
      <c r="CL24" s="14">
        <v>209050573604.18356</v>
      </c>
      <c r="CM24" t="s">
        <v>70</v>
      </c>
      <c r="CN24" s="34">
        <f>CN22-CN21</f>
        <v>1.5006639269788957E-2</v>
      </c>
      <c r="CO24" s="22">
        <v>1999</v>
      </c>
      <c r="CP24" s="14">
        <v>209050573604.18356</v>
      </c>
      <c r="CQ24" t="s">
        <v>70</v>
      </c>
      <c r="CR24" s="34">
        <f>CR22-CR21</f>
        <v>1.510939207448353E-2</v>
      </c>
      <c r="CS24" s="22">
        <v>1999</v>
      </c>
      <c r="CT24" s="14">
        <v>209050573604.18356</v>
      </c>
      <c r="CU24" t="s">
        <v>70</v>
      </c>
      <c r="CV24" s="34">
        <f>CV22-CV21</f>
        <v>1.5173765384177251E-2</v>
      </c>
      <c r="CW24" s="22">
        <v>1998</v>
      </c>
      <c r="CX24" s="14">
        <v>98402131440.237091</v>
      </c>
      <c r="CY24" t="s">
        <v>70</v>
      </c>
      <c r="CZ24" s="34">
        <f>CZ22-CZ21</f>
        <v>1.52268914311951E-2</v>
      </c>
      <c r="DA24" s="22">
        <v>1998</v>
      </c>
      <c r="DB24" s="14">
        <v>98402131440.237091</v>
      </c>
      <c r="DC24" t="s">
        <v>70</v>
      </c>
      <c r="DD24" s="34">
        <f>DD22-DD21</f>
        <v>1.5293469405658122E-2</v>
      </c>
      <c r="DE24" s="22">
        <v>1998</v>
      </c>
      <c r="DF24" s="14">
        <v>98402131440.237091</v>
      </c>
      <c r="DG24" t="s">
        <v>70</v>
      </c>
      <c r="DH24" s="34">
        <f>DH22-DH21</f>
        <v>1.499443362449604E-2</v>
      </c>
      <c r="DI24" s="22">
        <v>1998</v>
      </c>
      <c r="DJ24" s="14">
        <v>98402131440.237091</v>
      </c>
      <c r="DK24" t="s">
        <v>70</v>
      </c>
      <c r="DL24" s="34">
        <f>DL22-DL21</f>
        <v>1.1848866207632647E-2</v>
      </c>
      <c r="DM24" s="22">
        <v>1998</v>
      </c>
      <c r="DN24" s="14">
        <v>98402131440.237091</v>
      </c>
      <c r="DO24" t="s">
        <v>70</v>
      </c>
      <c r="DP24" s="34">
        <f>DP22-DP21</f>
        <v>1.5398779652992578E-2</v>
      </c>
      <c r="DQ24" s="22">
        <v>1998</v>
      </c>
      <c r="DR24" s="14">
        <v>98402131440.237091</v>
      </c>
    </row>
    <row r="25" spans="1:122">
      <c r="B25">
        <v>0.33884718775900508</v>
      </c>
      <c r="C25" s="33">
        <v>0.90827968390486902</v>
      </c>
      <c r="D25">
        <v>257.47045787580106</v>
      </c>
      <c r="E25" s="22">
        <v>1999</v>
      </c>
      <c r="F25" s="14">
        <v>209050573604.18356</v>
      </c>
      <c r="G25" t="s">
        <v>71</v>
      </c>
      <c r="H25" s="34">
        <f>H21-H23</f>
        <v>1.4864498052896136E-2</v>
      </c>
      <c r="I25" s="22">
        <v>2001</v>
      </c>
      <c r="J25" s="14">
        <v>563186352769.99231</v>
      </c>
      <c r="K25" t="s">
        <v>71</v>
      </c>
      <c r="L25" s="34">
        <f>L21-L23</f>
        <v>1.595892936104093E-2</v>
      </c>
      <c r="M25" s="22">
        <v>2001</v>
      </c>
      <c r="N25" s="14">
        <v>563186352769.99231</v>
      </c>
      <c r="O25" t="s">
        <v>71</v>
      </c>
      <c r="P25" s="34">
        <f>P21-P23</f>
        <v>1.582965466436459E-2</v>
      </c>
      <c r="Q25" s="22">
        <v>2001</v>
      </c>
      <c r="R25" s="14">
        <v>563186352769.99231</v>
      </c>
      <c r="S25" t="s">
        <v>71</v>
      </c>
      <c r="T25" s="34">
        <f>T21-T23</f>
        <v>1.535891738424694E-2</v>
      </c>
      <c r="U25" s="22">
        <v>2001</v>
      </c>
      <c r="V25" s="14">
        <v>563186352769.99231</v>
      </c>
      <c r="W25" t="s">
        <v>71</v>
      </c>
      <c r="X25" s="34">
        <f>X21-X23</f>
        <v>1.4821102970394018E-2</v>
      </c>
      <c r="Y25" s="22">
        <v>2001</v>
      </c>
      <c r="Z25" s="14">
        <v>563186352769.99231</v>
      </c>
      <c r="AA25" t="s">
        <v>71</v>
      </c>
      <c r="AB25" s="34">
        <f>AB21-AB23</f>
        <v>1.5552623820926592E-2</v>
      </c>
      <c r="AC25" s="22">
        <v>2001</v>
      </c>
      <c r="AD25" s="14">
        <v>563186352769.99231</v>
      </c>
      <c r="AE25" t="s">
        <v>71</v>
      </c>
      <c r="AF25" s="34">
        <f>AF21-AF23</f>
        <v>1.5234748168232615E-2</v>
      </c>
      <c r="AG25" s="22">
        <v>2001</v>
      </c>
      <c r="AH25" s="14">
        <v>563186352769.99231</v>
      </c>
      <c r="AI25" t="s">
        <v>71</v>
      </c>
      <c r="AJ25" s="34">
        <f>AJ21-AJ23</f>
        <v>1.544178706781496E-2</v>
      </c>
      <c r="AK25" s="22">
        <v>2001</v>
      </c>
      <c r="AL25" s="14">
        <v>563186352769.99231</v>
      </c>
      <c r="AM25" t="s">
        <v>71</v>
      </c>
      <c r="AN25" s="34">
        <f>AN21-AN23</f>
        <v>1.5160611693118053E-2</v>
      </c>
      <c r="AO25" s="22">
        <v>2001</v>
      </c>
      <c r="AP25" s="14">
        <v>563186352769.99231</v>
      </c>
      <c r="AQ25" t="s">
        <v>71</v>
      </c>
      <c r="AR25" s="34">
        <f>AR21-AR23</f>
        <v>1.5332951593436783E-2</v>
      </c>
      <c r="AS25" s="22">
        <v>2001</v>
      </c>
      <c r="AT25" s="14">
        <v>563186352769.99231</v>
      </c>
      <c r="AU25" t="s">
        <v>71</v>
      </c>
      <c r="AV25" s="34">
        <f>AV21-AV23</f>
        <v>1.5202229504971299E-2</v>
      </c>
      <c r="AW25" s="22">
        <v>2001</v>
      </c>
      <c r="AX25" s="14">
        <v>563186352769.99231</v>
      </c>
      <c r="AY25" t="s">
        <v>71</v>
      </c>
      <c r="AZ25" s="34">
        <f>AZ21-AZ23</f>
        <v>1.4935347944900979E-2</v>
      </c>
      <c r="BA25" s="22">
        <v>2001</v>
      </c>
      <c r="BB25" s="14">
        <v>563186352769.99231</v>
      </c>
      <c r="BC25" t="s">
        <v>71</v>
      </c>
      <c r="BD25" s="34">
        <f>BD21-BD23</f>
        <v>1.4489327265161944E-2</v>
      </c>
      <c r="BE25" s="22">
        <v>2001</v>
      </c>
      <c r="BF25" s="14">
        <v>563186352769.99231</v>
      </c>
      <c r="BG25" t="s">
        <v>71</v>
      </c>
      <c r="BH25" s="34">
        <f>BH21-BH23</f>
        <v>1.5051116746442939E-2</v>
      </c>
      <c r="BI25" s="22">
        <v>2001</v>
      </c>
      <c r="BJ25" s="14">
        <v>563186352769.99231</v>
      </c>
      <c r="BK25" t="s">
        <v>71</v>
      </c>
      <c r="BL25" s="34">
        <f>BL21-BL23</f>
        <v>1.5131999369382254E-2</v>
      </c>
      <c r="BM25" s="22">
        <v>2001</v>
      </c>
      <c r="BN25" s="14">
        <v>563186352769.99231</v>
      </c>
      <c r="BO25" t="s">
        <v>71</v>
      </c>
      <c r="BP25" s="34">
        <f>BP21-BP23</f>
        <v>1.492954315883388E-2</v>
      </c>
      <c r="BQ25" s="22">
        <v>2001</v>
      </c>
      <c r="BR25" s="14">
        <v>563186352769.99231</v>
      </c>
      <c r="BS25" t="s">
        <v>71</v>
      </c>
      <c r="BT25" s="34">
        <f>BT21-BT23</f>
        <v>1.5058598630654008E-2</v>
      </c>
      <c r="BU25" s="22">
        <v>2001</v>
      </c>
      <c r="BV25" s="14">
        <v>563186352769.99231</v>
      </c>
      <c r="BW25" t="s">
        <v>71</v>
      </c>
      <c r="BX25" s="34">
        <f>BX21-BX23</f>
        <v>1.4985857143905768E-2</v>
      </c>
      <c r="BY25" s="22">
        <v>2001</v>
      </c>
      <c r="BZ25" s="14">
        <v>563186352769.99231</v>
      </c>
      <c r="CA25" t="s">
        <v>71</v>
      </c>
      <c r="CB25" s="34">
        <f>CB21-CB23</f>
        <v>1.4959021796371708E-2</v>
      </c>
      <c r="CC25" s="22">
        <v>2001</v>
      </c>
      <c r="CD25" s="14">
        <v>563186352769.99231</v>
      </c>
      <c r="CE25" t="s">
        <v>71</v>
      </c>
      <c r="CF25" s="34">
        <f>CF21-CF23</f>
        <v>1.4861656676246449E-2</v>
      </c>
      <c r="CG25" s="22">
        <v>2001</v>
      </c>
      <c r="CH25" s="14">
        <v>563186352769.99231</v>
      </c>
      <c r="CI25" t="s">
        <v>71</v>
      </c>
      <c r="CJ25" s="34">
        <f>CJ21-CJ23</f>
        <v>1.5157827560240145E-2</v>
      </c>
      <c r="CK25" s="22">
        <v>2001</v>
      </c>
      <c r="CL25" s="14">
        <v>563186352769.99231</v>
      </c>
      <c r="CM25" t="s">
        <v>71</v>
      </c>
      <c r="CN25" s="34">
        <f>CN21-CN23</f>
        <v>1.5235273885176426E-2</v>
      </c>
      <c r="CO25" s="22">
        <v>2001</v>
      </c>
      <c r="CP25" s="14">
        <v>563186352769.99231</v>
      </c>
      <c r="CQ25" t="s">
        <v>71</v>
      </c>
      <c r="CR25" s="34">
        <f>CR21-CR23</f>
        <v>1.5341192646557589E-2</v>
      </c>
      <c r="CS25" s="22">
        <v>2001</v>
      </c>
      <c r="CT25" s="14">
        <v>563186352769.99231</v>
      </c>
      <c r="CU25" t="s">
        <v>71</v>
      </c>
      <c r="CV25" s="34">
        <f>CV21-CV23</f>
        <v>1.5407560649491947E-2</v>
      </c>
      <c r="CW25" s="22">
        <v>2001</v>
      </c>
      <c r="CX25" s="14">
        <v>563186352769.99231</v>
      </c>
      <c r="CY25" t="s">
        <v>71</v>
      </c>
      <c r="CZ25" s="34">
        <f>CZ21-CZ23</f>
        <v>1.5462339414228865E-2</v>
      </c>
      <c r="DA25" s="22">
        <v>1999</v>
      </c>
      <c r="DB25" s="14">
        <v>209050573604.18356</v>
      </c>
      <c r="DC25" t="s">
        <v>71</v>
      </c>
      <c r="DD25" s="34">
        <f>DD21-DD23</f>
        <v>1.5530996933562524E-2</v>
      </c>
      <c r="DE25" s="22">
        <v>1999</v>
      </c>
      <c r="DF25" s="14">
        <v>209050573604.18356</v>
      </c>
      <c r="DG25" t="s">
        <v>71</v>
      </c>
      <c r="DH25" s="34">
        <f>DH21-DH23</f>
        <v>1.5222693635554341E-2</v>
      </c>
      <c r="DI25" s="22">
        <v>1999</v>
      </c>
      <c r="DJ25" s="14">
        <v>209050573604.18356</v>
      </c>
      <c r="DK25" t="s">
        <v>71</v>
      </c>
      <c r="DL25" s="34">
        <f>DL21-DL23</f>
        <v>1.1990947016751408E-2</v>
      </c>
      <c r="DM25" s="22">
        <v>1999</v>
      </c>
      <c r="DN25" s="14">
        <v>209050573604.18356</v>
      </c>
      <c r="DO25" t="s">
        <v>71</v>
      </c>
      <c r="DP25" s="34">
        <f>DP21-DP23</f>
        <v>1.5639615478946489E-2</v>
      </c>
      <c r="DQ25" s="22">
        <v>1999</v>
      </c>
      <c r="DR25" s="14">
        <v>209050573604.18356</v>
      </c>
    </row>
    <row r="26" spans="1:122">
      <c r="B26">
        <v>0.33822298491768055</v>
      </c>
      <c r="C26" s="33">
        <v>0.90733969292746008</v>
      </c>
      <c r="D26">
        <v>254.59479642826659</v>
      </c>
      <c r="E26" s="22">
        <v>2001</v>
      </c>
      <c r="F26" s="14">
        <v>563186352769.99231</v>
      </c>
      <c r="G26" t="s">
        <v>72</v>
      </c>
      <c r="H26" s="35">
        <f>AVERAGE(H24:H25)</f>
        <v>1.4755637582914927E-2</v>
      </c>
      <c r="I26" s="22">
        <v>2002</v>
      </c>
      <c r="J26" s="14">
        <v>8683613756677.6221</v>
      </c>
      <c r="K26" t="s">
        <v>72</v>
      </c>
      <c r="L26" s="35">
        <f>AVERAGE(L24:L25)</f>
        <v>1.5833583416427904E-2</v>
      </c>
      <c r="M26" s="22">
        <v>2002</v>
      </c>
      <c r="N26" s="14">
        <v>8683613756677.6221</v>
      </c>
      <c r="O26" t="s">
        <v>72</v>
      </c>
      <c r="P26" s="35">
        <f>AVERAGE(P24:P25)</f>
        <v>1.5706315561041267E-2</v>
      </c>
      <c r="Q26" s="22">
        <v>2002</v>
      </c>
      <c r="R26" s="14">
        <v>8683613756677.6221</v>
      </c>
      <c r="S26" t="s">
        <v>72</v>
      </c>
      <c r="T26" s="35">
        <f>AVERAGE(T24:T25)</f>
        <v>1.5242751151186007E-2</v>
      </c>
      <c r="U26" s="22">
        <v>2002</v>
      </c>
      <c r="V26" s="14">
        <v>8683613756677.6221</v>
      </c>
      <c r="W26" t="s">
        <v>72</v>
      </c>
      <c r="X26" s="35">
        <f>AVERAGE(X24:X25)</f>
        <v>1.4712872565492974E-2</v>
      </c>
      <c r="Y26" s="22">
        <v>2002</v>
      </c>
      <c r="Z26" s="14">
        <v>8683613756677.6221</v>
      </c>
      <c r="AA26" t="s">
        <v>72</v>
      </c>
      <c r="AB26" s="35">
        <f>AVERAGE(AB24:AB25)</f>
        <v>1.5433531599832545E-2</v>
      </c>
      <c r="AC26" s="22">
        <v>2002</v>
      </c>
      <c r="AD26" s="14">
        <v>8683613756677.6221</v>
      </c>
      <c r="AE26" t="s">
        <v>72</v>
      </c>
      <c r="AF26" s="35">
        <f>AVERAGE(AF24:AF25)</f>
        <v>1.5120438690750831E-2</v>
      </c>
      <c r="AG26" s="22">
        <v>2002</v>
      </c>
      <c r="AH26" s="14">
        <v>8683613756677.6221</v>
      </c>
      <c r="AI26" t="s">
        <v>72</v>
      </c>
      <c r="AJ26" s="35">
        <f>AVERAGE(AJ24:AJ25)</f>
        <v>1.5324373452352352E-2</v>
      </c>
      <c r="AK26" s="22">
        <v>2002</v>
      </c>
      <c r="AL26" s="14">
        <v>8683613756677.6221</v>
      </c>
      <c r="AM26" t="s">
        <v>72</v>
      </c>
      <c r="AN26" s="35">
        <f>AVERAGE(AN24:AN25)</f>
        <v>1.5047403784860414E-2</v>
      </c>
      <c r="AO26" s="22">
        <v>2002</v>
      </c>
      <c r="AP26" s="14">
        <v>8683613756677.6221</v>
      </c>
      <c r="AQ26" t="s">
        <v>72</v>
      </c>
      <c r="AR26" s="35">
        <f>AVERAGE(AR24:AR25)</f>
        <v>1.521717485628668E-2</v>
      </c>
      <c r="AS26" s="22">
        <v>2002</v>
      </c>
      <c r="AT26" s="14">
        <v>8683613756677.6221</v>
      </c>
      <c r="AU26" t="s">
        <v>72</v>
      </c>
      <c r="AV26" s="35">
        <f>AVERAGE(AV24:AV25)</f>
        <v>1.5088403858300542E-2</v>
      </c>
      <c r="AW26" s="22">
        <v>2002</v>
      </c>
      <c r="AX26" s="14">
        <v>8683613756677.6221</v>
      </c>
      <c r="AY26" t="s">
        <v>72</v>
      </c>
      <c r="AZ26" s="35">
        <f>AVERAGE(AZ24:AZ25)</f>
        <v>1.4825454913752839E-2</v>
      </c>
      <c r="BA26" s="22">
        <v>2002</v>
      </c>
      <c r="BB26" s="14">
        <v>8683613756677.6221</v>
      </c>
      <c r="BC26" t="s">
        <v>72</v>
      </c>
      <c r="BD26" s="35">
        <f>AVERAGE(BD24:BD25)</f>
        <v>1.4385854430242956E-2</v>
      </c>
      <c r="BE26" s="22">
        <v>2002</v>
      </c>
      <c r="BF26" s="14">
        <v>8683613756677.6221</v>
      </c>
      <c r="BG26" t="s">
        <v>72</v>
      </c>
      <c r="BH26" s="35">
        <f>AVERAGE(BH24:BH25)</f>
        <v>1.4939526176139417E-2</v>
      </c>
      <c r="BI26" s="22">
        <v>2002</v>
      </c>
      <c r="BJ26" s="14">
        <v>8683613756677.6221</v>
      </c>
      <c r="BK26" t="s">
        <v>72</v>
      </c>
      <c r="BL26" s="35">
        <f>AVERAGE(BL24:BL25)</f>
        <v>1.5019215196969388E-2</v>
      </c>
      <c r="BM26" s="22">
        <v>2002</v>
      </c>
      <c r="BN26" s="14">
        <v>8683613756677.6221</v>
      </c>
      <c r="BO26" t="s">
        <v>72</v>
      </c>
      <c r="BP26" s="35">
        <f>AVERAGE(BP24:BP25)</f>
        <v>1.4819734906822535E-2</v>
      </c>
      <c r="BQ26" s="22">
        <v>2002</v>
      </c>
      <c r="BR26" s="14">
        <v>8683613756677.6221</v>
      </c>
      <c r="BS26" t="s">
        <v>72</v>
      </c>
      <c r="BT26" s="35">
        <f>AVERAGE(BT24:BT25)</f>
        <v>1.4946897911149726E-2</v>
      </c>
      <c r="BU26" s="22">
        <v>2002</v>
      </c>
      <c r="BV26" s="14">
        <v>8683613756677.6221</v>
      </c>
      <c r="BW26" t="s">
        <v>72</v>
      </c>
      <c r="BX26" s="35">
        <f>AVERAGE(BX24:BX25)</f>
        <v>1.4875225063441022E-2</v>
      </c>
      <c r="BY26" s="22">
        <v>2002</v>
      </c>
      <c r="BZ26" s="14">
        <v>8683613756677.6221</v>
      </c>
      <c r="CA26" t="s">
        <v>72</v>
      </c>
      <c r="CB26" s="35">
        <f>AVERAGE(CB24:CB25)</f>
        <v>1.4848782673871352E-2</v>
      </c>
      <c r="CC26" s="22">
        <v>2002</v>
      </c>
      <c r="CD26" s="14">
        <v>8683613756677.6221</v>
      </c>
      <c r="CE26" t="s">
        <v>72</v>
      </c>
      <c r="CF26" s="35">
        <f>AVERAGE(CF24:CF25)</f>
        <v>1.4752837516118444E-2</v>
      </c>
      <c r="CG26" s="22">
        <v>2002</v>
      </c>
      <c r="CH26" s="14">
        <v>8683613756677.6221</v>
      </c>
      <c r="CI26" t="s">
        <v>72</v>
      </c>
      <c r="CJ26" s="35">
        <f>AVERAGE(CJ24:CJ25)</f>
        <v>1.5044660918130115E-2</v>
      </c>
      <c r="CK26" s="22">
        <v>2002</v>
      </c>
      <c r="CL26" s="14">
        <v>8683613756677.6221</v>
      </c>
      <c r="CM26" t="s">
        <v>72</v>
      </c>
      <c r="CN26" s="35">
        <f>AVERAGE(CN24:CN25)</f>
        <v>1.5120956577482692E-2</v>
      </c>
      <c r="CO26" s="22">
        <v>2002</v>
      </c>
      <c r="CP26" s="14">
        <v>8683613756677.6221</v>
      </c>
      <c r="CQ26" t="s">
        <v>72</v>
      </c>
      <c r="CR26" s="35">
        <f>AVERAGE(CR24:CR25)</f>
        <v>1.5225292360520559E-2</v>
      </c>
      <c r="CS26" s="22">
        <v>2002</v>
      </c>
      <c r="CT26" s="14">
        <v>8683613756677.6221</v>
      </c>
      <c r="CU26" t="s">
        <v>72</v>
      </c>
      <c r="CV26" s="35">
        <f>AVERAGE(CV24:CV25)</f>
        <v>1.5290663016834599E-2</v>
      </c>
      <c r="CW26" s="22">
        <v>2002</v>
      </c>
      <c r="CX26" s="14">
        <v>8683613756677.6221</v>
      </c>
      <c r="CY26" t="s">
        <v>72</v>
      </c>
      <c r="CZ26" s="35">
        <f>AVERAGE(CZ24:CZ25)</f>
        <v>1.5344615422711982E-2</v>
      </c>
      <c r="DA26" s="22">
        <v>2002</v>
      </c>
      <c r="DB26" s="14">
        <v>8683613756677.6221</v>
      </c>
      <c r="DC26" t="s">
        <v>72</v>
      </c>
      <c r="DD26" s="35">
        <f>AVERAGE(DD24:DD25)</f>
        <v>1.5412233169610323E-2</v>
      </c>
      <c r="DE26" s="22">
        <v>2001</v>
      </c>
      <c r="DF26" s="14">
        <v>563186352769.99231</v>
      </c>
      <c r="DG26" t="s">
        <v>72</v>
      </c>
      <c r="DH26" s="35">
        <f>AVERAGE(DH24:DH25)</f>
        <v>1.510856363002519E-2</v>
      </c>
      <c r="DI26" s="22">
        <v>2001</v>
      </c>
      <c r="DJ26" s="14">
        <v>563186352769.99231</v>
      </c>
      <c r="DK26" t="s">
        <v>72</v>
      </c>
      <c r="DL26" s="35">
        <f>AVERAGE(DL24:DL25)</f>
        <v>1.1919906612192027E-2</v>
      </c>
      <c r="DM26" s="22">
        <v>2001</v>
      </c>
      <c r="DN26" s="14">
        <v>563186352769.99231</v>
      </c>
      <c r="DO26" t="s">
        <v>72</v>
      </c>
      <c r="DP26" s="35">
        <f>AVERAGE(DP24:DP25)</f>
        <v>1.5519197565969534E-2</v>
      </c>
      <c r="DQ26" s="22">
        <v>2001</v>
      </c>
      <c r="DR26" s="14">
        <v>563186352769.99231</v>
      </c>
    </row>
    <row r="27" spans="1:122">
      <c r="B27">
        <v>0.33306038486023287</v>
      </c>
      <c r="C27" s="33">
        <v>0.90895421785070563</v>
      </c>
      <c r="D27">
        <v>259.57061498319541</v>
      </c>
      <c r="E27" s="22">
        <v>2002</v>
      </c>
      <c r="F27" s="14">
        <v>8683613756677.6221</v>
      </c>
      <c r="I27" s="22">
        <v>2002</v>
      </c>
      <c r="J27" s="14">
        <v>1000000000000005.9</v>
      </c>
      <c r="M27" s="22">
        <v>2002</v>
      </c>
      <c r="N27" s="14">
        <v>1000000000000005.9</v>
      </c>
      <c r="Q27" s="22">
        <v>2002</v>
      </c>
      <c r="R27" s="14">
        <v>1000000000000005.9</v>
      </c>
      <c r="U27" s="22">
        <v>2002</v>
      </c>
      <c r="V27" s="14">
        <v>1000000000000005.9</v>
      </c>
      <c r="Y27" s="22">
        <v>2002</v>
      </c>
      <c r="Z27" s="14">
        <v>1000000000000005.9</v>
      </c>
      <c r="AC27" s="22">
        <v>2002</v>
      </c>
      <c r="AD27" s="14">
        <v>1000000000000005.9</v>
      </c>
      <c r="AG27" s="22">
        <v>2002</v>
      </c>
      <c r="AH27" s="14">
        <v>1000000000000005.9</v>
      </c>
      <c r="AK27" s="22">
        <v>2002</v>
      </c>
      <c r="AL27" s="14">
        <v>1000000000000005.9</v>
      </c>
      <c r="AO27" s="22">
        <v>2002</v>
      </c>
      <c r="AP27" s="14">
        <v>1000000000000005.9</v>
      </c>
      <c r="AS27" s="22">
        <v>2002</v>
      </c>
      <c r="AT27" s="14">
        <v>1000000000000005.9</v>
      </c>
      <c r="AW27" s="22">
        <v>2002</v>
      </c>
      <c r="AX27" s="14">
        <v>1000000000000005.9</v>
      </c>
      <c r="BA27" s="22">
        <v>2002</v>
      </c>
      <c r="BB27" s="14">
        <v>1000000000000005.9</v>
      </c>
      <c r="BE27" s="22">
        <v>2002</v>
      </c>
      <c r="BF27" s="14">
        <v>1000000000000005.9</v>
      </c>
      <c r="BI27" s="22">
        <v>2002</v>
      </c>
      <c r="BJ27" s="14">
        <v>1000000000000005.9</v>
      </c>
      <c r="BM27" s="22">
        <v>2002</v>
      </c>
      <c r="BN27" s="14">
        <v>1000000000000005.9</v>
      </c>
      <c r="BQ27" s="22">
        <v>2002</v>
      </c>
      <c r="BR27" s="14">
        <v>1000000000000005.9</v>
      </c>
      <c r="BU27" s="22">
        <v>2002</v>
      </c>
      <c r="BV27" s="14">
        <v>1000000000000005.9</v>
      </c>
      <c r="BY27" s="22">
        <v>2002</v>
      </c>
      <c r="BZ27" s="14">
        <v>1000000000000005.9</v>
      </c>
      <c r="CC27" s="22">
        <v>2002</v>
      </c>
      <c r="CD27" s="14">
        <v>1000000000000005.9</v>
      </c>
      <c r="CG27" s="22">
        <v>2002</v>
      </c>
      <c r="CH27" s="14">
        <v>1000000000000005.9</v>
      </c>
      <c r="CK27" s="22">
        <v>2002</v>
      </c>
      <c r="CL27" s="14">
        <v>1000000000000005.9</v>
      </c>
      <c r="CO27" s="22">
        <v>2002</v>
      </c>
      <c r="CP27" s="14">
        <v>1000000000000005.9</v>
      </c>
      <c r="CS27" s="22">
        <v>2002</v>
      </c>
      <c r="CT27" s="14">
        <v>1000000000000005.9</v>
      </c>
      <c r="CW27" s="22">
        <v>2002</v>
      </c>
      <c r="CX27" s="14">
        <v>1000000000000005.9</v>
      </c>
      <c r="DA27" s="22">
        <v>2002</v>
      </c>
      <c r="DB27" s="14">
        <v>1000000000000005.9</v>
      </c>
      <c r="DE27" s="22">
        <v>2002</v>
      </c>
      <c r="DF27" s="14">
        <v>1000000000000005.9</v>
      </c>
      <c r="DI27" s="22">
        <v>2002</v>
      </c>
      <c r="DJ27" s="14">
        <v>8683613756677.6221</v>
      </c>
      <c r="DM27" s="22">
        <v>2002</v>
      </c>
      <c r="DN27" s="14">
        <v>8683613756677.6221</v>
      </c>
      <c r="DQ27" s="22">
        <v>2002</v>
      </c>
      <c r="DR27" s="14">
        <v>8683613756677.6221</v>
      </c>
    </row>
    <row r="28" spans="1:122">
      <c r="B28">
        <v>0.32287799627017821</v>
      </c>
      <c r="C28" s="33">
        <v>0.93896007401299453</v>
      </c>
      <c r="D28">
        <v>399.95071307155587</v>
      </c>
      <c r="E28" s="22">
        <v>2002</v>
      </c>
      <c r="F28" s="14">
        <v>1000000000000005.9</v>
      </c>
      <c r="I28" s="22">
        <v>2005</v>
      </c>
      <c r="J28" s="14">
        <v>1143761067383.5701</v>
      </c>
      <c r="M28" s="22">
        <v>2005</v>
      </c>
      <c r="N28" s="14">
        <v>1143761067383.5701</v>
      </c>
      <c r="Q28" s="22">
        <v>2005</v>
      </c>
      <c r="R28" s="14">
        <v>1143761067383.5701</v>
      </c>
      <c r="U28" s="22">
        <v>2005</v>
      </c>
      <c r="V28" s="14">
        <v>1143761067383.5701</v>
      </c>
      <c r="Y28" s="22">
        <v>2005</v>
      </c>
      <c r="Z28" s="14">
        <v>1143761067383.5701</v>
      </c>
      <c r="AC28" s="22">
        <v>2005</v>
      </c>
      <c r="AD28" s="14">
        <v>1143761067383.5701</v>
      </c>
      <c r="AG28" s="22">
        <v>2005</v>
      </c>
      <c r="AH28" s="14">
        <v>1143761067383.5701</v>
      </c>
      <c r="AK28" s="22">
        <v>2005</v>
      </c>
      <c r="AL28" s="14">
        <v>1143761067383.5701</v>
      </c>
      <c r="AO28" s="22">
        <v>2005</v>
      </c>
      <c r="AP28" s="14">
        <v>1143761067383.5701</v>
      </c>
      <c r="AS28" s="22">
        <v>2005</v>
      </c>
      <c r="AT28" s="14">
        <v>1143761067383.5701</v>
      </c>
      <c r="AW28" s="22">
        <v>2005</v>
      </c>
      <c r="AX28" s="14">
        <v>1143761067383.5701</v>
      </c>
      <c r="BA28" s="22">
        <v>2005</v>
      </c>
      <c r="BB28" s="14">
        <v>1143761067383.5701</v>
      </c>
      <c r="BE28" s="22">
        <v>2005</v>
      </c>
      <c r="BF28" s="14">
        <v>1143761067383.5701</v>
      </c>
      <c r="BI28" s="22">
        <v>2005</v>
      </c>
      <c r="BJ28" s="14">
        <v>1143761067383.5701</v>
      </c>
      <c r="BM28" s="22">
        <v>2005</v>
      </c>
      <c r="BN28" s="14">
        <v>1143761067383.5701</v>
      </c>
      <c r="BQ28" s="22">
        <v>2005</v>
      </c>
      <c r="BR28" s="14">
        <v>1143761067383.5701</v>
      </c>
      <c r="BU28" s="22">
        <v>2005</v>
      </c>
      <c r="BV28" s="14">
        <v>1143761067383.5701</v>
      </c>
      <c r="BY28" s="22">
        <v>2005</v>
      </c>
      <c r="BZ28" s="14">
        <v>1143761067383.5701</v>
      </c>
      <c r="CC28" s="22">
        <v>2005</v>
      </c>
      <c r="CD28" s="14">
        <v>1143761067383.5701</v>
      </c>
      <c r="CG28" s="22">
        <v>2005</v>
      </c>
      <c r="CH28" s="14">
        <v>1143761067383.5701</v>
      </c>
      <c r="CK28" s="22">
        <v>2005</v>
      </c>
      <c r="CL28" s="14">
        <v>1143761067383.5701</v>
      </c>
      <c r="CO28" s="22">
        <v>2005</v>
      </c>
      <c r="CP28" s="14">
        <v>1143761067383.5701</v>
      </c>
      <c r="CS28" s="22">
        <v>2005</v>
      </c>
      <c r="CT28" s="14">
        <v>1143761067383.5701</v>
      </c>
      <c r="CW28" s="22">
        <v>2005</v>
      </c>
      <c r="CX28" s="14">
        <v>1143761067383.5701</v>
      </c>
      <c r="DA28" s="22">
        <v>2005</v>
      </c>
      <c r="DB28" s="14">
        <v>1143761067383.5701</v>
      </c>
      <c r="DE28" s="22">
        <v>2005</v>
      </c>
      <c r="DF28" s="14">
        <v>1143761067383.5701</v>
      </c>
      <c r="DI28" s="22">
        <v>2005</v>
      </c>
      <c r="DJ28" s="14">
        <v>1143761067383.5701</v>
      </c>
      <c r="DM28" s="22">
        <v>2002</v>
      </c>
      <c r="DN28" s="14">
        <v>1000000000000005.9</v>
      </c>
      <c r="DQ28" s="22">
        <v>2002</v>
      </c>
      <c r="DR28" s="14">
        <v>1000000000000005.9</v>
      </c>
    </row>
    <row r="29" spans="1:122">
      <c r="B29">
        <v>0.33971614603618655</v>
      </c>
      <c r="C29" s="33">
        <v>0.90666434318490585</v>
      </c>
      <c r="D29">
        <v>252.56449386227811</v>
      </c>
      <c r="E29" s="22">
        <v>2005</v>
      </c>
      <c r="F29" s="14">
        <v>1143761067383.5701</v>
      </c>
      <c r="I29" s="22">
        <v>2007</v>
      </c>
      <c r="J29" s="14">
        <v>1722609598074.6973</v>
      </c>
      <c r="M29" s="22">
        <v>2007</v>
      </c>
      <c r="N29" s="14">
        <v>1722609598074.6973</v>
      </c>
      <c r="Q29" s="22">
        <v>2007</v>
      </c>
      <c r="R29" s="14">
        <v>1722609598074.6973</v>
      </c>
      <c r="U29" s="22">
        <v>2007</v>
      </c>
      <c r="V29" s="14">
        <v>1722609598074.6973</v>
      </c>
      <c r="Y29" s="22">
        <v>2007</v>
      </c>
      <c r="Z29" s="14">
        <v>1722609598074.6973</v>
      </c>
      <c r="AC29" s="22">
        <v>2007</v>
      </c>
      <c r="AD29" s="14">
        <v>1722609598074.6973</v>
      </c>
      <c r="AG29" s="22">
        <v>2007</v>
      </c>
      <c r="AH29" s="14">
        <v>1722609598074.6973</v>
      </c>
      <c r="AK29" s="22">
        <v>2007</v>
      </c>
      <c r="AL29" s="14">
        <v>1722609598074.6973</v>
      </c>
      <c r="AO29" s="22">
        <v>2007</v>
      </c>
      <c r="AP29" s="14">
        <v>1722609598074.6973</v>
      </c>
      <c r="AS29" s="22">
        <v>2007</v>
      </c>
      <c r="AT29" s="14">
        <v>1722609598074.6973</v>
      </c>
      <c r="AW29" s="22">
        <v>2007</v>
      </c>
      <c r="AX29" s="14">
        <v>1722609598074.6973</v>
      </c>
      <c r="BA29" s="22">
        <v>2007</v>
      </c>
      <c r="BB29" s="14">
        <v>1722609598074.6973</v>
      </c>
      <c r="BE29" s="22">
        <v>2007</v>
      </c>
      <c r="BF29" s="14">
        <v>1722609598074.6973</v>
      </c>
      <c r="BI29" s="22">
        <v>2007</v>
      </c>
      <c r="BJ29" s="14">
        <v>1722609598074.6973</v>
      </c>
      <c r="BM29" s="22">
        <v>2007</v>
      </c>
      <c r="BN29" s="14">
        <v>1722609598074.6973</v>
      </c>
      <c r="BQ29" s="22">
        <v>2007</v>
      </c>
      <c r="BR29" s="14">
        <v>1722609598074.6973</v>
      </c>
      <c r="BU29" s="22">
        <v>2007</v>
      </c>
      <c r="BV29" s="14">
        <v>1722609598074.6973</v>
      </c>
      <c r="BY29" s="22">
        <v>2007</v>
      </c>
      <c r="BZ29" s="14">
        <v>1722609598074.6973</v>
      </c>
      <c r="CC29" s="22">
        <v>2007</v>
      </c>
      <c r="CD29" s="14">
        <v>1722609598074.6973</v>
      </c>
      <c r="CG29" s="22">
        <v>2007</v>
      </c>
      <c r="CH29" s="14">
        <v>1722609598074.6973</v>
      </c>
      <c r="CK29" s="22">
        <v>2007</v>
      </c>
      <c r="CL29" s="14">
        <v>1722609598074.6973</v>
      </c>
      <c r="CO29" s="22">
        <v>2007</v>
      </c>
      <c r="CP29" s="14">
        <v>1722609598074.6973</v>
      </c>
      <c r="CS29" s="22">
        <v>2007</v>
      </c>
      <c r="CT29" s="14">
        <v>1722609598074.6973</v>
      </c>
      <c r="CW29" s="22">
        <v>2007</v>
      </c>
      <c r="CX29" s="14">
        <v>1722609598074.6973</v>
      </c>
      <c r="DA29" s="22">
        <v>2007</v>
      </c>
      <c r="DB29" s="14">
        <v>1722609598074.6973</v>
      </c>
      <c r="DE29" s="22">
        <v>2007</v>
      </c>
      <c r="DF29" s="14">
        <v>1722609598074.6973</v>
      </c>
      <c r="DI29" s="22">
        <v>2007</v>
      </c>
      <c r="DJ29" s="14">
        <v>1722609598074.6973</v>
      </c>
      <c r="DM29" s="22">
        <v>2007</v>
      </c>
      <c r="DN29" s="14">
        <v>1722609598074.6973</v>
      </c>
      <c r="DQ29" s="22">
        <v>2005</v>
      </c>
      <c r="DR29" s="14">
        <v>1143761067383.5701</v>
      </c>
    </row>
    <row r="30" spans="1:122">
      <c r="B30">
        <v>0.34051178751811967</v>
      </c>
      <c r="C30" s="33">
        <v>0.90640704648126602</v>
      </c>
      <c r="D30">
        <v>251.79869127429254</v>
      </c>
      <c r="E30" s="22">
        <v>2007</v>
      </c>
      <c r="F30" s="14">
        <v>1722609598074.6973</v>
      </c>
    </row>
    <row r="31" spans="1:122">
      <c r="A31" t="s">
        <v>73</v>
      </c>
      <c r="B31" s="3">
        <f>AVERAGE(B2:B30)</f>
        <v>0.33863288851367623</v>
      </c>
      <c r="C31" s="3">
        <f>AVERAGE(C2:C30)</f>
        <v>0.91160045044736859</v>
      </c>
      <c r="D31" s="3">
        <f>AVERAGE(D2:D30)</f>
        <v>270.01320912301998</v>
      </c>
      <c r="E31" s="3">
        <f>AVERAGE(E2:E30)</f>
        <v>1977.344827586207</v>
      </c>
      <c r="F31" s="3">
        <f>AVERAGE(F2:F30)</f>
        <v>34913911201055.84</v>
      </c>
    </row>
    <row r="32" spans="1:122">
      <c r="A32" t="s">
        <v>74</v>
      </c>
      <c r="B32" s="3">
        <f>STDEV(B2:B30)</f>
        <v>4.138317603047054E-3</v>
      </c>
      <c r="C32" s="3">
        <f>STDEV(C2:C30)</f>
        <v>6.3698442896873795E-3</v>
      </c>
      <c r="D32" s="3">
        <f>STDEV(D2:D30)</f>
        <v>27.593024205118123</v>
      </c>
      <c r="E32" s="3">
        <f>STDEV(E2:E30)</f>
        <v>21.156349708890062</v>
      </c>
      <c r="F32" s="3">
        <f>STDEV(F2:F30)</f>
        <v>185619580197721.47</v>
      </c>
    </row>
    <row r="33" spans="1:6">
      <c r="A33" t="s">
        <v>75</v>
      </c>
      <c r="B33" s="3">
        <f>MIN(B2:B30)</f>
        <v>0.32287799627017821</v>
      </c>
      <c r="C33" s="3">
        <f>MIN(C2:C30)</f>
        <v>0.90190782575753747</v>
      </c>
      <c r="D33" s="3">
        <f>MIN(D2:D30)</f>
        <v>239.05682232849335</v>
      </c>
      <c r="E33" s="3">
        <f>MIN(E2:E30)</f>
        <v>1943</v>
      </c>
      <c r="F33" s="3">
        <f>MIN(F2:F30)</f>
        <v>561.80424064040244</v>
      </c>
    </row>
    <row r="34" spans="1:6">
      <c r="A34" t="s">
        <v>76</v>
      </c>
      <c r="B34" s="3">
        <f>MAX(B2:B30)</f>
        <v>0.34372047437016395</v>
      </c>
      <c r="C34" s="3">
        <f>MAX(C2:C30)</f>
        <v>0.93896007401299453</v>
      </c>
      <c r="D34" s="3">
        <f>MAX(D2:D30)</f>
        <v>399.95071307155587</v>
      </c>
      <c r="E34" s="3">
        <f>MAX(E2:E30)</f>
        <v>2007</v>
      </c>
      <c r="F34" s="3">
        <f>MAX(F2:F30)</f>
        <v>1000000000000005.9</v>
      </c>
    </row>
    <row r="35" spans="1:6">
      <c r="A35" t="s">
        <v>77</v>
      </c>
      <c r="B35" s="3">
        <f>ABS(B34-B33)</f>
        <v>2.084247809998574E-2</v>
      </c>
      <c r="C35" s="3">
        <f>ABS(C34-C33)</f>
        <v>3.7052248255457054E-2</v>
      </c>
      <c r="D35" s="3">
        <f>ABS(D34-D33)</f>
        <v>160.89389074306251</v>
      </c>
      <c r="E35" s="3">
        <f>ABS(E34-E33)</f>
        <v>64</v>
      </c>
      <c r="F35" s="3">
        <f>ABS(F34-F33)</f>
        <v>999999999999444.12</v>
      </c>
    </row>
    <row r="36" spans="1:6">
      <c r="A36" t="s">
        <v>78</v>
      </c>
      <c r="B36" s="3">
        <f>COUNT(B2:B30)</f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30"/>
  <sheetViews>
    <sheetView workbookViewId="0">
      <selection sqref="A1:B30"/>
    </sheetView>
  </sheetViews>
  <sheetFormatPr defaultRowHeight="15"/>
  <sheetData>
    <row r="1" spans="1:2">
      <c r="A1" s="4" t="s">
        <v>1</v>
      </c>
      <c r="B1" s="4" t="s">
        <v>2</v>
      </c>
    </row>
    <row r="2" spans="1:2">
      <c r="A2" s="4">
        <v>1943</v>
      </c>
      <c r="B2" s="5">
        <v>561.80424064040244</v>
      </c>
    </row>
    <row r="3" spans="1:2">
      <c r="A3" s="4">
        <v>1946</v>
      </c>
      <c r="B3" s="5">
        <v>2652.4206464967692</v>
      </c>
    </row>
    <row r="4" spans="1:2">
      <c r="A4" s="4">
        <v>1949</v>
      </c>
      <c r="B4" s="5">
        <v>76839.081952730383</v>
      </c>
    </row>
    <row r="5" spans="1:2">
      <c r="A5" s="4">
        <v>1953</v>
      </c>
      <c r="B5" s="5">
        <v>1013.1908281321929</v>
      </c>
    </row>
    <row r="6" spans="1:2">
      <c r="A6" s="4">
        <v>1951</v>
      </c>
      <c r="B6" s="5">
        <v>44025.475472131169</v>
      </c>
    </row>
    <row r="7" spans="1:2">
      <c r="A7" s="4">
        <v>1953</v>
      </c>
      <c r="B7" s="5">
        <v>3150.2139632374237</v>
      </c>
    </row>
    <row r="8" spans="1:2">
      <c r="A8" s="4">
        <v>1953</v>
      </c>
      <c r="B8" s="5">
        <v>117157.27649025299</v>
      </c>
    </row>
    <row r="9" spans="1:2">
      <c r="A9" s="4">
        <v>1957</v>
      </c>
      <c r="B9" s="5">
        <v>1030768.2075386334</v>
      </c>
    </row>
    <row r="10" spans="1:2">
      <c r="A10" s="4">
        <v>1961</v>
      </c>
      <c r="B10" s="5">
        <v>425600.03984682006</v>
      </c>
    </row>
    <row r="11" spans="1:2">
      <c r="A11" s="4">
        <v>1963</v>
      </c>
      <c r="B11" s="5">
        <v>3507011.2506327708</v>
      </c>
    </row>
    <row r="12" spans="1:2">
      <c r="A12" s="4">
        <v>1963</v>
      </c>
      <c r="B12" s="5">
        <v>11883237.792352924</v>
      </c>
    </row>
    <row r="13" spans="1:2">
      <c r="A13" s="4">
        <v>1967</v>
      </c>
      <c r="B13" s="5">
        <v>142139636.47124401</v>
      </c>
    </row>
    <row r="14" spans="1:2">
      <c r="A14" s="4">
        <v>1974</v>
      </c>
      <c r="B14" s="5">
        <v>196434573.13141161</v>
      </c>
    </row>
    <row r="15" spans="1:2">
      <c r="A15" s="4">
        <v>1976</v>
      </c>
      <c r="B15" s="5">
        <v>45528975.974253885</v>
      </c>
    </row>
    <row r="16" spans="1:2">
      <c r="A16" s="4">
        <v>1980</v>
      </c>
      <c r="B16" s="5">
        <v>50025765.113227837</v>
      </c>
    </row>
    <row r="17" spans="1:2">
      <c r="A17" s="4">
        <v>1981</v>
      </c>
      <c r="B17" s="5">
        <v>134219613.2040689</v>
      </c>
    </row>
    <row r="18" spans="1:2">
      <c r="A18" s="4">
        <v>1990</v>
      </c>
      <c r="B18" s="5">
        <v>1414042341.6569197</v>
      </c>
    </row>
    <row r="19" spans="1:2">
      <c r="A19" s="4">
        <v>1990</v>
      </c>
      <c r="B19" s="5">
        <v>1276437414.8785188</v>
      </c>
    </row>
    <row r="20" spans="1:2">
      <c r="A20" s="4">
        <v>1992</v>
      </c>
      <c r="B20" s="5">
        <v>1652136797.7338963</v>
      </c>
    </row>
    <row r="21" spans="1:2">
      <c r="A21" s="4">
        <v>1994</v>
      </c>
      <c r="B21" s="5">
        <v>8747860038.935442</v>
      </c>
    </row>
    <row r="22" spans="1:2">
      <c r="A22" s="22">
        <v>1996</v>
      </c>
      <c r="B22" s="14">
        <v>20672361347.698383</v>
      </c>
    </row>
    <row r="23" spans="1:2">
      <c r="A23" s="22">
        <v>1997</v>
      </c>
      <c r="B23" s="14">
        <v>48453072141.53965</v>
      </c>
    </row>
    <row r="24" spans="1:2">
      <c r="A24" s="22">
        <v>1998</v>
      </c>
      <c r="B24" s="14">
        <v>98402131440.237091</v>
      </c>
    </row>
    <row r="25" spans="1:2">
      <c r="A25" s="22">
        <v>1999</v>
      </c>
      <c r="B25" s="14">
        <v>209050573604.18356</v>
      </c>
    </row>
    <row r="26" spans="1:2">
      <c r="A26" s="22">
        <v>2001</v>
      </c>
      <c r="B26" s="14">
        <v>563186352769.99231</v>
      </c>
    </row>
    <row r="27" spans="1:2">
      <c r="A27" s="22">
        <v>2002</v>
      </c>
      <c r="B27" s="14">
        <v>8683613756677.6221</v>
      </c>
    </row>
    <row r="28" spans="1:2">
      <c r="A28" s="22">
        <v>2002</v>
      </c>
      <c r="B28" s="14">
        <v>1000000000000005.9</v>
      </c>
    </row>
    <row r="29" spans="1:2">
      <c r="A29" s="22">
        <v>2005</v>
      </c>
      <c r="B29" s="14">
        <v>1143761067383.5701</v>
      </c>
    </row>
    <row r="30" spans="1:2">
      <c r="A30" s="22">
        <v>2007</v>
      </c>
      <c r="B30" s="14">
        <v>1722609598074.6973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O52"/>
  <sheetViews>
    <sheetView workbookViewId="0">
      <selection activeCell="O9" sqref="O9"/>
    </sheetView>
  </sheetViews>
  <sheetFormatPr defaultRowHeight="15"/>
  <cols>
    <col min="5" max="5" width="12.42578125" customWidth="1"/>
  </cols>
  <sheetData>
    <row r="1" spans="1:15">
      <c r="A1" s="3" t="s">
        <v>47</v>
      </c>
    </row>
    <row r="2" spans="1:15">
      <c r="B2" t="s">
        <v>13</v>
      </c>
      <c r="C2">
        <f>100/62.5</f>
        <v>1.6</v>
      </c>
      <c r="D2" t="s">
        <v>12</v>
      </c>
      <c r="F2" t="s">
        <v>16</v>
      </c>
      <c r="G2">
        <f>100.5*C2</f>
        <v>160.80000000000001</v>
      </c>
      <c r="H2" t="s">
        <v>48</v>
      </c>
    </row>
    <row r="3" spans="1:15">
      <c r="B3" t="s">
        <v>14</v>
      </c>
      <c r="C3">
        <f>15/84.34</f>
        <v>0.17785155323689827</v>
      </c>
      <c r="D3" t="s">
        <v>15</v>
      </c>
      <c r="F3" t="s">
        <v>16</v>
      </c>
      <c r="G3">
        <f>33.75*C3</f>
        <v>6.0024899217453171</v>
      </c>
      <c r="H3" t="s">
        <v>49</v>
      </c>
    </row>
    <row r="7" spans="1:15">
      <c r="C7" s="8"/>
      <c r="F7" s="8"/>
    </row>
    <row r="8" spans="1:15">
      <c r="A8" s="23" t="s">
        <v>6</v>
      </c>
      <c r="B8" s="24" t="s">
        <v>11</v>
      </c>
      <c r="C8" s="25" t="s">
        <v>1</v>
      </c>
      <c r="D8" s="23" t="s">
        <v>7</v>
      </c>
      <c r="E8" s="23" t="s">
        <v>26</v>
      </c>
      <c r="F8" s="26" t="s">
        <v>10</v>
      </c>
      <c r="G8" s="27" t="s">
        <v>8</v>
      </c>
      <c r="H8" s="27" t="s">
        <v>31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8</v>
      </c>
    </row>
    <row r="9" spans="1:15">
      <c r="A9" s="7">
        <v>1</v>
      </c>
      <c r="B9" s="11">
        <v>0</v>
      </c>
      <c r="C9" s="6">
        <f>1850+B9*$C$2</f>
        <v>1850</v>
      </c>
      <c r="D9" s="1">
        <v>0</v>
      </c>
      <c r="E9" s="2">
        <f>$C$3*D9</f>
        <v>0</v>
      </c>
      <c r="F9" s="2">
        <f>10^E9</f>
        <v>1</v>
      </c>
      <c r="G9" t="s">
        <v>9</v>
      </c>
      <c r="H9" t="s">
        <v>32</v>
      </c>
      <c r="J9">
        <v>1</v>
      </c>
      <c r="K9" s="28" t="s">
        <v>44</v>
      </c>
      <c r="L9" t="s">
        <v>43</v>
      </c>
      <c r="M9" t="s">
        <v>45</v>
      </c>
      <c r="N9" t="s">
        <v>46</v>
      </c>
      <c r="O9" t="s">
        <v>50</v>
      </c>
    </row>
    <row r="10" spans="1:15">
      <c r="A10" s="7">
        <v>2</v>
      </c>
      <c r="B10" s="11">
        <v>13.84</v>
      </c>
      <c r="C10" s="6">
        <f>ROUND(1850+B10*$C$2, 0)</f>
        <v>1872</v>
      </c>
      <c r="D10" s="1">
        <f>2.84</f>
        <v>2.84</v>
      </c>
      <c r="E10" s="2">
        <f>$C$3*D10</f>
        <v>0.50509841119279109</v>
      </c>
      <c r="F10" s="2">
        <f>10^E10</f>
        <v>3.1996200619227464</v>
      </c>
      <c r="G10" t="s">
        <v>28</v>
      </c>
      <c r="H10" t="s">
        <v>32</v>
      </c>
    </row>
    <row r="11" spans="1:15">
      <c r="A11" s="7">
        <v>3</v>
      </c>
      <c r="B11" s="11">
        <v>19.25</v>
      </c>
      <c r="C11" s="6">
        <f t="shared" ref="C11:C52" si="0">ROUND(1850+B11*$C$2, 0)</f>
        <v>1881</v>
      </c>
      <c r="D11" s="1">
        <v>0</v>
      </c>
      <c r="E11" s="2">
        <f t="shared" ref="E11:E52" si="1">$C$3*D11</f>
        <v>0</v>
      </c>
      <c r="F11" s="2">
        <f>10^E11</f>
        <v>1</v>
      </c>
      <c r="G11" t="s">
        <v>30</v>
      </c>
      <c r="H11" t="s">
        <v>32</v>
      </c>
    </row>
    <row r="12" spans="1:15">
      <c r="A12" s="7">
        <v>4</v>
      </c>
      <c r="B12" s="11">
        <v>25.29</v>
      </c>
      <c r="C12" s="6">
        <f t="shared" si="0"/>
        <v>1890</v>
      </c>
      <c r="D12" s="1">
        <v>7.85</v>
      </c>
      <c r="E12" s="2">
        <f t="shared" si="1"/>
        <v>1.3961346929096514</v>
      </c>
      <c r="F12" s="2">
        <f>10^E12</f>
        <v>24.896293368962741</v>
      </c>
      <c r="H12" t="s">
        <v>32</v>
      </c>
    </row>
    <row r="13" spans="1:15">
      <c r="A13" s="7">
        <v>5</v>
      </c>
      <c r="B13" s="11">
        <v>25.29</v>
      </c>
      <c r="C13" s="6">
        <f t="shared" si="0"/>
        <v>1890</v>
      </c>
      <c r="D13" s="1">
        <v>4.33</v>
      </c>
      <c r="E13" s="2">
        <f t="shared" si="1"/>
        <v>0.77009722551576953</v>
      </c>
      <c r="F13" s="2">
        <f>10^E13</f>
        <v>5.8897549455528733</v>
      </c>
      <c r="H13" t="s">
        <v>32</v>
      </c>
    </row>
    <row r="14" spans="1:15">
      <c r="A14" s="7">
        <v>6</v>
      </c>
      <c r="B14" s="11">
        <v>32.6</v>
      </c>
      <c r="C14" s="6">
        <f t="shared" si="0"/>
        <v>1902</v>
      </c>
      <c r="D14" s="1">
        <v>11.29</v>
      </c>
      <c r="E14" s="2">
        <f t="shared" si="1"/>
        <v>2.0079440360445813</v>
      </c>
      <c r="F14" s="2">
        <f t="shared" ref="F14:F52" si="2">10^E14</f>
        <v>101.84601390221363</v>
      </c>
      <c r="H14" t="s">
        <v>32</v>
      </c>
    </row>
    <row r="15" spans="1:15">
      <c r="A15" s="7">
        <v>7</v>
      </c>
      <c r="B15" s="11">
        <v>33.6</v>
      </c>
      <c r="C15" s="6">
        <f t="shared" si="0"/>
        <v>1904</v>
      </c>
      <c r="D15" s="1">
        <v>7.06</v>
      </c>
      <c r="E15" s="2">
        <f t="shared" si="1"/>
        <v>1.2556319658525017</v>
      </c>
      <c r="F15" s="2">
        <f t="shared" si="2"/>
        <v>18.014904568649655</v>
      </c>
      <c r="H15" t="s">
        <v>32</v>
      </c>
    </row>
    <row r="16" spans="1:15">
      <c r="A16" s="7">
        <v>8</v>
      </c>
      <c r="B16" s="11">
        <v>34.6</v>
      </c>
      <c r="C16" s="6">
        <f t="shared" si="0"/>
        <v>1905</v>
      </c>
      <c r="D16" s="1">
        <v>6.06</v>
      </c>
      <c r="E16" s="2">
        <f t="shared" si="1"/>
        <v>1.0777804126156034</v>
      </c>
      <c r="F16" s="2">
        <f t="shared" si="2"/>
        <v>11.961355899375626</v>
      </c>
      <c r="G16" t="s">
        <v>29</v>
      </c>
      <c r="H16" t="s">
        <v>32</v>
      </c>
    </row>
    <row r="17" spans="1:8">
      <c r="A17" s="7">
        <v>9</v>
      </c>
      <c r="B17" s="11">
        <v>44</v>
      </c>
      <c r="C17" s="6">
        <f t="shared" si="0"/>
        <v>1920</v>
      </c>
      <c r="D17" s="1">
        <v>3.66</v>
      </c>
      <c r="E17" s="2">
        <f t="shared" si="1"/>
        <v>0.6509366848470477</v>
      </c>
      <c r="F17" s="2">
        <f t="shared" si="2"/>
        <v>4.4764803747075632</v>
      </c>
      <c r="H17" t="s">
        <v>34</v>
      </c>
    </row>
    <row r="18" spans="1:8">
      <c r="A18" s="7">
        <v>10</v>
      </c>
      <c r="B18" s="11">
        <v>52.13</v>
      </c>
      <c r="C18" s="6">
        <f t="shared" si="0"/>
        <v>1933</v>
      </c>
      <c r="D18" s="1">
        <v>10.64</v>
      </c>
      <c r="E18" s="2">
        <f t="shared" si="1"/>
        <v>1.8923405264405977</v>
      </c>
      <c r="F18" s="2">
        <f t="shared" si="2"/>
        <v>78.044180815902493</v>
      </c>
      <c r="H18" t="s">
        <v>32</v>
      </c>
    </row>
    <row r="19" spans="1:8">
      <c r="A19" s="7">
        <v>11</v>
      </c>
      <c r="B19" s="11">
        <v>55.16</v>
      </c>
      <c r="C19" s="6">
        <f t="shared" si="0"/>
        <v>1938</v>
      </c>
      <c r="D19" s="1">
        <v>7.37</v>
      </c>
      <c r="E19" s="2">
        <f t="shared" si="1"/>
        <v>1.3107659473559403</v>
      </c>
      <c r="F19" s="2">
        <f t="shared" si="2"/>
        <v>20.453420513707222</v>
      </c>
      <c r="H19" t="s">
        <v>32</v>
      </c>
    </row>
    <row r="20" spans="1:8">
      <c r="A20" s="7">
        <v>12</v>
      </c>
      <c r="B20" s="11">
        <v>56.92</v>
      </c>
      <c r="C20" s="6">
        <f t="shared" si="0"/>
        <v>1941</v>
      </c>
      <c r="D20" s="1">
        <v>11.63</v>
      </c>
      <c r="E20" s="2">
        <f t="shared" si="1"/>
        <v>2.0684135641451271</v>
      </c>
      <c r="F20" s="2">
        <f t="shared" si="2"/>
        <v>117.06135966965027</v>
      </c>
      <c r="H20" t="s">
        <v>34</v>
      </c>
    </row>
    <row r="21" spans="1:8">
      <c r="A21" s="15">
        <v>13</v>
      </c>
      <c r="B21" s="16">
        <v>57.9</v>
      </c>
      <c r="C21" s="17">
        <f t="shared" si="0"/>
        <v>1943</v>
      </c>
      <c r="D21" s="18">
        <v>15.46</v>
      </c>
      <c r="E21" s="19">
        <f t="shared" si="1"/>
        <v>2.7495850130424473</v>
      </c>
      <c r="F21" s="19">
        <f t="shared" si="2"/>
        <v>561.80424064040244</v>
      </c>
      <c r="H21" t="s">
        <v>36</v>
      </c>
    </row>
    <row r="22" spans="1:8">
      <c r="A22" s="7">
        <v>14</v>
      </c>
      <c r="B22" s="11">
        <v>59</v>
      </c>
      <c r="C22" s="6">
        <f t="shared" si="0"/>
        <v>1944</v>
      </c>
      <c r="D22" s="1">
        <v>6.5</v>
      </c>
      <c r="E22" s="2">
        <f t="shared" si="1"/>
        <v>1.1560350960398389</v>
      </c>
      <c r="F22" s="2">
        <f t="shared" si="2"/>
        <v>14.323036413717777</v>
      </c>
      <c r="H22" t="s">
        <v>34</v>
      </c>
    </row>
    <row r="23" spans="1:8">
      <c r="A23" s="7">
        <v>15</v>
      </c>
      <c r="B23" s="11">
        <v>59.8</v>
      </c>
      <c r="C23" s="6">
        <f t="shared" si="0"/>
        <v>1946</v>
      </c>
      <c r="D23" s="1">
        <v>12.22</v>
      </c>
      <c r="E23" s="2">
        <f t="shared" si="1"/>
        <v>2.1733459805548971</v>
      </c>
      <c r="F23" s="2">
        <f t="shared" si="2"/>
        <v>149.0548049456811</v>
      </c>
      <c r="H23" t="s">
        <v>35</v>
      </c>
    </row>
    <row r="24" spans="1:8">
      <c r="A24" s="15">
        <v>16</v>
      </c>
      <c r="B24" s="16">
        <v>60.2</v>
      </c>
      <c r="C24" s="17">
        <f t="shared" si="0"/>
        <v>1946</v>
      </c>
      <c r="D24" s="18">
        <v>19.25</v>
      </c>
      <c r="E24" s="19">
        <f t="shared" si="1"/>
        <v>3.4236423998102916</v>
      </c>
      <c r="F24" s="19">
        <f t="shared" si="2"/>
        <v>2652.4206464967692</v>
      </c>
      <c r="G24" s="20" t="s">
        <v>27</v>
      </c>
      <c r="H24" s="20" t="s">
        <v>33</v>
      </c>
    </row>
    <row r="25" spans="1:8">
      <c r="A25" s="7">
        <v>17</v>
      </c>
      <c r="B25" s="11">
        <v>61.33</v>
      </c>
      <c r="C25" s="6">
        <f t="shared" si="0"/>
        <v>1948</v>
      </c>
      <c r="D25" s="1">
        <v>15.66</v>
      </c>
      <c r="E25" s="2">
        <f t="shared" si="1"/>
        <v>2.785155323689827</v>
      </c>
      <c r="F25" s="2">
        <f t="shared" si="2"/>
        <v>609.75493466889668</v>
      </c>
      <c r="H25" t="s">
        <v>37</v>
      </c>
    </row>
    <row r="26" spans="1:8">
      <c r="A26" s="15">
        <v>18</v>
      </c>
      <c r="B26" s="16">
        <v>61.99</v>
      </c>
      <c r="C26" s="17">
        <f t="shared" si="0"/>
        <v>1949</v>
      </c>
      <c r="D26" s="18">
        <v>27.47</v>
      </c>
      <c r="E26" s="19">
        <f t="shared" si="1"/>
        <v>4.8855821674175957</v>
      </c>
      <c r="F26" s="19">
        <f t="shared" si="2"/>
        <v>76839.081952730383</v>
      </c>
      <c r="G26" s="20"/>
      <c r="H26" s="21" t="s">
        <v>33</v>
      </c>
    </row>
    <row r="27" spans="1:8">
      <c r="A27" s="15">
        <v>19</v>
      </c>
      <c r="B27" s="16">
        <v>64.41</v>
      </c>
      <c r="C27" s="17">
        <f t="shared" si="0"/>
        <v>1953</v>
      </c>
      <c r="D27" s="18">
        <v>16.899999999999999</v>
      </c>
      <c r="E27" s="19">
        <f t="shared" si="1"/>
        <v>3.0056912497035806</v>
      </c>
      <c r="F27" s="19">
        <f t="shared" si="2"/>
        <v>1013.1908281321929</v>
      </c>
      <c r="G27" s="20"/>
      <c r="H27" s="21" t="s">
        <v>33</v>
      </c>
    </row>
    <row r="28" spans="1:8">
      <c r="A28" s="15">
        <v>20</v>
      </c>
      <c r="B28" s="16">
        <v>63.41</v>
      </c>
      <c r="C28" s="17">
        <f t="shared" si="0"/>
        <v>1951</v>
      </c>
      <c r="D28" s="18">
        <v>26.11</v>
      </c>
      <c r="E28" s="19">
        <f t="shared" si="1"/>
        <v>4.6437040550154141</v>
      </c>
      <c r="F28" s="19">
        <f t="shared" si="2"/>
        <v>44025.475472131169</v>
      </c>
      <c r="G28" s="20"/>
      <c r="H28" s="21" t="s">
        <v>33</v>
      </c>
    </row>
    <row r="29" spans="1:8">
      <c r="A29" s="15">
        <v>21</v>
      </c>
      <c r="B29" s="16">
        <v>64.13</v>
      </c>
      <c r="C29" s="17">
        <f t="shared" si="0"/>
        <v>1953</v>
      </c>
      <c r="D29" s="18">
        <v>19.670000000000002</v>
      </c>
      <c r="E29" s="19">
        <f t="shared" si="1"/>
        <v>3.4983400521697892</v>
      </c>
      <c r="F29" s="19">
        <f t="shared" si="2"/>
        <v>3150.2139632374237</v>
      </c>
      <c r="G29" s="20"/>
      <c r="H29" s="21" t="s">
        <v>33</v>
      </c>
    </row>
    <row r="30" spans="1:8">
      <c r="A30" s="15">
        <v>22</v>
      </c>
      <c r="B30" s="16">
        <v>64.63</v>
      </c>
      <c r="C30" s="17">
        <f t="shared" si="0"/>
        <v>1953</v>
      </c>
      <c r="D30" s="18">
        <v>28.5</v>
      </c>
      <c r="E30" s="19">
        <f t="shared" si="1"/>
        <v>5.0687692672516009</v>
      </c>
      <c r="F30" s="19">
        <f t="shared" si="2"/>
        <v>117157.27649025299</v>
      </c>
      <c r="G30" s="20"/>
      <c r="H30" s="21" t="s">
        <v>33</v>
      </c>
    </row>
    <row r="31" spans="1:8">
      <c r="A31" s="15">
        <v>23</v>
      </c>
      <c r="B31" s="16">
        <v>66.680000000000007</v>
      </c>
      <c r="C31" s="17">
        <f t="shared" si="0"/>
        <v>1957</v>
      </c>
      <c r="D31" s="18">
        <v>33.81</v>
      </c>
      <c r="E31" s="19">
        <f t="shared" si="1"/>
        <v>6.0131610149395307</v>
      </c>
      <c r="F31" s="19">
        <f t="shared" si="2"/>
        <v>1030768.2075386334</v>
      </c>
      <c r="G31" s="20"/>
      <c r="H31" s="21" t="s">
        <v>33</v>
      </c>
    </row>
    <row r="32" spans="1:8">
      <c r="A32" s="15">
        <v>24</v>
      </c>
      <c r="B32" s="16">
        <v>69.3</v>
      </c>
      <c r="C32" s="17">
        <f t="shared" si="0"/>
        <v>1961</v>
      </c>
      <c r="D32" s="18">
        <v>31.65</v>
      </c>
      <c r="E32" s="19">
        <f t="shared" si="1"/>
        <v>5.6290016599478303</v>
      </c>
      <c r="F32" s="19">
        <f t="shared" si="2"/>
        <v>425600.03984682006</v>
      </c>
      <c r="G32" s="20"/>
      <c r="H32" s="21" t="s">
        <v>33</v>
      </c>
    </row>
    <row r="33" spans="1:8">
      <c r="A33" s="15">
        <v>25</v>
      </c>
      <c r="B33" s="16">
        <v>70.59</v>
      </c>
      <c r="C33" s="17">
        <f t="shared" si="0"/>
        <v>1963</v>
      </c>
      <c r="D33" s="18">
        <v>36.799999999999997</v>
      </c>
      <c r="E33" s="19">
        <f t="shared" si="1"/>
        <v>6.5449371591178558</v>
      </c>
      <c r="F33" s="19">
        <f t="shared" si="2"/>
        <v>3507011.2506327708</v>
      </c>
      <c r="G33" s="20"/>
      <c r="H33" s="21" t="s">
        <v>33</v>
      </c>
    </row>
    <row r="34" spans="1:8">
      <c r="A34" s="15">
        <v>26</v>
      </c>
      <c r="B34" s="16">
        <v>70.75</v>
      </c>
      <c r="C34" s="17">
        <f t="shared" si="0"/>
        <v>1963</v>
      </c>
      <c r="D34" s="18">
        <v>39.78</v>
      </c>
      <c r="E34" s="19">
        <f t="shared" si="1"/>
        <v>7.0749347877638131</v>
      </c>
      <c r="F34" s="19">
        <f t="shared" si="2"/>
        <v>11883237.792352924</v>
      </c>
      <c r="G34" s="20"/>
      <c r="H34" s="21" t="s">
        <v>33</v>
      </c>
    </row>
    <row r="35" spans="1:8">
      <c r="A35" s="15">
        <v>27</v>
      </c>
      <c r="B35" s="16">
        <v>72.900000000000006</v>
      </c>
      <c r="C35" s="17">
        <f t="shared" si="0"/>
        <v>1967</v>
      </c>
      <c r="D35" s="18">
        <v>45.84</v>
      </c>
      <c r="E35" s="19">
        <f t="shared" si="1"/>
        <v>8.1527152003794168</v>
      </c>
      <c r="F35" s="19">
        <f t="shared" si="2"/>
        <v>142139636.47124401</v>
      </c>
      <c r="G35" s="20" t="s">
        <v>25</v>
      </c>
      <c r="H35" s="21" t="s">
        <v>33</v>
      </c>
    </row>
    <row r="36" spans="1:8">
      <c r="A36" s="15" t="s">
        <v>17</v>
      </c>
      <c r="B36" s="16">
        <v>77.349999999999994</v>
      </c>
      <c r="C36" s="17">
        <f t="shared" si="0"/>
        <v>1974</v>
      </c>
      <c r="D36" s="18">
        <v>46.63</v>
      </c>
      <c r="E36" s="19">
        <f t="shared" si="1"/>
        <v>8.2932179274365669</v>
      </c>
      <c r="F36" s="19">
        <f t="shared" si="2"/>
        <v>196434573.13141161</v>
      </c>
      <c r="G36" s="20"/>
      <c r="H36" s="21" t="s">
        <v>33</v>
      </c>
    </row>
    <row r="37" spans="1:8">
      <c r="A37" s="15" t="s">
        <v>18</v>
      </c>
      <c r="B37" s="16">
        <v>78.95</v>
      </c>
      <c r="C37" s="17">
        <f t="shared" si="0"/>
        <v>1976</v>
      </c>
      <c r="D37" s="18">
        <v>43.06</v>
      </c>
      <c r="E37" s="19">
        <f t="shared" si="1"/>
        <v>7.65828788238084</v>
      </c>
      <c r="F37" s="19">
        <f t="shared" si="2"/>
        <v>45528975.974253885</v>
      </c>
      <c r="G37" s="20"/>
      <c r="H37" s="21" t="s">
        <v>33</v>
      </c>
    </row>
    <row r="38" spans="1:8">
      <c r="A38" s="15" t="s">
        <v>19</v>
      </c>
      <c r="B38" s="16">
        <v>81.400000000000006</v>
      </c>
      <c r="C38" s="17">
        <f t="shared" si="0"/>
        <v>1980</v>
      </c>
      <c r="D38" s="18">
        <v>43.29</v>
      </c>
      <c r="E38" s="19">
        <f t="shared" si="1"/>
        <v>7.6991937396253265</v>
      </c>
      <c r="F38" s="19">
        <f t="shared" si="2"/>
        <v>50025765.113227837</v>
      </c>
      <c r="G38" s="20"/>
      <c r="H38" s="21" t="s">
        <v>33</v>
      </c>
    </row>
    <row r="39" spans="1:8">
      <c r="A39" s="15">
        <v>29</v>
      </c>
      <c r="B39" s="16">
        <v>81.72</v>
      </c>
      <c r="C39" s="17">
        <f t="shared" si="0"/>
        <v>1981</v>
      </c>
      <c r="D39" s="18">
        <v>45.7</v>
      </c>
      <c r="E39" s="19">
        <f t="shared" si="1"/>
        <v>8.1278159829262524</v>
      </c>
      <c r="F39" s="19">
        <f t="shared" si="2"/>
        <v>134219613.2040689</v>
      </c>
      <c r="G39" s="20"/>
      <c r="H39" s="21" t="s">
        <v>33</v>
      </c>
    </row>
    <row r="40" spans="1:8">
      <c r="A40" s="15">
        <v>30</v>
      </c>
      <c r="B40" s="16">
        <v>87.2</v>
      </c>
      <c r="C40" s="17">
        <f t="shared" si="0"/>
        <v>1990</v>
      </c>
      <c r="D40" s="18">
        <v>51.45</v>
      </c>
      <c r="E40" s="19">
        <f t="shared" si="1"/>
        <v>9.150462414038417</v>
      </c>
      <c r="F40" s="19">
        <f t="shared" si="2"/>
        <v>1414042341.6569197</v>
      </c>
      <c r="G40" s="20"/>
      <c r="H40" s="21" t="s">
        <v>33</v>
      </c>
    </row>
    <row r="41" spans="1:8">
      <c r="A41" s="15">
        <v>31</v>
      </c>
      <c r="B41" s="16">
        <v>87.77</v>
      </c>
      <c r="C41" s="17">
        <f t="shared" si="0"/>
        <v>1990</v>
      </c>
      <c r="D41" s="18">
        <v>51.2</v>
      </c>
      <c r="E41" s="19">
        <f t="shared" si="1"/>
        <v>9.1059995257291924</v>
      </c>
      <c r="F41" s="19">
        <f t="shared" si="2"/>
        <v>1276437414.8785188</v>
      </c>
      <c r="G41" s="20"/>
      <c r="H41" s="21" t="s">
        <v>33</v>
      </c>
    </row>
    <row r="42" spans="1:8">
      <c r="A42" s="15">
        <v>32</v>
      </c>
      <c r="B42" s="16">
        <v>88.5</v>
      </c>
      <c r="C42" s="17">
        <f t="shared" si="0"/>
        <v>1992</v>
      </c>
      <c r="D42" s="18">
        <v>51.83</v>
      </c>
      <c r="E42" s="19">
        <f t="shared" si="1"/>
        <v>9.2180460042684373</v>
      </c>
      <c r="F42" s="19">
        <f t="shared" si="2"/>
        <v>1652136797.7338963</v>
      </c>
      <c r="G42" s="20"/>
      <c r="H42" s="21" t="s">
        <v>33</v>
      </c>
    </row>
    <row r="43" spans="1:8">
      <c r="A43" s="15">
        <v>33</v>
      </c>
      <c r="B43" s="16">
        <v>89.8</v>
      </c>
      <c r="C43" s="17">
        <f t="shared" si="0"/>
        <v>1994</v>
      </c>
      <c r="D43" s="18">
        <v>55.9</v>
      </c>
      <c r="E43" s="19">
        <f t="shared" si="1"/>
        <v>9.9419018259426135</v>
      </c>
      <c r="F43" s="19">
        <f t="shared" si="2"/>
        <v>8747860038.935442</v>
      </c>
      <c r="G43" s="20"/>
      <c r="H43" s="21" t="s">
        <v>33</v>
      </c>
    </row>
    <row r="44" spans="1:8">
      <c r="A44" s="15">
        <v>34</v>
      </c>
      <c r="B44" s="16">
        <v>91</v>
      </c>
      <c r="C44" s="17">
        <f t="shared" si="0"/>
        <v>1996</v>
      </c>
      <c r="D44" s="18">
        <v>58</v>
      </c>
      <c r="E44" s="19">
        <f t="shared" si="1"/>
        <v>10.3153900877401</v>
      </c>
      <c r="F44" s="19">
        <f t="shared" si="2"/>
        <v>20672361347.698383</v>
      </c>
      <c r="G44" s="20"/>
      <c r="H44" s="21" t="s">
        <v>33</v>
      </c>
    </row>
    <row r="45" spans="1:8">
      <c r="A45" s="15">
        <v>35</v>
      </c>
      <c r="B45" s="16">
        <v>92.1</v>
      </c>
      <c r="C45" s="17">
        <f t="shared" si="0"/>
        <v>1997</v>
      </c>
      <c r="D45" s="18">
        <v>60.08</v>
      </c>
      <c r="E45" s="19">
        <f t="shared" si="1"/>
        <v>10.685321318472848</v>
      </c>
      <c r="F45" s="19">
        <f t="shared" si="2"/>
        <v>48453072141.53965</v>
      </c>
      <c r="G45" s="20"/>
      <c r="H45" s="21" t="s">
        <v>33</v>
      </c>
    </row>
    <row r="46" spans="1:8">
      <c r="A46" s="15">
        <v>36</v>
      </c>
      <c r="B46" s="16">
        <v>92.7</v>
      </c>
      <c r="C46" s="17">
        <f t="shared" si="0"/>
        <v>1998</v>
      </c>
      <c r="D46" s="18">
        <v>61.81</v>
      </c>
      <c r="E46" s="19">
        <f t="shared" si="1"/>
        <v>10.993004505572683</v>
      </c>
      <c r="F46" s="19">
        <f t="shared" si="2"/>
        <v>98402131440.237091</v>
      </c>
      <c r="G46" s="20"/>
      <c r="H46" s="21" t="s">
        <v>33</v>
      </c>
    </row>
    <row r="47" spans="1:8">
      <c r="A47" s="15">
        <v>37</v>
      </c>
      <c r="B47" s="16">
        <v>93.3</v>
      </c>
      <c r="C47" s="17">
        <f t="shared" si="0"/>
        <v>1999</v>
      </c>
      <c r="D47" s="18">
        <v>63.65</v>
      </c>
      <c r="E47" s="19">
        <f t="shared" si="1"/>
        <v>11.320251363528575</v>
      </c>
      <c r="F47" s="19">
        <f t="shared" si="2"/>
        <v>209050573604.18356</v>
      </c>
      <c r="G47" s="20"/>
      <c r="H47" s="21" t="s">
        <v>33</v>
      </c>
    </row>
    <row r="48" spans="1:8">
      <c r="A48" s="15" t="s">
        <v>20</v>
      </c>
      <c r="B48" s="16">
        <v>94.53</v>
      </c>
      <c r="C48" s="17">
        <f t="shared" si="0"/>
        <v>2001</v>
      </c>
      <c r="D48" s="18">
        <v>66.069999999999993</v>
      </c>
      <c r="E48" s="19">
        <f t="shared" si="1"/>
        <v>11.750652122361867</v>
      </c>
      <c r="F48" s="19">
        <f t="shared" si="2"/>
        <v>563186352769.99231</v>
      </c>
      <c r="G48" s="20"/>
      <c r="H48" s="21" t="s">
        <v>33</v>
      </c>
    </row>
    <row r="49" spans="1:8">
      <c r="A49" s="15" t="s">
        <v>21</v>
      </c>
      <c r="B49" s="16">
        <v>94.84</v>
      </c>
      <c r="C49" s="17">
        <f t="shared" si="0"/>
        <v>2002</v>
      </c>
      <c r="D49" s="18">
        <v>72.75</v>
      </c>
      <c r="E49" s="19">
        <f t="shared" si="1"/>
        <v>12.93870049798435</v>
      </c>
      <c r="F49" s="19">
        <f t="shared" si="2"/>
        <v>8683613756677.6221</v>
      </c>
      <c r="G49" s="20"/>
      <c r="H49" s="21" t="s">
        <v>33</v>
      </c>
    </row>
    <row r="50" spans="1:8">
      <c r="A50" s="15" t="s">
        <v>22</v>
      </c>
      <c r="B50" s="16">
        <v>95.3</v>
      </c>
      <c r="C50" s="17">
        <f t="shared" si="0"/>
        <v>2002</v>
      </c>
      <c r="D50" s="18">
        <v>84.34</v>
      </c>
      <c r="E50" s="19">
        <f t="shared" si="1"/>
        <v>15.000000000000002</v>
      </c>
      <c r="F50" s="19">
        <f t="shared" si="2"/>
        <v>1000000000000005.9</v>
      </c>
      <c r="G50" s="20" t="s">
        <v>24</v>
      </c>
      <c r="H50" s="21" t="s">
        <v>33</v>
      </c>
    </row>
    <row r="51" spans="1:8">
      <c r="A51" s="15">
        <v>39</v>
      </c>
      <c r="B51" s="16">
        <v>96.65</v>
      </c>
      <c r="C51" s="17">
        <f t="shared" si="0"/>
        <v>2005</v>
      </c>
      <c r="D51" s="18">
        <v>67.8</v>
      </c>
      <c r="E51" s="19">
        <f t="shared" si="1"/>
        <v>12.058335309461702</v>
      </c>
      <c r="F51" s="19">
        <f t="shared" si="2"/>
        <v>1143761067383.5701</v>
      </c>
      <c r="G51" s="20"/>
      <c r="H51" s="21" t="s">
        <v>33</v>
      </c>
    </row>
    <row r="52" spans="1:8">
      <c r="A52" s="15">
        <v>40</v>
      </c>
      <c r="B52" s="16">
        <v>98</v>
      </c>
      <c r="C52" s="17">
        <f t="shared" si="0"/>
        <v>2007</v>
      </c>
      <c r="D52" s="18">
        <v>68.8</v>
      </c>
      <c r="E52" s="19">
        <f t="shared" si="1"/>
        <v>12.236186862698601</v>
      </c>
      <c r="F52" s="19">
        <f t="shared" si="2"/>
        <v>1722609598074.6973</v>
      </c>
      <c r="G52" s="20" t="s">
        <v>23</v>
      </c>
      <c r="H52" s="21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H69"/>
  <sheetViews>
    <sheetView workbookViewId="0">
      <selection activeCell="K23" sqref="K23"/>
    </sheetView>
  </sheetViews>
  <sheetFormatPr defaultRowHeight="15"/>
  <cols>
    <col min="5" max="5" width="12.42578125" customWidth="1"/>
  </cols>
  <sheetData>
    <row r="1" spans="1:8">
      <c r="B1" t="s">
        <v>13</v>
      </c>
      <c r="C1">
        <f>100/62.5</f>
        <v>1.6</v>
      </c>
      <c r="D1" t="s">
        <v>12</v>
      </c>
      <c r="F1" t="s">
        <v>16</v>
      </c>
      <c r="G1">
        <f>100.5*C1</f>
        <v>160.80000000000001</v>
      </c>
    </row>
    <row r="2" spans="1:8">
      <c r="B2" t="s">
        <v>14</v>
      </c>
      <c r="C2">
        <f>15/84.34</f>
        <v>0.17785155323689827</v>
      </c>
      <c r="D2" t="s">
        <v>15</v>
      </c>
      <c r="F2" t="s">
        <v>16</v>
      </c>
      <c r="G2">
        <f>33.75*C2</f>
        <v>6.0024899217453171</v>
      </c>
    </row>
    <row r="5" spans="1:8">
      <c r="A5" t="s">
        <v>5</v>
      </c>
    </row>
    <row r="6" spans="1:8">
      <c r="C6" s="8"/>
      <c r="F6" s="8"/>
    </row>
    <row r="7" spans="1:8">
      <c r="A7" s="9" t="s">
        <v>6</v>
      </c>
      <c r="B7" s="10" t="s">
        <v>11</v>
      </c>
      <c r="C7" s="6" t="s">
        <v>1</v>
      </c>
      <c r="D7" s="9" t="s">
        <v>7</v>
      </c>
      <c r="E7" s="9" t="s">
        <v>26</v>
      </c>
      <c r="F7" s="1" t="s">
        <v>10</v>
      </c>
      <c r="G7" s="13" t="s">
        <v>8</v>
      </c>
      <c r="H7" s="13" t="s">
        <v>31</v>
      </c>
    </row>
    <row r="8" spans="1:8">
      <c r="A8" s="7">
        <v>1</v>
      </c>
      <c r="B8" s="11">
        <v>0</v>
      </c>
      <c r="C8" s="6">
        <f>1850+B8*$C$1</f>
        <v>1850</v>
      </c>
      <c r="D8" s="1">
        <v>0</v>
      </c>
      <c r="E8" s="2">
        <f>$C$2*D8</f>
        <v>0</v>
      </c>
      <c r="F8" s="2">
        <f>10^E8</f>
        <v>1</v>
      </c>
      <c r="G8" t="s">
        <v>9</v>
      </c>
      <c r="H8" t="s">
        <v>32</v>
      </c>
    </row>
    <row r="9" spans="1:8">
      <c r="A9" s="7">
        <v>2</v>
      </c>
      <c r="B9" s="11">
        <v>13.84</v>
      </c>
      <c r="C9" s="6">
        <f>ROUND(1850+B9*$C$1, 0)</f>
        <v>1872</v>
      </c>
      <c r="D9" s="1">
        <f>2.84</f>
        <v>2.84</v>
      </c>
      <c r="E9" s="2">
        <f>$C$2*D9</f>
        <v>0.50509841119279109</v>
      </c>
      <c r="F9" s="2">
        <f>10^E9</f>
        <v>3.1996200619227464</v>
      </c>
      <c r="G9" t="s">
        <v>28</v>
      </c>
      <c r="H9" t="s">
        <v>32</v>
      </c>
    </row>
    <row r="10" spans="1:8">
      <c r="A10" s="7">
        <v>3</v>
      </c>
      <c r="B10" s="11">
        <v>19.25</v>
      </c>
      <c r="C10" s="6">
        <f t="shared" ref="C10:C51" si="0">ROUND(1850+B10*$C$1, 0)</f>
        <v>1881</v>
      </c>
      <c r="D10" s="1">
        <v>0</v>
      </c>
      <c r="E10" s="2">
        <f t="shared" ref="E10:E51" si="1">$C$2*D10</f>
        <v>0</v>
      </c>
      <c r="F10" s="2">
        <f>10^E10</f>
        <v>1</v>
      </c>
      <c r="G10" t="s">
        <v>30</v>
      </c>
      <c r="H10" t="s">
        <v>32</v>
      </c>
    </row>
    <row r="11" spans="1:8">
      <c r="A11" s="7">
        <v>4</v>
      </c>
      <c r="B11" s="11">
        <v>25.29</v>
      </c>
      <c r="C11" s="6">
        <f t="shared" si="0"/>
        <v>1890</v>
      </c>
      <c r="D11" s="1">
        <v>7.85</v>
      </c>
      <c r="E11" s="2">
        <f t="shared" si="1"/>
        <v>1.3961346929096514</v>
      </c>
      <c r="F11" s="2">
        <f>10^E11</f>
        <v>24.896293368962741</v>
      </c>
      <c r="H11" t="s">
        <v>32</v>
      </c>
    </row>
    <row r="12" spans="1:8">
      <c r="A12" s="7">
        <v>5</v>
      </c>
      <c r="B12" s="11">
        <v>25.29</v>
      </c>
      <c r="C12" s="6">
        <f t="shared" si="0"/>
        <v>1890</v>
      </c>
      <c r="D12" s="1">
        <v>4.33</v>
      </c>
      <c r="E12" s="2">
        <f t="shared" si="1"/>
        <v>0.77009722551576953</v>
      </c>
      <c r="F12" s="2">
        <f>10^E12</f>
        <v>5.8897549455528733</v>
      </c>
      <c r="H12" t="s">
        <v>32</v>
      </c>
    </row>
    <row r="13" spans="1:8">
      <c r="A13" s="7">
        <v>6</v>
      </c>
      <c r="B13" s="11">
        <v>32.6</v>
      </c>
      <c r="C13" s="6">
        <f t="shared" si="0"/>
        <v>1902</v>
      </c>
      <c r="D13" s="1">
        <v>11.29</v>
      </c>
      <c r="E13" s="2">
        <f t="shared" si="1"/>
        <v>2.0079440360445813</v>
      </c>
      <c r="F13" s="2">
        <f t="shared" ref="F13:F51" si="2">10^E13</f>
        <v>101.84601390221363</v>
      </c>
      <c r="H13" t="s">
        <v>32</v>
      </c>
    </row>
    <row r="14" spans="1:8">
      <c r="A14" s="7">
        <v>7</v>
      </c>
      <c r="B14" s="11">
        <v>33.6</v>
      </c>
      <c r="C14" s="6">
        <f t="shared" si="0"/>
        <v>1904</v>
      </c>
      <c r="D14" s="1">
        <v>7.06</v>
      </c>
      <c r="E14" s="2">
        <f t="shared" si="1"/>
        <v>1.2556319658525017</v>
      </c>
      <c r="F14" s="2">
        <f t="shared" si="2"/>
        <v>18.014904568649655</v>
      </c>
      <c r="H14" t="s">
        <v>32</v>
      </c>
    </row>
    <row r="15" spans="1:8">
      <c r="A15" s="7">
        <v>8</v>
      </c>
      <c r="B15" s="11">
        <v>34.6</v>
      </c>
      <c r="C15" s="6">
        <f t="shared" si="0"/>
        <v>1905</v>
      </c>
      <c r="D15" s="1">
        <v>6.06</v>
      </c>
      <c r="E15" s="2">
        <f t="shared" si="1"/>
        <v>1.0777804126156034</v>
      </c>
      <c r="F15" s="2">
        <f t="shared" si="2"/>
        <v>11.961355899375626</v>
      </c>
      <c r="G15" t="s">
        <v>29</v>
      </c>
      <c r="H15" t="s">
        <v>32</v>
      </c>
    </row>
    <row r="16" spans="1:8">
      <c r="A16" s="7">
        <v>9</v>
      </c>
      <c r="B16" s="11">
        <v>44</v>
      </c>
      <c r="C16" s="6">
        <f t="shared" si="0"/>
        <v>1920</v>
      </c>
      <c r="D16" s="1">
        <v>3.66</v>
      </c>
      <c r="E16" s="2">
        <f t="shared" si="1"/>
        <v>0.6509366848470477</v>
      </c>
      <c r="F16" s="2">
        <f t="shared" si="2"/>
        <v>4.4764803747075632</v>
      </c>
      <c r="H16" t="s">
        <v>34</v>
      </c>
    </row>
    <row r="17" spans="1:8">
      <c r="A17" s="7">
        <v>10</v>
      </c>
      <c r="B17" s="11">
        <v>52.13</v>
      </c>
      <c r="C17" s="6">
        <f t="shared" si="0"/>
        <v>1933</v>
      </c>
      <c r="D17" s="1">
        <v>10.64</v>
      </c>
      <c r="E17" s="2">
        <f t="shared" si="1"/>
        <v>1.8923405264405977</v>
      </c>
      <c r="F17" s="2">
        <f t="shared" si="2"/>
        <v>78.044180815902493</v>
      </c>
      <c r="H17" t="s">
        <v>32</v>
      </c>
    </row>
    <row r="18" spans="1:8">
      <c r="A18" s="7">
        <v>11</v>
      </c>
      <c r="B18" s="11">
        <v>55.16</v>
      </c>
      <c r="C18" s="6">
        <f t="shared" si="0"/>
        <v>1938</v>
      </c>
      <c r="D18" s="1">
        <v>7.37</v>
      </c>
      <c r="E18" s="2">
        <f t="shared" si="1"/>
        <v>1.3107659473559403</v>
      </c>
      <c r="F18" s="2">
        <f t="shared" si="2"/>
        <v>20.453420513707222</v>
      </c>
      <c r="H18" t="s">
        <v>32</v>
      </c>
    </row>
    <row r="19" spans="1:8">
      <c r="A19" s="7">
        <v>12</v>
      </c>
      <c r="B19" s="11">
        <v>56.92</v>
      </c>
      <c r="C19" s="6">
        <f t="shared" si="0"/>
        <v>1941</v>
      </c>
      <c r="D19" s="1">
        <v>11.63</v>
      </c>
      <c r="E19" s="2">
        <f t="shared" si="1"/>
        <v>2.0684135641451271</v>
      </c>
      <c r="F19" s="2">
        <f t="shared" si="2"/>
        <v>117.06135966965027</v>
      </c>
      <c r="H19" t="s">
        <v>34</v>
      </c>
    </row>
    <row r="20" spans="1:8">
      <c r="A20" s="7">
        <v>13</v>
      </c>
      <c r="B20" s="11">
        <v>57.9</v>
      </c>
      <c r="C20" s="6">
        <f t="shared" si="0"/>
        <v>1943</v>
      </c>
      <c r="D20" s="1">
        <v>15.46</v>
      </c>
      <c r="E20" s="2">
        <f t="shared" si="1"/>
        <v>2.7495850130424473</v>
      </c>
      <c r="F20" s="2">
        <f t="shared" si="2"/>
        <v>561.80424064040244</v>
      </c>
      <c r="H20" t="s">
        <v>36</v>
      </c>
    </row>
    <row r="21" spans="1:8">
      <c r="A21" s="7">
        <v>14</v>
      </c>
      <c r="B21" s="11">
        <v>59</v>
      </c>
      <c r="C21" s="6">
        <f t="shared" si="0"/>
        <v>1944</v>
      </c>
      <c r="D21" s="1">
        <v>6.5</v>
      </c>
      <c r="E21" s="2">
        <f t="shared" si="1"/>
        <v>1.1560350960398389</v>
      </c>
      <c r="F21" s="2">
        <f t="shared" si="2"/>
        <v>14.323036413717777</v>
      </c>
      <c r="H21" t="s">
        <v>34</v>
      </c>
    </row>
    <row r="22" spans="1:8">
      <c r="A22" s="7">
        <v>15</v>
      </c>
      <c r="B22" s="11">
        <v>59.8</v>
      </c>
      <c r="C22" s="6">
        <f t="shared" si="0"/>
        <v>1946</v>
      </c>
      <c r="D22" s="1">
        <v>12.22</v>
      </c>
      <c r="E22" s="2">
        <f t="shared" si="1"/>
        <v>2.1733459805548971</v>
      </c>
      <c r="F22" s="2">
        <f t="shared" si="2"/>
        <v>149.0548049456811</v>
      </c>
      <c r="H22" t="s">
        <v>35</v>
      </c>
    </row>
    <row r="23" spans="1:8">
      <c r="A23" s="7">
        <v>16</v>
      </c>
      <c r="B23" s="11">
        <v>60.2</v>
      </c>
      <c r="C23" s="6">
        <f t="shared" si="0"/>
        <v>1946</v>
      </c>
      <c r="D23" s="1">
        <v>19.25</v>
      </c>
      <c r="E23" s="2">
        <f t="shared" si="1"/>
        <v>3.4236423998102916</v>
      </c>
      <c r="F23" s="2">
        <f t="shared" si="2"/>
        <v>2652.4206464967692</v>
      </c>
      <c r="G23" t="s">
        <v>27</v>
      </c>
      <c r="H23" t="s">
        <v>33</v>
      </c>
    </row>
    <row r="24" spans="1:8">
      <c r="A24" s="7">
        <v>17</v>
      </c>
      <c r="B24" s="11">
        <v>61.33</v>
      </c>
      <c r="C24" s="6">
        <f t="shared" si="0"/>
        <v>1948</v>
      </c>
      <c r="D24" s="1">
        <v>15.66</v>
      </c>
      <c r="E24" s="2">
        <f t="shared" si="1"/>
        <v>2.785155323689827</v>
      </c>
      <c r="F24" s="2">
        <f t="shared" si="2"/>
        <v>609.75493466889668</v>
      </c>
      <c r="H24" t="s">
        <v>37</v>
      </c>
    </row>
    <row r="25" spans="1:8">
      <c r="A25" s="7">
        <v>18</v>
      </c>
      <c r="B25" s="11">
        <v>61.99</v>
      </c>
      <c r="C25" s="6">
        <f t="shared" si="0"/>
        <v>1949</v>
      </c>
      <c r="D25" s="1">
        <v>27.47</v>
      </c>
      <c r="E25" s="2">
        <f t="shared" si="1"/>
        <v>4.8855821674175957</v>
      </c>
      <c r="F25" s="2">
        <f t="shared" si="2"/>
        <v>76839.081952730383</v>
      </c>
      <c r="H25" s="12" t="s">
        <v>33</v>
      </c>
    </row>
    <row r="26" spans="1:8">
      <c r="A26" s="7">
        <v>19</v>
      </c>
      <c r="B26" s="11">
        <v>64.41</v>
      </c>
      <c r="C26" s="6">
        <f t="shared" si="0"/>
        <v>1953</v>
      </c>
      <c r="D26" s="1">
        <v>16.899999999999999</v>
      </c>
      <c r="E26" s="2">
        <f t="shared" si="1"/>
        <v>3.0056912497035806</v>
      </c>
      <c r="F26" s="2">
        <f t="shared" si="2"/>
        <v>1013.1908281321929</v>
      </c>
      <c r="H26" s="12" t="s">
        <v>33</v>
      </c>
    </row>
    <row r="27" spans="1:8">
      <c r="A27" s="7">
        <v>20</v>
      </c>
      <c r="B27" s="11">
        <v>63.41</v>
      </c>
      <c r="C27" s="6">
        <f t="shared" si="0"/>
        <v>1951</v>
      </c>
      <c r="D27" s="1">
        <v>26.11</v>
      </c>
      <c r="E27" s="2">
        <f t="shared" si="1"/>
        <v>4.6437040550154141</v>
      </c>
      <c r="F27" s="2">
        <f t="shared" si="2"/>
        <v>44025.475472131169</v>
      </c>
      <c r="H27" s="12" t="s">
        <v>33</v>
      </c>
    </row>
    <row r="28" spans="1:8">
      <c r="A28" s="7">
        <v>21</v>
      </c>
      <c r="B28" s="11">
        <v>64.13</v>
      </c>
      <c r="C28" s="6">
        <f t="shared" si="0"/>
        <v>1953</v>
      </c>
      <c r="D28" s="1">
        <v>19.670000000000002</v>
      </c>
      <c r="E28" s="2">
        <f t="shared" si="1"/>
        <v>3.4983400521697892</v>
      </c>
      <c r="F28" s="2">
        <f t="shared" si="2"/>
        <v>3150.2139632374237</v>
      </c>
      <c r="H28" s="12" t="s">
        <v>33</v>
      </c>
    </row>
    <row r="29" spans="1:8">
      <c r="A29" s="7">
        <v>22</v>
      </c>
      <c r="B29" s="11">
        <v>64.63</v>
      </c>
      <c r="C29" s="6">
        <f t="shared" si="0"/>
        <v>1953</v>
      </c>
      <c r="D29" s="1">
        <v>28.5</v>
      </c>
      <c r="E29" s="2">
        <f t="shared" si="1"/>
        <v>5.0687692672516009</v>
      </c>
      <c r="F29" s="2">
        <f t="shared" si="2"/>
        <v>117157.27649025299</v>
      </c>
      <c r="H29" s="12" t="s">
        <v>33</v>
      </c>
    </row>
    <row r="30" spans="1:8">
      <c r="A30" s="7">
        <v>23</v>
      </c>
      <c r="B30" s="11">
        <v>66.680000000000007</v>
      </c>
      <c r="C30" s="6">
        <f t="shared" si="0"/>
        <v>1957</v>
      </c>
      <c r="D30" s="1">
        <v>33.81</v>
      </c>
      <c r="E30" s="2">
        <f t="shared" si="1"/>
        <v>6.0131610149395307</v>
      </c>
      <c r="F30" s="2">
        <f t="shared" si="2"/>
        <v>1030768.2075386334</v>
      </c>
      <c r="H30" s="12" t="s">
        <v>33</v>
      </c>
    </row>
    <row r="31" spans="1:8">
      <c r="A31" s="7">
        <v>24</v>
      </c>
      <c r="B31" s="11">
        <v>69.3</v>
      </c>
      <c r="C31" s="6">
        <f t="shared" si="0"/>
        <v>1961</v>
      </c>
      <c r="D31" s="1">
        <v>31.65</v>
      </c>
      <c r="E31" s="2">
        <f t="shared" si="1"/>
        <v>5.6290016599478303</v>
      </c>
      <c r="F31" s="2">
        <f t="shared" si="2"/>
        <v>425600.03984682006</v>
      </c>
      <c r="H31" s="12" t="s">
        <v>33</v>
      </c>
    </row>
    <row r="32" spans="1:8">
      <c r="A32" s="7">
        <v>25</v>
      </c>
      <c r="B32" s="11">
        <v>70.59</v>
      </c>
      <c r="C32" s="6">
        <f t="shared" si="0"/>
        <v>1963</v>
      </c>
      <c r="D32" s="1">
        <v>36.799999999999997</v>
      </c>
      <c r="E32" s="2">
        <f t="shared" si="1"/>
        <v>6.5449371591178558</v>
      </c>
      <c r="F32" s="2">
        <f t="shared" si="2"/>
        <v>3507011.2506327708</v>
      </c>
      <c r="H32" s="12" t="s">
        <v>33</v>
      </c>
    </row>
    <row r="33" spans="1:8">
      <c r="A33" s="7">
        <v>26</v>
      </c>
      <c r="B33" s="11">
        <v>70.75</v>
      </c>
      <c r="C33" s="6">
        <f t="shared" si="0"/>
        <v>1963</v>
      </c>
      <c r="D33" s="1">
        <v>39.78</v>
      </c>
      <c r="E33" s="2">
        <f t="shared" si="1"/>
        <v>7.0749347877638131</v>
      </c>
      <c r="F33" s="2">
        <f t="shared" si="2"/>
        <v>11883237.792352924</v>
      </c>
      <c r="H33" s="12" t="s">
        <v>33</v>
      </c>
    </row>
    <row r="34" spans="1:8">
      <c r="A34" s="7">
        <v>27</v>
      </c>
      <c r="B34" s="11">
        <v>72.900000000000006</v>
      </c>
      <c r="C34" s="6">
        <f t="shared" si="0"/>
        <v>1967</v>
      </c>
      <c r="D34" s="1">
        <v>45.84</v>
      </c>
      <c r="E34" s="2">
        <f t="shared" si="1"/>
        <v>8.1527152003794168</v>
      </c>
      <c r="F34" s="2">
        <f t="shared" si="2"/>
        <v>142139636.47124401</v>
      </c>
      <c r="G34" t="s">
        <v>25</v>
      </c>
      <c r="H34" s="12" t="s">
        <v>33</v>
      </c>
    </row>
    <row r="35" spans="1:8">
      <c r="A35" s="7" t="s">
        <v>17</v>
      </c>
      <c r="B35" s="11">
        <v>77.349999999999994</v>
      </c>
      <c r="C35" s="6">
        <f t="shared" si="0"/>
        <v>1974</v>
      </c>
      <c r="D35" s="1">
        <v>46.63</v>
      </c>
      <c r="E35" s="2">
        <f t="shared" si="1"/>
        <v>8.2932179274365669</v>
      </c>
      <c r="F35" s="2">
        <f t="shared" si="2"/>
        <v>196434573.13141161</v>
      </c>
      <c r="H35" s="12" t="s">
        <v>33</v>
      </c>
    </row>
    <row r="36" spans="1:8">
      <c r="A36" s="7" t="s">
        <v>18</v>
      </c>
      <c r="B36" s="11">
        <v>78.95</v>
      </c>
      <c r="C36" s="6">
        <f t="shared" si="0"/>
        <v>1976</v>
      </c>
      <c r="D36" s="1">
        <v>43.06</v>
      </c>
      <c r="E36" s="2">
        <f t="shared" si="1"/>
        <v>7.65828788238084</v>
      </c>
      <c r="F36" s="2">
        <f t="shared" si="2"/>
        <v>45528975.974253885</v>
      </c>
      <c r="H36" s="12" t="s">
        <v>33</v>
      </c>
    </row>
    <row r="37" spans="1:8">
      <c r="A37" s="7" t="s">
        <v>19</v>
      </c>
      <c r="B37" s="11">
        <v>81.400000000000006</v>
      </c>
      <c r="C37" s="6">
        <f t="shared" si="0"/>
        <v>1980</v>
      </c>
      <c r="D37" s="1">
        <v>43.29</v>
      </c>
      <c r="E37" s="2">
        <f t="shared" si="1"/>
        <v>7.6991937396253265</v>
      </c>
      <c r="F37" s="2">
        <f t="shared" si="2"/>
        <v>50025765.113227837</v>
      </c>
      <c r="H37" s="12" t="s">
        <v>33</v>
      </c>
    </row>
    <row r="38" spans="1:8">
      <c r="A38" s="7">
        <v>29</v>
      </c>
      <c r="B38" s="11">
        <v>81.72</v>
      </c>
      <c r="C38" s="6">
        <f t="shared" si="0"/>
        <v>1981</v>
      </c>
      <c r="D38" s="1">
        <v>45.7</v>
      </c>
      <c r="E38" s="2">
        <f t="shared" si="1"/>
        <v>8.1278159829262524</v>
      </c>
      <c r="F38" s="2">
        <f t="shared" si="2"/>
        <v>134219613.2040689</v>
      </c>
      <c r="H38" s="12" t="s">
        <v>33</v>
      </c>
    </row>
    <row r="39" spans="1:8">
      <c r="A39" s="7">
        <v>30</v>
      </c>
      <c r="B39" s="11">
        <v>87.2</v>
      </c>
      <c r="C39" s="6">
        <f t="shared" si="0"/>
        <v>1990</v>
      </c>
      <c r="D39" s="1">
        <v>51.45</v>
      </c>
      <c r="E39" s="2">
        <f t="shared" si="1"/>
        <v>9.150462414038417</v>
      </c>
      <c r="F39" s="2">
        <f t="shared" si="2"/>
        <v>1414042341.6569197</v>
      </c>
      <c r="H39" s="12" t="s">
        <v>33</v>
      </c>
    </row>
    <row r="40" spans="1:8">
      <c r="A40" s="7">
        <v>31</v>
      </c>
      <c r="B40" s="11">
        <v>87.77</v>
      </c>
      <c r="C40" s="6">
        <f t="shared" si="0"/>
        <v>1990</v>
      </c>
      <c r="D40" s="1">
        <v>51.2</v>
      </c>
      <c r="E40" s="2">
        <f t="shared" si="1"/>
        <v>9.1059995257291924</v>
      </c>
      <c r="F40" s="2">
        <f t="shared" si="2"/>
        <v>1276437414.8785188</v>
      </c>
      <c r="H40" s="12" t="s">
        <v>33</v>
      </c>
    </row>
    <row r="41" spans="1:8">
      <c r="A41" s="7">
        <v>32</v>
      </c>
      <c r="B41" s="11">
        <v>88.5</v>
      </c>
      <c r="C41" s="6">
        <f t="shared" si="0"/>
        <v>1992</v>
      </c>
      <c r="D41" s="1">
        <v>51.83</v>
      </c>
      <c r="E41" s="2">
        <f t="shared" si="1"/>
        <v>9.2180460042684373</v>
      </c>
      <c r="F41" s="2">
        <f t="shared" si="2"/>
        <v>1652136797.7338963</v>
      </c>
      <c r="H41" s="12" t="s">
        <v>33</v>
      </c>
    </row>
    <row r="42" spans="1:8">
      <c r="A42" s="7">
        <v>33</v>
      </c>
      <c r="B42" s="11">
        <v>89.8</v>
      </c>
      <c r="C42" s="6">
        <f t="shared" si="0"/>
        <v>1994</v>
      </c>
      <c r="D42" s="1">
        <v>55.9</v>
      </c>
      <c r="E42" s="2">
        <f t="shared" si="1"/>
        <v>9.9419018259426135</v>
      </c>
      <c r="F42" s="2">
        <f t="shared" si="2"/>
        <v>8747860038.935442</v>
      </c>
      <c r="H42" s="12" t="s">
        <v>33</v>
      </c>
    </row>
    <row r="43" spans="1:8">
      <c r="A43" s="7">
        <v>34</v>
      </c>
      <c r="B43" s="11">
        <v>91</v>
      </c>
      <c r="C43" s="6">
        <f t="shared" si="0"/>
        <v>1996</v>
      </c>
      <c r="D43" s="1">
        <v>58</v>
      </c>
      <c r="E43" s="2">
        <f t="shared" si="1"/>
        <v>10.3153900877401</v>
      </c>
      <c r="F43" s="2">
        <f t="shared" si="2"/>
        <v>20672361347.698383</v>
      </c>
      <c r="H43" s="12" t="s">
        <v>33</v>
      </c>
    </row>
    <row r="44" spans="1:8">
      <c r="A44" s="7">
        <v>35</v>
      </c>
      <c r="B44" s="11">
        <v>92.1</v>
      </c>
      <c r="C44" s="6">
        <f t="shared" si="0"/>
        <v>1997</v>
      </c>
      <c r="D44" s="1">
        <v>60.08</v>
      </c>
      <c r="E44" s="2">
        <f t="shared" si="1"/>
        <v>10.685321318472848</v>
      </c>
      <c r="F44" s="2">
        <f t="shared" si="2"/>
        <v>48453072141.53965</v>
      </c>
      <c r="H44" s="12" t="s">
        <v>33</v>
      </c>
    </row>
    <row r="45" spans="1:8">
      <c r="A45" s="7">
        <v>36</v>
      </c>
      <c r="B45" s="11">
        <v>92.7</v>
      </c>
      <c r="C45" s="6">
        <f t="shared" si="0"/>
        <v>1998</v>
      </c>
      <c r="D45" s="1">
        <v>61.81</v>
      </c>
      <c r="E45" s="2">
        <f t="shared" si="1"/>
        <v>10.993004505572683</v>
      </c>
      <c r="F45" s="2">
        <f t="shared" si="2"/>
        <v>98402131440.237091</v>
      </c>
      <c r="H45" s="12" t="s">
        <v>33</v>
      </c>
    </row>
    <row r="46" spans="1:8">
      <c r="A46" s="7">
        <v>37</v>
      </c>
      <c r="B46" s="11">
        <v>93.3</v>
      </c>
      <c r="C46" s="6">
        <f t="shared" si="0"/>
        <v>1999</v>
      </c>
      <c r="D46" s="1">
        <v>63.65</v>
      </c>
      <c r="E46" s="2">
        <f t="shared" si="1"/>
        <v>11.320251363528575</v>
      </c>
      <c r="F46" s="2">
        <f t="shared" si="2"/>
        <v>209050573604.18356</v>
      </c>
      <c r="H46" s="12" t="s">
        <v>33</v>
      </c>
    </row>
    <row r="47" spans="1:8">
      <c r="A47" s="7" t="s">
        <v>20</v>
      </c>
      <c r="B47" s="11">
        <v>94.53</v>
      </c>
      <c r="C47" s="6">
        <f t="shared" si="0"/>
        <v>2001</v>
      </c>
      <c r="D47" s="1">
        <v>66.069999999999993</v>
      </c>
      <c r="E47" s="2">
        <f t="shared" si="1"/>
        <v>11.750652122361867</v>
      </c>
      <c r="F47" s="2">
        <f t="shared" si="2"/>
        <v>563186352769.99231</v>
      </c>
      <c r="H47" s="12" t="s">
        <v>33</v>
      </c>
    </row>
    <row r="48" spans="1:8">
      <c r="A48" s="7" t="s">
        <v>21</v>
      </c>
      <c r="B48" s="11">
        <v>94.84</v>
      </c>
      <c r="C48" s="6">
        <f t="shared" si="0"/>
        <v>2002</v>
      </c>
      <c r="D48" s="1">
        <v>72.75</v>
      </c>
      <c r="E48" s="2">
        <f t="shared" si="1"/>
        <v>12.93870049798435</v>
      </c>
      <c r="F48" s="2">
        <f t="shared" si="2"/>
        <v>8683613756677.6221</v>
      </c>
      <c r="H48" s="12" t="s">
        <v>33</v>
      </c>
    </row>
    <row r="49" spans="1:8">
      <c r="A49" s="7" t="s">
        <v>22</v>
      </c>
      <c r="B49" s="11">
        <v>95.3</v>
      </c>
      <c r="C49" s="6">
        <f t="shared" si="0"/>
        <v>2002</v>
      </c>
      <c r="D49" s="1">
        <v>84.34</v>
      </c>
      <c r="E49" s="2">
        <f t="shared" si="1"/>
        <v>15.000000000000002</v>
      </c>
      <c r="F49" s="2">
        <f t="shared" si="2"/>
        <v>1000000000000005.9</v>
      </c>
      <c r="G49" t="s">
        <v>24</v>
      </c>
      <c r="H49" s="12" t="s">
        <v>33</v>
      </c>
    </row>
    <row r="50" spans="1:8">
      <c r="A50" s="7">
        <v>39</v>
      </c>
      <c r="B50" s="11">
        <v>96.65</v>
      </c>
      <c r="C50" s="6">
        <f t="shared" si="0"/>
        <v>2005</v>
      </c>
      <c r="D50" s="1">
        <v>67.8</v>
      </c>
      <c r="E50" s="2">
        <f t="shared" si="1"/>
        <v>12.058335309461702</v>
      </c>
      <c r="F50" s="2">
        <f t="shared" si="2"/>
        <v>1143761067383.5701</v>
      </c>
      <c r="H50" s="12" t="s">
        <v>33</v>
      </c>
    </row>
    <row r="51" spans="1:8">
      <c r="A51" s="7">
        <v>40</v>
      </c>
      <c r="B51" s="11">
        <v>98</v>
      </c>
      <c r="C51" s="6">
        <f t="shared" si="0"/>
        <v>2007</v>
      </c>
      <c r="D51" s="1">
        <v>68.8</v>
      </c>
      <c r="E51" s="2">
        <f t="shared" si="1"/>
        <v>12.236186862698601</v>
      </c>
      <c r="F51" s="2">
        <f t="shared" si="2"/>
        <v>1722609598074.6973</v>
      </c>
      <c r="G51" t="s">
        <v>23</v>
      </c>
      <c r="H51" s="12" t="s">
        <v>33</v>
      </c>
    </row>
    <row r="52" spans="1:8">
      <c r="A52" s="7"/>
      <c r="B52" s="11"/>
      <c r="C52" s="6"/>
      <c r="D52" s="1"/>
      <c r="E52" s="1"/>
      <c r="F52" s="2"/>
    </row>
    <row r="53" spans="1:8">
      <c r="A53" s="7"/>
      <c r="B53" s="11"/>
      <c r="C53" s="6"/>
      <c r="D53" s="1"/>
      <c r="E53" s="1"/>
      <c r="F53" s="2"/>
    </row>
    <row r="54" spans="1:8">
      <c r="A54" s="7"/>
      <c r="B54" s="11"/>
      <c r="C54" s="6"/>
      <c r="D54" s="1"/>
      <c r="E54" s="1"/>
      <c r="F54" s="2"/>
    </row>
    <row r="55" spans="1:8">
      <c r="A55" s="7"/>
      <c r="B55" s="11"/>
      <c r="C55" s="6"/>
      <c r="D55" s="1"/>
      <c r="E55" s="1"/>
      <c r="F55" s="2"/>
    </row>
    <row r="56" spans="1:8">
      <c r="A56" s="7"/>
      <c r="B56" s="11"/>
      <c r="C56" s="6"/>
      <c r="D56" s="1"/>
      <c r="E56" s="1"/>
      <c r="F56" s="2"/>
    </row>
    <row r="57" spans="1:8">
      <c r="A57" s="7"/>
      <c r="B57" s="11"/>
      <c r="C57" s="6"/>
      <c r="D57" s="1"/>
      <c r="E57" s="1"/>
      <c r="F57" s="2"/>
    </row>
    <row r="58" spans="1:8">
      <c r="A58" s="7"/>
      <c r="B58" s="11"/>
      <c r="C58" s="6"/>
      <c r="D58" s="1"/>
      <c r="E58" s="1"/>
      <c r="F58" s="2"/>
    </row>
    <row r="59" spans="1:8">
      <c r="A59" s="7"/>
      <c r="B59" s="11"/>
      <c r="C59" s="6"/>
      <c r="D59" s="1"/>
      <c r="E59" s="1"/>
      <c r="F59" s="2"/>
    </row>
    <row r="60" spans="1:8">
      <c r="A60" s="7"/>
      <c r="B60" s="11"/>
      <c r="C60" s="6"/>
      <c r="D60" s="1"/>
      <c r="E60" s="1"/>
      <c r="F60" s="2"/>
    </row>
    <row r="61" spans="1:8">
      <c r="A61" s="7"/>
      <c r="B61" s="12"/>
    </row>
    <row r="62" spans="1:8">
      <c r="A62" s="7"/>
      <c r="B62" s="12"/>
    </row>
    <row r="63" spans="1:8">
      <c r="A63" s="7"/>
      <c r="B63" s="12"/>
    </row>
    <row r="64" spans="1:8">
      <c r="A64" s="7"/>
      <c r="B64" s="12"/>
    </row>
    <row r="65" spans="1:2">
      <c r="A65" s="7"/>
      <c r="B65" s="12"/>
    </row>
    <row r="66" spans="1:2">
      <c r="A66" s="7"/>
      <c r="B66" s="12"/>
    </row>
    <row r="67" spans="1:2">
      <c r="A67" s="7"/>
      <c r="B67" s="12"/>
    </row>
    <row r="68" spans="1:2">
      <c r="A68" s="7"/>
      <c r="B68" s="12"/>
    </row>
    <row r="69" spans="1:2">
      <c r="A69" s="7"/>
      <c r="B69" s="1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B25"/>
  <sheetViews>
    <sheetView topLeftCell="A2" workbookViewId="0">
      <selection activeCell="G23" sqref="G23"/>
    </sheetView>
  </sheetViews>
  <sheetFormatPr defaultRowHeight="15"/>
  <sheetData>
    <row r="1" spans="1:2">
      <c r="A1" t="s">
        <v>3</v>
      </c>
    </row>
    <row r="2" spans="1:2">
      <c r="A2" s="3" t="s">
        <v>0</v>
      </c>
    </row>
    <row r="6" spans="1:2">
      <c r="A6" s="3" t="s">
        <v>4</v>
      </c>
    </row>
    <row r="7" spans="1:2">
      <c r="A7" s="1" t="s">
        <v>1</v>
      </c>
      <c r="B7" s="1" t="s">
        <v>2</v>
      </c>
    </row>
    <row r="8" spans="1:2">
      <c r="A8" s="1">
        <v>1856</v>
      </c>
      <c r="B8" s="2">
        <v>13</v>
      </c>
    </row>
    <row r="9" spans="1:2">
      <c r="A9" s="1">
        <v>1890</v>
      </c>
      <c r="B9" s="2">
        <v>20</v>
      </c>
    </row>
    <row r="10" spans="1:2">
      <c r="A10" s="1">
        <v>1902</v>
      </c>
      <c r="B10" s="2">
        <v>100</v>
      </c>
    </row>
    <row r="11" spans="1:2">
      <c r="A11" s="1">
        <v>1943</v>
      </c>
      <c r="B11" s="2">
        <v>800</v>
      </c>
    </row>
    <row r="12" spans="1:2">
      <c r="A12" s="1">
        <v>1946</v>
      </c>
      <c r="B12" s="2">
        <v>3000</v>
      </c>
    </row>
    <row r="13" spans="1:2">
      <c r="A13" s="1">
        <v>1949</v>
      </c>
      <c r="B13" s="2">
        <v>90000</v>
      </c>
    </row>
    <row r="14" spans="1:2">
      <c r="A14" s="1">
        <v>1950</v>
      </c>
      <c r="B14" s="2">
        <v>600000</v>
      </c>
    </row>
    <row r="15" spans="1:2">
      <c r="A15" s="1">
        <v>1956</v>
      </c>
      <c r="B15" s="2">
        <v>1000000</v>
      </c>
    </row>
    <row r="16" spans="1:2">
      <c r="A16" s="1">
        <v>1958</v>
      </c>
      <c r="B16" s="2">
        <v>10000000</v>
      </c>
    </row>
    <row r="17" spans="1:2">
      <c r="A17" s="1">
        <v>1960</v>
      </c>
      <c r="B17" s="2">
        <v>80000000</v>
      </c>
    </row>
    <row r="18" spans="1:2">
      <c r="A18" s="1">
        <v>1964</v>
      </c>
      <c r="B18" s="2">
        <v>150000000</v>
      </c>
    </row>
    <row r="19" spans="1:2">
      <c r="A19" s="1">
        <v>1972</v>
      </c>
      <c r="B19" s="2">
        <v>600000000</v>
      </c>
    </row>
    <row r="20" spans="1:2">
      <c r="A20" s="1">
        <v>1976</v>
      </c>
      <c r="B20" s="2">
        <v>13000000000</v>
      </c>
    </row>
    <row r="21" spans="1:2">
      <c r="A21" s="1">
        <v>1992</v>
      </c>
      <c r="B21" s="2">
        <v>80000000000</v>
      </c>
    </row>
    <row r="22" spans="1:2">
      <c r="A22" s="1">
        <v>1993</v>
      </c>
      <c r="B22" s="2">
        <v>800000000000</v>
      </c>
    </row>
    <row r="23" spans="1:2">
      <c r="A23" s="1">
        <v>1997</v>
      </c>
      <c r="B23" s="2">
        <v>4000000000000</v>
      </c>
    </row>
    <row r="24" spans="1:2">
      <c r="A24" s="1">
        <v>2001</v>
      </c>
      <c r="B24" s="2">
        <v>9000000000000</v>
      </c>
    </row>
    <row r="25" spans="1:2">
      <c r="A25" s="1">
        <v>2002</v>
      </c>
      <c r="B25" s="2">
        <v>1000000000000000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sourcedata_electronic</vt:lpstr>
      <vt:lpstr>sourcedata_all</vt:lpstr>
      <vt:lpstr>sourcedata _nd_orig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2011-12-06T17:45:05Z</dcterms:created>
  <dcterms:modified xsi:type="dcterms:W3CDTF">2013-11-18T16:13:02Z</dcterms:modified>
</cp:coreProperties>
</file>