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600" yWindow="390" windowWidth="18915" windowHeight="924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1" r:id="rId7"/>
    <sheet name="w_lit_elec_mot_orig" sheetId="2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3" i="7"/>
  <c r="F21"/>
  <c r="F20"/>
  <c r="F22"/>
  <c r="F19"/>
  <c r="F18"/>
  <c r="E21"/>
  <c r="E20"/>
  <c r="E22"/>
  <c r="E19"/>
  <c r="E18"/>
  <c r="D21"/>
  <c r="D20"/>
  <c r="D22"/>
  <c r="D19"/>
  <c r="D18"/>
  <c r="C21"/>
  <c r="C20"/>
  <c r="C22"/>
  <c r="C19"/>
  <c r="C18"/>
  <c r="B22"/>
  <c r="B21"/>
  <c r="B20"/>
  <c r="B19"/>
  <c r="B18"/>
  <c r="BP26"/>
  <c r="BP25"/>
  <c r="BP24"/>
  <c r="BP23"/>
  <c r="BP22"/>
  <c r="BP21"/>
  <c r="BP20"/>
  <c r="BP19"/>
  <c r="BP18"/>
  <c r="BP17"/>
  <c r="BP16"/>
  <c r="BP15"/>
  <c r="BP14"/>
  <c r="BP13"/>
  <c r="BP12"/>
  <c r="BP11"/>
  <c r="BP10"/>
  <c r="BP9"/>
  <c r="BP8"/>
  <c r="BP7"/>
  <c r="BT1"/>
  <c r="BS1"/>
  <c r="BS2" a="1"/>
  <c r="BS2"/>
  <c r="BT2"/>
  <c r="BS3"/>
  <c r="BT3"/>
  <c r="BS4"/>
  <c r="BT4"/>
  <c r="BS5"/>
  <c r="BT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2" a="1"/>
  <c r="BO4"/>
  <c r="BP1"/>
  <c r="BO2"/>
  <c r="BO1"/>
  <c r="BP2"/>
  <c r="BO3"/>
  <c r="BP3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2" i="6"/>
  <c r="F10"/>
  <c r="F9"/>
  <c r="F11"/>
  <c r="F8"/>
  <c r="F7"/>
  <c r="E10"/>
  <c r="E9"/>
  <c r="E11"/>
  <c r="E8"/>
  <c r="E7"/>
  <c r="D10"/>
  <c r="D9"/>
  <c r="D11"/>
  <c r="D8"/>
  <c r="D7"/>
  <c r="C10"/>
  <c r="C9"/>
  <c r="C11"/>
  <c r="C8"/>
  <c r="C7"/>
  <c r="B11"/>
  <c r="B10"/>
  <c r="B9"/>
  <c r="B8"/>
  <c r="B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AB1"/>
  <c r="AA1"/>
  <c r="AA2" a="1"/>
  <c r="AA2"/>
  <c r="AB2"/>
  <c r="AA3"/>
  <c r="AB3"/>
  <c r="AA4"/>
  <c r="AB4"/>
  <c r="AA5"/>
  <c r="AB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2" a="1"/>
  <c r="W4"/>
  <c r="X1"/>
  <c r="W2"/>
  <c r="W1"/>
  <c r="X2"/>
  <c r="W3"/>
  <c r="X3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2" i="5"/>
  <c r="F20"/>
  <c r="F19"/>
  <c r="F21"/>
  <c r="F18"/>
  <c r="F17"/>
  <c r="E20"/>
  <c r="E19"/>
  <c r="E21"/>
  <c r="E18"/>
  <c r="E17"/>
  <c r="D20"/>
  <c r="D19"/>
  <c r="D21"/>
  <c r="D18"/>
  <c r="D17"/>
  <c r="C20"/>
  <c r="C19"/>
  <c r="C21"/>
  <c r="C18"/>
  <c r="C17"/>
  <c r="B21"/>
  <c r="B20"/>
  <c r="B19"/>
  <c r="B18"/>
  <c r="B1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P1"/>
  <c r="BO1"/>
  <c r="BO2" a="1"/>
  <c r="BO2"/>
  <c r="BP2"/>
  <c r="BO3"/>
  <c r="BP3"/>
  <c r="BO4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2" a="1"/>
  <c r="BK4"/>
  <c r="BL1"/>
  <c r="BK2"/>
  <c r="BK1"/>
  <c r="BL2"/>
  <c r="BK3"/>
  <c r="BL3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2" i="4"/>
  <c r="F10"/>
  <c r="F9"/>
  <c r="F11"/>
  <c r="F8"/>
  <c r="F7"/>
  <c r="E10"/>
  <c r="E9"/>
  <c r="E11"/>
  <c r="E8"/>
  <c r="E7"/>
  <c r="D10"/>
  <c r="D9"/>
  <c r="D11"/>
  <c r="D8"/>
  <c r="D7"/>
  <c r="C10"/>
  <c r="C9"/>
  <c r="C11"/>
  <c r="C8"/>
  <c r="C7"/>
  <c r="B11"/>
  <c r="B10"/>
  <c r="B9"/>
  <c r="B8"/>
  <c r="B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AB1"/>
  <c r="AA1"/>
  <c r="AA2" a="1"/>
  <c r="AA2"/>
  <c r="AB2"/>
  <c r="AA3"/>
  <c r="AB3"/>
  <c r="AA4"/>
  <c r="AB4"/>
  <c r="AA5"/>
  <c r="AB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2" a="1"/>
  <c r="W4"/>
  <c r="X1"/>
  <c r="W2"/>
  <c r="W1"/>
  <c r="X2"/>
  <c r="W3"/>
  <c r="X3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D91" i="2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E55"/>
  <c r="D55"/>
  <c r="D54"/>
  <c r="D53"/>
  <c r="D52"/>
  <c r="D51"/>
  <c r="E50"/>
  <c r="D50"/>
  <c r="D49"/>
  <c r="D48"/>
  <c r="D47"/>
  <c r="D46"/>
  <c r="E45"/>
  <c r="D45"/>
  <c r="D44"/>
  <c r="D43"/>
  <c r="D42"/>
  <c r="D41"/>
  <c r="D40"/>
  <c r="D39"/>
  <c r="D38"/>
  <c r="D37"/>
  <c r="D36"/>
  <c r="D35"/>
  <c r="D34"/>
  <c r="E33"/>
  <c r="D33"/>
  <c r="D32"/>
  <c r="D31"/>
  <c r="D30"/>
  <c r="D29"/>
  <c r="D28"/>
  <c r="D27"/>
  <c r="D26"/>
  <c r="D25"/>
  <c r="D24"/>
  <c r="E23"/>
  <c r="D23"/>
  <c r="D22"/>
  <c r="D21"/>
  <c r="D20"/>
  <c r="D19"/>
  <c r="D18"/>
  <c r="D17"/>
  <c r="D16"/>
  <c r="E15"/>
  <c r="D15"/>
  <c r="E14"/>
  <c r="D14"/>
  <c r="E13"/>
  <c r="D13"/>
  <c r="D12"/>
  <c r="D11"/>
  <c r="D10"/>
  <c r="E9"/>
  <c r="D9"/>
  <c r="D8"/>
  <c r="G5"/>
  <c r="G2"/>
</calcChain>
</file>

<file path=xl/sharedStrings.xml><?xml version="1.0" encoding="utf-8"?>
<sst xmlns="http://schemas.openxmlformats.org/spreadsheetml/2006/main" count="996" uniqueCount="67">
  <si>
    <t>Ref year</t>
  </si>
  <si>
    <t>Ref val, mbits/cc</t>
  </si>
  <si>
    <t>separation unit (yrs)</t>
  </si>
  <si>
    <t>non-dominated points</t>
  </si>
  <si>
    <t>Graph serial # (n)</t>
  </si>
  <si>
    <t>years offset</t>
  </si>
  <si>
    <t>ele motor</t>
  </si>
  <si>
    <t>combined</t>
  </si>
  <si>
    <t>Year</t>
  </si>
  <si>
    <t>W/Liter</t>
  </si>
  <si>
    <t>w/lit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</si>
  <si>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</si>
  <si>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</si>
  <si>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</si>
  <si>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</si>
  <si>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</si>
  <si>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</si>
  <si>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</si>
  <si>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</si>
  <si>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</si>
  <si>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</si>
  <si>
    <t>Electric motor w/lit</t>
  </si>
  <si>
    <t>The historical data of electric motor is made from standard of NEMA 404 frame.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</si>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</sst>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7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center"/>
    </xf>
    <xf numFmtId="2" fontId="0" fillId="0" borderId="1" xfId="0" applyNumberFormat="1" applyBorder="1"/>
    <xf numFmtId="0" fontId="1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254265091863519"/>
          <c:y val="6.991907261592302E-2"/>
          <c:w val="0.66929768153980773"/>
          <c:h val="0.7982250656167978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</c:marker>
          <c:trendline>
            <c:trendlineType val="exp"/>
            <c:dispRSqr val="1"/>
            <c:dispEq val="1"/>
            <c:trendlineLbl>
              <c:layout>
                <c:manualLayout>
                  <c:x val="-0.20780183727034121"/>
                  <c:y val="-5.8208296879556726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w_lit_elec_mot_orig!$D$8:$D$91</c:f>
              <c:numCache>
                <c:formatCode>General</c:formatCode>
                <c:ptCount val="8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1922</c:v>
                </c:pt>
                <c:pt idx="13">
                  <c:v>1923</c:v>
                </c:pt>
                <c:pt idx="14">
                  <c:v>1925</c:v>
                </c:pt>
                <c:pt idx="15">
                  <c:v>1929</c:v>
                </c:pt>
                <c:pt idx="16">
                  <c:v>1931</c:v>
                </c:pt>
                <c:pt idx="17">
                  <c:v>1932</c:v>
                </c:pt>
                <c:pt idx="18">
                  <c:v>1933</c:v>
                </c:pt>
                <c:pt idx="19">
                  <c:v>1934</c:v>
                </c:pt>
                <c:pt idx="20">
                  <c:v>1935</c:v>
                </c:pt>
                <c:pt idx="21">
                  <c:v>1936</c:v>
                </c:pt>
                <c:pt idx="22">
                  <c:v>1937</c:v>
                </c:pt>
                <c:pt idx="23">
                  <c:v>1938</c:v>
                </c:pt>
                <c:pt idx="24">
                  <c:v>1939</c:v>
                </c:pt>
                <c:pt idx="25">
                  <c:v>1940</c:v>
                </c:pt>
                <c:pt idx="26">
                  <c:v>1941</c:v>
                </c:pt>
                <c:pt idx="27">
                  <c:v>1942</c:v>
                </c:pt>
                <c:pt idx="28">
                  <c:v>1946</c:v>
                </c:pt>
                <c:pt idx="29">
                  <c:v>1947</c:v>
                </c:pt>
                <c:pt idx="30">
                  <c:v>1948</c:v>
                </c:pt>
                <c:pt idx="31">
                  <c:v>1949</c:v>
                </c:pt>
                <c:pt idx="32">
                  <c:v>1950</c:v>
                </c:pt>
                <c:pt idx="33">
                  <c:v>1951</c:v>
                </c:pt>
                <c:pt idx="34">
                  <c:v>1952</c:v>
                </c:pt>
                <c:pt idx="35">
                  <c:v>1953</c:v>
                </c:pt>
                <c:pt idx="36">
                  <c:v>1954</c:v>
                </c:pt>
                <c:pt idx="37">
                  <c:v>1955</c:v>
                </c:pt>
                <c:pt idx="38">
                  <c:v>1956</c:v>
                </c:pt>
                <c:pt idx="39">
                  <c:v>1957</c:v>
                </c:pt>
                <c:pt idx="40">
                  <c:v>1958</c:v>
                </c:pt>
                <c:pt idx="41">
                  <c:v>1959</c:v>
                </c:pt>
                <c:pt idx="42">
                  <c:v>1960</c:v>
                </c:pt>
                <c:pt idx="43">
                  <c:v>1961</c:v>
                </c:pt>
                <c:pt idx="44">
                  <c:v>1962</c:v>
                </c:pt>
                <c:pt idx="45">
                  <c:v>1963</c:v>
                </c:pt>
                <c:pt idx="46">
                  <c:v>1964</c:v>
                </c:pt>
                <c:pt idx="47">
                  <c:v>1965</c:v>
                </c:pt>
                <c:pt idx="48">
                  <c:v>1966</c:v>
                </c:pt>
                <c:pt idx="49">
                  <c:v>1967</c:v>
                </c:pt>
                <c:pt idx="50">
                  <c:v>1968</c:v>
                </c:pt>
                <c:pt idx="51">
                  <c:v>1969</c:v>
                </c:pt>
                <c:pt idx="52">
                  <c:v>1970</c:v>
                </c:pt>
                <c:pt idx="53">
                  <c:v>1971</c:v>
                </c:pt>
                <c:pt idx="54">
                  <c:v>1972</c:v>
                </c:pt>
                <c:pt idx="55">
                  <c:v>1973</c:v>
                </c:pt>
                <c:pt idx="56">
                  <c:v>1973</c:v>
                </c:pt>
                <c:pt idx="57">
                  <c:v>1974</c:v>
                </c:pt>
                <c:pt idx="58">
                  <c:v>1975</c:v>
                </c:pt>
                <c:pt idx="59">
                  <c:v>1976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1990</c:v>
                </c:pt>
                <c:pt idx="73">
                  <c:v>1991</c:v>
                </c:pt>
                <c:pt idx="74">
                  <c:v>1993</c:v>
                </c:pt>
                <c:pt idx="75">
                  <c:v>1994</c:v>
                </c:pt>
                <c:pt idx="76">
                  <c:v>1995</c:v>
                </c:pt>
                <c:pt idx="77">
                  <c:v>1996</c:v>
                </c:pt>
                <c:pt idx="78">
                  <c:v>1997</c:v>
                </c:pt>
                <c:pt idx="79">
                  <c:v>1998</c:v>
                </c:pt>
                <c:pt idx="80">
                  <c:v>1999</c:v>
                </c:pt>
                <c:pt idx="81">
                  <c:v>2000</c:v>
                </c:pt>
                <c:pt idx="82">
                  <c:v>2001</c:v>
                </c:pt>
                <c:pt idx="83">
                  <c:v>2002</c:v>
                </c:pt>
              </c:numCache>
            </c:numRef>
          </c:xVal>
          <c:yVal>
            <c:numRef>
              <c:f>w_lit_elec_mot_orig!$E$8:$E$91</c:f>
              <c:numCache>
                <c:formatCode>General</c:formatCode>
                <c:ptCount val="84"/>
                <c:pt idx="1">
                  <c:v>40.64</c:v>
                </c:pt>
                <c:pt idx="5">
                  <c:v>54.18</c:v>
                </c:pt>
                <c:pt idx="6">
                  <c:v>81.27</c:v>
                </c:pt>
                <c:pt idx="7">
                  <c:v>108.36</c:v>
                </c:pt>
                <c:pt idx="15">
                  <c:v>162.54</c:v>
                </c:pt>
                <c:pt idx="25" formatCode="0.00">
                  <c:v>216.72</c:v>
                </c:pt>
                <c:pt idx="37">
                  <c:v>270.91000000000003</c:v>
                </c:pt>
                <c:pt idx="42">
                  <c:v>325.08999999999997</c:v>
                </c:pt>
                <c:pt idx="47">
                  <c:v>541.80999999999995</c:v>
                </c:pt>
              </c:numCache>
            </c:numRef>
          </c:yVal>
        </c:ser>
        <c:dLbls/>
        <c:axId val="77627776"/>
        <c:axId val="77630848"/>
      </c:scatterChart>
      <c:valAx>
        <c:axId val="77627776"/>
        <c:scaling>
          <c:orientation val="minMax"/>
          <c:max val="2020"/>
          <c:min val="1800"/>
        </c:scaling>
        <c:axPos val="b"/>
        <c:majorGridlines/>
        <c:numFmt formatCode="General" sourceLinked="1"/>
        <c:tickLblPos val="nextTo"/>
        <c:crossAx val="77630848"/>
        <c:crosses val="autoZero"/>
        <c:crossBetween val="midCat"/>
      </c:valAx>
      <c:valAx>
        <c:axId val="77630848"/>
        <c:scaling>
          <c:logBase val="10"/>
          <c:orientation val="minMax"/>
        </c:scaling>
        <c:axPos val="l"/>
        <c:majorGridlines/>
        <c:numFmt formatCode="#,##0.00" sourceLinked="0"/>
        <c:tickLblPos val="nextTo"/>
        <c:crossAx val="7762777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6257392825896769"/>
          <c:y val="0.91628280839895004"/>
          <c:w val="0.47485192475940513"/>
          <c:h val="8.3717191601049887E-2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0</xdr:rowOff>
    </xdr:from>
    <xdr:to>
      <xdr:col>15</xdr:col>
      <xdr:colOff>104775</xdr:colOff>
      <xdr:row>14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55</v>
      </c>
      <c r="B2" s="32">
        <f>PRMallall!G1</f>
        <v>2.623130781082934E-2</v>
      </c>
      <c r="C2" s="32">
        <f>PRMallND!G1</f>
        <v>2.6181621964785962E-2</v>
      </c>
      <c r="D2" s="32">
        <f>PRM70all!G1</f>
        <v>0</v>
      </c>
      <c r="E2" s="32">
        <f>PRM70ND!G1</f>
        <v>0</v>
      </c>
    </row>
    <row r="3" spans="1:5">
      <c r="A3" t="s">
        <v>50</v>
      </c>
      <c r="B3">
        <f>PRMallall!B23</f>
        <v>16</v>
      </c>
      <c r="C3">
        <f>PRMallND!B22</f>
        <v>15</v>
      </c>
      <c r="D3">
        <f>PRM70all!B12</f>
        <v>5</v>
      </c>
      <c r="E3">
        <f>PRM70ND!B12</f>
        <v>5</v>
      </c>
    </row>
    <row r="4" spans="1:5">
      <c r="A4" t="s">
        <v>24</v>
      </c>
      <c r="B4" s="31">
        <f>PRMallall!H1</f>
        <v>0.94677933213315957</v>
      </c>
      <c r="C4" s="31">
        <f>PRMallND!H1</f>
        <v>0.94344354656351626</v>
      </c>
      <c r="D4" s="31">
        <f>PRM70all!H1</f>
        <v>1</v>
      </c>
      <c r="E4" s="31">
        <f>PRM70ND!H1</f>
        <v>1</v>
      </c>
    </row>
    <row r="5" spans="1:5">
      <c r="A5" t="s">
        <v>56</v>
      </c>
      <c r="B5" s="32">
        <f>PRMallall!H16</f>
        <v>3.5544595073915605E-3</v>
      </c>
      <c r="C5" s="32">
        <f>PRMallND!H16</f>
        <v>3.8307655837316688E-3</v>
      </c>
      <c r="D5" s="32">
        <f>PRM70all!H16</f>
        <v>0</v>
      </c>
      <c r="E5" s="32">
        <f>PRM70ND!H16</f>
        <v>0</v>
      </c>
    </row>
    <row r="6" spans="1:5">
      <c r="A6" t="s">
        <v>57</v>
      </c>
      <c r="B6" s="32">
        <f>PRMallall!H26</f>
        <v>1.6790892273358844E-3</v>
      </c>
      <c r="C6" s="32">
        <f>PRMallND!H26</f>
        <v>1.8012260575232964E-3</v>
      </c>
      <c r="D6" s="32">
        <f>PRM70all!H26</f>
        <v>0</v>
      </c>
      <c r="E6" s="32">
        <f>PRM70ND!H26</f>
        <v>0</v>
      </c>
    </row>
    <row r="7" spans="1:5">
      <c r="A7" t="s">
        <v>58</v>
      </c>
      <c r="B7" s="32">
        <f>SUM(B5:B6)/3</f>
        <v>1.7445162449091483E-3</v>
      </c>
      <c r="C7" s="32">
        <f>SUM(C5:C6)/3</f>
        <v>1.8773305470849884E-3</v>
      </c>
      <c r="D7" s="32">
        <f>SUM(D5:D6)/3</f>
        <v>0</v>
      </c>
      <c r="E7" s="32">
        <f>SUM(E5:E6)/3</f>
        <v>0</v>
      </c>
    </row>
    <row r="8" spans="1:5">
      <c r="A8" t="s">
        <v>59</v>
      </c>
      <c r="B8" s="33">
        <f>B7/B2</f>
        <v>6.6505118901808685E-2</v>
      </c>
      <c r="C8" s="33">
        <f>C7/C2</f>
        <v>7.1704134664001357E-2</v>
      </c>
      <c r="D8" s="33" t="e">
        <f>D7/D2</f>
        <v>#DIV/0!</v>
      </c>
      <c r="E8" s="33" t="e">
        <f>E7/E2</f>
        <v>#DIV/0!</v>
      </c>
    </row>
    <row r="9" spans="1:5">
      <c r="A9" t="s">
        <v>60</v>
      </c>
      <c r="B9" s="32">
        <f>PRMallall!B18</f>
        <v>2.6228869126947597E-2</v>
      </c>
      <c r="C9" s="32">
        <f>PRMallND!B17</f>
        <v>2.6172894232867058E-2</v>
      </c>
      <c r="D9" s="32">
        <f>PRM70all!B7</f>
        <v>0</v>
      </c>
      <c r="E9" s="32">
        <f>PRM70ND!B7</f>
        <v>0</v>
      </c>
    </row>
    <row r="10" spans="1:5">
      <c r="A10" t="s">
        <v>61</v>
      </c>
      <c r="B10" s="32">
        <f>PRMallall!B19</f>
        <v>5.419580795803647E-4</v>
      </c>
      <c r="C10" s="32">
        <f>PRMallND!B18</f>
        <v>6.0401364304883481E-4</v>
      </c>
      <c r="D10" s="32">
        <f>PRM70all!B8</f>
        <v>0</v>
      </c>
      <c r="E10" s="32">
        <f>PRM70ND!B8</f>
        <v>0</v>
      </c>
    </row>
    <row r="11" spans="1:5">
      <c r="A11" t="s">
        <v>63</v>
      </c>
      <c r="B11" s="32">
        <f>PRMallall!B21</f>
        <v>2.7471101969595662E-2</v>
      </c>
      <c r="C11" s="32">
        <f>PRMallND!B20</f>
        <v>2.7439616421721592E-2</v>
      </c>
      <c r="D11" s="32">
        <f>PRM70all!B10</f>
        <v>0</v>
      </c>
      <c r="E11" s="32">
        <f>PRM70ND!B10</f>
        <v>0</v>
      </c>
    </row>
    <row r="12" spans="1:5">
      <c r="A12" t="s">
        <v>62</v>
      </c>
      <c r="B12" s="32">
        <f>PRMallall!B20</f>
        <v>2.5257365060440153E-2</v>
      </c>
      <c r="C12" s="32">
        <f>PRMallND!B19</f>
        <v>2.5037606132487265E-2</v>
      </c>
      <c r="D12" s="32">
        <f>PRM70all!B9</f>
        <v>0</v>
      </c>
      <c r="E12" s="32">
        <f>PRM70ND!B9</f>
        <v>0</v>
      </c>
    </row>
    <row r="13" spans="1:5">
      <c r="A13" t="s">
        <v>64</v>
      </c>
      <c r="B13">
        <f>PRMallall!E22</f>
        <v>105</v>
      </c>
      <c r="C13">
        <f>PRMallND!E21</f>
        <v>105</v>
      </c>
      <c r="D13">
        <f>PRM70all!E11</f>
        <v>20</v>
      </c>
      <c r="E13">
        <f>PRM70ND!E11</f>
        <v>20</v>
      </c>
    </row>
    <row r="14" spans="1:5">
      <c r="A14" t="s">
        <v>65</v>
      </c>
    </row>
    <row r="15" spans="1:5">
      <c r="A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B26"/>
  <sheetViews>
    <sheetView workbookViewId="0">
      <selection activeCell="F1" sqref="F1"/>
    </sheetView>
  </sheetViews>
  <sheetFormatPr defaultRowHeight="15"/>
  <sheetData>
    <row r="1" spans="1:28" ht="16.5" thickTop="1" thickBot="1">
      <c r="B1" s="19" t="s">
        <v>23</v>
      </c>
      <c r="C1" s="19" t="s">
        <v>24</v>
      </c>
      <c r="D1" s="19" t="s">
        <v>25</v>
      </c>
      <c r="E1" s="19" t="s">
        <v>8</v>
      </c>
      <c r="F1" s="19" t="s">
        <v>9</v>
      </c>
      <c r="G1" s="24">
        <f>LN(G2)</f>
        <v>0</v>
      </c>
      <c r="H1" s="25">
        <f>G4</f>
        <v>1</v>
      </c>
      <c r="I1" t="s">
        <v>8</v>
      </c>
      <c r="J1" t="s">
        <v>9</v>
      </c>
      <c r="K1" s="26">
        <f>LN(K2)</f>
        <v>0</v>
      </c>
      <c r="L1" s="27">
        <f>K4</f>
        <v>1</v>
      </c>
      <c r="M1" t="s">
        <v>8</v>
      </c>
      <c r="N1" t="s">
        <v>9</v>
      </c>
      <c r="O1" s="26">
        <f>LN(O2)</f>
        <v>0</v>
      </c>
      <c r="P1" s="27">
        <f>O4</f>
        <v>1</v>
      </c>
      <c r="Q1" t="s">
        <v>8</v>
      </c>
      <c r="R1" t="s">
        <v>9</v>
      </c>
      <c r="S1" s="26">
        <f>LN(S2)</f>
        <v>0</v>
      </c>
      <c r="T1" s="27">
        <f>S4</f>
        <v>1</v>
      </c>
      <c r="U1" t="s">
        <v>8</v>
      </c>
      <c r="V1" t="s">
        <v>9</v>
      </c>
      <c r="W1" s="26">
        <f>LN(W2)</f>
        <v>0</v>
      </c>
      <c r="X1" s="27">
        <f>W4</f>
        <v>1</v>
      </c>
      <c r="Y1" t="s">
        <v>8</v>
      </c>
      <c r="Z1" t="s">
        <v>9</v>
      </c>
      <c r="AA1" s="26">
        <f>LN(AA2)</f>
        <v>0</v>
      </c>
      <c r="AB1" s="27">
        <f>AA4</f>
        <v>1</v>
      </c>
    </row>
    <row r="2" spans="1:28" ht="15.75" thickTop="1">
      <c r="B2">
        <v>0</v>
      </c>
      <c r="C2" s="28">
        <v>1</v>
      </c>
      <c r="D2" t="e">
        <v>#NUM!</v>
      </c>
      <c r="E2">
        <v>1975</v>
      </c>
      <c r="F2">
        <v>541.80999999999995</v>
      </c>
      <c r="G2">
        <f t="array" ref="G2:H6">LOGEST(F2:F6,E2:E6,TRUE, TRUE)</f>
        <v>1</v>
      </c>
      <c r="H2">
        <v>541.81000000000006</v>
      </c>
      <c r="I2">
        <v>1980</v>
      </c>
      <c r="J2">
        <v>541.80999999999995</v>
      </c>
      <c r="K2">
        <f t="array" ref="K2:L6">LOGEST(J2:J5,I2:I5,TRUE, TRUE)</f>
        <v>1</v>
      </c>
      <c r="L2">
        <v>541.81000000000006</v>
      </c>
      <c r="M2">
        <v>1975</v>
      </c>
      <c r="N2">
        <v>541.80999999999995</v>
      </c>
      <c r="O2">
        <f t="array" ref="O2:P6">LOGEST(N2:N5,M2:M5,TRUE, TRUE)</f>
        <v>1</v>
      </c>
      <c r="P2">
        <v>541.81000000000006</v>
      </c>
      <c r="Q2">
        <v>1975</v>
      </c>
      <c r="R2">
        <v>541.80999999999995</v>
      </c>
      <c r="S2">
        <f t="array" ref="S2:T6">LOGEST(R2:R5,Q2:Q5,TRUE, TRUE)</f>
        <v>1</v>
      </c>
      <c r="T2">
        <v>541.81000000000006</v>
      </c>
      <c r="U2">
        <v>1975</v>
      </c>
      <c r="V2">
        <v>541.80999999999995</v>
      </c>
      <c r="W2">
        <f t="array" ref="W2:X6">LOGEST(V2:V5,U2:U5,TRUE, TRUE)</f>
        <v>1</v>
      </c>
      <c r="X2">
        <v>541.81000000000006</v>
      </c>
      <c r="Y2">
        <v>1975</v>
      </c>
      <c r="Z2">
        <v>541.80999999999995</v>
      </c>
      <c r="AA2">
        <f t="array" ref="AA2:AB6">LOGEST(Z2:Z5,Y2:Y5,TRUE, TRUE)</f>
        <v>1</v>
      </c>
      <c r="AB2">
        <v>541.81000000000006</v>
      </c>
    </row>
    <row r="3" spans="1:28">
      <c r="B3">
        <v>0</v>
      </c>
      <c r="C3" s="28">
        <v>1</v>
      </c>
      <c r="D3" t="e">
        <v>#NUM!</v>
      </c>
      <c r="E3">
        <v>1980</v>
      </c>
      <c r="F3">
        <v>541.80999999999995</v>
      </c>
      <c r="G3">
        <v>0</v>
      </c>
      <c r="H3">
        <v>0</v>
      </c>
      <c r="I3">
        <v>1985</v>
      </c>
      <c r="J3">
        <v>541.80999999999995</v>
      </c>
      <c r="K3">
        <v>0</v>
      </c>
      <c r="L3">
        <v>0</v>
      </c>
      <c r="M3">
        <v>1985</v>
      </c>
      <c r="N3">
        <v>541.80999999999995</v>
      </c>
      <c r="O3">
        <v>0</v>
      </c>
      <c r="P3">
        <v>0</v>
      </c>
      <c r="Q3">
        <v>1980</v>
      </c>
      <c r="R3">
        <v>541.80999999999995</v>
      </c>
      <c r="S3">
        <v>0</v>
      </c>
      <c r="T3">
        <v>0</v>
      </c>
      <c r="U3">
        <v>1980</v>
      </c>
      <c r="V3">
        <v>541.80999999999995</v>
      </c>
      <c r="W3">
        <v>0</v>
      </c>
      <c r="X3">
        <v>0</v>
      </c>
      <c r="Y3">
        <v>1980</v>
      </c>
      <c r="Z3">
        <v>541.80999999999995</v>
      </c>
      <c r="AA3">
        <v>0</v>
      </c>
      <c r="AB3">
        <v>0</v>
      </c>
    </row>
    <row r="4" spans="1:28" ht="15.75" thickBot="1">
      <c r="B4">
        <v>0</v>
      </c>
      <c r="C4" s="28">
        <v>1</v>
      </c>
      <c r="D4" t="e">
        <v>#NUM!</v>
      </c>
      <c r="E4">
        <v>1985</v>
      </c>
      <c r="F4">
        <v>541.80999999999995</v>
      </c>
      <c r="G4">
        <v>1</v>
      </c>
      <c r="H4">
        <v>0</v>
      </c>
      <c r="I4">
        <v>1990</v>
      </c>
      <c r="J4">
        <v>541.80999999999995</v>
      </c>
      <c r="K4">
        <v>1</v>
      </c>
      <c r="L4">
        <v>0</v>
      </c>
      <c r="M4">
        <v>1990</v>
      </c>
      <c r="N4">
        <v>541.80999999999995</v>
      </c>
      <c r="O4">
        <v>1</v>
      </c>
      <c r="P4">
        <v>0</v>
      </c>
      <c r="Q4">
        <v>1990</v>
      </c>
      <c r="R4">
        <v>541.80999999999995</v>
      </c>
      <c r="S4">
        <v>1</v>
      </c>
      <c r="T4">
        <v>0</v>
      </c>
      <c r="U4">
        <v>1985</v>
      </c>
      <c r="V4">
        <v>541.80999999999995</v>
      </c>
      <c r="W4">
        <v>1</v>
      </c>
      <c r="X4">
        <v>0</v>
      </c>
      <c r="Y4">
        <v>1985</v>
      </c>
      <c r="Z4">
        <v>541.80999999999995</v>
      </c>
      <c r="AA4">
        <v>1</v>
      </c>
      <c r="AB4">
        <v>0</v>
      </c>
    </row>
    <row r="5" spans="1:28" ht="16.5" thickTop="1" thickBot="1">
      <c r="B5">
        <v>0</v>
      </c>
      <c r="C5" s="28">
        <v>1</v>
      </c>
      <c r="D5" t="e">
        <v>#NUM!</v>
      </c>
      <c r="E5">
        <v>1990</v>
      </c>
      <c r="F5">
        <v>541.80999999999995</v>
      </c>
      <c r="G5" t="e">
        <v>#NUM!</v>
      </c>
      <c r="H5">
        <v>3</v>
      </c>
      <c r="I5">
        <v>1995</v>
      </c>
      <c r="J5">
        <v>541.80999999999995</v>
      </c>
      <c r="K5" s="25" t="e">
        <v>#NUM!</v>
      </c>
      <c r="L5">
        <v>2</v>
      </c>
      <c r="M5">
        <v>1995</v>
      </c>
      <c r="N5">
        <v>541.80999999999995</v>
      </c>
      <c r="O5" s="25" t="e">
        <v>#NUM!</v>
      </c>
      <c r="P5">
        <v>2</v>
      </c>
      <c r="Q5">
        <v>1995</v>
      </c>
      <c r="R5">
        <v>541.80999999999995</v>
      </c>
      <c r="S5" s="25" t="e">
        <v>#NUM!</v>
      </c>
      <c r="T5">
        <v>2</v>
      </c>
      <c r="U5">
        <v>1995</v>
      </c>
      <c r="V5">
        <v>541.80999999999995</v>
      </c>
      <c r="W5" s="25" t="e">
        <v>#NUM!</v>
      </c>
      <c r="X5">
        <v>2</v>
      </c>
      <c r="Y5">
        <v>1990</v>
      </c>
      <c r="Z5">
        <v>541.80999999999995</v>
      </c>
      <c r="AA5" s="25" t="e">
        <v>#NUM!</v>
      </c>
      <c r="AB5">
        <v>2</v>
      </c>
    </row>
    <row r="6" spans="1:28" ht="15.75" thickTop="1">
      <c r="B6">
        <v>0</v>
      </c>
      <c r="C6" s="28">
        <v>1</v>
      </c>
      <c r="D6" t="e">
        <v>#NUM!</v>
      </c>
      <c r="E6">
        <v>1995</v>
      </c>
      <c r="F6">
        <v>541.80999999999995</v>
      </c>
      <c r="G6">
        <v>0</v>
      </c>
      <c r="H6">
        <v>0</v>
      </c>
      <c r="K6">
        <v>0</v>
      </c>
      <c r="L6">
        <v>0</v>
      </c>
      <c r="O6">
        <v>0</v>
      </c>
      <c r="P6">
        <v>0</v>
      </c>
      <c r="S6">
        <v>0</v>
      </c>
      <c r="T6">
        <v>0</v>
      </c>
      <c r="W6">
        <v>0</v>
      </c>
      <c r="X6">
        <v>0</v>
      </c>
      <c r="AA6">
        <v>0</v>
      </c>
      <c r="AB6">
        <v>0</v>
      </c>
    </row>
    <row r="7" spans="1:28">
      <c r="A7" t="s">
        <v>45</v>
      </c>
      <c r="B7" s="19">
        <f>AVERAGE(B2:B6)</f>
        <v>0</v>
      </c>
      <c r="C7" s="19">
        <f>AVERAGE(C2:C6)</f>
        <v>1</v>
      </c>
      <c r="D7" s="19" t="e">
        <f>AVERAGE(D2:D6)</f>
        <v>#NUM!</v>
      </c>
      <c r="E7" s="19">
        <f>AVERAGE(E2:E6)</f>
        <v>1985</v>
      </c>
      <c r="F7" s="19">
        <f>AVERAGE(F2:F6)</f>
        <v>541.80999999999995</v>
      </c>
      <c r="G7" t="s">
        <v>26</v>
      </c>
      <c r="H7">
        <f>TINV(0.0455,H5)</f>
        <v>3.3068299204365106</v>
      </c>
      <c r="K7" t="s">
        <v>26</v>
      </c>
      <c r="L7">
        <f>TINV(0.0455,L5)</f>
        <v>4.5265507598681651</v>
      </c>
      <c r="O7" t="s">
        <v>26</v>
      </c>
      <c r="P7">
        <f>TINV(0.0455,P5)</f>
        <v>4.5265507598681651</v>
      </c>
      <c r="S7" t="s">
        <v>26</v>
      </c>
      <c r="T7">
        <f>TINV(0.0455,T5)</f>
        <v>4.5265507598681651</v>
      </c>
      <c r="W7" t="s">
        <v>26</v>
      </c>
      <c r="X7">
        <f>TINV(0.0455,X5)</f>
        <v>4.5265507598681651</v>
      </c>
    </row>
    <row r="8" spans="1:28">
      <c r="A8" t="s">
        <v>46</v>
      </c>
      <c r="B8" s="19">
        <f>STDEV(B2:B6)</f>
        <v>0</v>
      </c>
      <c r="C8" s="19">
        <f>STDEV(C2:C6)</f>
        <v>0</v>
      </c>
      <c r="D8" s="19" t="e">
        <f>STDEV(D2:D6)</f>
        <v>#NUM!</v>
      </c>
      <c r="E8" s="19">
        <f>STDEV(E2:E6)</f>
        <v>7.9056941504209481</v>
      </c>
      <c r="F8" s="19">
        <f>STDEV(F2:F6)</f>
        <v>0</v>
      </c>
      <c r="G8" t="s">
        <v>27</v>
      </c>
      <c r="H8">
        <f>H7*G3</f>
        <v>0</v>
      </c>
      <c r="K8" t="s">
        <v>27</v>
      </c>
      <c r="L8">
        <f>L7*K3</f>
        <v>0</v>
      </c>
      <c r="O8" t="s">
        <v>27</v>
      </c>
      <c r="P8">
        <f>P7*O3</f>
        <v>0</v>
      </c>
      <c r="S8" t="s">
        <v>27</v>
      </c>
      <c r="T8">
        <f>T7*S3</f>
        <v>0</v>
      </c>
      <c r="W8" t="s">
        <v>27</v>
      </c>
      <c r="X8">
        <f>X7*W3</f>
        <v>0</v>
      </c>
    </row>
    <row r="9" spans="1:28">
      <c r="A9" t="s">
        <v>47</v>
      </c>
      <c r="B9" s="19">
        <f>MIN(B2:B6)</f>
        <v>0</v>
      </c>
      <c r="C9" s="19">
        <f>MIN(C2:C6)</f>
        <v>1</v>
      </c>
      <c r="D9" s="19" t="e">
        <f>MIN(D2:D6)</f>
        <v>#NUM!</v>
      </c>
      <c r="E9" s="19">
        <f>MIN(E2:E6)</f>
        <v>1975</v>
      </c>
      <c r="F9" s="19">
        <f>MIN(F2:F6)</f>
        <v>541.80999999999995</v>
      </c>
      <c r="G9" t="s">
        <v>28</v>
      </c>
      <c r="H9">
        <f>G2+H8</f>
        <v>1</v>
      </c>
      <c r="K9" t="s">
        <v>28</v>
      </c>
      <c r="L9">
        <f>K2+L8</f>
        <v>1</v>
      </c>
      <c r="O9" t="s">
        <v>28</v>
      </c>
      <c r="P9">
        <f>O2+P8</f>
        <v>1</v>
      </c>
      <c r="S9" t="s">
        <v>28</v>
      </c>
      <c r="T9">
        <f>S2+T8</f>
        <v>1</v>
      </c>
      <c r="W9" t="s">
        <v>28</v>
      </c>
      <c r="X9">
        <f>W2+X8</f>
        <v>1</v>
      </c>
    </row>
    <row r="10" spans="1:28">
      <c r="A10" t="s">
        <v>48</v>
      </c>
      <c r="B10" s="19">
        <f>MAX(B2:B6)</f>
        <v>0</v>
      </c>
      <c r="C10" s="19">
        <f>MAX(C2:C6)</f>
        <v>1</v>
      </c>
      <c r="D10" s="19" t="e">
        <f>MAX(D2:D6)</f>
        <v>#NUM!</v>
      </c>
      <c r="E10" s="19">
        <f>MAX(E2:E6)</f>
        <v>1995</v>
      </c>
      <c r="F10" s="19">
        <f>MAX(F2:F6)</f>
        <v>541.80999999999995</v>
      </c>
      <c r="G10" t="s">
        <v>29</v>
      </c>
      <c r="H10">
        <f>G2-H8</f>
        <v>1</v>
      </c>
      <c r="K10" t="s">
        <v>29</v>
      </c>
      <c r="L10">
        <f>K2-L8</f>
        <v>1</v>
      </c>
      <c r="O10" t="s">
        <v>29</v>
      </c>
      <c r="P10">
        <f>O2-P8</f>
        <v>1</v>
      </c>
      <c r="S10" t="s">
        <v>29</v>
      </c>
      <c r="T10">
        <f>S2-T8</f>
        <v>1</v>
      </c>
      <c r="W10" t="s">
        <v>29</v>
      </c>
      <c r="X10">
        <f>W2-X8</f>
        <v>1</v>
      </c>
    </row>
    <row r="11" spans="1:28">
      <c r="A11" t="s">
        <v>49</v>
      </c>
      <c r="B11" s="19">
        <f>ABS(B10-B9)</f>
        <v>0</v>
      </c>
      <c r="C11" s="19">
        <f>ABS(C10-C9)</f>
        <v>0</v>
      </c>
      <c r="D11" s="19" t="e">
        <f>ABS(D10-D9)</f>
        <v>#NUM!</v>
      </c>
      <c r="E11" s="19">
        <f>ABS(E10-E9)</f>
        <v>20</v>
      </c>
      <c r="F11" s="19">
        <f>ABS(F10-F9)</f>
        <v>0</v>
      </c>
      <c r="G11" t="s">
        <v>30</v>
      </c>
      <c r="H11" s="29">
        <f>LN(G2)</f>
        <v>0</v>
      </c>
      <c r="K11" t="s">
        <v>30</v>
      </c>
      <c r="L11" s="29">
        <f>LN(K2)</f>
        <v>0</v>
      </c>
      <c r="O11" t="s">
        <v>30</v>
      </c>
      <c r="P11" s="29">
        <f>LN(O2)</f>
        <v>0</v>
      </c>
      <c r="S11" t="s">
        <v>30</v>
      </c>
      <c r="T11" s="29">
        <f>LN(S2)</f>
        <v>0</v>
      </c>
      <c r="W11" t="s">
        <v>30</v>
      </c>
      <c r="X11" s="29">
        <f>LN(W2)</f>
        <v>0</v>
      </c>
    </row>
    <row r="12" spans="1:28">
      <c r="A12" t="s">
        <v>50</v>
      </c>
      <c r="B12" s="19">
        <f>COUNT(B2:B6)</f>
        <v>5</v>
      </c>
      <c r="G12" t="s">
        <v>31</v>
      </c>
      <c r="H12" s="29">
        <f>LN(H9)</f>
        <v>0</v>
      </c>
      <c r="K12" t="s">
        <v>31</v>
      </c>
      <c r="L12" s="29">
        <f>LN(L9)</f>
        <v>0</v>
      </c>
      <c r="O12" t="s">
        <v>31</v>
      </c>
      <c r="P12" s="29">
        <f>LN(P9)</f>
        <v>0</v>
      </c>
      <c r="S12" t="s">
        <v>31</v>
      </c>
      <c r="T12" s="29">
        <f>LN(T9)</f>
        <v>0</v>
      </c>
      <c r="W12" t="s">
        <v>31</v>
      </c>
      <c r="X12" s="29">
        <f>LN(X9)</f>
        <v>0</v>
      </c>
    </row>
    <row r="13" spans="1:28">
      <c r="G13" t="s">
        <v>32</v>
      </c>
      <c r="H13" s="29">
        <f>LN(H10)</f>
        <v>0</v>
      </c>
      <c r="K13" t="s">
        <v>32</v>
      </c>
      <c r="L13" s="29">
        <f>LN(L10)</f>
        <v>0</v>
      </c>
      <c r="O13" t="s">
        <v>32</v>
      </c>
      <c r="P13" s="29">
        <f>LN(P10)</f>
        <v>0</v>
      </c>
      <c r="S13" t="s">
        <v>32</v>
      </c>
      <c r="T13" s="29">
        <f>LN(T10)</f>
        <v>0</v>
      </c>
      <c r="W13" t="s">
        <v>32</v>
      </c>
      <c r="X13" s="29">
        <f>LN(X10)</f>
        <v>0</v>
      </c>
    </row>
    <row r="14" spans="1:28">
      <c r="G14" t="s">
        <v>33</v>
      </c>
      <c r="H14" s="29">
        <f>H12-H11</f>
        <v>0</v>
      </c>
      <c r="K14" t="s">
        <v>33</v>
      </c>
      <c r="L14" s="29">
        <f>L12-L11</f>
        <v>0</v>
      </c>
      <c r="O14" t="s">
        <v>33</v>
      </c>
      <c r="P14" s="29">
        <f>P12-P11</f>
        <v>0</v>
      </c>
      <c r="S14" t="s">
        <v>33</v>
      </c>
      <c r="T14" s="29">
        <f>T12-T11</f>
        <v>0</v>
      </c>
      <c r="W14" t="s">
        <v>33</v>
      </c>
      <c r="X14" s="29">
        <f>X12-X11</f>
        <v>0</v>
      </c>
    </row>
    <row r="15" spans="1:28">
      <c r="G15" t="s">
        <v>34</v>
      </c>
      <c r="H15" s="29">
        <f>H11-H13</f>
        <v>0</v>
      </c>
      <c r="K15" t="s">
        <v>34</v>
      </c>
      <c r="L15" s="29">
        <f>L11-L13</f>
        <v>0</v>
      </c>
      <c r="O15" t="s">
        <v>34</v>
      </c>
      <c r="P15" s="29">
        <f>P11-P13</f>
        <v>0</v>
      </c>
      <c r="S15" t="s">
        <v>34</v>
      </c>
      <c r="T15" s="29">
        <f>T11-T13</f>
        <v>0</v>
      </c>
      <c r="W15" t="s">
        <v>34</v>
      </c>
      <c r="X15" s="29">
        <f>X11-X13</f>
        <v>0</v>
      </c>
    </row>
    <row r="16" spans="1:28">
      <c r="G16" t="s">
        <v>35</v>
      </c>
      <c r="H16" s="30">
        <f>AVERAGE(H14:H15)</f>
        <v>0</v>
      </c>
      <c r="K16" t="s">
        <v>35</v>
      </c>
      <c r="L16" s="30">
        <f>AVERAGE(L14:L15)</f>
        <v>0</v>
      </c>
      <c r="O16" t="s">
        <v>35</v>
      </c>
      <c r="P16" s="30">
        <f>AVERAGE(P14:P15)</f>
        <v>0</v>
      </c>
      <c r="S16" t="s">
        <v>35</v>
      </c>
      <c r="T16" s="30">
        <f>AVERAGE(T14:T15)</f>
        <v>0</v>
      </c>
      <c r="W16" t="s">
        <v>35</v>
      </c>
      <c r="X16" s="30">
        <f>AVERAGE(X14:X15)</f>
        <v>0</v>
      </c>
    </row>
    <row r="17" spans="7:24">
      <c r="G17" t="s">
        <v>36</v>
      </c>
      <c r="H17">
        <f>TINV(0.3173,H5)</f>
        <v>1.1969125599570756</v>
      </c>
      <c r="K17" t="s">
        <v>36</v>
      </c>
      <c r="L17">
        <f>TINV(0.3173,L5)</f>
        <v>1.3213154595816055</v>
      </c>
      <c r="O17" t="s">
        <v>36</v>
      </c>
      <c r="P17">
        <f>TINV(0.3173,P5)</f>
        <v>1.3213154595816055</v>
      </c>
      <c r="S17" t="s">
        <v>36</v>
      </c>
      <c r="T17">
        <f>TINV(0.3173,T5)</f>
        <v>1.3213154595816055</v>
      </c>
      <c r="W17" t="s">
        <v>36</v>
      </c>
      <c r="X17">
        <f>TINV(0.3173,X5)</f>
        <v>1.3213154595816055</v>
      </c>
    </row>
    <row r="18" spans="7:24">
      <c r="G18" t="s">
        <v>37</v>
      </c>
      <c r="H18">
        <f>H17*G3</f>
        <v>0</v>
      </c>
      <c r="K18" t="s">
        <v>37</v>
      </c>
      <c r="L18">
        <f>L17*K3</f>
        <v>0</v>
      </c>
      <c r="O18" t="s">
        <v>37</v>
      </c>
      <c r="P18">
        <f>P17*O3</f>
        <v>0</v>
      </c>
      <c r="S18" t="s">
        <v>37</v>
      </c>
      <c r="T18">
        <f>T17*S3</f>
        <v>0</v>
      </c>
      <c r="W18" t="s">
        <v>37</v>
      </c>
      <c r="X18">
        <f>X17*W3</f>
        <v>0</v>
      </c>
    </row>
    <row r="19" spans="7:24">
      <c r="G19" t="s">
        <v>38</v>
      </c>
      <c r="H19">
        <f>G2+H18</f>
        <v>1</v>
      </c>
      <c r="K19" t="s">
        <v>38</v>
      </c>
      <c r="L19">
        <f>K2+L18</f>
        <v>1</v>
      </c>
      <c r="O19" t="s">
        <v>38</v>
      </c>
      <c r="P19">
        <f>O2+P18</f>
        <v>1</v>
      </c>
      <c r="S19" t="s">
        <v>38</v>
      </c>
      <c r="T19">
        <f>S2+T18</f>
        <v>1</v>
      </c>
      <c r="W19" t="s">
        <v>38</v>
      </c>
      <c r="X19">
        <f>W2+X18</f>
        <v>1</v>
      </c>
    </row>
    <row r="20" spans="7:24">
      <c r="G20" t="s">
        <v>39</v>
      </c>
      <c r="H20">
        <f>G2-H18</f>
        <v>1</v>
      </c>
      <c r="K20" t="s">
        <v>39</v>
      </c>
      <c r="L20">
        <f>K2-L18</f>
        <v>1</v>
      </c>
      <c r="O20" t="s">
        <v>39</v>
      </c>
      <c r="P20">
        <f>O2-P18</f>
        <v>1</v>
      </c>
      <c r="S20" t="s">
        <v>39</v>
      </c>
      <c r="T20">
        <f>S2-T18</f>
        <v>1</v>
      </c>
      <c r="W20" t="s">
        <v>39</v>
      </c>
      <c r="X20">
        <f>W2-X18</f>
        <v>1</v>
      </c>
    </row>
    <row r="21" spans="7:24">
      <c r="G21" t="s">
        <v>30</v>
      </c>
      <c r="H21" s="29">
        <f>LN(G2)</f>
        <v>0</v>
      </c>
      <c r="K21" t="s">
        <v>30</v>
      </c>
      <c r="L21" s="29">
        <f>LN(K2)</f>
        <v>0</v>
      </c>
      <c r="O21" t="s">
        <v>30</v>
      </c>
      <c r="P21" s="29">
        <f>LN(O2)</f>
        <v>0</v>
      </c>
      <c r="S21" t="s">
        <v>30</v>
      </c>
      <c r="T21" s="29">
        <f>LN(S2)</f>
        <v>0</v>
      </c>
      <c r="W21" t="s">
        <v>30</v>
      </c>
      <c r="X21" s="29">
        <f>LN(W2)</f>
        <v>0</v>
      </c>
    </row>
    <row r="22" spans="7:24">
      <c r="G22" t="s">
        <v>40</v>
      </c>
      <c r="H22" s="29">
        <f>LN(H19)</f>
        <v>0</v>
      </c>
      <c r="K22" t="s">
        <v>40</v>
      </c>
      <c r="L22" s="29">
        <f>LN(L19)</f>
        <v>0</v>
      </c>
      <c r="O22" t="s">
        <v>40</v>
      </c>
      <c r="P22" s="29">
        <f>LN(P19)</f>
        <v>0</v>
      </c>
      <c r="S22" t="s">
        <v>40</v>
      </c>
      <c r="T22" s="29">
        <f>LN(T19)</f>
        <v>0</v>
      </c>
      <c r="W22" t="s">
        <v>40</v>
      </c>
      <c r="X22" s="29">
        <f>LN(X19)</f>
        <v>0</v>
      </c>
    </row>
    <row r="23" spans="7:24">
      <c r="G23" t="s">
        <v>41</v>
      </c>
      <c r="H23" s="29">
        <f>LN(H20)</f>
        <v>0</v>
      </c>
      <c r="K23" t="s">
        <v>41</v>
      </c>
      <c r="L23" s="29">
        <f>LN(L20)</f>
        <v>0</v>
      </c>
      <c r="O23" t="s">
        <v>41</v>
      </c>
      <c r="P23" s="29">
        <f>LN(P20)</f>
        <v>0</v>
      </c>
      <c r="S23" t="s">
        <v>41</v>
      </c>
      <c r="T23" s="29">
        <f>LN(T20)</f>
        <v>0</v>
      </c>
      <c r="W23" t="s">
        <v>41</v>
      </c>
      <c r="X23" s="29">
        <f>LN(X20)</f>
        <v>0</v>
      </c>
    </row>
    <row r="24" spans="7:24">
      <c r="G24" t="s">
        <v>42</v>
      </c>
      <c r="H24" s="29">
        <f>H22-H21</f>
        <v>0</v>
      </c>
      <c r="K24" t="s">
        <v>42</v>
      </c>
      <c r="L24" s="29">
        <f>L22-L21</f>
        <v>0</v>
      </c>
      <c r="O24" t="s">
        <v>42</v>
      </c>
      <c r="P24" s="29">
        <f>P22-P21</f>
        <v>0</v>
      </c>
      <c r="S24" t="s">
        <v>42</v>
      </c>
      <c r="T24" s="29">
        <f>T22-T21</f>
        <v>0</v>
      </c>
      <c r="W24" t="s">
        <v>42</v>
      </c>
      <c r="X24" s="29">
        <f>X22-X21</f>
        <v>0</v>
      </c>
    </row>
    <row r="25" spans="7:24">
      <c r="G25" t="s">
        <v>43</v>
      </c>
      <c r="H25" s="29">
        <f>H21-H23</f>
        <v>0</v>
      </c>
      <c r="K25" t="s">
        <v>43</v>
      </c>
      <c r="L25" s="29">
        <f>L21-L23</f>
        <v>0</v>
      </c>
      <c r="O25" t="s">
        <v>43</v>
      </c>
      <c r="P25" s="29">
        <f>P21-P23</f>
        <v>0</v>
      </c>
      <c r="S25" t="s">
        <v>43</v>
      </c>
      <c r="T25" s="29">
        <f>T21-T23</f>
        <v>0</v>
      </c>
      <c r="W25" t="s">
        <v>43</v>
      </c>
      <c r="X25" s="29">
        <f>X21-X23</f>
        <v>0</v>
      </c>
    </row>
    <row r="26" spans="7:24">
      <c r="G26" t="s">
        <v>44</v>
      </c>
      <c r="H26" s="30">
        <f>AVERAGE(H24:H25)</f>
        <v>0</v>
      </c>
      <c r="K26" t="s">
        <v>44</v>
      </c>
      <c r="L26" s="30">
        <f>AVERAGE(L24:L25)</f>
        <v>0</v>
      </c>
      <c r="O26" t="s">
        <v>44</v>
      </c>
      <c r="P26" s="30">
        <f>AVERAGE(P24:P25)</f>
        <v>0</v>
      </c>
      <c r="S26" t="s">
        <v>44</v>
      </c>
      <c r="T26" s="30">
        <f>AVERAGE(T24:T25)</f>
        <v>0</v>
      </c>
      <c r="W26" t="s">
        <v>44</v>
      </c>
      <c r="X26" s="30">
        <f>AVERAGE(X24:X25)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BP26"/>
  <sheetViews>
    <sheetView workbookViewId="0">
      <selection activeCell="F1" sqref="F1"/>
    </sheetView>
  </sheetViews>
  <sheetFormatPr defaultRowHeight="15"/>
  <sheetData>
    <row r="1" spans="2:68" ht="16.5" thickTop="1" thickBot="1">
      <c r="B1" s="19" t="s">
        <v>23</v>
      </c>
      <c r="C1" s="19" t="s">
        <v>24</v>
      </c>
      <c r="D1" s="19" t="s">
        <v>25</v>
      </c>
      <c r="E1" s="19" t="s">
        <v>8</v>
      </c>
      <c r="F1" s="19" t="s">
        <v>9</v>
      </c>
      <c r="G1" s="24">
        <f>LN(G2)</f>
        <v>2.6181621964785962E-2</v>
      </c>
      <c r="H1" s="25">
        <f>G4</f>
        <v>0.94344354656351626</v>
      </c>
      <c r="I1" t="s">
        <v>8</v>
      </c>
      <c r="J1" t="s">
        <v>9</v>
      </c>
      <c r="K1" s="26">
        <f>LN(K2)</f>
        <v>2.5037606132487265E-2</v>
      </c>
      <c r="L1" s="27">
        <f>K4</f>
        <v>0.92849868911726685</v>
      </c>
      <c r="M1" t="s">
        <v>8</v>
      </c>
      <c r="N1" t="s">
        <v>9</v>
      </c>
      <c r="O1" s="26">
        <f>LN(O2)</f>
        <v>2.5125453352124353E-2</v>
      </c>
      <c r="P1" s="27">
        <f>O4</f>
        <v>0.94072475533053113</v>
      </c>
      <c r="Q1" t="s">
        <v>8</v>
      </c>
      <c r="R1" t="s">
        <v>9</v>
      </c>
      <c r="S1" s="26">
        <f>LN(S2)</f>
        <v>2.6347610744465851E-2</v>
      </c>
      <c r="T1" s="27">
        <f>S4</f>
        <v>0.93670920676525449</v>
      </c>
      <c r="U1" t="s">
        <v>8</v>
      </c>
      <c r="V1" t="s">
        <v>9</v>
      </c>
      <c r="W1" s="26">
        <f>LN(W2)</f>
        <v>2.6513282994499343E-2</v>
      </c>
      <c r="X1" s="27">
        <f>W4</f>
        <v>0.94149029162730213</v>
      </c>
      <c r="Y1" t="s">
        <v>8</v>
      </c>
      <c r="Z1" t="s">
        <v>9</v>
      </c>
      <c r="AA1" s="26">
        <f>LN(AA2)</f>
        <v>2.6384029285717092E-2</v>
      </c>
      <c r="AB1" s="27">
        <f>AA4</f>
        <v>0.94439139049035525</v>
      </c>
      <c r="AC1" t="s">
        <v>8</v>
      </c>
      <c r="AD1" t="s">
        <v>9</v>
      </c>
      <c r="AE1" s="26">
        <f>LN(AE2)</f>
        <v>2.6278147189906252E-2</v>
      </c>
      <c r="AF1" s="27">
        <f>AE4</f>
        <v>0.94513402349999376</v>
      </c>
      <c r="AG1" t="s">
        <v>8</v>
      </c>
      <c r="AH1" t="s">
        <v>9</v>
      </c>
      <c r="AI1" s="26">
        <f>LN(AI2)</f>
        <v>2.6189844093730485E-2</v>
      </c>
      <c r="AJ1" s="27">
        <f>AI4</f>
        <v>0.94347649587217552</v>
      </c>
      <c r="AK1" t="s">
        <v>8</v>
      </c>
      <c r="AL1" t="s">
        <v>9</v>
      </c>
      <c r="AM1" s="26">
        <f>LN(AM2)</f>
        <v>2.6167551958768243E-2</v>
      </c>
      <c r="AN1" s="27">
        <f>AM4</f>
        <v>0.94312019350568876</v>
      </c>
      <c r="AO1" t="s">
        <v>8</v>
      </c>
      <c r="AP1" t="s">
        <v>9</v>
      </c>
      <c r="AQ1" s="26">
        <f>LN(AQ2)</f>
        <v>2.580057787987363E-2</v>
      </c>
      <c r="AR1" s="27">
        <f>AQ4</f>
        <v>0.95564048769673182</v>
      </c>
      <c r="AS1" t="s">
        <v>8</v>
      </c>
      <c r="AT1" t="s">
        <v>9</v>
      </c>
      <c r="AU1" s="26">
        <f>LN(AU2)</f>
        <v>2.5831630960814662E-2</v>
      </c>
      <c r="AV1" s="27">
        <f>AU4</f>
        <v>0.94731455084399963</v>
      </c>
      <c r="AW1" t="s">
        <v>8</v>
      </c>
      <c r="AX1" t="s">
        <v>9</v>
      </c>
      <c r="AY1" s="26">
        <f>LN(AY2)</f>
        <v>2.5950156468086943E-2</v>
      </c>
      <c r="AZ1" s="27">
        <f>AY4</f>
        <v>0.94214158859913522</v>
      </c>
      <c r="BA1" t="s">
        <v>8</v>
      </c>
      <c r="BB1" t="s">
        <v>9</v>
      </c>
      <c r="BC1" s="26">
        <f>LN(BC2)</f>
        <v>2.6161308321866104E-2</v>
      </c>
      <c r="BD1" s="27">
        <f>BC4</f>
        <v>0.94021056187975527</v>
      </c>
      <c r="BE1" t="s">
        <v>8</v>
      </c>
      <c r="BF1" t="s">
        <v>9</v>
      </c>
      <c r="BG1" s="26">
        <f>LN(BG2)</f>
        <v>2.6472534057214121E-2</v>
      </c>
      <c r="BH1" s="27">
        <f>BG4</f>
        <v>0.94168445767563336</v>
      </c>
      <c r="BI1" t="s">
        <v>8</v>
      </c>
      <c r="BJ1" t="s">
        <v>9</v>
      </c>
      <c r="BK1" s="26">
        <f>LN(BK2)</f>
        <v>2.6894063631729942E-2</v>
      </c>
      <c r="BL1" s="27">
        <f>BK4</f>
        <v>0.94681329069200082</v>
      </c>
      <c r="BM1" t="s">
        <v>8</v>
      </c>
      <c r="BN1" t="s">
        <v>9</v>
      </c>
      <c r="BO1" s="26">
        <f>LN(BO2)</f>
        <v>2.7439616421721592E-2</v>
      </c>
      <c r="BP1" s="27">
        <f>BO4</f>
        <v>0.95595363045102955</v>
      </c>
    </row>
    <row r="2" spans="2:68" ht="15.75" thickTop="1">
      <c r="B2">
        <v>2.5037606132487265E-2</v>
      </c>
      <c r="C2" s="28">
        <v>0.92849868911726685</v>
      </c>
      <c r="D2">
        <v>155.82909084954804</v>
      </c>
      <c r="E2">
        <v>1890</v>
      </c>
      <c r="F2">
        <v>40.64</v>
      </c>
      <c r="G2">
        <f t="array" ref="G2:H6">LOGEST(F2:F16,E2:E16,TRUE, TRUE)</f>
        <v>1.0265273714617864</v>
      </c>
      <c r="H2">
        <v>1.6436466177496011E-20</v>
      </c>
      <c r="I2">
        <v>1904</v>
      </c>
      <c r="J2">
        <v>54.18</v>
      </c>
      <c r="K2">
        <f t="array" ref="K2:L6">LOGEST(J2:J15,I2:I15,TRUE, TRUE)</f>
        <v>1.0253536793857128</v>
      </c>
      <c r="L2">
        <v>1.5631458055502773E-19</v>
      </c>
      <c r="M2">
        <v>1890</v>
      </c>
      <c r="N2">
        <v>40.64</v>
      </c>
      <c r="O2">
        <f t="array" ref="O2:P6">LOGEST(N2:N15,M2:M15,TRUE, TRUE)</f>
        <v>1.0254437578121032</v>
      </c>
      <c r="P2">
        <v>1.3225439151974079E-19</v>
      </c>
      <c r="Q2">
        <v>1890</v>
      </c>
      <c r="R2">
        <v>40.64</v>
      </c>
      <c r="S2">
        <f t="array" ref="S2:T6">LOGEST(R2:R15,Q2:Q15,TRUE, TRUE)</f>
        <v>1.026697777629848</v>
      </c>
      <c r="T2">
        <v>1.1841478282689088E-20</v>
      </c>
      <c r="U2">
        <v>1890</v>
      </c>
      <c r="V2">
        <v>40.64</v>
      </c>
      <c r="W2">
        <f t="array" ref="W2:X6">LOGEST(V2:V15,U2:U15,TRUE, TRUE)</f>
        <v>1.0268678870515886</v>
      </c>
      <c r="X2">
        <v>8.5210021992794834E-21</v>
      </c>
      <c r="Y2">
        <v>1890</v>
      </c>
      <c r="Z2">
        <v>40.64</v>
      </c>
      <c r="AA2">
        <f t="array" ref="AA2:AB6">LOGEST(Z2:Z15,Y2:Y15,TRUE, TRUE)</f>
        <v>1.0267351691460833</v>
      </c>
      <c r="AB2">
        <v>1.0960432368078321E-20</v>
      </c>
      <c r="AC2">
        <v>1890</v>
      </c>
      <c r="AD2">
        <v>40.64</v>
      </c>
      <c r="AE2">
        <f t="array" ref="AE2:AF6">LOGEST(AD2:AD15,AC2:AC15,TRUE, TRUE)</f>
        <v>1.0266264620297016</v>
      </c>
      <c r="AF2">
        <v>1.3478280535061549E-20</v>
      </c>
      <c r="AG2">
        <v>1890</v>
      </c>
      <c r="AH2">
        <v>40.64</v>
      </c>
      <c r="AI2">
        <f t="array" ref="AI2:AJ6">LOGEST(AH2:AH15,AG2:AG15,TRUE, TRUE)</f>
        <v>1.0265358117368981</v>
      </c>
      <c r="AJ2">
        <v>1.6207971614550951E-20</v>
      </c>
      <c r="AK2">
        <v>1890</v>
      </c>
      <c r="AL2">
        <v>40.64</v>
      </c>
      <c r="AM2">
        <f t="array" ref="AM2:AN6">LOGEST(AL2:AL15,AK2:AK15,TRUE, TRUE)</f>
        <v>1.0265129283171004</v>
      </c>
      <c r="AN2">
        <v>1.6866015187121885E-20</v>
      </c>
      <c r="AO2">
        <v>1890</v>
      </c>
      <c r="AP2">
        <v>40.64</v>
      </c>
      <c r="AQ2">
        <f t="array" ref="AQ2:AR6">LOGEST(AP2:AP15,AO2:AO15,TRUE, TRUE)</f>
        <v>1.0261362937925385</v>
      </c>
      <c r="AR2">
        <v>3.3568076696262555E-20</v>
      </c>
      <c r="AS2">
        <v>1890</v>
      </c>
      <c r="AT2">
        <v>40.64</v>
      </c>
      <c r="AU2">
        <f t="array" ref="AU2:AV6">LOGEST(AT2:AT15,AS2:AS15,TRUE, TRUE)</f>
        <v>1.0261681589806797</v>
      </c>
      <c r="AV2">
        <v>3.188906363352947E-20</v>
      </c>
      <c r="AW2">
        <v>1890</v>
      </c>
      <c r="AX2">
        <v>40.64</v>
      </c>
      <c r="AY2">
        <f t="array" ref="AY2:AZ6">LOGEST(AX2:AX15,AW2:AW15,TRUE, TRUE)</f>
        <v>1.0262897932905113</v>
      </c>
      <c r="AZ2">
        <v>2.5546693244062536E-20</v>
      </c>
      <c r="BA2">
        <v>1890</v>
      </c>
      <c r="BB2">
        <v>40.64</v>
      </c>
      <c r="BC2">
        <f t="array" ref="BC2:BD6">LOGEST(BB2:BB15,BA2:BA15,TRUE, TRUE)</f>
        <v>1.0265065191631089</v>
      </c>
      <c r="BD2">
        <v>1.7087744207778024E-20</v>
      </c>
      <c r="BE2">
        <v>1890</v>
      </c>
      <c r="BF2">
        <v>40.64</v>
      </c>
      <c r="BG2">
        <f t="array" ref="BG2:BH6">LOGEST(BF2:BF15,BE2:BE15,TRUE, TRUE)</f>
        <v>1.026826044128992</v>
      </c>
      <c r="BH2">
        <v>9.4066308962678025E-21</v>
      </c>
      <c r="BI2">
        <v>1890</v>
      </c>
      <c r="BJ2">
        <v>40.64</v>
      </c>
      <c r="BK2">
        <f t="array" ref="BK2:BL6">LOGEST(BJ2:BJ15,BI2:BI15,TRUE, TRUE)</f>
        <v>1.0272589729142083</v>
      </c>
      <c r="BL2">
        <v>4.1780730916733432E-21</v>
      </c>
      <c r="BM2">
        <v>1890</v>
      </c>
      <c r="BN2">
        <v>40.64</v>
      </c>
      <c r="BO2">
        <f t="array" ref="BO2:BP6">LOGEST(BN2:BN15,BM2:BM15,TRUE, TRUE)</f>
        <v>1.0278195498111671</v>
      </c>
      <c r="BP2">
        <v>1.4580049924069999E-21</v>
      </c>
    </row>
    <row r="3" spans="2:68">
      <c r="B3">
        <v>2.5125453352124353E-2</v>
      </c>
      <c r="C3" s="28">
        <v>0.94072475533053113</v>
      </c>
      <c r="D3">
        <v>190.44538958741538</v>
      </c>
      <c r="E3">
        <v>1904</v>
      </c>
      <c r="F3">
        <v>54.18</v>
      </c>
      <c r="G3">
        <v>1.7779027286283086E-3</v>
      </c>
      <c r="H3">
        <v>3.4683631555780883</v>
      </c>
      <c r="I3">
        <v>1906</v>
      </c>
      <c r="J3">
        <v>81.27</v>
      </c>
      <c r="K3">
        <v>2.0057118242713273E-3</v>
      </c>
      <c r="L3">
        <v>3.9213448327569669</v>
      </c>
      <c r="M3">
        <v>1906</v>
      </c>
      <c r="N3">
        <v>81.27</v>
      </c>
      <c r="O3">
        <v>1.8206592627226569E-3</v>
      </c>
      <c r="P3">
        <v>3.5577836290865736</v>
      </c>
      <c r="Q3">
        <v>1904</v>
      </c>
      <c r="R3">
        <v>54.18</v>
      </c>
      <c r="S3">
        <v>1.9770538135439357E-3</v>
      </c>
      <c r="T3">
        <v>3.8631217399852527</v>
      </c>
      <c r="U3">
        <v>1904</v>
      </c>
      <c r="V3">
        <v>54.18</v>
      </c>
      <c r="W3">
        <v>1.9080024501095267E-3</v>
      </c>
      <c r="X3">
        <v>3.7271309222740174</v>
      </c>
      <c r="Y3">
        <v>1904</v>
      </c>
      <c r="Z3">
        <v>54.18</v>
      </c>
      <c r="AA3">
        <v>1.8481852741899949E-3</v>
      </c>
      <c r="AB3">
        <v>3.6083344638904569</v>
      </c>
      <c r="AC3">
        <v>1904</v>
      </c>
      <c r="AD3">
        <v>54.18</v>
      </c>
      <c r="AE3">
        <v>1.8277171026478464E-3</v>
      </c>
      <c r="AF3">
        <v>3.566949891796467</v>
      </c>
      <c r="AG3">
        <v>1904</v>
      </c>
      <c r="AH3">
        <v>54.18</v>
      </c>
      <c r="AI3">
        <v>1.8505093605819985E-3</v>
      </c>
      <c r="AJ3">
        <v>3.6094518997758422</v>
      </c>
      <c r="AK3">
        <v>1904</v>
      </c>
      <c r="AL3">
        <v>54.18</v>
      </c>
      <c r="AM3">
        <v>1.8551029044881141E-3</v>
      </c>
      <c r="AN3">
        <v>3.6177467206243401</v>
      </c>
      <c r="AO3">
        <v>1904</v>
      </c>
      <c r="AP3">
        <v>54.18</v>
      </c>
      <c r="AQ3">
        <v>1.6046669988302861E-3</v>
      </c>
      <c r="AR3">
        <v>3.1287799623921515</v>
      </c>
      <c r="AS3">
        <v>1904</v>
      </c>
      <c r="AT3">
        <v>54.18</v>
      </c>
      <c r="AU3">
        <v>1.7585691245069737E-3</v>
      </c>
      <c r="AV3">
        <v>3.4282245304564487</v>
      </c>
      <c r="AW3">
        <v>1904</v>
      </c>
      <c r="AX3">
        <v>54.18</v>
      </c>
      <c r="AY3">
        <v>1.8564126657360032E-3</v>
      </c>
      <c r="AZ3">
        <v>3.6182937081659161</v>
      </c>
      <c r="BA3">
        <v>1904</v>
      </c>
      <c r="BB3">
        <v>54.18</v>
      </c>
      <c r="BC3">
        <v>1.904445327102334E-3</v>
      </c>
      <c r="BD3">
        <v>3.7112229864683646</v>
      </c>
      <c r="BE3">
        <v>1904</v>
      </c>
      <c r="BF3">
        <v>54.18</v>
      </c>
      <c r="BG3">
        <v>1.9017102654993183E-3</v>
      </c>
      <c r="BH3">
        <v>3.7052021069425316</v>
      </c>
      <c r="BI3">
        <v>1904</v>
      </c>
      <c r="BJ3">
        <v>54.18</v>
      </c>
      <c r="BK3">
        <v>1.8400735930794671E-3</v>
      </c>
      <c r="BL3">
        <v>3.5844417010096254</v>
      </c>
      <c r="BM3">
        <v>1904</v>
      </c>
      <c r="BN3">
        <v>54.18</v>
      </c>
      <c r="BO3">
        <v>1.7002941426435914E-3</v>
      </c>
      <c r="BP3">
        <v>3.3115317949659699</v>
      </c>
    </row>
    <row r="4" spans="2:68" ht="15.75" thickBot="1">
      <c r="B4">
        <v>2.6347610744465851E-2</v>
      </c>
      <c r="C4" s="28">
        <v>0.93670920676525449</v>
      </c>
      <c r="D4">
        <v>177.6010365282043</v>
      </c>
      <c r="E4">
        <v>1906</v>
      </c>
      <c r="F4">
        <v>81.27</v>
      </c>
      <c r="G4">
        <v>0.94344354656351626</v>
      </c>
      <c r="H4">
        <v>0.22913388909368423</v>
      </c>
      <c r="I4">
        <v>1914</v>
      </c>
      <c r="J4">
        <v>108.36</v>
      </c>
      <c r="K4">
        <v>0.92849868911726685</v>
      </c>
      <c r="L4">
        <v>0.22588727174557946</v>
      </c>
      <c r="M4">
        <v>1914</v>
      </c>
      <c r="N4">
        <v>108.36</v>
      </c>
      <c r="O4">
        <v>0.94072475533053113</v>
      </c>
      <c r="P4">
        <v>0.21764086718983608</v>
      </c>
      <c r="Q4">
        <v>1914</v>
      </c>
      <c r="R4">
        <v>108.36</v>
      </c>
      <c r="S4">
        <v>0.93670920676525449</v>
      </c>
      <c r="T4">
        <v>0.23794446056905197</v>
      </c>
      <c r="U4">
        <v>1906</v>
      </c>
      <c r="V4">
        <v>81.27</v>
      </c>
      <c r="W4">
        <v>0.94149029162730213</v>
      </c>
      <c r="X4">
        <v>0.23507731773195156</v>
      </c>
      <c r="Y4">
        <v>1906</v>
      </c>
      <c r="Z4">
        <v>81.27</v>
      </c>
      <c r="AA4">
        <v>0.94439139049035525</v>
      </c>
      <c r="AB4">
        <v>0.23460255981997072</v>
      </c>
      <c r="AC4">
        <v>1906</v>
      </c>
      <c r="AD4">
        <v>81.27</v>
      </c>
      <c r="AE4">
        <v>0.94513402349999376</v>
      </c>
      <c r="AF4">
        <v>0.23470945794955064</v>
      </c>
      <c r="AG4">
        <v>1906</v>
      </c>
      <c r="AH4">
        <v>81.27</v>
      </c>
      <c r="AI4">
        <v>0.94347649587217552</v>
      </c>
      <c r="AJ4">
        <v>0.23833782664459316</v>
      </c>
      <c r="AK4">
        <v>1906</v>
      </c>
      <c r="AL4">
        <v>81.27</v>
      </c>
      <c r="AM4">
        <v>0.94312019350568876</v>
      </c>
      <c r="AN4">
        <v>0.23839129264486464</v>
      </c>
      <c r="AO4">
        <v>1906</v>
      </c>
      <c r="AP4">
        <v>81.27</v>
      </c>
      <c r="AQ4">
        <v>0.95564048769673182</v>
      </c>
      <c r="AR4">
        <v>0.20540677798078014</v>
      </c>
      <c r="AS4">
        <v>1906</v>
      </c>
      <c r="AT4">
        <v>81.27</v>
      </c>
      <c r="AU4">
        <v>0.94731455084399963</v>
      </c>
      <c r="AV4">
        <v>0.22385496553616949</v>
      </c>
      <c r="AW4">
        <v>1906</v>
      </c>
      <c r="AX4">
        <v>81.27</v>
      </c>
      <c r="AY4">
        <v>0.94214158859913522</v>
      </c>
      <c r="AZ4">
        <v>0.2345873781825005</v>
      </c>
      <c r="BA4">
        <v>1906</v>
      </c>
      <c r="BB4">
        <v>81.27</v>
      </c>
      <c r="BC4">
        <v>0.94021056187975527</v>
      </c>
      <c r="BD4">
        <v>0.23846993039029166</v>
      </c>
      <c r="BE4">
        <v>1906</v>
      </c>
      <c r="BF4">
        <v>81.27</v>
      </c>
      <c r="BG4">
        <v>0.94168445767563336</v>
      </c>
      <c r="BH4">
        <v>0.23551227534619454</v>
      </c>
      <c r="BI4">
        <v>1906</v>
      </c>
      <c r="BJ4">
        <v>81.27</v>
      </c>
      <c r="BK4">
        <v>0.94681329069200082</v>
      </c>
      <c r="BL4">
        <v>0.22491734558398152</v>
      </c>
      <c r="BM4">
        <v>1906</v>
      </c>
      <c r="BN4">
        <v>81.27</v>
      </c>
      <c r="BO4">
        <v>0.95595363045102955</v>
      </c>
      <c r="BP4">
        <v>0.20468048999687466</v>
      </c>
    </row>
    <row r="5" spans="2:68" ht="16.5" thickTop="1" thickBot="1">
      <c r="B5">
        <v>2.6513282994499343E-2</v>
      </c>
      <c r="C5" s="28">
        <v>0.94149029162730213</v>
      </c>
      <c r="D5">
        <v>193.09416870721446</v>
      </c>
      <c r="E5">
        <v>1914</v>
      </c>
      <c r="F5">
        <v>108.36</v>
      </c>
      <c r="G5">
        <v>216.85882618328924</v>
      </c>
      <c r="H5">
        <v>13</v>
      </c>
      <c r="I5">
        <v>1929</v>
      </c>
      <c r="J5">
        <v>162.54</v>
      </c>
      <c r="K5" s="25">
        <v>155.82909084954804</v>
      </c>
      <c r="L5">
        <v>12</v>
      </c>
      <c r="M5">
        <v>1929</v>
      </c>
      <c r="N5">
        <v>162.54</v>
      </c>
      <c r="O5" s="25">
        <v>190.44538958741538</v>
      </c>
      <c r="P5">
        <v>12</v>
      </c>
      <c r="Q5">
        <v>1929</v>
      </c>
      <c r="R5">
        <v>162.54</v>
      </c>
      <c r="S5" s="25">
        <v>177.6010365282043</v>
      </c>
      <c r="T5">
        <v>12</v>
      </c>
      <c r="U5">
        <v>1929</v>
      </c>
      <c r="V5">
        <v>162.54</v>
      </c>
      <c r="W5" s="25">
        <v>193.09416870721446</v>
      </c>
      <c r="X5">
        <v>12</v>
      </c>
      <c r="Y5">
        <v>1914</v>
      </c>
      <c r="Z5">
        <v>108.36</v>
      </c>
      <c r="AA5" s="25">
        <v>203.79392302407268</v>
      </c>
      <c r="AB5">
        <v>12</v>
      </c>
      <c r="AC5">
        <v>1914</v>
      </c>
      <c r="AD5">
        <v>108.36</v>
      </c>
      <c r="AE5" s="25">
        <v>206.71478037028353</v>
      </c>
      <c r="AF5">
        <v>12</v>
      </c>
      <c r="AG5">
        <v>1914</v>
      </c>
      <c r="AH5">
        <v>108.36</v>
      </c>
      <c r="AI5" s="25">
        <v>200.30106280853943</v>
      </c>
      <c r="AJ5">
        <v>12</v>
      </c>
      <c r="AK5">
        <v>1914</v>
      </c>
      <c r="AL5">
        <v>108.36</v>
      </c>
      <c r="AM5" s="25">
        <v>198.97118185871773</v>
      </c>
      <c r="AN5">
        <v>12</v>
      </c>
      <c r="AO5">
        <v>1914</v>
      </c>
      <c r="AP5">
        <v>108.36</v>
      </c>
      <c r="AQ5" s="25">
        <v>258.51695063644593</v>
      </c>
      <c r="AR5">
        <v>12</v>
      </c>
      <c r="AS5">
        <v>1914</v>
      </c>
      <c r="AT5">
        <v>108.36</v>
      </c>
      <c r="AU5" s="25">
        <v>215.76687286974175</v>
      </c>
      <c r="AV5">
        <v>12</v>
      </c>
      <c r="AW5">
        <v>1914</v>
      </c>
      <c r="AX5">
        <v>108.36</v>
      </c>
      <c r="AY5" s="25">
        <v>195.40286000698302</v>
      </c>
      <c r="AZ5">
        <v>12</v>
      </c>
      <c r="BA5">
        <v>1914</v>
      </c>
      <c r="BB5">
        <v>108.36</v>
      </c>
      <c r="BC5" s="25">
        <v>188.7043447350413</v>
      </c>
      <c r="BD5">
        <v>12</v>
      </c>
      <c r="BE5">
        <v>1914</v>
      </c>
      <c r="BF5">
        <v>108.36</v>
      </c>
      <c r="BG5" s="25">
        <v>193.77704539302383</v>
      </c>
      <c r="BH5">
        <v>12</v>
      </c>
      <c r="BI5">
        <v>1914</v>
      </c>
      <c r="BJ5">
        <v>108.36</v>
      </c>
      <c r="BK5" s="25">
        <v>213.62027536821543</v>
      </c>
      <c r="BL5">
        <v>12</v>
      </c>
      <c r="BM5">
        <v>1914</v>
      </c>
      <c r="BN5">
        <v>108.36</v>
      </c>
      <c r="BO5" s="25">
        <v>260.44016074147709</v>
      </c>
      <c r="BP5">
        <v>12</v>
      </c>
    </row>
    <row r="6" spans="2:68" ht="15.75" thickTop="1">
      <c r="B6">
        <v>2.6384029285717092E-2</v>
      </c>
      <c r="C6" s="28">
        <v>0.94439139049035525</v>
      </c>
      <c r="D6">
        <v>203.79392302407268</v>
      </c>
      <c r="E6">
        <v>1929</v>
      </c>
      <c r="F6">
        <v>162.54</v>
      </c>
      <c r="G6">
        <v>11.385595635868309</v>
      </c>
      <c r="H6">
        <v>0.68253040870555826</v>
      </c>
      <c r="I6">
        <v>1940</v>
      </c>
      <c r="J6">
        <v>216.72</v>
      </c>
      <c r="K6">
        <v>7.9511886381419847</v>
      </c>
      <c r="L6">
        <v>0.61230071443993506</v>
      </c>
      <c r="M6">
        <v>1940</v>
      </c>
      <c r="N6">
        <v>216.72</v>
      </c>
      <c r="O6">
        <v>9.0209309557642303</v>
      </c>
      <c r="P6">
        <v>0.56841056485372643</v>
      </c>
      <c r="Q6">
        <v>1940</v>
      </c>
      <c r="R6">
        <v>216.72</v>
      </c>
      <c r="S6">
        <v>10.055338463336636</v>
      </c>
      <c r="T6">
        <v>0.67941079578596553</v>
      </c>
      <c r="U6">
        <v>1940</v>
      </c>
      <c r="V6">
        <v>216.72</v>
      </c>
      <c r="W6">
        <v>10.670643534672406</v>
      </c>
      <c r="X6">
        <v>0.66313614374458685</v>
      </c>
      <c r="Y6">
        <v>1940</v>
      </c>
      <c r="Z6">
        <v>216.72</v>
      </c>
      <c r="AA6">
        <v>11.216483520102775</v>
      </c>
      <c r="AB6">
        <v>0.66046033288899519</v>
      </c>
      <c r="AC6">
        <v>1929</v>
      </c>
      <c r="AD6">
        <v>162.54</v>
      </c>
      <c r="AE6">
        <v>11.387613307722503</v>
      </c>
      <c r="AF6">
        <v>0.66106235581166251</v>
      </c>
      <c r="AG6">
        <v>1929</v>
      </c>
      <c r="AH6">
        <v>162.54</v>
      </c>
      <c r="AI6">
        <v>11.37808577057017</v>
      </c>
      <c r="AJ6">
        <v>0.68165903531601768</v>
      </c>
      <c r="AK6">
        <v>1929</v>
      </c>
      <c r="AL6">
        <v>162.54</v>
      </c>
      <c r="AM6">
        <v>11.307613526630353</v>
      </c>
      <c r="AN6">
        <v>0.68196490090667394</v>
      </c>
      <c r="AO6">
        <v>1929</v>
      </c>
      <c r="AP6">
        <v>162.54</v>
      </c>
      <c r="AQ6">
        <v>10.907332818166319</v>
      </c>
      <c r="AR6">
        <v>0.50630333328534605</v>
      </c>
      <c r="AS6">
        <v>1929</v>
      </c>
      <c r="AT6">
        <v>162.54</v>
      </c>
      <c r="AU6">
        <v>10.812303604309271</v>
      </c>
      <c r="AV6">
        <v>0.60133254714239559</v>
      </c>
      <c r="AW6">
        <v>1929</v>
      </c>
      <c r="AX6">
        <v>162.54</v>
      </c>
      <c r="AY6">
        <v>10.753261295421192</v>
      </c>
      <c r="AZ6">
        <v>0.66037485603047419</v>
      </c>
      <c r="BA6">
        <v>1929</v>
      </c>
      <c r="BB6">
        <v>162.54</v>
      </c>
      <c r="BC6">
        <v>10.731221259047459</v>
      </c>
      <c r="BD6">
        <v>0.6824148924042065</v>
      </c>
      <c r="BE6">
        <v>1929</v>
      </c>
      <c r="BF6">
        <v>162.54</v>
      </c>
      <c r="BG6">
        <v>10.748043769386765</v>
      </c>
      <c r="BH6">
        <v>0.66559238206490101</v>
      </c>
      <c r="BI6">
        <v>1929</v>
      </c>
      <c r="BJ6">
        <v>162.54</v>
      </c>
      <c r="BK6">
        <v>10.806582403317135</v>
      </c>
      <c r="BL6">
        <v>0.60705374813453006</v>
      </c>
      <c r="BM6">
        <v>1929</v>
      </c>
      <c r="BN6">
        <v>162.54</v>
      </c>
      <c r="BO6">
        <v>10.910906915627336</v>
      </c>
      <c r="BP6">
        <v>0.50272923582432849</v>
      </c>
    </row>
    <row r="7" spans="2:68">
      <c r="B7">
        <v>2.6278147189906252E-2</v>
      </c>
      <c r="C7" s="28">
        <v>0.94513402349999376</v>
      </c>
      <c r="D7">
        <v>206.71478037028353</v>
      </c>
      <c r="E7">
        <v>1940</v>
      </c>
      <c r="F7">
        <v>216.72</v>
      </c>
      <c r="G7" t="s">
        <v>26</v>
      </c>
      <c r="H7">
        <f>TINV(0.0455,H5)</f>
        <v>2.2118006944559063</v>
      </c>
      <c r="I7">
        <v>1955</v>
      </c>
      <c r="J7">
        <v>270.91000000000003</v>
      </c>
      <c r="K7" t="s">
        <v>26</v>
      </c>
      <c r="L7">
        <f>TINV(0.0455,L5)</f>
        <v>2.2313513154075313</v>
      </c>
      <c r="M7">
        <v>1955</v>
      </c>
      <c r="N7">
        <v>270.91000000000003</v>
      </c>
      <c r="O7" t="s">
        <v>26</v>
      </c>
      <c r="P7">
        <f>TINV(0.0455,P5)</f>
        <v>2.2313513154075313</v>
      </c>
      <c r="Q7">
        <v>1955</v>
      </c>
      <c r="R7">
        <v>270.91000000000003</v>
      </c>
      <c r="S7" t="s">
        <v>26</v>
      </c>
      <c r="T7">
        <f>TINV(0.0455,T5)</f>
        <v>2.2313513154075313</v>
      </c>
      <c r="U7">
        <v>1955</v>
      </c>
      <c r="V7">
        <v>270.91000000000003</v>
      </c>
      <c r="W7" t="s">
        <v>26</v>
      </c>
      <c r="X7">
        <f>TINV(0.0455,X5)</f>
        <v>2.2313513154075313</v>
      </c>
      <c r="Y7">
        <v>1955</v>
      </c>
      <c r="Z7">
        <v>270.91000000000003</v>
      </c>
      <c r="AA7" t="s">
        <v>26</v>
      </c>
      <c r="AB7">
        <f>TINV(0.0455,AB5)</f>
        <v>2.2313513154075313</v>
      </c>
      <c r="AC7">
        <v>1955</v>
      </c>
      <c r="AD7">
        <v>270.91000000000003</v>
      </c>
      <c r="AE7" t="s">
        <v>26</v>
      </c>
      <c r="AF7">
        <f>TINV(0.0455,AF5)</f>
        <v>2.2313513154075313</v>
      </c>
      <c r="AG7">
        <v>1940</v>
      </c>
      <c r="AH7">
        <v>216.72</v>
      </c>
      <c r="AI7" t="s">
        <v>26</v>
      </c>
      <c r="AJ7">
        <f>TINV(0.0455,AJ5)</f>
        <v>2.2313513154075313</v>
      </c>
      <c r="AK7">
        <v>1940</v>
      </c>
      <c r="AL7">
        <v>216.72</v>
      </c>
      <c r="AM7" t="s">
        <v>26</v>
      </c>
      <c r="AN7">
        <f>TINV(0.0455,AN5)</f>
        <v>2.2313513154075313</v>
      </c>
      <c r="AO7">
        <v>1940</v>
      </c>
      <c r="AP7">
        <v>216.72</v>
      </c>
      <c r="AQ7" t="s">
        <v>26</v>
      </c>
      <c r="AR7">
        <f>TINV(0.0455,AR5)</f>
        <v>2.2313513154075313</v>
      </c>
      <c r="AS7">
        <v>1940</v>
      </c>
      <c r="AT7">
        <v>216.72</v>
      </c>
      <c r="AU7" t="s">
        <v>26</v>
      </c>
      <c r="AV7">
        <f>TINV(0.0455,AV5)</f>
        <v>2.2313513154075313</v>
      </c>
      <c r="AW7">
        <v>1940</v>
      </c>
      <c r="AX7">
        <v>216.72</v>
      </c>
      <c r="AY7" t="s">
        <v>26</v>
      </c>
      <c r="AZ7">
        <f>TINV(0.0455,AZ5)</f>
        <v>2.2313513154075313</v>
      </c>
      <c r="BA7">
        <v>1940</v>
      </c>
      <c r="BB7">
        <v>216.72</v>
      </c>
      <c r="BC7" t="s">
        <v>26</v>
      </c>
      <c r="BD7">
        <f>TINV(0.0455,BD5)</f>
        <v>2.2313513154075313</v>
      </c>
      <c r="BE7">
        <v>1940</v>
      </c>
      <c r="BF7">
        <v>216.72</v>
      </c>
      <c r="BG7" t="s">
        <v>26</v>
      </c>
      <c r="BH7">
        <f>TINV(0.0455,BH5)</f>
        <v>2.2313513154075313</v>
      </c>
      <c r="BI7">
        <v>1940</v>
      </c>
      <c r="BJ7">
        <v>216.72</v>
      </c>
      <c r="BK7" t="s">
        <v>26</v>
      </c>
      <c r="BL7">
        <f>TINV(0.0455,BL5)</f>
        <v>2.2313513154075313</v>
      </c>
      <c r="BM7">
        <v>1940</v>
      </c>
      <c r="BN7">
        <v>216.72</v>
      </c>
    </row>
    <row r="8" spans="2:68">
      <c r="B8">
        <v>2.6189844093730485E-2</v>
      </c>
      <c r="C8" s="28">
        <v>0.94347649587217552</v>
      </c>
      <c r="D8">
        <v>200.30106280853943</v>
      </c>
      <c r="E8">
        <v>1955</v>
      </c>
      <c r="F8">
        <v>270.91000000000003</v>
      </c>
      <c r="G8" t="s">
        <v>27</v>
      </c>
      <c r="H8">
        <f>H7*G3</f>
        <v>3.9323664898551439E-3</v>
      </c>
      <c r="I8">
        <v>1960</v>
      </c>
      <c r="J8">
        <v>325.08999999999997</v>
      </c>
      <c r="K8" t="s">
        <v>27</v>
      </c>
      <c r="L8">
        <f>L7*K3</f>
        <v>4.4754477174162657E-3</v>
      </c>
      <c r="M8">
        <v>1960</v>
      </c>
      <c r="N8">
        <v>325.08999999999997</v>
      </c>
      <c r="O8" t="s">
        <v>27</v>
      </c>
      <c r="P8">
        <f>P7*O3</f>
        <v>4.0625304407851063E-3</v>
      </c>
      <c r="Q8">
        <v>1960</v>
      </c>
      <c r="R8">
        <v>325.08999999999997</v>
      </c>
      <c r="S8" t="s">
        <v>27</v>
      </c>
      <c r="T8">
        <f>T7*S3</f>
        <v>4.4115016274827367E-3</v>
      </c>
      <c r="U8">
        <v>1960</v>
      </c>
      <c r="V8">
        <v>325.08999999999997</v>
      </c>
      <c r="W8" t="s">
        <v>27</v>
      </c>
      <c r="X8">
        <f>X7*W3</f>
        <v>4.2574237768526852E-3</v>
      </c>
      <c r="Y8">
        <v>1960</v>
      </c>
      <c r="Z8">
        <v>325.08999999999997</v>
      </c>
      <c r="AA8" t="s">
        <v>27</v>
      </c>
      <c r="AB8">
        <f>AB7*AA3</f>
        <v>4.1239506426806738E-3</v>
      </c>
      <c r="AC8">
        <v>1960</v>
      </c>
      <c r="AD8">
        <v>325.08999999999997</v>
      </c>
      <c r="AE8" t="s">
        <v>27</v>
      </c>
      <c r="AF8">
        <f>AF7*AE3</f>
        <v>4.0782789611861136E-3</v>
      </c>
      <c r="AG8">
        <v>1960</v>
      </c>
      <c r="AH8">
        <v>325.08999999999997</v>
      </c>
      <c r="AI8" t="s">
        <v>27</v>
      </c>
      <c r="AJ8">
        <f>AJ7*AI3</f>
        <v>4.1291364959085922E-3</v>
      </c>
      <c r="AK8">
        <v>1955</v>
      </c>
      <c r="AL8">
        <v>270.91000000000003</v>
      </c>
      <c r="AM8" t="s">
        <v>27</v>
      </c>
      <c r="AN8">
        <f>AN7*AM3</f>
        <v>4.1393863061458857E-3</v>
      </c>
      <c r="AO8">
        <v>1955</v>
      </c>
      <c r="AP8">
        <v>270.91000000000003</v>
      </c>
      <c r="AQ8" t="s">
        <v>27</v>
      </c>
      <c r="AR8">
        <f>AR7*AQ3</f>
        <v>3.5805758186310144E-3</v>
      </c>
      <c r="AS8">
        <v>1955</v>
      </c>
      <c r="AT8">
        <v>270.91000000000003</v>
      </c>
      <c r="AU8" t="s">
        <v>27</v>
      </c>
      <c r="AV8">
        <f>AV7*AU3</f>
        <v>3.9239855292037065E-3</v>
      </c>
      <c r="AW8">
        <v>1955</v>
      </c>
      <c r="AX8">
        <v>270.91000000000003</v>
      </c>
      <c r="AY8" t="s">
        <v>27</v>
      </c>
      <c r="AZ8">
        <f>AZ7*AY3</f>
        <v>4.1423088436292324E-3</v>
      </c>
      <c r="BA8">
        <v>1955</v>
      </c>
      <c r="BB8">
        <v>270.91000000000003</v>
      </c>
      <c r="BC8" t="s">
        <v>27</v>
      </c>
      <c r="BD8">
        <f>BD7*BC3</f>
        <v>4.2494865857515196E-3</v>
      </c>
      <c r="BE8">
        <v>1955</v>
      </c>
      <c r="BF8">
        <v>270.91000000000003</v>
      </c>
      <c r="BG8" t="s">
        <v>27</v>
      </c>
      <c r="BH8">
        <f>BH7*BG3</f>
        <v>4.2433837024459095E-3</v>
      </c>
      <c r="BI8">
        <v>1955</v>
      </c>
      <c r="BJ8">
        <v>270.91000000000003</v>
      </c>
      <c r="BK8" t="s">
        <v>27</v>
      </c>
      <c r="BL8">
        <f>BL7*BK3</f>
        <v>4.1058506323645317E-3</v>
      </c>
      <c r="BM8">
        <v>1955</v>
      </c>
      <c r="BN8">
        <v>270.91000000000003</v>
      </c>
    </row>
    <row r="9" spans="2:68">
      <c r="B9">
        <v>2.6167551958768243E-2</v>
      </c>
      <c r="C9" s="28">
        <v>0.94312019350568876</v>
      </c>
      <c r="D9">
        <v>198.97118185871773</v>
      </c>
      <c r="E9">
        <v>1960</v>
      </c>
      <c r="F9">
        <v>325.08999999999997</v>
      </c>
      <c r="G9" t="s">
        <v>28</v>
      </c>
      <c r="H9">
        <f>G2+H8</f>
        <v>1.0304597379516416</v>
      </c>
      <c r="I9">
        <v>1965</v>
      </c>
      <c r="J9">
        <v>541.80999999999995</v>
      </c>
      <c r="K9" t="s">
        <v>28</v>
      </c>
      <c r="L9">
        <f>K2+L8</f>
        <v>1.029829127103129</v>
      </c>
      <c r="M9">
        <v>1965</v>
      </c>
      <c r="N9">
        <v>541.80999999999995</v>
      </c>
      <c r="O9" t="s">
        <v>28</v>
      </c>
      <c r="P9">
        <f>O2+P8</f>
        <v>1.0295062882528883</v>
      </c>
      <c r="Q9">
        <v>1965</v>
      </c>
      <c r="R9">
        <v>541.80999999999995</v>
      </c>
      <c r="S9" t="s">
        <v>28</v>
      </c>
      <c r="T9">
        <f>S2+T8</f>
        <v>1.0311092792573309</v>
      </c>
      <c r="U9">
        <v>1965</v>
      </c>
      <c r="V9">
        <v>541.80999999999995</v>
      </c>
      <c r="W9" t="s">
        <v>28</v>
      </c>
      <c r="X9">
        <f>W2+X8</f>
        <v>1.0311253108284413</v>
      </c>
      <c r="Y9">
        <v>1965</v>
      </c>
      <c r="Z9">
        <v>541.80999999999995</v>
      </c>
      <c r="AA9" t="s">
        <v>28</v>
      </c>
      <c r="AB9">
        <f>AA2+AB8</f>
        <v>1.030859119788764</v>
      </c>
      <c r="AC9">
        <v>1965</v>
      </c>
      <c r="AD9">
        <v>541.80999999999995</v>
      </c>
      <c r="AE9" t="s">
        <v>28</v>
      </c>
      <c r="AF9">
        <f>AE2+AF8</f>
        <v>1.0307047409908878</v>
      </c>
      <c r="AG9">
        <v>1965</v>
      </c>
      <c r="AH9">
        <v>541.80999999999995</v>
      </c>
      <c r="AI9" t="s">
        <v>28</v>
      </c>
      <c r="AJ9">
        <f>AI2+AJ8</f>
        <v>1.0306649482328067</v>
      </c>
      <c r="AK9">
        <v>1965</v>
      </c>
      <c r="AL9">
        <v>541.80999999999995</v>
      </c>
      <c r="AM9" t="s">
        <v>28</v>
      </c>
      <c r="AN9">
        <f>AM2+AN8</f>
        <v>1.0306523146232462</v>
      </c>
      <c r="AO9">
        <v>1960</v>
      </c>
      <c r="AP9">
        <v>325.08999999999997</v>
      </c>
      <c r="AQ9" t="s">
        <v>28</v>
      </c>
      <c r="AR9">
        <f>AQ2+AR8</f>
        <v>1.0297168696111694</v>
      </c>
      <c r="AS9">
        <v>1960</v>
      </c>
      <c r="AT9">
        <v>325.08999999999997</v>
      </c>
      <c r="AU9" t="s">
        <v>28</v>
      </c>
      <c r="AV9">
        <f>AU2+AV8</f>
        <v>1.0300921445098834</v>
      </c>
      <c r="AW9">
        <v>1960</v>
      </c>
      <c r="AX9">
        <v>325.08999999999997</v>
      </c>
      <c r="AY9" t="s">
        <v>28</v>
      </c>
      <c r="AZ9">
        <f>AY2+AZ8</f>
        <v>1.0304321021341405</v>
      </c>
      <c r="BA9">
        <v>1960</v>
      </c>
      <c r="BB9">
        <v>325.08999999999997</v>
      </c>
      <c r="BC9" t="s">
        <v>28</v>
      </c>
      <c r="BD9">
        <f>BC2+BD8</f>
        <v>1.0307560057488603</v>
      </c>
      <c r="BE9">
        <v>1960</v>
      </c>
      <c r="BF9">
        <v>325.08999999999997</v>
      </c>
      <c r="BG9" t="s">
        <v>28</v>
      </c>
      <c r="BH9">
        <f>BG2+BH8</f>
        <v>1.0310694278314378</v>
      </c>
      <c r="BI9">
        <v>1960</v>
      </c>
      <c r="BJ9">
        <v>325.08999999999997</v>
      </c>
      <c r="BK9" t="s">
        <v>28</v>
      </c>
      <c r="BL9">
        <f>BK2+BL8</f>
        <v>1.0313648235465729</v>
      </c>
      <c r="BM9">
        <v>1960</v>
      </c>
      <c r="BN9">
        <v>325.08999999999997</v>
      </c>
    </row>
    <row r="10" spans="2:68">
      <c r="B10">
        <v>2.580057787987363E-2</v>
      </c>
      <c r="C10" s="28">
        <v>0.95564048769673182</v>
      </c>
      <c r="D10">
        <v>258.51695063644593</v>
      </c>
      <c r="E10">
        <v>1965</v>
      </c>
      <c r="F10">
        <v>541.80999999999995</v>
      </c>
      <c r="G10" t="s">
        <v>29</v>
      </c>
      <c r="H10">
        <f>G2-H8</f>
        <v>1.0225950049719312</v>
      </c>
      <c r="I10">
        <v>1970</v>
      </c>
      <c r="J10">
        <v>541.80999999999995</v>
      </c>
      <c r="K10" t="s">
        <v>29</v>
      </c>
      <c r="L10">
        <f>K2-L8</f>
        <v>1.0208782316682965</v>
      </c>
      <c r="M10">
        <v>1970</v>
      </c>
      <c r="N10">
        <v>541.80999999999995</v>
      </c>
      <c r="O10" t="s">
        <v>29</v>
      </c>
      <c r="P10">
        <f>O2-P8</f>
        <v>1.0213812273713181</v>
      </c>
      <c r="Q10">
        <v>1970</v>
      </c>
      <c r="R10">
        <v>541.80999999999995</v>
      </c>
      <c r="S10" t="s">
        <v>29</v>
      </c>
      <c r="T10">
        <f>S2-T8</f>
        <v>1.0222862760023652</v>
      </c>
      <c r="U10">
        <v>1970</v>
      </c>
      <c r="V10">
        <v>541.80999999999995</v>
      </c>
      <c r="W10" t="s">
        <v>29</v>
      </c>
      <c r="X10">
        <f>W2-X8</f>
        <v>1.0226104632747359</v>
      </c>
      <c r="Y10">
        <v>1970</v>
      </c>
      <c r="Z10">
        <v>541.80999999999995</v>
      </c>
      <c r="AA10" t="s">
        <v>29</v>
      </c>
      <c r="AB10">
        <f>AA2-AB8</f>
        <v>1.0226112185034026</v>
      </c>
      <c r="AC10">
        <v>1970</v>
      </c>
      <c r="AD10">
        <v>541.80999999999995</v>
      </c>
      <c r="AE10" t="s">
        <v>29</v>
      </c>
      <c r="AF10">
        <f>AE2-AF8</f>
        <v>1.0225481830685155</v>
      </c>
      <c r="AG10">
        <v>1970</v>
      </c>
      <c r="AH10">
        <v>541.80999999999995</v>
      </c>
      <c r="AI10" t="s">
        <v>29</v>
      </c>
      <c r="AJ10">
        <f>AI2-AJ8</f>
        <v>1.0224066752409895</v>
      </c>
      <c r="AK10">
        <v>1970</v>
      </c>
      <c r="AL10">
        <v>541.80999999999995</v>
      </c>
      <c r="AM10" t="s">
        <v>29</v>
      </c>
      <c r="AN10">
        <f>AM2-AN8</f>
        <v>1.0223735420109545</v>
      </c>
      <c r="AO10">
        <v>1970</v>
      </c>
      <c r="AP10">
        <v>541.80999999999995</v>
      </c>
      <c r="AQ10" t="s">
        <v>29</v>
      </c>
      <c r="AR10">
        <f>AQ2-AR8</f>
        <v>1.0225557179739075</v>
      </c>
      <c r="AS10">
        <v>1965</v>
      </c>
      <c r="AT10">
        <v>541.80999999999995</v>
      </c>
      <c r="AU10" t="s">
        <v>29</v>
      </c>
      <c r="AV10">
        <f>AU2-AV8</f>
        <v>1.022244173451476</v>
      </c>
      <c r="AW10">
        <v>1965</v>
      </c>
      <c r="AX10">
        <v>541.80999999999995</v>
      </c>
      <c r="AY10" t="s">
        <v>29</v>
      </c>
      <c r="AZ10">
        <f>AY2-AZ8</f>
        <v>1.0221474844468821</v>
      </c>
      <c r="BA10">
        <v>1965</v>
      </c>
      <c r="BB10">
        <v>541.80999999999995</v>
      </c>
      <c r="BC10" t="s">
        <v>29</v>
      </c>
      <c r="BD10">
        <f>BC2-BD8</f>
        <v>1.0222570325773574</v>
      </c>
      <c r="BE10">
        <v>1965</v>
      </c>
      <c r="BF10">
        <v>541.80999999999995</v>
      </c>
      <c r="BG10" t="s">
        <v>29</v>
      </c>
      <c r="BH10">
        <f>BG2-BH8</f>
        <v>1.0225826604265462</v>
      </c>
      <c r="BI10">
        <v>1965</v>
      </c>
      <c r="BJ10">
        <v>541.80999999999995</v>
      </c>
      <c r="BK10" t="s">
        <v>29</v>
      </c>
      <c r="BL10">
        <f>BK2-BL8</f>
        <v>1.0231531222818437</v>
      </c>
      <c r="BM10">
        <v>1965</v>
      </c>
      <c r="BN10">
        <v>541.80999999999995</v>
      </c>
    </row>
    <row r="11" spans="2:68">
      <c r="B11">
        <v>2.5831630960814662E-2</v>
      </c>
      <c r="C11" s="28">
        <v>0.94731455084399963</v>
      </c>
      <c r="D11">
        <v>215.76687286974175</v>
      </c>
      <c r="E11">
        <v>1970</v>
      </c>
      <c r="F11">
        <v>541.80999999999995</v>
      </c>
      <c r="G11" t="s">
        <v>30</v>
      </c>
      <c r="H11" s="29">
        <f>LN(G2)</f>
        <v>2.6181621964785962E-2</v>
      </c>
      <c r="I11">
        <v>1975</v>
      </c>
      <c r="J11">
        <v>541.80999999999995</v>
      </c>
      <c r="K11" t="s">
        <v>30</v>
      </c>
      <c r="L11" s="29">
        <f>LN(K2)</f>
        <v>2.5037606132487265E-2</v>
      </c>
      <c r="M11">
        <v>1975</v>
      </c>
      <c r="N11">
        <v>541.80999999999995</v>
      </c>
      <c r="O11" t="s">
        <v>30</v>
      </c>
      <c r="P11" s="29">
        <f>LN(O2)</f>
        <v>2.5125453352124353E-2</v>
      </c>
      <c r="Q11">
        <v>1975</v>
      </c>
      <c r="R11">
        <v>541.80999999999995</v>
      </c>
      <c r="S11" t="s">
        <v>30</v>
      </c>
      <c r="T11" s="29">
        <f>LN(S2)</f>
        <v>2.6347610744465851E-2</v>
      </c>
      <c r="U11">
        <v>1975</v>
      </c>
      <c r="V11">
        <v>541.80999999999995</v>
      </c>
      <c r="W11" t="s">
        <v>30</v>
      </c>
      <c r="X11" s="29">
        <f>LN(W2)</f>
        <v>2.6513282994499343E-2</v>
      </c>
      <c r="Y11">
        <v>1975</v>
      </c>
      <c r="Z11">
        <v>541.80999999999995</v>
      </c>
      <c r="AA11" t="s">
        <v>30</v>
      </c>
      <c r="AB11" s="29">
        <f>LN(AA2)</f>
        <v>2.6384029285717092E-2</v>
      </c>
      <c r="AC11">
        <v>1975</v>
      </c>
      <c r="AD11">
        <v>541.80999999999995</v>
      </c>
      <c r="AE11" t="s">
        <v>30</v>
      </c>
      <c r="AF11" s="29">
        <f>LN(AE2)</f>
        <v>2.6278147189906252E-2</v>
      </c>
      <c r="AG11">
        <v>1975</v>
      </c>
      <c r="AH11">
        <v>541.80999999999995</v>
      </c>
      <c r="AI11" t="s">
        <v>30</v>
      </c>
      <c r="AJ11" s="29">
        <f>LN(AI2)</f>
        <v>2.6189844093730485E-2</v>
      </c>
      <c r="AK11">
        <v>1975</v>
      </c>
      <c r="AL11">
        <v>541.80999999999995</v>
      </c>
      <c r="AM11" t="s">
        <v>30</v>
      </c>
      <c r="AN11" s="29">
        <f>LN(AM2)</f>
        <v>2.6167551958768243E-2</v>
      </c>
      <c r="AO11">
        <v>1975</v>
      </c>
      <c r="AP11">
        <v>541.80999999999995</v>
      </c>
      <c r="AQ11" t="s">
        <v>30</v>
      </c>
      <c r="AR11" s="29">
        <f>LN(AQ2)</f>
        <v>2.580057787987363E-2</v>
      </c>
      <c r="AS11">
        <v>1975</v>
      </c>
      <c r="AT11">
        <v>541.80999999999995</v>
      </c>
      <c r="AU11" t="s">
        <v>30</v>
      </c>
      <c r="AV11" s="29">
        <f>LN(AU2)</f>
        <v>2.5831630960814662E-2</v>
      </c>
      <c r="AW11">
        <v>1970</v>
      </c>
      <c r="AX11">
        <v>541.80999999999995</v>
      </c>
      <c r="AY11" t="s">
        <v>30</v>
      </c>
      <c r="AZ11" s="29">
        <f>LN(AY2)</f>
        <v>2.5950156468086943E-2</v>
      </c>
      <c r="BA11">
        <v>1970</v>
      </c>
      <c r="BB11">
        <v>541.80999999999995</v>
      </c>
      <c r="BC11" t="s">
        <v>30</v>
      </c>
      <c r="BD11" s="29">
        <f>LN(BC2)</f>
        <v>2.6161308321866104E-2</v>
      </c>
      <c r="BE11">
        <v>1970</v>
      </c>
      <c r="BF11">
        <v>541.80999999999995</v>
      </c>
      <c r="BG11" t="s">
        <v>30</v>
      </c>
      <c r="BH11" s="29">
        <f>LN(BG2)</f>
        <v>2.6472534057214121E-2</v>
      </c>
      <c r="BI11">
        <v>1970</v>
      </c>
      <c r="BJ11">
        <v>541.80999999999995</v>
      </c>
      <c r="BK11" t="s">
        <v>30</v>
      </c>
      <c r="BL11" s="29">
        <f>LN(BK2)</f>
        <v>2.6894063631729942E-2</v>
      </c>
      <c r="BM11">
        <v>1970</v>
      </c>
      <c r="BN11">
        <v>541.80999999999995</v>
      </c>
    </row>
    <row r="12" spans="2:68">
      <c r="B12">
        <v>2.5950156468086943E-2</v>
      </c>
      <c r="C12" s="28">
        <v>0.94214158859913522</v>
      </c>
      <c r="D12">
        <v>195.40286000698302</v>
      </c>
      <c r="E12">
        <v>1975</v>
      </c>
      <c r="F12">
        <v>541.80999999999995</v>
      </c>
      <c r="G12" t="s">
        <v>31</v>
      </c>
      <c r="H12" s="29">
        <f>LN(H9)</f>
        <v>3.0005050183984538E-2</v>
      </c>
      <c r="I12">
        <v>1980</v>
      </c>
      <c r="J12">
        <v>541.80999999999995</v>
      </c>
      <c r="K12" t="s">
        <v>31</v>
      </c>
      <c r="L12" s="29">
        <f>LN(L9)</f>
        <v>2.9392892462898591E-2</v>
      </c>
      <c r="M12">
        <v>1980</v>
      </c>
      <c r="N12">
        <v>541.80999999999995</v>
      </c>
      <c r="O12" t="s">
        <v>31</v>
      </c>
      <c r="P12" s="29">
        <f>LN(P9)</f>
        <v>2.907935553202453E-2</v>
      </c>
      <c r="Q12">
        <v>1980</v>
      </c>
      <c r="R12">
        <v>541.80999999999995</v>
      </c>
      <c r="S12" t="s">
        <v>31</v>
      </c>
      <c r="T12" s="29">
        <f>LN(T9)</f>
        <v>3.0635192877981724E-2</v>
      </c>
      <c r="U12">
        <v>1980</v>
      </c>
      <c r="V12">
        <v>541.80999999999995</v>
      </c>
      <c r="W12" t="s">
        <v>31</v>
      </c>
      <c r="X12" s="29">
        <f>LN(X9)</f>
        <v>3.0650740644649788E-2</v>
      </c>
      <c r="Y12">
        <v>1980</v>
      </c>
      <c r="Z12">
        <v>541.80999999999995</v>
      </c>
      <c r="AA12" t="s">
        <v>31</v>
      </c>
      <c r="AB12" s="29">
        <f>LN(AB9)</f>
        <v>3.0392551458346049E-2</v>
      </c>
      <c r="AC12">
        <v>1980</v>
      </c>
      <c r="AD12">
        <v>541.80999999999995</v>
      </c>
      <c r="AE12" t="s">
        <v>31</v>
      </c>
      <c r="AF12" s="29">
        <f>LN(AF9)</f>
        <v>3.0242782827743116E-2</v>
      </c>
      <c r="AG12">
        <v>1980</v>
      </c>
      <c r="AH12">
        <v>541.80999999999995</v>
      </c>
      <c r="AI12" t="s">
        <v>31</v>
      </c>
      <c r="AJ12" s="29">
        <f>LN(AJ9)</f>
        <v>3.0204174752448274E-2</v>
      </c>
      <c r="AK12">
        <v>1980</v>
      </c>
      <c r="AL12">
        <v>541.80999999999995</v>
      </c>
      <c r="AM12" t="s">
        <v>31</v>
      </c>
      <c r="AN12" s="29">
        <f>LN(AN9)</f>
        <v>3.0191916950325033E-2</v>
      </c>
      <c r="AO12">
        <v>1980</v>
      </c>
      <c r="AP12">
        <v>541.80999999999995</v>
      </c>
      <c r="AQ12" t="s">
        <v>31</v>
      </c>
      <c r="AR12" s="29">
        <f>LN(AR9)</f>
        <v>2.9283880581396644E-2</v>
      </c>
      <c r="AS12">
        <v>1980</v>
      </c>
      <c r="AT12">
        <v>541.80999999999995</v>
      </c>
      <c r="AU12" t="s">
        <v>31</v>
      </c>
      <c r="AV12" s="29">
        <f>LN(AV9)</f>
        <v>2.9648258929382772E-2</v>
      </c>
      <c r="AW12">
        <v>1980</v>
      </c>
      <c r="AX12">
        <v>541.80999999999995</v>
      </c>
      <c r="AY12" t="s">
        <v>31</v>
      </c>
      <c r="AZ12" s="29">
        <f>LN(AZ9)</f>
        <v>2.9978230904131795E-2</v>
      </c>
      <c r="BA12">
        <v>1975</v>
      </c>
      <c r="BB12">
        <v>541.80999999999995</v>
      </c>
      <c r="BC12" t="s">
        <v>31</v>
      </c>
      <c r="BD12" s="29">
        <f>LN(BD9)</f>
        <v>3.0292519169377658E-2</v>
      </c>
      <c r="BE12">
        <v>1975</v>
      </c>
      <c r="BF12">
        <v>541.80999999999995</v>
      </c>
      <c r="BG12" t="s">
        <v>31</v>
      </c>
      <c r="BH12" s="29">
        <f>LN(BH9)</f>
        <v>3.0596543050242744E-2</v>
      </c>
      <c r="BI12">
        <v>1975</v>
      </c>
      <c r="BJ12">
        <v>541.80999999999995</v>
      </c>
      <c r="BK12" t="s">
        <v>31</v>
      </c>
      <c r="BL12" s="29">
        <f>LN(BL9)</f>
        <v>3.0882996513627168E-2</v>
      </c>
      <c r="BM12">
        <v>1975</v>
      </c>
      <c r="BN12">
        <v>541.80999999999995</v>
      </c>
    </row>
    <row r="13" spans="2:68">
      <c r="B13">
        <v>2.6161308321866104E-2</v>
      </c>
      <c r="C13" s="28">
        <v>0.94021056187975527</v>
      </c>
      <c r="D13">
        <v>188.7043447350413</v>
      </c>
      <c r="E13">
        <v>1980</v>
      </c>
      <c r="F13">
        <v>541.80999999999995</v>
      </c>
      <c r="G13" t="s">
        <v>32</v>
      </c>
      <c r="H13" s="29">
        <f>LN(H10)</f>
        <v>2.23435190165212E-2</v>
      </c>
      <c r="I13">
        <v>1985</v>
      </c>
      <c r="J13">
        <v>541.80999999999995</v>
      </c>
      <c r="K13" t="s">
        <v>32</v>
      </c>
      <c r="L13" s="29">
        <f>LN(L10)</f>
        <v>2.0663268277966908E-2</v>
      </c>
      <c r="M13">
        <v>1985</v>
      </c>
      <c r="N13">
        <v>541.80999999999995</v>
      </c>
      <c r="O13" t="s">
        <v>32</v>
      </c>
      <c r="P13" s="29">
        <f>LN(P10)</f>
        <v>2.1155855751087298E-2</v>
      </c>
      <c r="Q13">
        <v>1985</v>
      </c>
      <c r="R13">
        <v>541.80999999999995</v>
      </c>
      <c r="S13" t="s">
        <v>32</v>
      </c>
      <c r="T13" s="29">
        <f>LN(T10)</f>
        <v>2.2041566062299196E-2</v>
      </c>
      <c r="U13">
        <v>1985</v>
      </c>
      <c r="V13">
        <v>541.80999999999995</v>
      </c>
      <c r="W13" t="s">
        <v>32</v>
      </c>
      <c r="X13" s="29">
        <f>LN(X10)</f>
        <v>2.2358635642253908E-2</v>
      </c>
      <c r="Y13">
        <v>1985</v>
      </c>
      <c r="Z13">
        <v>541.80999999999995</v>
      </c>
      <c r="AA13" t="s">
        <v>32</v>
      </c>
      <c r="AB13" s="29">
        <f>LN(AB10)</f>
        <v>2.2359374172138902E-2</v>
      </c>
      <c r="AC13">
        <v>1985</v>
      </c>
      <c r="AD13">
        <v>541.80999999999995</v>
      </c>
      <c r="AE13" t="s">
        <v>32</v>
      </c>
      <c r="AF13" s="29">
        <f>LN(AF10)</f>
        <v>2.2297730629969346E-2</v>
      </c>
      <c r="AG13">
        <v>1985</v>
      </c>
      <c r="AH13">
        <v>541.80999999999995</v>
      </c>
      <c r="AI13" t="s">
        <v>32</v>
      </c>
      <c r="AJ13" s="29">
        <f>LN(AJ10)</f>
        <v>2.2159333611397675E-2</v>
      </c>
      <c r="AK13">
        <v>1985</v>
      </c>
      <c r="AL13">
        <v>541.80999999999995</v>
      </c>
      <c r="AM13" t="s">
        <v>32</v>
      </c>
      <c r="AN13" s="29">
        <f>LN(AN10)</f>
        <v>2.2126925991489868E-2</v>
      </c>
      <c r="AO13">
        <v>1985</v>
      </c>
      <c r="AP13">
        <v>541.80999999999995</v>
      </c>
      <c r="AQ13" t="s">
        <v>32</v>
      </c>
      <c r="AR13" s="29">
        <f>LN(AR10)</f>
        <v>2.2305099356211826E-2</v>
      </c>
      <c r="AS13">
        <v>1985</v>
      </c>
      <c r="AT13">
        <v>541.80999999999995</v>
      </c>
      <c r="AU13" t="s">
        <v>32</v>
      </c>
      <c r="AV13" s="29">
        <f>LN(AV10)</f>
        <v>2.2000380516829419E-2</v>
      </c>
      <c r="AW13">
        <v>1985</v>
      </c>
      <c r="AX13">
        <v>541.80999999999995</v>
      </c>
      <c r="AY13" t="s">
        <v>32</v>
      </c>
      <c r="AZ13" s="29">
        <f>LN(AZ10)</f>
        <v>2.1905791004792955E-2</v>
      </c>
      <c r="BA13">
        <v>1985</v>
      </c>
      <c r="BB13">
        <v>541.80999999999995</v>
      </c>
      <c r="BC13" t="s">
        <v>32</v>
      </c>
      <c r="BD13" s="29">
        <f>LN(BD10)</f>
        <v>2.2012959747248748E-2</v>
      </c>
      <c r="BE13">
        <v>1980</v>
      </c>
      <c r="BF13">
        <v>541.80999999999995</v>
      </c>
      <c r="BG13" t="s">
        <v>32</v>
      </c>
      <c r="BH13" s="29">
        <f>LN(BH10)</f>
        <v>2.2331447160277105E-2</v>
      </c>
      <c r="BI13">
        <v>1980</v>
      </c>
      <c r="BJ13">
        <v>541.80999999999995</v>
      </c>
      <c r="BK13" t="s">
        <v>32</v>
      </c>
      <c r="BL13" s="29">
        <f>LN(BL10)</f>
        <v>2.2889155418504444E-2</v>
      </c>
      <c r="BM13">
        <v>1980</v>
      </c>
      <c r="BN13">
        <v>541.80999999999995</v>
      </c>
    </row>
    <row r="14" spans="2:68">
      <c r="B14">
        <v>2.6472534057214121E-2</v>
      </c>
      <c r="C14" s="28">
        <v>0.94168445767563336</v>
      </c>
      <c r="D14">
        <v>193.77704539302383</v>
      </c>
      <c r="E14">
        <v>1985</v>
      </c>
      <c r="F14">
        <v>541.80999999999995</v>
      </c>
      <c r="G14" t="s">
        <v>33</v>
      </c>
      <c r="H14" s="29">
        <f>H12-H11</f>
        <v>3.8234282191985762E-3</v>
      </c>
      <c r="I14">
        <v>1990</v>
      </c>
      <c r="J14">
        <v>541.80999999999995</v>
      </c>
      <c r="K14" t="s">
        <v>33</v>
      </c>
      <c r="L14" s="29">
        <f>L12-L11</f>
        <v>4.3552863304113267E-3</v>
      </c>
      <c r="M14">
        <v>1990</v>
      </c>
      <c r="N14">
        <v>541.80999999999995</v>
      </c>
      <c r="O14" t="s">
        <v>33</v>
      </c>
      <c r="P14" s="29">
        <f>P12-P11</f>
        <v>3.9539021799001768E-3</v>
      </c>
      <c r="Q14">
        <v>1990</v>
      </c>
      <c r="R14">
        <v>541.80999999999995</v>
      </c>
      <c r="S14" t="s">
        <v>33</v>
      </c>
      <c r="T14" s="29">
        <f>T12-T11</f>
        <v>4.2875821335158736E-3</v>
      </c>
      <c r="U14">
        <v>1990</v>
      </c>
      <c r="V14">
        <v>541.80999999999995</v>
      </c>
      <c r="W14" t="s">
        <v>33</v>
      </c>
      <c r="X14" s="29">
        <f>X12-X11</f>
        <v>4.1374576501504445E-3</v>
      </c>
      <c r="Y14">
        <v>1990</v>
      </c>
      <c r="Z14">
        <v>541.80999999999995</v>
      </c>
      <c r="AA14" t="s">
        <v>33</v>
      </c>
      <c r="AB14" s="29">
        <f>AB12-AB11</f>
        <v>4.0085221726289567E-3</v>
      </c>
      <c r="AC14">
        <v>1990</v>
      </c>
      <c r="AD14">
        <v>541.80999999999995</v>
      </c>
      <c r="AE14" t="s">
        <v>33</v>
      </c>
      <c r="AF14" s="29">
        <f>AF12-AF11</f>
        <v>3.9646356378368643E-3</v>
      </c>
      <c r="AG14">
        <v>1990</v>
      </c>
      <c r="AH14">
        <v>541.80999999999995</v>
      </c>
      <c r="AI14" t="s">
        <v>33</v>
      </c>
      <c r="AJ14" s="29">
        <f>AJ12-AJ11</f>
        <v>4.0143306587177886E-3</v>
      </c>
      <c r="AK14">
        <v>1990</v>
      </c>
      <c r="AL14">
        <v>541.80999999999995</v>
      </c>
      <c r="AM14" t="s">
        <v>33</v>
      </c>
      <c r="AN14" s="29">
        <f>AN12-AN11</f>
        <v>4.0243649915567906E-3</v>
      </c>
      <c r="AO14">
        <v>1990</v>
      </c>
      <c r="AP14">
        <v>541.80999999999995</v>
      </c>
      <c r="AQ14" t="s">
        <v>33</v>
      </c>
      <c r="AR14" s="29">
        <f>AR12-AR11</f>
        <v>3.4833027015230139E-3</v>
      </c>
      <c r="AS14">
        <v>1990</v>
      </c>
      <c r="AT14">
        <v>541.80999999999995</v>
      </c>
      <c r="AU14" t="s">
        <v>33</v>
      </c>
      <c r="AV14" s="29">
        <f>AV12-AV11</f>
        <v>3.8166279685681107E-3</v>
      </c>
      <c r="AW14">
        <v>1990</v>
      </c>
      <c r="AX14">
        <v>541.80999999999995</v>
      </c>
      <c r="AY14" t="s">
        <v>33</v>
      </c>
      <c r="AZ14" s="29">
        <f>AZ12-AZ11</f>
        <v>4.0280744360448525E-3</v>
      </c>
      <c r="BA14">
        <v>1990</v>
      </c>
      <c r="BB14">
        <v>541.80999999999995</v>
      </c>
      <c r="BC14" t="s">
        <v>33</v>
      </c>
      <c r="BD14" s="29">
        <f>BD12-BD11</f>
        <v>4.1312108475115537E-3</v>
      </c>
      <c r="BE14">
        <v>1990</v>
      </c>
      <c r="BF14">
        <v>541.80999999999995</v>
      </c>
      <c r="BG14" t="s">
        <v>33</v>
      </c>
      <c r="BH14" s="29">
        <f>BH12-BH11</f>
        <v>4.1240089930286231E-3</v>
      </c>
      <c r="BI14">
        <v>1985</v>
      </c>
      <c r="BJ14">
        <v>541.80999999999995</v>
      </c>
      <c r="BK14" t="s">
        <v>33</v>
      </c>
      <c r="BL14" s="29">
        <f>BL12-BL11</f>
        <v>3.988932881897226E-3</v>
      </c>
      <c r="BM14">
        <v>1985</v>
      </c>
      <c r="BN14">
        <v>541.80999999999995</v>
      </c>
    </row>
    <row r="15" spans="2:68">
      <c r="B15">
        <v>2.6894063631729942E-2</v>
      </c>
      <c r="C15" s="28">
        <v>0.94681329069200082</v>
      </c>
      <c r="D15">
        <v>213.62027536821543</v>
      </c>
      <c r="E15">
        <v>1990</v>
      </c>
      <c r="F15">
        <v>541.80999999999995</v>
      </c>
      <c r="G15" t="s">
        <v>34</v>
      </c>
      <c r="H15" s="29">
        <f>H11-H13</f>
        <v>3.8381029482647613E-3</v>
      </c>
      <c r="I15">
        <v>1995</v>
      </c>
      <c r="J15">
        <v>541.80999999999995</v>
      </c>
      <c r="K15" t="s">
        <v>34</v>
      </c>
      <c r="L15" s="29">
        <f>L11-L13</f>
        <v>4.3743378545203562E-3</v>
      </c>
      <c r="M15">
        <v>1995</v>
      </c>
      <c r="N15">
        <v>541.80999999999995</v>
      </c>
      <c r="O15" t="s">
        <v>34</v>
      </c>
      <c r="P15" s="29">
        <f>P11-P13</f>
        <v>3.9695976010370553E-3</v>
      </c>
      <c r="Q15">
        <v>1995</v>
      </c>
      <c r="R15">
        <v>541.80999999999995</v>
      </c>
      <c r="S15" t="s">
        <v>34</v>
      </c>
      <c r="T15" s="29">
        <f>T11-T13</f>
        <v>4.306044682166655E-3</v>
      </c>
      <c r="U15">
        <v>1995</v>
      </c>
      <c r="V15">
        <v>541.80999999999995</v>
      </c>
      <c r="W15" t="s">
        <v>34</v>
      </c>
      <c r="X15" s="29">
        <f>X11-X13</f>
        <v>4.1546473522454351E-3</v>
      </c>
      <c r="Y15">
        <v>1995</v>
      </c>
      <c r="Z15">
        <v>541.80999999999995</v>
      </c>
      <c r="AA15" t="s">
        <v>34</v>
      </c>
      <c r="AB15" s="29">
        <f>AB11-AB13</f>
        <v>4.0246551135781905E-3</v>
      </c>
      <c r="AC15">
        <v>1995</v>
      </c>
      <c r="AD15">
        <v>541.80999999999995</v>
      </c>
      <c r="AE15" t="s">
        <v>34</v>
      </c>
      <c r="AF15" s="29">
        <f>AF11-AF13</f>
        <v>3.9804165599369064E-3</v>
      </c>
      <c r="AG15">
        <v>1995</v>
      </c>
      <c r="AH15">
        <v>541.80999999999995</v>
      </c>
      <c r="AI15" t="s">
        <v>34</v>
      </c>
      <c r="AJ15" s="29">
        <f>AJ11-AJ13</f>
        <v>4.0305104823328101E-3</v>
      </c>
      <c r="AK15">
        <v>1995</v>
      </c>
      <c r="AL15">
        <v>541.80999999999995</v>
      </c>
      <c r="AM15" t="s">
        <v>34</v>
      </c>
      <c r="AN15" s="29">
        <f>AN11-AN13</f>
        <v>4.0406259672783745E-3</v>
      </c>
      <c r="AO15">
        <v>1995</v>
      </c>
      <c r="AP15">
        <v>541.80999999999995</v>
      </c>
      <c r="AQ15" t="s">
        <v>34</v>
      </c>
      <c r="AR15" s="29">
        <f>AR11-AR13</f>
        <v>3.4954785236618047E-3</v>
      </c>
      <c r="AS15">
        <v>1995</v>
      </c>
      <c r="AT15">
        <v>541.80999999999995</v>
      </c>
      <c r="AU15" t="s">
        <v>34</v>
      </c>
      <c r="AV15" s="29">
        <f>AV11-AV13</f>
        <v>3.8312504439852423E-3</v>
      </c>
      <c r="AW15">
        <v>1995</v>
      </c>
      <c r="AX15">
        <v>541.80999999999995</v>
      </c>
      <c r="AY15" t="s">
        <v>34</v>
      </c>
      <c r="AZ15" s="29">
        <f>AZ11-AZ13</f>
        <v>4.0443654632939877E-3</v>
      </c>
      <c r="BA15">
        <v>1995</v>
      </c>
      <c r="BB15">
        <v>541.80999999999995</v>
      </c>
      <c r="BC15" t="s">
        <v>34</v>
      </c>
      <c r="BD15" s="29">
        <f>BD11-BD13</f>
        <v>4.1483485746173568E-3</v>
      </c>
      <c r="BE15">
        <v>1995</v>
      </c>
      <c r="BF15">
        <v>541.80999999999995</v>
      </c>
      <c r="BG15" t="s">
        <v>34</v>
      </c>
      <c r="BH15" s="29">
        <f>BH11-BH13</f>
        <v>4.1410868969370164E-3</v>
      </c>
      <c r="BI15">
        <v>1995</v>
      </c>
      <c r="BJ15">
        <v>541.80999999999995</v>
      </c>
      <c r="BK15" t="s">
        <v>34</v>
      </c>
      <c r="BL15" s="29">
        <f>BL11-BL13</f>
        <v>4.0049082132254978E-3</v>
      </c>
      <c r="BM15">
        <v>1990</v>
      </c>
      <c r="BN15">
        <v>541.80999999999995</v>
      </c>
    </row>
    <row r="16" spans="2:68">
      <c r="B16">
        <v>2.7439616421721592E-2</v>
      </c>
      <c r="C16" s="28">
        <v>0.95595363045102955</v>
      </c>
      <c r="D16">
        <v>260.44016074147709</v>
      </c>
      <c r="E16">
        <v>1995</v>
      </c>
      <c r="F16">
        <v>541.80999999999995</v>
      </c>
      <c r="G16" t="s">
        <v>35</v>
      </c>
      <c r="H16" s="30">
        <f>AVERAGE(H14:H15)</f>
        <v>3.8307655837316688E-3</v>
      </c>
      <c r="K16" t="s">
        <v>35</v>
      </c>
      <c r="L16" s="30">
        <f>AVERAGE(L14:L15)</f>
        <v>4.3648120924658414E-3</v>
      </c>
      <c r="O16" t="s">
        <v>35</v>
      </c>
      <c r="P16" s="30">
        <f>AVERAGE(P14:P15)</f>
        <v>3.961749890468616E-3</v>
      </c>
      <c r="S16" t="s">
        <v>35</v>
      </c>
      <c r="T16" s="30">
        <f>AVERAGE(T14:T15)</f>
        <v>4.2968134078412643E-3</v>
      </c>
      <c r="W16" t="s">
        <v>35</v>
      </c>
      <c r="X16" s="30">
        <f>AVERAGE(X14:X15)</f>
        <v>4.1460525011979398E-3</v>
      </c>
      <c r="AA16" t="s">
        <v>35</v>
      </c>
      <c r="AB16" s="30">
        <f>AVERAGE(AB14:AB15)</f>
        <v>4.0165886431035736E-3</v>
      </c>
      <c r="AE16" t="s">
        <v>35</v>
      </c>
      <c r="AF16" s="30">
        <f>AVERAGE(AF14:AF15)</f>
        <v>3.9725260988868853E-3</v>
      </c>
      <c r="AI16" t="s">
        <v>35</v>
      </c>
      <c r="AJ16" s="30">
        <f>AVERAGE(AJ14:AJ15)</f>
        <v>4.0224205705252994E-3</v>
      </c>
      <c r="AM16" t="s">
        <v>35</v>
      </c>
      <c r="AN16" s="30">
        <f>AVERAGE(AN14:AN15)</f>
        <v>4.0324954794175825E-3</v>
      </c>
      <c r="AQ16" t="s">
        <v>35</v>
      </c>
      <c r="AR16" s="30">
        <f>AVERAGE(AR14:AR15)</f>
        <v>3.4893906125924093E-3</v>
      </c>
      <c r="AU16" t="s">
        <v>35</v>
      </c>
      <c r="AV16" s="30">
        <f>AVERAGE(AV14:AV15)</f>
        <v>3.8239392062766765E-3</v>
      </c>
      <c r="AY16" t="s">
        <v>35</v>
      </c>
      <c r="AZ16" s="30">
        <f>AVERAGE(AZ14:AZ15)</f>
        <v>4.0362199496694201E-3</v>
      </c>
      <c r="BC16" t="s">
        <v>35</v>
      </c>
      <c r="BD16" s="30">
        <f>AVERAGE(BD14:BD15)</f>
        <v>4.1397797110644553E-3</v>
      </c>
      <c r="BG16" t="s">
        <v>35</v>
      </c>
      <c r="BH16" s="30">
        <f>AVERAGE(BH14:BH15)</f>
        <v>4.1325479449828197E-3</v>
      </c>
      <c r="BK16" t="s">
        <v>35</v>
      </c>
      <c r="BL16" s="30">
        <f>AVERAGE(BL14:BL15)</f>
        <v>3.9969205475613619E-3</v>
      </c>
    </row>
    <row r="17" spans="1:64">
      <c r="A17" t="s">
        <v>45</v>
      </c>
      <c r="B17" s="19">
        <f>AVERAGE(B2:B16)</f>
        <v>2.6172894232867058E-2</v>
      </c>
      <c r="C17" s="19">
        <f>AVERAGE(C2:C16)</f>
        <v>0.94355357426979025</v>
      </c>
      <c r="D17" s="19">
        <f>AVERAGE(D2:D16)</f>
        <v>203.53194289899491</v>
      </c>
      <c r="E17" s="19">
        <f>AVERAGE(E2:E16)</f>
        <v>1950.5333333333333</v>
      </c>
      <c r="F17" s="19">
        <f>AVERAGE(F2:F16)</f>
        <v>336.82533333333328</v>
      </c>
      <c r="G17" t="s">
        <v>36</v>
      </c>
      <c r="H17">
        <f>TINV(0.3173,H5)</f>
        <v>1.0399926952230829</v>
      </c>
      <c r="K17" t="s">
        <v>36</v>
      </c>
      <c r="L17">
        <f>TINV(0.3173,L5)</f>
        <v>1.0434625126095489</v>
      </c>
      <c r="O17" t="s">
        <v>36</v>
      </c>
      <c r="P17">
        <f>TINV(0.3173,P5)</f>
        <v>1.0434625126095489</v>
      </c>
      <c r="S17" t="s">
        <v>36</v>
      </c>
      <c r="T17">
        <f>TINV(0.3173,T5)</f>
        <v>1.0434625126095489</v>
      </c>
      <c r="W17" t="s">
        <v>36</v>
      </c>
      <c r="X17">
        <f>TINV(0.3173,X5)</f>
        <v>1.0434625126095489</v>
      </c>
      <c r="AA17" t="s">
        <v>36</v>
      </c>
      <c r="AB17">
        <f>TINV(0.3173,AB5)</f>
        <v>1.0434625126095489</v>
      </c>
      <c r="AE17" t="s">
        <v>36</v>
      </c>
      <c r="AF17">
        <f>TINV(0.3173,AF5)</f>
        <v>1.0434625126095489</v>
      </c>
      <c r="AI17" t="s">
        <v>36</v>
      </c>
      <c r="AJ17">
        <f>TINV(0.3173,AJ5)</f>
        <v>1.0434625126095489</v>
      </c>
      <c r="AM17" t="s">
        <v>36</v>
      </c>
      <c r="AN17">
        <f>TINV(0.3173,AN5)</f>
        <v>1.0434625126095489</v>
      </c>
      <c r="AQ17" t="s">
        <v>36</v>
      </c>
      <c r="AR17">
        <f>TINV(0.3173,AR5)</f>
        <v>1.0434625126095489</v>
      </c>
      <c r="AU17" t="s">
        <v>36</v>
      </c>
      <c r="AV17">
        <f>TINV(0.3173,AV5)</f>
        <v>1.0434625126095489</v>
      </c>
      <c r="AY17" t="s">
        <v>36</v>
      </c>
      <c r="AZ17">
        <f>TINV(0.3173,AZ5)</f>
        <v>1.0434625126095489</v>
      </c>
      <c r="BC17" t="s">
        <v>36</v>
      </c>
      <c r="BD17">
        <f>TINV(0.3173,BD5)</f>
        <v>1.0434625126095489</v>
      </c>
      <c r="BG17" t="s">
        <v>36</v>
      </c>
      <c r="BH17">
        <f>TINV(0.3173,BH5)</f>
        <v>1.0434625126095489</v>
      </c>
      <c r="BK17" t="s">
        <v>36</v>
      </c>
      <c r="BL17">
        <f>TINV(0.3173,BL5)</f>
        <v>1.0434625126095489</v>
      </c>
    </row>
    <row r="18" spans="1:64">
      <c r="A18" t="s">
        <v>46</v>
      </c>
      <c r="B18" s="19">
        <f>STDEV(B2:B16)</f>
        <v>6.0401364304883481E-4</v>
      </c>
      <c r="C18" s="19">
        <f>STDEV(C2:C16)</f>
        <v>6.7105269047506386E-3</v>
      </c>
      <c r="D18" s="19">
        <f>STDEV(D2:D16)</f>
        <v>26.944492149231621</v>
      </c>
      <c r="E18" s="19">
        <f>STDEV(E2:E16)</f>
        <v>34.444295954622078</v>
      </c>
      <c r="F18" s="19">
        <f>STDEV(F2:F16)</f>
        <v>211.88495628074978</v>
      </c>
      <c r="G18" t="s">
        <v>37</v>
      </c>
      <c r="H18">
        <f>H17*G3</f>
        <v>1.849005850590628E-3</v>
      </c>
      <c r="K18" t="s">
        <v>37</v>
      </c>
      <c r="L18">
        <f>L17*K3</f>
        <v>2.0928850997248413E-3</v>
      </c>
      <c r="O18" t="s">
        <v>37</v>
      </c>
      <c r="P18">
        <f>P17*O3</f>
        <v>1.8997896888864323E-3</v>
      </c>
      <c r="S18" t="s">
        <v>37</v>
      </c>
      <c r="T18">
        <f>T17*S3</f>
        <v>2.0629815398448457E-3</v>
      </c>
      <c r="W18" t="s">
        <v>37</v>
      </c>
      <c r="X18">
        <f>X17*W3</f>
        <v>1.9909290306564624E-3</v>
      </c>
      <c r="AA18" t="s">
        <v>37</v>
      </c>
      <c r="AB18">
        <f>AB17*AA3</f>
        <v>1.9285120499742603E-3</v>
      </c>
      <c r="AE18" t="s">
        <v>37</v>
      </c>
      <c r="AF18">
        <f>AF17*AE3</f>
        <v>1.9071542802683666E-3</v>
      </c>
      <c r="AI18" t="s">
        <v>37</v>
      </c>
      <c r="AJ18">
        <f>AJ17*AI3</f>
        <v>1.9309371470003819E-3</v>
      </c>
      <c r="AM18" t="s">
        <v>37</v>
      </c>
      <c r="AN18">
        <f>AN17*AM3</f>
        <v>1.9357303378664396E-3</v>
      </c>
      <c r="AQ18" t="s">
        <v>37</v>
      </c>
      <c r="AR18">
        <f>AR17*AQ3</f>
        <v>1.6744098585010745E-3</v>
      </c>
      <c r="AU18" t="s">
        <v>37</v>
      </c>
      <c r="AV18">
        <f>AV17*AU3</f>
        <v>1.8350009572556214E-3</v>
      </c>
      <c r="AY18" t="s">
        <v>37</v>
      </c>
      <c r="AZ18">
        <f>AZ17*AY3</f>
        <v>1.9370970246290805E-3</v>
      </c>
      <c r="BC18" t="s">
        <v>37</v>
      </c>
      <c r="BD18">
        <f>BD17*BC3</f>
        <v>1.9872173061457159E-3</v>
      </c>
      <c r="BG18" t="s">
        <v>37</v>
      </c>
      <c r="BH18">
        <f>BH17*BG3</f>
        <v>1.9843633718932912E-3</v>
      </c>
      <c r="BK18" t="s">
        <v>37</v>
      </c>
      <c r="BL18">
        <f>BL17*BK3</f>
        <v>1.9200478148211815E-3</v>
      </c>
    </row>
    <row r="19" spans="1:64">
      <c r="A19" t="s">
        <v>47</v>
      </c>
      <c r="B19" s="19">
        <f>MIN(B2:B16)</f>
        <v>2.5037606132487265E-2</v>
      </c>
      <c r="C19" s="19">
        <f>MIN(C2:C16)</f>
        <v>0.92849868911726685</v>
      </c>
      <c r="D19" s="19">
        <f>MIN(D2:D16)</f>
        <v>155.82909084954804</v>
      </c>
      <c r="E19" s="19">
        <f>MIN(E2:E16)</f>
        <v>1890</v>
      </c>
      <c r="F19" s="19">
        <f>MIN(F2:F16)</f>
        <v>40.64</v>
      </c>
      <c r="G19" t="s">
        <v>38</v>
      </c>
      <c r="H19">
        <f>G2+H18</f>
        <v>1.0283763773123771</v>
      </c>
      <c r="K19" t="s">
        <v>38</v>
      </c>
      <c r="L19">
        <f>K2+L18</f>
        <v>1.0274465644854376</v>
      </c>
      <c r="O19" t="s">
        <v>38</v>
      </c>
      <c r="P19">
        <f>O2+P18</f>
        <v>1.0273435475009896</v>
      </c>
      <c r="S19" t="s">
        <v>38</v>
      </c>
      <c r="T19">
        <f>S2+T18</f>
        <v>1.0287607591696928</v>
      </c>
      <c r="W19" t="s">
        <v>38</v>
      </c>
      <c r="X19">
        <f>W2+X18</f>
        <v>1.0288588160822452</v>
      </c>
      <c r="AA19" t="s">
        <v>38</v>
      </c>
      <c r="AB19">
        <f>AA2+AB18</f>
        <v>1.0286636811960577</v>
      </c>
      <c r="AE19" t="s">
        <v>38</v>
      </c>
      <c r="AF19">
        <f>AE2+AF18</f>
        <v>1.0285336163099701</v>
      </c>
      <c r="AI19" t="s">
        <v>38</v>
      </c>
      <c r="AJ19">
        <f>AI2+AJ18</f>
        <v>1.0284667488838986</v>
      </c>
      <c r="AM19" t="s">
        <v>38</v>
      </c>
      <c r="AN19">
        <f>AM2+AN18</f>
        <v>1.0284486586549668</v>
      </c>
      <c r="AQ19" t="s">
        <v>38</v>
      </c>
      <c r="AR19">
        <f>AQ2+AR18</f>
        <v>1.0278107036510395</v>
      </c>
      <c r="AU19" t="s">
        <v>38</v>
      </c>
      <c r="AV19">
        <f>AU2+AV18</f>
        <v>1.0280031599379353</v>
      </c>
      <c r="AY19" t="s">
        <v>38</v>
      </c>
      <c r="AZ19">
        <f>AY2+AZ18</f>
        <v>1.0282268903151404</v>
      </c>
      <c r="BC19" t="s">
        <v>38</v>
      </c>
      <c r="BD19">
        <f>BC2+BD18</f>
        <v>1.0284937364692546</v>
      </c>
      <c r="BG19" t="s">
        <v>38</v>
      </c>
      <c r="BH19">
        <f>BG2+BH18</f>
        <v>1.0288104075008853</v>
      </c>
      <c r="BK19" t="s">
        <v>38</v>
      </c>
      <c r="BL19">
        <f>BK2+BL18</f>
        <v>1.0291790207290294</v>
      </c>
    </row>
    <row r="20" spans="1:64">
      <c r="A20" t="s">
        <v>48</v>
      </c>
      <c r="B20" s="19">
        <f>MAX(B2:B16)</f>
        <v>2.7439616421721592E-2</v>
      </c>
      <c r="C20" s="19">
        <f>MAX(C2:C16)</f>
        <v>0.95595363045102955</v>
      </c>
      <c r="D20" s="19">
        <f>MAX(D2:D16)</f>
        <v>260.44016074147709</v>
      </c>
      <c r="E20" s="19">
        <f>MAX(E2:E16)</f>
        <v>1995</v>
      </c>
      <c r="F20" s="19">
        <f>MAX(F2:F16)</f>
        <v>541.80999999999995</v>
      </c>
      <c r="G20" t="s">
        <v>39</v>
      </c>
      <c r="H20">
        <f>G2-H18</f>
        <v>1.0246783656111957</v>
      </c>
      <c r="K20" t="s">
        <v>39</v>
      </c>
      <c r="L20">
        <f>K2-L18</f>
        <v>1.0232607942859879</v>
      </c>
      <c r="O20" t="s">
        <v>39</v>
      </c>
      <c r="P20">
        <f>O2-P18</f>
        <v>1.0235439681232168</v>
      </c>
      <c r="S20" t="s">
        <v>39</v>
      </c>
      <c r="T20">
        <f>S2-T18</f>
        <v>1.0246347960900033</v>
      </c>
      <c r="W20" t="s">
        <v>39</v>
      </c>
      <c r="X20">
        <f>W2-X18</f>
        <v>1.024876958020932</v>
      </c>
      <c r="AA20" t="s">
        <v>39</v>
      </c>
      <c r="AB20">
        <f>AA2-AB18</f>
        <v>1.024806657096109</v>
      </c>
      <c r="AE20" t="s">
        <v>39</v>
      </c>
      <c r="AF20">
        <f>AE2-AF18</f>
        <v>1.0247193077494332</v>
      </c>
      <c r="AI20" t="s">
        <v>39</v>
      </c>
      <c r="AJ20">
        <f>AI2-AJ18</f>
        <v>1.0246048745898977</v>
      </c>
      <c r="AM20" t="s">
        <v>39</v>
      </c>
      <c r="AN20">
        <f>AM2-AN18</f>
        <v>1.024577197979234</v>
      </c>
      <c r="AQ20" t="s">
        <v>39</v>
      </c>
      <c r="AR20">
        <f>AQ2-AR18</f>
        <v>1.0244618839340374</v>
      </c>
      <c r="AU20" t="s">
        <v>39</v>
      </c>
      <c r="AV20">
        <f>AU2-AV18</f>
        <v>1.0243331580234241</v>
      </c>
      <c r="AY20" t="s">
        <v>39</v>
      </c>
      <c r="AZ20">
        <f>AY2-AZ18</f>
        <v>1.0243526962658822</v>
      </c>
      <c r="BC20" t="s">
        <v>39</v>
      </c>
      <c r="BD20">
        <f>BC2-BD18</f>
        <v>1.0245193018569632</v>
      </c>
      <c r="BG20" t="s">
        <v>39</v>
      </c>
      <c r="BH20">
        <f>BG2-BH18</f>
        <v>1.0248416807570988</v>
      </c>
      <c r="BK20" t="s">
        <v>39</v>
      </c>
      <c r="BL20">
        <f>BK2-BL18</f>
        <v>1.0253389250993872</v>
      </c>
    </row>
    <row r="21" spans="1:64">
      <c r="A21" t="s">
        <v>49</v>
      </c>
      <c r="B21" s="19">
        <f>ABS(B20-B19)</f>
        <v>2.402010289234327E-3</v>
      </c>
      <c r="C21" s="19">
        <f>ABS(C20-C19)</f>
        <v>2.7454941333762695E-2</v>
      </c>
      <c r="D21" s="19">
        <f>ABS(D20-D19)</f>
        <v>104.61106989192905</v>
      </c>
      <c r="E21" s="19">
        <f>ABS(E20-E19)</f>
        <v>105</v>
      </c>
      <c r="F21" s="19">
        <f>ABS(F20-F19)</f>
        <v>501.16999999999996</v>
      </c>
      <c r="G21" t="s">
        <v>30</v>
      </c>
      <c r="H21" s="29">
        <f>LN(G2)</f>
        <v>2.6181621964785962E-2</v>
      </c>
      <c r="K21" t="s">
        <v>30</v>
      </c>
      <c r="L21" s="29">
        <f>LN(K2)</f>
        <v>2.5037606132487265E-2</v>
      </c>
      <c r="O21" t="s">
        <v>30</v>
      </c>
      <c r="P21" s="29">
        <f>LN(O2)</f>
        <v>2.5125453352124353E-2</v>
      </c>
      <c r="S21" t="s">
        <v>30</v>
      </c>
      <c r="T21" s="29">
        <f>LN(S2)</f>
        <v>2.6347610744465851E-2</v>
      </c>
      <c r="W21" t="s">
        <v>30</v>
      </c>
      <c r="X21" s="29">
        <f>LN(W2)</f>
        <v>2.6513282994499343E-2</v>
      </c>
      <c r="AA21" t="s">
        <v>30</v>
      </c>
      <c r="AB21" s="29">
        <f>LN(AA2)</f>
        <v>2.6384029285717092E-2</v>
      </c>
      <c r="AE21" t="s">
        <v>30</v>
      </c>
      <c r="AF21" s="29">
        <f>LN(AE2)</f>
        <v>2.6278147189906252E-2</v>
      </c>
      <c r="AI21" t="s">
        <v>30</v>
      </c>
      <c r="AJ21" s="29">
        <f>LN(AI2)</f>
        <v>2.6189844093730485E-2</v>
      </c>
      <c r="AM21" t="s">
        <v>30</v>
      </c>
      <c r="AN21" s="29">
        <f>LN(AM2)</f>
        <v>2.6167551958768243E-2</v>
      </c>
      <c r="AQ21" t="s">
        <v>30</v>
      </c>
      <c r="AR21" s="29">
        <f>LN(AQ2)</f>
        <v>2.580057787987363E-2</v>
      </c>
      <c r="AU21" t="s">
        <v>30</v>
      </c>
      <c r="AV21" s="29">
        <f>LN(AU2)</f>
        <v>2.5831630960814662E-2</v>
      </c>
      <c r="AY21" t="s">
        <v>30</v>
      </c>
      <c r="AZ21" s="29">
        <f>LN(AY2)</f>
        <v>2.5950156468086943E-2</v>
      </c>
      <c r="BC21" t="s">
        <v>30</v>
      </c>
      <c r="BD21" s="29">
        <f>LN(BC2)</f>
        <v>2.6161308321866104E-2</v>
      </c>
      <c r="BG21" t="s">
        <v>30</v>
      </c>
      <c r="BH21" s="29">
        <f>LN(BG2)</f>
        <v>2.6472534057214121E-2</v>
      </c>
      <c r="BK21" t="s">
        <v>30</v>
      </c>
      <c r="BL21" s="29">
        <f>LN(BK2)</f>
        <v>2.6894063631729942E-2</v>
      </c>
    </row>
    <row r="22" spans="1:64">
      <c r="A22" t="s">
        <v>50</v>
      </c>
      <c r="B22" s="19">
        <f>COUNT(B2:B16)</f>
        <v>15</v>
      </c>
      <c r="G22" t="s">
        <v>40</v>
      </c>
      <c r="H22" s="29">
        <f>LN(H19)</f>
        <v>2.7981225815531294E-2</v>
      </c>
      <c r="K22" t="s">
        <v>40</v>
      </c>
      <c r="L22" s="29">
        <f>LN(L19)</f>
        <v>2.7076660668955917E-2</v>
      </c>
      <c r="O22" t="s">
        <v>40</v>
      </c>
      <c r="P22" s="29">
        <f>LN(P19)</f>
        <v>2.6976390588879705E-2</v>
      </c>
      <c r="S22" t="s">
        <v>40</v>
      </c>
      <c r="T22" s="29">
        <f>LN(T19)</f>
        <v>2.8354931442611146E-2</v>
      </c>
      <c r="W22" t="s">
        <v>40</v>
      </c>
      <c r="X22" s="29">
        <f>LN(X19)</f>
        <v>2.8450242464926438E-2</v>
      </c>
      <c r="AA22" t="s">
        <v>40</v>
      </c>
      <c r="AB22" s="29">
        <f>LN(AB19)</f>
        <v>2.8260562996506845E-2</v>
      </c>
      <c r="AE22" t="s">
        <v>40</v>
      </c>
      <c r="AF22" s="29">
        <f>LN(AF19)</f>
        <v>2.8134114370097933E-2</v>
      </c>
      <c r="AI22" t="s">
        <v>40</v>
      </c>
      <c r="AJ22" s="29">
        <f>LN(AJ19)</f>
        <v>2.8069099869151272E-2</v>
      </c>
      <c r="AM22" t="s">
        <v>40</v>
      </c>
      <c r="AN22" s="29">
        <f>LN(AN19)</f>
        <v>2.8051510201763011E-2</v>
      </c>
      <c r="AQ22" t="s">
        <v>40</v>
      </c>
      <c r="AR22" s="29">
        <f>LN(AR19)</f>
        <v>2.7431009659768475E-2</v>
      </c>
      <c r="AU22" t="s">
        <v>40</v>
      </c>
      <c r="AV22" s="29">
        <f>LN(AV19)</f>
        <v>2.7618240897835943E-2</v>
      </c>
      <c r="AY22" t="s">
        <v>40</v>
      </c>
      <c r="AZ22" s="29">
        <f>LN(AZ19)</f>
        <v>2.7835853103299418E-2</v>
      </c>
      <c r="BC22" t="s">
        <v>40</v>
      </c>
      <c r="BD22" s="29">
        <f>LN(BD19)</f>
        <v>2.8095340125636251E-2</v>
      </c>
      <c r="BG22" t="s">
        <v>40</v>
      </c>
      <c r="BH22" s="29">
        <f>LN(BH19)</f>
        <v>2.84031906056538E-2</v>
      </c>
      <c r="BK22" t="s">
        <v>40</v>
      </c>
      <c r="BL22" s="29">
        <f>LN(BL19)</f>
        <v>2.8761417161174186E-2</v>
      </c>
    </row>
    <row r="23" spans="1:64">
      <c r="G23" t="s">
        <v>41</v>
      </c>
      <c r="H23" s="29">
        <f>LN(H20)</f>
        <v>2.4378773700484701E-2</v>
      </c>
      <c r="K23" t="s">
        <v>41</v>
      </c>
      <c r="L23" s="29">
        <f>LN(L20)</f>
        <v>2.2994385355978805E-2</v>
      </c>
      <c r="O23" t="s">
        <v>41</v>
      </c>
      <c r="P23" s="29">
        <f>LN(P20)</f>
        <v>2.3271083792719055E-2</v>
      </c>
      <c r="S23" t="s">
        <v>41</v>
      </c>
      <c r="T23" s="29">
        <f>LN(T20)</f>
        <v>2.4336252604135678E-2</v>
      </c>
      <c r="W23" t="s">
        <v>41</v>
      </c>
      <c r="X23" s="29">
        <f>LN(X20)</f>
        <v>2.4572564429691142E-2</v>
      </c>
      <c r="AA23" t="s">
        <v>41</v>
      </c>
      <c r="AB23" s="29">
        <f>LN(AB20)</f>
        <v>2.4503967574711037E-2</v>
      </c>
      <c r="AE23" t="s">
        <v>41</v>
      </c>
      <c r="AF23" s="29">
        <f>LN(AF20)</f>
        <v>2.4418728989568029E-2</v>
      </c>
      <c r="AI23" t="s">
        <v>41</v>
      </c>
      <c r="AJ23" s="29">
        <f>LN(AJ20)</f>
        <v>2.4307050065715357E-2</v>
      </c>
      <c r="AM23" t="s">
        <v>41</v>
      </c>
      <c r="AN23" s="29">
        <f>LN(AN20)</f>
        <v>2.428003771670461E-2</v>
      </c>
      <c r="AQ23" t="s">
        <v>41</v>
      </c>
      <c r="AR23" s="29">
        <f>LN(AR20)</f>
        <v>2.4167483450330478E-2</v>
      </c>
      <c r="AU23" t="s">
        <v>41</v>
      </c>
      <c r="AV23" s="29">
        <f>LN(AV20)</f>
        <v>2.4041823334851376E-2</v>
      </c>
      <c r="AY23" t="s">
        <v>41</v>
      </c>
      <c r="AZ23" s="29">
        <f>LN(AZ20)</f>
        <v>2.4060897262089011E-2</v>
      </c>
      <c r="BC23" t="s">
        <v>41</v>
      </c>
      <c r="BD23" s="29">
        <f>LN(BD20)</f>
        <v>2.4223528789681564E-2</v>
      </c>
      <c r="BG23" t="s">
        <v>41</v>
      </c>
      <c r="BH23" s="29">
        <f>LN(BH20)</f>
        <v>2.4538142862584988E-2</v>
      </c>
      <c r="BK23" t="s">
        <v>41</v>
      </c>
      <c r="BL23" s="29">
        <f>LN(BL20)</f>
        <v>2.5023216568401879E-2</v>
      </c>
    </row>
    <row r="24" spans="1:64">
      <c r="G24" t="s">
        <v>42</v>
      </c>
      <c r="H24" s="29">
        <f>H22-H21</f>
        <v>1.7996038507453321E-3</v>
      </c>
      <c r="K24" t="s">
        <v>42</v>
      </c>
      <c r="L24" s="29">
        <f>L22-L21</f>
        <v>2.0390545364686527E-3</v>
      </c>
      <c r="O24" t="s">
        <v>42</v>
      </c>
      <c r="P24" s="29">
        <f>P22-P21</f>
        <v>1.8509372367553519E-3</v>
      </c>
      <c r="S24" t="s">
        <v>42</v>
      </c>
      <c r="T24" s="29">
        <f>T22-T21</f>
        <v>2.007320698145295E-3</v>
      </c>
      <c r="W24" t="s">
        <v>42</v>
      </c>
      <c r="X24" s="29">
        <f>X22-X21</f>
        <v>1.9369594704270951E-3</v>
      </c>
      <c r="AA24" t="s">
        <v>42</v>
      </c>
      <c r="AB24" s="29">
        <f>AB22-AB21</f>
        <v>1.8765337107897531E-3</v>
      </c>
      <c r="AE24" t="s">
        <v>42</v>
      </c>
      <c r="AF24" s="29">
        <f>AF22-AF21</f>
        <v>1.8559671801916811E-3</v>
      </c>
      <c r="AI24" t="s">
        <v>42</v>
      </c>
      <c r="AJ24" s="29">
        <f>AJ22-AJ21</f>
        <v>1.8792557754207864E-3</v>
      </c>
      <c r="AM24" t="s">
        <v>42</v>
      </c>
      <c r="AN24" s="29">
        <f>AN22-AN21</f>
        <v>1.8839582429947682E-3</v>
      </c>
      <c r="AQ24" t="s">
        <v>42</v>
      </c>
      <c r="AR24" s="29">
        <f>AR22-AR21</f>
        <v>1.6304317798948448E-3</v>
      </c>
      <c r="AU24" t="s">
        <v>42</v>
      </c>
      <c r="AV24" s="29">
        <f>AV22-AV21</f>
        <v>1.7866099370212815E-3</v>
      </c>
      <c r="AY24" t="s">
        <v>42</v>
      </c>
      <c r="AZ24" s="29">
        <f>AZ22-AZ21</f>
        <v>1.8856966352124756E-3</v>
      </c>
      <c r="BC24" t="s">
        <v>42</v>
      </c>
      <c r="BD24" s="29">
        <f>BD22-BD21</f>
        <v>1.9340318037701469E-3</v>
      </c>
      <c r="BG24" t="s">
        <v>42</v>
      </c>
      <c r="BH24" s="29">
        <f>BH22-BH21</f>
        <v>1.9306565484396784E-3</v>
      </c>
      <c r="BK24" t="s">
        <v>42</v>
      </c>
      <c r="BL24" s="29">
        <f>BL22-BL21</f>
        <v>1.8673535294442441E-3</v>
      </c>
    </row>
    <row r="25" spans="1:64">
      <c r="G25" t="s">
        <v>43</v>
      </c>
      <c r="H25" s="29">
        <f>H21-H23</f>
        <v>1.8028482643012607E-3</v>
      </c>
      <c r="K25" t="s">
        <v>43</v>
      </c>
      <c r="L25" s="29">
        <f>L21-L23</f>
        <v>2.0432207765084601E-3</v>
      </c>
      <c r="O25" t="s">
        <v>43</v>
      </c>
      <c r="P25" s="29">
        <f>P21-P23</f>
        <v>1.8543695594052979E-3</v>
      </c>
      <c r="S25" t="s">
        <v>43</v>
      </c>
      <c r="T25" s="29">
        <f>T21-T23</f>
        <v>2.0113581403301724E-3</v>
      </c>
      <c r="W25" t="s">
        <v>43</v>
      </c>
      <c r="X25" s="29">
        <f>X21-X23</f>
        <v>1.9407185648082012E-3</v>
      </c>
      <c r="AA25" t="s">
        <v>43</v>
      </c>
      <c r="AB25" s="29">
        <f>AB21-AB23</f>
        <v>1.880061711006055E-3</v>
      </c>
      <c r="AE25" t="s">
        <v>43</v>
      </c>
      <c r="AF25" s="29">
        <f>AF21-AF23</f>
        <v>1.8594182003382233E-3</v>
      </c>
      <c r="AI25" t="s">
        <v>43</v>
      </c>
      <c r="AJ25" s="29">
        <f>AJ21-AJ23</f>
        <v>1.8827940280151285E-3</v>
      </c>
      <c r="AM25" t="s">
        <v>43</v>
      </c>
      <c r="AN25" s="29">
        <f>AN21-AN23</f>
        <v>1.8875142420636329E-3</v>
      </c>
      <c r="AQ25" t="s">
        <v>43</v>
      </c>
      <c r="AR25" s="29">
        <f>AR21-AR23</f>
        <v>1.6330944295431526E-3</v>
      </c>
      <c r="AU25" t="s">
        <v>43</v>
      </c>
      <c r="AV25" s="29">
        <f>AV21-AV23</f>
        <v>1.7898076259632856E-3</v>
      </c>
      <c r="AY25" t="s">
        <v>43</v>
      </c>
      <c r="AZ25" s="29">
        <f>AZ21-AZ23</f>
        <v>1.8892592059979313E-3</v>
      </c>
      <c r="BC25" t="s">
        <v>43</v>
      </c>
      <c r="BD25" s="29">
        <f>BD21-BD23</f>
        <v>1.9377795321845401E-3</v>
      </c>
      <c r="BG25" t="s">
        <v>43</v>
      </c>
      <c r="BH25" s="29">
        <f>BH21-BH23</f>
        <v>1.9343911946291328E-3</v>
      </c>
      <c r="BK25" t="s">
        <v>43</v>
      </c>
      <c r="BL25" s="29">
        <f>BL21-BL23</f>
        <v>1.8708470633280634E-3</v>
      </c>
    </row>
    <row r="26" spans="1:64">
      <c r="G26" t="s">
        <v>44</v>
      </c>
      <c r="H26" s="30">
        <f>AVERAGE(H24:H25)</f>
        <v>1.8012260575232964E-3</v>
      </c>
      <c r="K26" t="s">
        <v>44</v>
      </c>
      <c r="L26" s="30">
        <f>AVERAGE(L24:L25)</f>
        <v>2.0411376564885564E-3</v>
      </c>
      <c r="O26" t="s">
        <v>44</v>
      </c>
      <c r="P26" s="30">
        <f>AVERAGE(P24:P25)</f>
        <v>1.8526533980803249E-3</v>
      </c>
      <c r="S26" t="s">
        <v>44</v>
      </c>
      <c r="T26" s="30">
        <f>AVERAGE(T24:T25)</f>
        <v>2.0093394192377337E-3</v>
      </c>
      <c r="W26" t="s">
        <v>44</v>
      </c>
      <c r="X26" s="30">
        <f>AVERAGE(X24:X25)</f>
        <v>1.9388390176176482E-3</v>
      </c>
      <c r="AA26" t="s">
        <v>44</v>
      </c>
      <c r="AB26" s="30">
        <f>AVERAGE(AB24:AB25)</f>
        <v>1.878297710897904E-3</v>
      </c>
      <c r="AE26" t="s">
        <v>44</v>
      </c>
      <c r="AF26" s="30">
        <f>AVERAGE(AF24:AF25)</f>
        <v>1.8576926902649522E-3</v>
      </c>
      <c r="AI26" t="s">
        <v>44</v>
      </c>
      <c r="AJ26" s="30">
        <f>AVERAGE(AJ24:AJ25)</f>
        <v>1.8810249017179575E-3</v>
      </c>
      <c r="AM26" t="s">
        <v>44</v>
      </c>
      <c r="AN26" s="30">
        <f>AVERAGE(AN24:AN25)</f>
        <v>1.8857362425292006E-3</v>
      </c>
      <c r="AQ26" t="s">
        <v>44</v>
      </c>
      <c r="AR26" s="30">
        <f>AVERAGE(AR24:AR25)</f>
        <v>1.6317631047189987E-3</v>
      </c>
      <c r="AU26" t="s">
        <v>44</v>
      </c>
      <c r="AV26" s="30">
        <f>AVERAGE(AV24:AV25)</f>
        <v>1.7882087814922835E-3</v>
      </c>
      <c r="AY26" t="s">
        <v>44</v>
      </c>
      <c r="AZ26" s="30">
        <f>AVERAGE(AZ24:AZ25)</f>
        <v>1.8874779206052034E-3</v>
      </c>
      <c r="BC26" t="s">
        <v>44</v>
      </c>
      <c r="BD26" s="30">
        <f>AVERAGE(BD24:BD25)</f>
        <v>1.9359056679773435E-3</v>
      </c>
      <c r="BG26" t="s">
        <v>44</v>
      </c>
      <c r="BH26" s="30">
        <f>AVERAGE(BH24:BH25)</f>
        <v>1.9325238715344056E-3</v>
      </c>
      <c r="BK26" t="s">
        <v>44</v>
      </c>
      <c r="BL26" s="30">
        <f>AVERAGE(BL24:BL25)</f>
        <v>1.8691002963861537E-3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AB26"/>
  <sheetViews>
    <sheetView workbookViewId="0">
      <selection activeCell="F1" sqref="F1"/>
    </sheetView>
  </sheetViews>
  <sheetFormatPr defaultRowHeight="15"/>
  <sheetData>
    <row r="1" spans="1:28" ht="16.5" thickTop="1" thickBot="1">
      <c r="B1" s="19" t="s">
        <v>23</v>
      </c>
      <c r="C1" s="19" t="s">
        <v>24</v>
      </c>
      <c r="D1" s="19" t="s">
        <v>25</v>
      </c>
      <c r="E1" s="19" t="s">
        <v>8</v>
      </c>
      <c r="F1" s="19" t="s">
        <v>9</v>
      </c>
      <c r="G1" s="24">
        <f>LN(G2)</f>
        <v>0</v>
      </c>
      <c r="H1" s="25">
        <f>G4</f>
        <v>1</v>
      </c>
      <c r="I1" t="s">
        <v>8</v>
      </c>
      <c r="J1" t="s">
        <v>9</v>
      </c>
      <c r="K1" s="26">
        <f>LN(K2)</f>
        <v>0</v>
      </c>
      <c r="L1" s="27">
        <f>K4</f>
        <v>1</v>
      </c>
      <c r="M1" t="s">
        <v>8</v>
      </c>
      <c r="N1" t="s">
        <v>9</v>
      </c>
      <c r="O1" s="26">
        <f>LN(O2)</f>
        <v>0</v>
      </c>
      <c r="P1" s="27">
        <f>O4</f>
        <v>1</v>
      </c>
      <c r="Q1" t="s">
        <v>8</v>
      </c>
      <c r="R1" t="s">
        <v>9</v>
      </c>
      <c r="S1" s="26">
        <f>LN(S2)</f>
        <v>0</v>
      </c>
      <c r="T1" s="27">
        <f>S4</f>
        <v>1</v>
      </c>
      <c r="U1" t="s">
        <v>8</v>
      </c>
      <c r="V1" t="s">
        <v>9</v>
      </c>
      <c r="W1" s="26">
        <f>LN(W2)</f>
        <v>0</v>
      </c>
      <c r="X1" s="27">
        <f>W4</f>
        <v>1</v>
      </c>
      <c r="Y1" t="s">
        <v>8</v>
      </c>
      <c r="Z1" t="s">
        <v>9</v>
      </c>
      <c r="AA1" s="26">
        <f>LN(AA2)</f>
        <v>0</v>
      </c>
      <c r="AB1" s="27">
        <f>AA4</f>
        <v>1</v>
      </c>
    </row>
    <row r="2" spans="1:28" ht="15.75" thickTop="1">
      <c r="B2">
        <v>0</v>
      </c>
      <c r="C2" s="28">
        <v>1</v>
      </c>
      <c r="D2" t="e">
        <v>#NUM!</v>
      </c>
      <c r="E2">
        <v>1975</v>
      </c>
      <c r="F2">
        <v>541.80999999999995</v>
      </c>
      <c r="G2">
        <f t="array" ref="G2:H6">LOGEST(F2:F6,E2:E6,TRUE, TRUE)</f>
        <v>1</v>
      </c>
      <c r="H2">
        <v>541.81000000000006</v>
      </c>
      <c r="I2">
        <v>1980</v>
      </c>
      <c r="J2">
        <v>541.80999999999995</v>
      </c>
      <c r="K2">
        <f t="array" ref="K2:L6">LOGEST(J2:J5,I2:I5,TRUE, TRUE)</f>
        <v>1</v>
      </c>
      <c r="L2">
        <v>541.81000000000006</v>
      </c>
      <c r="M2">
        <v>1975</v>
      </c>
      <c r="N2">
        <v>541.80999999999995</v>
      </c>
      <c r="O2">
        <f t="array" ref="O2:P6">LOGEST(N2:N5,M2:M5,TRUE, TRUE)</f>
        <v>1</v>
      </c>
      <c r="P2">
        <v>541.81000000000006</v>
      </c>
      <c r="Q2">
        <v>1975</v>
      </c>
      <c r="R2">
        <v>541.80999999999995</v>
      </c>
      <c r="S2">
        <f t="array" ref="S2:T6">LOGEST(R2:R5,Q2:Q5,TRUE, TRUE)</f>
        <v>1</v>
      </c>
      <c r="T2">
        <v>541.81000000000006</v>
      </c>
      <c r="U2">
        <v>1975</v>
      </c>
      <c r="V2">
        <v>541.80999999999995</v>
      </c>
      <c r="W2">
        <f t="array" ref="W2:X6">LOGEST(V2:V5,U2:U5,TRUE, TRUE)</f>
        <v>1</v>
      </c>
      <c r="X2">
        <v>541.81000000000006</v>
      </c>
      <c r="Y2">
        <v>1975</v>
      </c>
      <c r="Z2">
        <v>541.80999999999995</v>
      </c>
      <c r="AA2">
        <f t="array" ref="AA2:AB6">LOGEST(Z2:Z5,Y2:Y5,TRUE, TRUE)</f>
        <v>1</v>
      </c>
      <c r="AB2">
        <v>541.81000000000006</v>
      </c>
    </row>
    <row r="3" spans="1:28">
      <c r="B3">
        <v>0</v>
      </c>
      <c r="C3" s="28">
        <v>1</v>
      </c>
      <c r="D3" t="e">
        <v>#NUM!</v>
      </c>
      <c r="E3">
        <v>1980</v>
      </c>
      <c r="F3">
        <v>541.80999999999995</v>
      </c>
      <c r="G3">
        <v>0</v>
      </c>
      <c r="H3">
        <v>0</v>
      </c>
      <c r="I3">
        <v>1985</v>
      </c>
      <c r="J3">
        <v>541.80999999999995</v>
      </c>
      <c r="K3">
        <v>0</v>
      </c>
      <c r="L3">
        <v>0</v>
      </c>
      <c r="M3">
        <v>1985</v>
      </c>
      <c r="N3">
        <v>541.80999999999995</v>
      </c>
      <c r="O3">
        <v>0</v>
      </c>
      <c r="P3">
        <v>0</v>
      </c>
      <c r="Q3">
        <v>1980</v>
      </c>
      <c r="R3">
        <v>541.80999999999995</v>
      </c>
      <c r="S3">
        <v>0</v>
      </c>
      <c r="T3">
        <v>0</v>
      </c>
      <c r="U3">
        <v>1980</v>
      </c>
      <c r="V3">
        <v>541.80999999999995</v>
      </c>
      <c r="W3">
        <v>0</v>
      </c>
      <c r="X3">
        <v>0</v>
      </c>
      <c r="Y3">
        <v>1980</v>
      </c>
      <c r="Z3">
        <v>541.80999999999995</v>
      </c>
      <c r="AA3">
        <v>0</v>
      </c>
      <c r="AB3">
        <v>0</v>
      </c>
    </row>
    <row r="4" spans="1:28" ht="15.75" thickBot="1">
      <c r="B4">
        <v>0</v>
      </c>
      <c r="C4" s="28">
        <v>1</v>
      </c>
      <c r="D4" t="e">
        <v>#NUM!</v>
      </c>
      <c r="E4">
        <v>1985</v>
      </c>
      <c r="F4">
        <v>541.80999999999995</v>
      </c>
      <c r="G4">
        <v>1</v>
      </c>
      <c r="H4">
        <v>0</v>
      </c>
      <c r="I4">
        <v>1990</v>
      </c>
      <c r="J4">
        <v>541.80999999999995</v>
      </c>
      <c r="K4">
        <v>1</v>
      </c>
      <c r="L4">
        <v>0</v>
      </c>
      <c r="M4">
        <v>1990</v>
      </c>
      <c r="N4">
        <v>541.80999999999995</v>
      </c>
      <c r="O4">
        <v>1</v>
      </c>
      <c r="P4">
        <v>0</v>
      </c>
      <c r="Q4">
        <v>1990</v>
      </c>
      <c r="R4">
        <v>541.80999999999995</v>
      </c>
      <c r="S4">
        <v>1</v>
      </c>
      <c r="T4">
        <v>0</v>
      </c>
      <c r="U4">
        <v>1985</v>
      </c>
      <c r="V4">
        <v>541.80999999999995</v>
      </c>
      <c r="W4">
        <v>1</v>
      </c>
      <c r="X4">
        <v>0</v>
      </c>
      <c r="Y4">
        <v>1985</v>
      </c>
      <c r="Z4">
        <v>541.80999999999995</v>
      </c>
      <c r="AA4">
        <v>1</v>
      </c>
      <c r="AB4">
        <v>0</v>
      </c>
    </row>
    <row r="5" spans="1:28" ht="16.5" thickTop="1" thickBot="1">
      <c r="B5">
        <v>0</v>
      </c>
      <c r="C5" s="28">
        <v>1</v>
      </c>
      <c r="D5" t="e">
        <v>#NUM!</v>
      </c>
      <c r="E5">
        <v>1990</v>
      </c>
      <c r="F5">
        <v>541.80999999999995</v>
      </c>
      <c r="G5" t="e">
        <v>#NUM!</v>
      </c>
      <c r="H5">
        <v>3</v>
      </c>
      <c r="I5">
        <v>1995</v>
      </c>
      <c r="J5">
        <v>541.80999999999995</v>
      </c>
      <c r="K5" s="25" t="e">
        <v>#NUM!</v>
      </c>
      <c r="L5">
        <v>2</v>
      </c>
      <c r="M5">
        <v>1995</v>
      </c>
      <c r="N5">
        <v>541.80999999999995</v>
      </c>
      <c r="O5" s="25" t="e">
        <v>#NUM!</v>
      </c>
      <c r="P5">
        <v>2</v>
      </c>
      <c r="Q5">
        <v>1995</v>
      </c>
      <c r="R5">
        <v>541.80999999999995</v>
      </c>
      <c r="S5" s="25" t="e">
        <v>#NUM!</v>
      </c>
      <c r="T5">
        <v>2</v>
      </c>
      <c r="U5">
        <v>1995</v>
      </c>
      <c r="V5">
        <v>541.80999999999995</v>
      </c>
      <c r="W5" s="25" t="e">
        <v>#NUM!</v>
      </c>
      <c r="X5">
        <v>2</v>
      </c>
      <c r="Y5">
        <v>1990</v>
      </c>
      <c r="Z5">
        <v>541.80999999999995</v>
      </c>
      <c r="AA5" s="25" t="e">
        <v>#NUM!</v>
      </c>
      <c r="AB5">
        <v>2</v>
      </c>
    </row>
    <row r="6" spans="1:28" ht="15.75" thickTop="1">
      <c r="B6">
        <v>0</v>
      </c>
      <c r="C6" s="28">
        <v>1</v>
      </c>
      <c r="D6" t="e">
        <v>#NUM!</v>
      </c>
      <c r="E6">
        <v>1995</v>
      </c>
      <c r="F6">
        <v>541.80999999999995</v>
      </c>
      <c r="G6">
        <v>0</v>
      </c>
      <c r="H6">
        <v>0</v>
      </c>
      <c r="K6">
        <v>0</v>
      </c>
      <c r="L6">
        <v>0</v>
      </c>
      <c r="O6">
        <v>0</v>
      </c>
      <c r="P6">
        <v>0</v>
      </c>
      <c r="S6">
        <v>0</v>
      </c>
      <c r="T6">
        <v>0</v>
      </c>
      <c r="W6">
        <v>0</v>
      </c>
      <c r="X6">
        <v>0</v>
      </c>
      <c r="AA6">
        <v>0</v>
      </c>
      <c r="AB6">
        <v>0</v>
      </c>
    </row>
    <row r="7" spans="1:28">
      <c r="A7" t="s">
        <v>45</v>
      </c>
      <c r="B7" s="19">
        <f>AVERAGE(B2:B6)</f>
        <v>0</v>
      </c>
      <c r="C7" s="19">
        <f>AVERAGE(C2:C6)</f>
        <v>1</v>
      </c>
      <c r="D7" s="19" t="e">
        <f>AVERAGE(D2:D6)</f>
        <v>#NUM!</v>
      </c>
      <c r="E7" s="19">
        <f>AVERAGE(E2:E6)</f>
        <v>1985</v>
      </c>
      <c r="F7" s="19">
        <f>AVERAGE(F2:F6)</f>
        <v>541.80999999999995</v>
      </c>
      <c r="G7" t="s">
        <v>26</v>
      </c>
      <c r="H7">
        <f>TINV(0.0455,H5)</f>
        <v>3.3068299204365106</v>
      </c>
      <c r="K7" t="s">
        <v>26</v>
      </c>
      <c r="L7">
        <f>TINV(0.0455,L5)</f>
        <v>4.5265507598681651</v>
      </c>
      <c r="O7" t="s">
        <v>26</v>
      </c>
      <c r="P7">
        <f>TINV(0.0455,P5)</f>
        <v>4.5265507598681651</v>
      </c>
      <c r="S7" t="s">
        <v>26</v>
      </c>
      <c r="T7">
        <f>TINV(0.0455,T5)</f>
        <v>4.5265507598681651</v>
      </c>
      <c r="W7" t="s">
        <v>26</v>
      </c>
      <c r="X7">
        <f>TINV(0.0455,X5)</f>
        <v>4.5265507598681651</v>
      </c>
    </row>
    <row r="8" spans="1:28">
      <c r="A8" t="s">
        <v>46</v>
      </c>
      <c r="B8" s="19">
        <f>STDEV(B2:B6)</f>
        <v>0</v>
      </c>
      <c r="C8" s="19">
        <f>STDEV(C2:C6)</f>
        <v>0</v>
      </c>
      <c r="D8" s="19" t="e">
        <f>STDEV(D2:D6)</f>
        <v>#NUM!</v>
      </c>
      <c r="E8" s="19">
        <f>STDEV(E2:E6)</f>
        <v>7.9056941504209481</v>
      </c>
      <c r="F8" s="19">
        <f>STDEV(F2:F6)</f>
        <v>0</v>
      </c>
      <c r="G8" t="s">
        <v>27</v>
      </c>
      <c r="H8">
        <f>H7*G3</f>
        <v>0</v>
      </c>
      <c r="K8" t="s">
        <v>27</v>
      </c>
      <c r="L8">
        <f>L7*K3</f>
        <v>0</v>
      </c>
      <c r="O8" t="s">
        <v>27</v>
      </c>
      <c r="P8">
        <f>P7*O3</f>
        <v>0</v>
      </c>
      <c r="S8" t="s">
        <v>27</v>
      </c>
      <c r="T8">
        <f>T7*S3</f>
        <v>0</v>
      </c>
      <c r="W8" t="s">
        <v>27</v>
      </c>
      <c r="X8">
        <f>X7*W3</f>
        <v>0</v>
      </c>
    </row>
    <row r="9" spans="1:28">
      <c r="A9" t="s">
        <v>47</v>
      </c>
      <c r="B9" s="19">
        <f>MIN(B2:B6)</f>
        <v>0</v>
      </c>
      <c r="C9" s="19">
        <f>MIN(C2:C6)</f>
        <v>1</v>
      </c>
      <c r="D9" s="19" t="e">
        <f>MIN(D2:D6)</f>
        <v>#NUM!</v>
      </c>
      <c r="E9" s="19">
        <f>MIN(E2:E6)</f>
        <v>1975</v>
      </c>
      <c r="F9" s="19">
        <f>MIN(F2:F6)</f>
        <v>541.80999999999995</v>
      </c>
      <c r="G9" t="s">
        <v>28</v>
      </c>
      <c r="H9">
        <f>G2+H8</f>
        <v>1</v>
      </c>
      <c r="K9" t="s">
        <v>28</v>
      </c>
      <c r="L9">
        <f>K2+L8</f>
        <v>1</v>
      </c>
      <c r="O9" t="s">
        <v>28</v>
      </c>
      <c r="P9">
        <f>O2+P8</f>
        <v>1</v>
      </c>
      <c r="S9" t="s">
        <v>28</v>
      </c>
      <c r="T9">
        <f>S2+T8</f>
        <v>1</v>
      </c>
      <c r="W9" t="s">
        <v>28</v>
      </c>
      <c r="X9">
        <f>W2+X8</f>
        <v>1</v>
      </c>
    </row>
    <row r="10" spans="1:28">
      <c r="A10" t="s">
        <v>48</v>
      </c>
      <c r="B10" s="19">
        <f>MAX(B2:B6)</f>
        <v>0</v>
      </c>
      <c r="C10" s="19">
        <f>MAX(C2:C6)</f>
        <v>1</v>
      </c>
      <c r="D10" s="19" t="e">
        <f>MAX(D2:D6)</f>
        <v>#NUM!</v>
      </c>
      <c r="E10" s="19">
        <f>MAX(E2:E6)</f>
        <v>1995</v>
      </c>
      <c r="F10" s="19">
        <f>MAX(F2:F6)</f>
        <v>541.80999999999995</v>
      </c>
      <c r="G10" t="s">
        <v>29</v>
      </c>
      <c r="H10">
        <f>G2-H8</f>
        <v>1</v>
      </c>
      <c r="K10" t="s">
        <v>29</v>
      </c>
      <c r="L10">
        <f>K2-L8</f>
        <v>1</v>
      </c>
      <c r="O10" t="s">
        <v>29</v>
      </c>
      <c r="P10">
        <f>O2-P8</f>
        <v>1</v>
      </c>
      <c r="S10" t="s">
        <v>29</v>
      </c>
      <c r="T10">
        <f>S2-T8</f>
        <v>1</v>
      </c>
      <c r="W10" t="s">
        <v>29</v>
      </c>
      <c r="X10">
        <f>W2-X8</f>
        <v>1</v>
      </c>
    </row>
    <row r="11" spans="1:28">
      <c r="A11" t="s">
        <v>49</v>
      </c>
      <c r="B11" s="19">
        <f>ABS(B10-B9)</f>
        <v>0</v>
      </c>
      <c r="C11" s="19">
        <f>ABS(C10-C9)</f>
        <v>0</v>
      </c>
      <c r="D11" s="19" t="e">
        <f>ABS(D10-D9)</f>
        <v>#NUM!</v>
      </c>
      <c r="E11" s="19">
        <f>ABS(E10-E9)</f>
        <v>20</v>
      </c>
      <c r="F11" s="19">
        <f>ABS(F10-F9)</f>
        <v>0</v>
      </c>
      <c r="G11" t="s">
        <v>30</v>
      </c>
      <c r="H11" s="29">
        <f>LN(G2)</f>
        <v>0</v>
      </c>
      <c r="K11" t="s">
        <v>30</v>
      </c>
      <c r="L11" s="29">
        <f>LN(K2)</f>
        <v>0</v>
      </c>
      <c r="O11" t="s">
        <v>30</v>
      </c>
      <c r="P11" s="29">
        <f>LN(O2)</f>
        <v>0</v>
      </c>
      <c r="S11" t="s">
        <v>30</v>
      </c>
      <c r="T11" s="29">
        <f>LN(S2)</f>
        <v>0</v>
      </c>
      <c r="W11" t="s">
        <v>30</v>
      </c>
      <c r="X11" s="29">
        <f>LN(W2)</f>
        <v>0</v>
      </c>
    </row>
    <row r="12" spans="1:28">
      <c r="A12" t="s">
        <v>50</v>
      </c>
      <c r="B12" s="19">
        <f>COUNT(B2:B6)</f>
        <v>5</v>
      </c>
      <c r="G12" t="s">
        <v>31</v>
      </c>
      <c r="H12" s="29">
        <f>LN(H9)</f>
        <v>0</v>
      </c>
      <c r="K12" t="s">
        <v>31</v>
      </c>
      <c r="L12" s="29">
        <f>LN(L9)</f>
        <v>0</v>
      </c>
      <c r="O12" t="s">
        <v>31</v>
      </c>
      <c r="P12" s="29">
        <f>LN(P9)</f>
        <v>0</v>
      </c>
      <c r="S12" t="s">
        <v>31</v>
      </c>
      <c r="T12" s="29">
        <f>LN(T9)</f>
        <v>0</v>
      </c>
      <c r="W12" t="s">
        <v>31</v>
      </c>
      <c r="X12" s="29">
        <f>LN(X9)</f>
        <v>0</v>
      </c>
    </row>
    <row r="13" spans="1:28">
      <c r="G13" t="s">
        <v>32</v>
      </c>
      <c r="H13" s="29">
        <f>LN(H10)</f>
        <v>0</v>
      </c>
      <c r="K13" t="s">
        <v>32</v>
      </c>
      <c r="L13" s="29">
        <f>LN(L10)</f>
        <v>0</v>
      </c>
      <c r="O13" t="s">
        <v>32</v>
      </c>
      <c r="P13" s="29">
        <f>LN(P10)</f>
        <v>0</v>
      </c>
      <c r="S13" t="s">
        <v>32</v>
      </c>
      <c r="T13" s="29">
        <f>LN(T10)</f>
        <v>0</v>
      </c>
      <c r="W13" t="s">
        <v>32</v>
      </c>
      <c r="X13" s="29">
        <f>LN(X10)</f>
        <v>0</v>
      </c>
    </row>
    <row r="14" spans="1:28">
      <c r="G14" t="s">
        <v>33</v>
      </c>
      <c r="H14" s="29">
        <f>H12-H11</f>
        <v>0</v>
      </c>
      <c r="K14" t="s">
        <v>33</v>
      </c>
      <c r="L14" s="29">
        <f>L12-L11</f>
        <v>0</v>
      </c>
      <c r="O14" t="s">
        <v>33</v>
      </c>
      <c r="P14" s="29">
        <f>P12-P11</f>
        <v>0</v>
      </c>
      <c r="S14" t="s">
        <v>33</v>
      </c>
      <c r="T14" s="29">
        <f>T12-T11</f>
        <v>0</v>
      </c>
      <c r="W14" t="s">
        <v>33</v>
      </c>
      <c r="X14" s="29">
        <f>X12-X11</f>
        <v>0</v>
      </c>
    </row>
    <row r="15" spans="1:28">
      <c r="G15" t="s">
        <v>34</v>
      </c>
      <c r="H15" s="29">
        <f>H11-H13</f>
        <v>0</v>
      </c>
      <c r="K15" t="s">
        <v>34</v>
      </c>
      <c r="L15" s="29">
        <f>L11-L13</f>
        <v>0</v>
      </c>
      <c r="O15" t="s">
        <v>34</v>
      </c>
      <c r="P15" s="29">
        <f>P11-P13</f>
        <v>0</v>
      </c>
      <c r="S15" t="s">
        <v>34</v>
      </c>
      <c r="T15" s="29">
        <f>T11-T13</f>
        <v>0</v>
      </c>
      <c r="W15" t="s">
        <v>34</v>
      </c>
      <c r="X15" s="29">
        <f>X11-X13</f>
        <v>0</v>
      </c>
    </row>
    <row r="16" spans="1:28">
      <c r="G16" t="s">
        <v>35</v>
      </c>
      <c r="H16" s="30">
        <f>AVERAGE(H14:H15)</f>
        <v>0</v>
      </c>
      <c r="K16" t="s">
        <v>35</v>
      </c>
      <c r="L16" s="30">
        <f>AVERAGE(L14:L15)</f>
        <v>0</v>
      </c>
      <c r="O16" t="s">
        <v>35</v>
      </c>
      <c r="P16" s="30">
        <f>AVERAGE(P14:P15)</f>
        <v>0</v>
      </c>
      <c r="S16" t="s">
        <v>35</v>
      </c>
      <c r="T16" s="30">
        <f>AVERAGE(T14:T15)</f>
        <v>0</v>
      </c>
      <c r="W16" t="s">
        <v>35</v>
      </c>
      <c r="X16" s="30">
        <f>AVERAGE(X14:X15)</f>
        <v>0</v>
      </c>
    </row>
    <row r="17" spans="7:24">
      <c r="G17" t="s">
        <v>36</v>
      </c>
      <c r="H17">
        <f>TINV(0.3173,H5)</f>
        <v>1.1969125599570756</v>
      </c>
      <c r="K17" t="s">
        <v>36</v>
      </c>
      <c r="L17">
        <f>TINV(0.3173,L5)</f>
        <v>1.3213154595816055</v>
      </c>
      <c r="O17" t="s">
        <v>36</v>
      </c>
      <c r="P17">
        <f>TINV(0.3173,P5)</f>
        <v>1.3213154595816055</v>
      </c>
      <c r="S17" t="s">
        <v>36</v>
      </c>
      <c r="T17">
        <f>TINV(0.3173,T5)</f>
        <v>1.3213154595816055</v>
      </c>
      <c r="W17" t="s">
        <v>36</v>
      </c>
      <c r="X17">
        <f>TINV(0.3173,X5)</f>
        <v>1.3213154595816055</v>
      </c>
    </row>
    <row r="18" spans="7:24">
      <c r="G18" t="s">
        <v>37</v>
      </c>
      <c r="H18">
        <f>H17*G3</f>
        <v>0</v>
      </c>
      <c r="K18" t="s">
        <v>37</v>
      </c>
      <c r="L18">
        <f>L17*K3</f>
        <v>0</v>
      </c>
      <c r="O18" t="s">
        <v>37</v>
      </c>
      <c r="P18">
        <f>P17*O3</f>
        <v>0</v>
      </c>
      <c r="S18" t="s">
        <v>37</v>
      </c>
      <c r="T18">
        <f>T17*S3</f>
        <v>0</v>
      </c>
      <c r="W18" t="s">
        <v>37</v>
      </c>
      <c r="X18">
        <f>X17*W3</f>
        <v>0</v>
      </c>
    </row>
    <row r="19" spans="7:24">
      <c r="G19" t="s">
        <v>38</v>
      </c>
      <c r="H19">
        <f>G2+H18</f>
        <v>1</v>
      </c>
      <c r="K19" t="s">
        <v>38</v>
      </c>
      <c r="L19">
        <f>K2+L18</f>
        <v>1</v>
      </c>
      <c r="O19" t="s">
        <v>38</v>
      </c>
      <c r="P19">
        <f>O2+P18</f>
        <v>1</v>
      </c>
      <c r="S19" t="s">
        <v>38</v>
      </c>
      <c r="T19">
        <f>S2+T18</f>
        <v>1</v>
      </c>
      <c r="W19" t="s">
        <v>38</v>
      </c>
      <c r="X19">
        <f>W2+X18</f>
        <v>1</v>
      </c>
    </row>
    <row r="20" spans="7:24">
      <c r="G20" t="s">
        <v>39</v>
      </c>
      <c r="H20">
        <f>G2-H18</f>
        <v>1</v>
      </c>
      <c r="K20" t="s">
        <v>39</v>
      </c>
      <c r="L20">
        <f>K2-L18</f>
        <v>1</v>
      </c>
      <c r="O20" t="s">
        <v>39</v>
      </c>
      <c r="P20">
        <f>O2-P18</f>
        <v>1</v>
      </c>
      <c r="S20" t="s">
        <v>39</v>
      </c>
      <c r="T20">
        <f>S2-T18</f>
        <v>1</v>
      </c>
      <c r="W20" t="s">
        <v>39</v>
      </c>
      <c r="X20">
        <f>W2-X18</f>
        <v>1</v>
      </c>
    </row>
    <row r="21" spans="7:24">
      <c r="G21" t="s">
        <v>30</v>
      </c>
      <c r="H21" s="29">
        <f>LN(G2)</f>
        <v>0</v>
      </c>
      <c r="K21" t="s">
        <v>30</v>
      </c>
      <c r="L21" s="29">
        <f>LN(K2)</f>
        <v>0</v>
      </c>
      <c r="O21" t="s">
        <v>30</v>
      </c>
      <c r="P21" s="29">
        <f>LN(O2)</f>
        <v>0</v>
      </c>
      <c r="S21" t="s">
        <v>30</v>
      </c>
      <c r="T21" s="29">
        <f>LN(S2)</f>
        <v>0</v>
      </c>
      <c r="W21" t="s">
        <v>30</v>
      </c>
      <c r="X21" s="29">
        <f>LN(W2)</f>
        <v>0</v>
      </c>
    </row>
    <row r="22" spans="7:24">
      <c r="G22" t="s">
        <v>40</v>
      </c>
      <c r="H22" s="29">
        <f>LN(H19)</f>
        <v>0</v>
      </c>
      <c r="K22" t="s">
        <v>40</v>
      </c>
      <c r="L22" s="29">
        <f>LN(L19)</f>
        <v>0</v>
      </c>
      <c r="O22" t="s">
        <v>40</v>
      </c>
      <c r="P22" s="29">
        <f>LN(P19)</f>
        <v>0</v>
      </c>
      <c r="S22" t="s">
        <v>40</v>
      </c>
      <c r="T22" s="29">
        <f>LN(T19)</f>
        <v>0</v>
      </c>
      <c r="W22" t="s">
        <v>40</v>
      </c>
      <c r="X22" s="29">
        <f>LN(X19)</f>
        <v>0</v>
      </c>
    </row>
    <row r="23" spans="7:24">
      <c r="G23" t="s">
        <v>41</v>
      </c>
      <c r="H23" s="29">
        <f>LN(H20)</f>
        <v>0</v>
      </c>
      <c r="K23" t="s">
        <v>41</v>
      </c>
      <c r="L23" s="29">
        <f>LN(L20)</f>
        <v>0</v>
      </c>
      <c r="O23" t="s">
        <v>41</v>
      </c>
      <c r="P23" s="29">
        <f>LN(P20)</f>
        <v>0</v>
      </c>
      <c r="S23" t="s">
        <v>41</v>
      </c>
      <c r="T23" s="29">
        <f>LN(T20)</f>
        <v>0</v>
      </c>
      <c r="W23" t="s">
        <v>41</v>
      </c>
      <c r="X23" s="29">
        <f>LN(X20)</f>
        <v>0</v>
      </c>
    </row>
    <row r="24" spans="7:24">
      <c r="G24" t="s">
        <v>42</v>
      </c>
      <c r="H24" s="29">
        <f>H22-H21</f>
        <v>0</v>
      </c>
      <c r="K24" t="s">
        <v>42</v>
      </c>
      <c r="L24" s="29">
        <f>L22-L21</f>
        <v>0</v>
      </c>
      <c r="O24" t="s">
        <v>42</v>
      </c>
      <c r="P24" s="29">
        <f>P22-P21</f>
        <v>0</v>
      </c>
      <c r="S24" t="s">
        <v>42</v>
      </c>
      <c r="T24" s="29">
        <f>T22-T21</f>
        <v>0</v>
      </c>
      <c r="W24" t="s">
        <v>42</v>
      </c>
      <c r="X24" s="29">
        <f>X22-X21</f>
        <v>0</v>
      </c>
    </row>
    <row r="25" spans="7:24">
      <c r="G25" t="s">
        <v>43</v>
      </c>
      <c r="H25" s="29">
        <f>H21-H23</f>
        <v>0</v>
      </c>
      <c r="K25" t="s">
        <v>43</v>
      </c>
      <c r="L25" s="29">
        <f>L21-L23</f>
        <v>0</v>
      </c>
      <c r="O25" t="s">
        <v>43</v>
      </c>
      <c r="P25" s="29">
        <f>P21-P23</f>
        <v>0</v>
      </c>
      <c r="S25" t="s">
        <v>43</v>
      </c>
      <c r="T25" s="29">
        <f>T21-T23</f>
        <v>0</v>
      </c>
      <c r="W25" t="s">
        <v>43</v>
      </c>
      <c r="X25" s="29">
        <f>X21-X23</f>
        <v>0</v>
      </c>
    </row>
    <row r="26" spans="7:24">
      <c r="G26" t="s">
        <v>44</v>
      </c>
      <c r="H26" s="30">
        <f>AVERAGE(H24:H25)</f>
        <v>0</v>
      </c>
      <c r="K26" t="s">
        <v>44</v>
      </c>
      <c r="L26" s="30">
        <f>AVERAGE(L24:L25)</f>
        <v>0</v>
      </c>
      <c r="O26" t="s">
        <v>44</v>
      </c>
      <c r="P26" s="30">
        <f>AVERAGE(P24:P25)</f>
        <v>0</v>
      </c>
      <c r="S26" t="s">
        <v>44</v>
      </c>
      <c r="T26" s="30">
        <f>AVERAGE(T24:T25)</f>
        <v>0</v>
      </c>
      <c r="W26" t="s">
        <v>44</v>
      </c>
      <c r="X26" s="30">
        <f>AVERAGE(X24:X25)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BT26"/>
  <sheetViews>
    <sheetView workbookViewId="0">
      <selection activeCell="F1" sqref="F1"/>
    </sheetView>
  </sheetViews>
  <sheetFormatPr defaultRowHeight="15"/>
  <sheetData>
    <row r="1" spans="2:72" ht="16.5" thickTop="1" thickBot="1">
      <c r="B1" s="19" t="s">
        <v>23</v>
      </c>
      <c r="C1" s="19" t="s">
        <v>24</v>
      </c>
      <c r="D1" s="19" t="s">
        <v>25</v>
      </c>
      <c r="E1" s="19" t="s">
        <v>8</v>
      </c>
      <c r="F1" s="19" t="s">
        <v>9</v>
      </c>
      <c r="G1" s="26">
        <f>LN(G2)</f>
        <v>2.623130781082934E-2</v>
      </c>
      <c r="H1" s="27">
        <f>G4</f>
        <v>0.94677933213315957</v>
      </c>
      <c r="I1" t="s">
        <v>8</v>
      </c>
      <c r="J1" t="s">
        <v>9</v>
      </c>
      <c r="K1" s="26">
        <f>LN(K2)</f>
        <v>2.5257365060440153E-2</v>
      </c>
      <c r="L1" s="27">
        <f>K4</f>
        <v>0.93530326746204295</v>
      </c>
      <c r="M1" t="s">
        <v>8</v>
      </c>
      <c r="N1" t="s">
        <v>9</v>
      </c>
      <c r="O1" s="26">
        <f>LN(O2)</f>
        <v>2.5321065772720266E-2</v>
      </c>
      <c r="P1" s="27">
        <f>O4</f>
        <v>0.94548613327800657</v>
      </c>
      <c r="Q1" t="s">
        <v>8</v>
      </c>
      <c r="R1" t="s">
        <v>9</v>
      </c>
      <c r="S1" s="26">
        <f>LN(S2)</f>
        <v>2.6387277307182169E-2</v>
      </c>
      <c r="T1" s="27">
        <f>S4</f>
        <v>0.94161348430709246</v>
      </c>
      <c r="U1" t="s">
        <v>8</v>
      </c>
      <c r="V1" t="s">
        <v>9</v>
      </c>
      <c r="W1" s="26">
        <f>LN(W2)</f>
        <v>2.6527153573635057E-2</v>
      </c>
      <c r="X1" s="27">
        <f>W4</f>
        <v>0.94565444964172585</v>
      </c>
      <c r="Y1" t="s">
        <v>8</v>
      </c>
      <c r="Z1" t="s">
        <v>9</v>
      </c>
      <c r="AA1" s="26">
        <f>LN(AA2)</f>
        <v>2.6181621964785962E-2</v>
      </c>
      <c r="AB1" s="27">
        <f>AA4</f>
        <v>0.94344354656351626</v>
      </c>
      <c r="AC1" t="s">
        <v>8</v>
      </c>
      <c r="AD1" t="s">
        <v>9</v>
      </c>
      <c r="AE1" s="26">
        <f>LN(AE2)</f>
        <v>2.6404361111099998E-2</v>
      </c>
      <c r="AF1" s="27">
        <f>AE4</f>
        <v>0.94796571211746972</v>
      </c>
      <c r="AG1" t="s">
        <v>8</v>
      </c>
      <c r="AH1" t="s">
        <v>9</v>
      </c>
      <c r="AI1" s="26">
        <f>LN(AI2)</f>
        <v>2.6304589229006397E-2</v>
      </c>
      <c r="AJ1" s="27">
        <f>AI4</f>
        <v>0.94846462137772058</v>
      </c>
      <c r="AK1" t="s">
        <v>8</v>
      </c>
      <c r="AL1" t="s">
        <v>9</v>
      </c>
      <c r="AM1" s="26">
        <f>LN(AM2)</f>
        <v>2.6242067649439246E-2</v>
      </c>
      <c r="AN1" s="27">
        <f>AM4</f>
        <v>0.94674731716547411</v>
      </c>
      <c r="AO1" t="s">
        <v>8</v>
      </c>
      <c r="AP1" t="s">
        <v>9</v>
      </c>
      <c r="AQ1" s="26">
        <f>LN(AQ2)</f>
        <v>2.6214359292997241E-2</v>
      </c>
      <c r="AR1" s="27">
        <f>AQ4</f>
        <v>0.94635012835650323</v>
      </c>
      <c r="AS1" t="s">
        <v>8</v>
      </c>
      <c r="AT1" t="s">
        <v>9</v>
      </c>
      <c r="AU1" s="26">
        <f>LN(AU2)</f>
        <v>2.5820709171822331E-2</v>
      </c>
      <c r="AV1" s="27">
        <f>AU4</f>
        <v>0.95810568659784623</v>
      </c>
      <c r="AW1" t="s">
        <v>8</v>
      </c>
      <c r="AX1" t="s">
        <v>9</v>
      </c>
      <c r="AY1" s="26">
        <f>LN(AY2)</f>
        <v>2.5866134407067091E-2</v>
      </c>
      <c r="AZ1" s="27">
        <f>AY4</f>
        <v>0.95022553366315665</v>
      </c>
      <c r="BA1" t="s">
        <v>8</v>
      </c>
      <c r="BB1" t="s">
        <v>9</v>
      </c>
      <c r="BC1" s="26">
        <f>LN(BC2)</f>
        <v>2.5994369362219095E-2</v>
      </c>
      <c r="BD1" s="27">
        <f>BC4</f>
        <v>0.94532327942600858</v>
      </c>
      <c r="BE1" t="s">
        <v>8</v>
      </c>
      <c r="BF1" t="s">
        <v>9</v>
      </c>
      <c r="BG1" s="26">
        <f>LN(BG2)</f>
        <v>2.6210490802828262E-2</v>
      </c>
      <c r="BH1" s="27">
        <f>BG4</f>
        <v>0.94348979738968453</v>
      </c>
      <c r="BI1" t="s">
        <v>8</v>
      </c>
      <c r="BJ1" t="s">
        <v>9</v>
      </c>
      <c r="BK1" s="26">
        <f>LN(BK2)</f>
        <v>2.6521661794664697E-2</v>
      </c>
      <c r="BL1" s="27">
        <f>BK4</f>
        <v>0.94488277945102872</v>
      </c>
      <c r="BM1" t="s">
        <v>8</v>
      </c>
      <c r="BN1" t="s">
        <v>9</v>
      </c>
      <c r="BO1" s="26">
        <f>LN(BO2)</f>
        <v>2.6937577561657877E-2</v>
      </c>
      <c r="BP1" s="27">
        <f>BO4</f>
        <v>0.94973859778661363</v>
      </c>
      <c r="BQ1" t="s">
        <v>8</v>
      </c>
      <c r="BR1" t="s">
        <v>9</v>
      </c>
      <c r="BS1" s="26">
        <f>LN(BS2)</f>
        <v>2.7471101969595662E-2</v>
      </c>
      <c r="BT1" s="27">
        <f>BS4</f>
        <v>0.95838982782592341</v>
      </c>
    </row>
    <row r="2" spans="2:72" ht="15.75" thickTop="1">
      <c r="B2">
        <v>2.5257365060440153E-2</v>
      </c>
      <c r="C2" s="28">
        <v>0.93530326746204295</v>
      </c>
      <c r="D2">
        <v>187.93750472441579</v>
      </c>
      <c r="E2">
        <v>1890</v>
      </c>
      <c r="F2">
        <v>40.64</v>
      </c>
      <c r="G2">
        <f t="array" ref="G2:H6">LOGEST(F2:F17,E2:E17,TRUE, TRUE)</f>
        <v>1.0265783766098306</v>
      </c>
      <c r="H2">
        <v>1.4893841744298266E-20</v>
      </c>
      <c r="I2">
        <v>1904</v>
      </c>
      <c r="J2">
        <v>54.18</v>
      </c>
      <c r="K2">
        <f t="array" ref="K2:L6">LOGEST(J2:J16,I2:I16,TRUE, TRUE)</f>
        <v>1.0255790347720892</v>
      </c>
      <c r="L2">
        <v>1.0119142701564586E-19</v>
      </c>
      <c r="M2">
        <v>1890</v>
      </c>
      <c r="N2">
        <v>40.64</v>
      </c>
      <c r="O2">
        <f t="array" ref="O2:P6">LOGEST(N2:N16,M2:M16,TRUE, TRUE)</f>
        <v>1.0256443669679354</v>
      </c>
      <c r="P2">
        <v>8.975748377167571E-20</v>
      </c>
      <c r="Q2">
        <v>1890</v>
      </c>
      <c r="R2">
        <v>40.64</v>
      </c>
      <c r="S2">
        <f t="array" ref="S2:T6">LOGEST(R2:R16,Q2:Q16,TRUE, TRUE)</f>
        <v>1.0267385040093675</v>
      </c>
      <c r="T2">
        <v>1.0946212616051103E-20</v>
      </c>
      <c r="U2">
        <v>1890</v>
      </c>
      <c r="V2">
        <v>40.64</v>
      </c>
      <c r="W2">
        <f t="array" ref="W2:X6">LOGEST(V2:V16,U2:U16,TRUE, TRUE)</f>
        <v>1.0268821304026594</v>
      </c>
      <c r="X2">
        <v>8.2898065277043862E-21</v>
      </c>
      <c r="Y2">
        <v>1890</v>
      </c>
      <c r="Z2">
        <v>40.64</v>
      </c>
      <c r="AA2">
        <f t="array" ref="AA2:AB6">LOGEST(Z2:Z16,Y2:Y16,TRUE, TRUE)</f>
        <v>1.0265273714617864</v>
      </c>
      <c r="AB2">
        <v>1.6436466177496011E-20</v>
      </c>
      <c r="AC2">
        <v>1890</v>
      </c>
      <c r="AD2">
        <v>40.64</v>
      </c>
      <c r="AE2">
        <f t="array" ref="AE2:AF6">LOGEST(AD2:AD16,AC2:AC16,TRUE, TRUE)</f>
        <v>1.0267560447584758</v>
      </c>
      <c r="AF2">
        <v>1.0526915249836345E-20</v>
      </c>
      <c r="AG2">
        <v>1890</v>
      </c>
      <c r="AH2">
        <v>40.64</v>
      </c>
      <c r="AI2">
        <f t="array" ref="AI2:AJ6">LOGEST(AH2:AH16,AG2:AG16,TRUE, TRUE)</f>
        <v>1.0266536084856541</v>
      </c>
      <c r="AJ2">
        <v>1.2788868268374259E-20</v>
      </c>
      <c r="AK2">
        <v>1890</v>
      </c>
      <c r="AL2">
        <v>40.64</v>
      </c>
      <c r="AM2">
        <f t="array" ref="AM2:AN6">LOGEST(AL2:AL16,AK2:AK16,TRUE, TRUE)</f>
        <v>1.0265894224869092</v>
      </c>
      <c r="AN2">
        <v>1.4611268624347753E-20</v>
      </c>
      <c r="AO2">
        <v>1890</v>
      </c>
      <c r="AP2">
        <v>40.64</v>
      </c>
      <c r="AQ2">
        <f t="array" ref="AQ2:AR6">LOGEST(AP2:AP16,AO2:AO16,TRUE, TRUE)</f>
        <v>1.0265609777753513</v>
      </c>
      <c r="AR2">
        <v>1.5369003054958482E-20</v>
      </c>
      <c r="AS2">
        <v>1890</v>
      </c>
      <c r="AT2">
        <v>40.64</v>
      </c>
      <c r="AU2">
        <f t="array" ref="AU2:AV6">LOGEST(AT2:AT16,AS2:AS16,TRUE, TRUE)</f>
        <v>1.0261569514497799</v>
      </c>
      <c r="AV2">
        <v>3.2252791366770628E-20</v>
      </c>
      <c r="AW2">
        <v>1890</v>
      </c>
      <c r="AX2">
        <v>40.64</v>
      </c>
      <c r="AY2">
        <f t="array" ref="AY2:AZ6">LOGEST(AX2:AX16,AW2:AW16,TRUE, TRUE)</f>
        <v>1.0262035659294264</v>
      </c>
      <c r="AZ2">
        <v>2.9777961220341073E-20</v>
      </c>
      <c r="BA2">
        <v>1890</v>
      </c>
      <c r="BB2">
        <v>40.64</v>
      </c>
      <c r="BC2">
        <f t="array" ref="BC2:BD6">LOGEST(BB2:BB16,BA2:BA16,TRUE, TRUE)</f>
        <v>1.0263351695355911</v>
      </c>
      <c r="BD2">
        <v>2.3400558641496113E-20</v>
      </c>
      <c r="BE2">
        <v>1890</v>
      </c>
      <c r="BF2">
        <v>40.64</v>
      </c>
      <c r="BG2">
        <f t="array" ref="BG2:BH6">LOGEST(BF2:BF16,BE2:BE16,TRUE, TRUE)</f>
        <v>1.0265570065419822</v>
      </c>
      <c r="BH2">
        <v>1.5499074640477016E-20</v>
      </c>
      <c r="BI2">
        <v>1890</v>
      </c>
      <c r="BJ2">
        <v>40.64</v>
      </c>
      <c r="BK2">
        <f t="array" ref="BK2:BL6">LOGEST(BJ2:BJ16,BI2:BI16,TRUE, TRUE)</f>
        <v>1.0268764910084558</v>
      </c>
      <c r="BL2">
        <v>8.5333191583279995E-21</v>
      </c>
      <c r="BM2">
        <v>1890</v>
      </c>
      <c r="BN2">
        <v>40.64</v>
      </c>
      <c r="BO2">
        <f t="array" ref="BO2:BP6">LOGEST(BN2:BN16,BM2:BM16,TRUE, TRUE)</f>
        <v>1.0273036739617256</v>
      </c>
      <c r="BP2">
        <v>3.8327613082616266E-21</v>
      </c>
      <c r="BQ2">
        <v>1890</v>
      </c>
      <c r="BR2">
        <v>40.64</v>
      </c>
      <c r="BS2">
        <f t="array" ref="BS2:BT6">LOGEST(BR2:BR16,BQ2:BQ16,TRUE, TRUE)</f>
        <v>1.0278519117822731</v>
      </c>
      <c r="BT2">
        <v>1.3698234860587969E-21</v>
      </c>
    </row>
    <row r="3" spans="2:72">
      <c r="B3">
        <v>2.5321065772720266E-2</v>
      </c>
      <c r="C3" s="28">
        <v>0.94548613327800657</v>
      </c>
      <c r="D3">
        <v>225.47143454887578</v>
      </c>
      <c r="E3">
        <v>1904</v>
      </c>
      <c r="F3">
        <v>54.18</v>
      </c>
      <c r="G3">
        <v>1.6621556934091133E-3</v>
      </c>
      <c r="H3">
        <v>3.239077343220933</v>
      </c>
      <c r="I3">
        <v>1906</v>
      </c>
      <c r="J3">
        <v>81.27</v>
      </c>
      <c r="K3">
        <v>1.8423889203621592E-3</v>
      </c>
      <c r="L3">
        <v>3.5973983328439569</v>
      </c>
      <c r="M3">
        <v>1906</v>
      </c>
      <c r="N3">
        <v>81.27</v>
      </c>
      <c r="O3">
        <v>1.6863053479326407E-3</v>
      </c>
      <c r="P3">
        <v>3.2911043629204801</v>
      </c>
      <c r="Q3">
        <v>1904</v>
      </c>
      <c r="R3">
        <v>54.18</v>
      </c>
      <c r="S3">
        <v>1.8223964041928487E-3</v>
      </c>
      <c r="T3">
        <v>3.5564714298691458</v>
      </c>
      <c r="U3">
        <v>1904</v>
      </c>
      <c r="V3">
        <v>54.18</v>
      </c>
      <c r="W3">
        <v>1.763740696443873E-3</v>
      </c>
      <c r="X3">
        <v>3.4410819647757918</v>
      </c>
      <c r="Y3">
        <v>1904</v>
      </c>
      <c r="Z3">
        <v>54.18</v>
      </c>
      <c r="AA3">
        <v>1.7779027286283086E-3</v>
      </c>
      <c r="AB3">
        <v>3.4683631555780883</v>
      </c>
      <c r="AC3">
        <v>1904</v>
      </c>
      <c r="AD3">
        <v>54.18</v>
      </c>
      <c r="AE3">
        <v>1.7157439672969479E-3</v>
      </c>
      <c r="AF3">
        <v>3.3457494806000088</v>
      </c>
      <c r="AG3">
        <v>1904</v>
      </c>
      <c r="AH3">
        <v>54.18</v>
      </c>
      <c r="AI3">
        <v>1.7005993771961275E-3</v>
      </c>
      <c r="AJ3">
        <v>3.3149796934936089</v>
      </c>
      <c r="AK3">
        <v>1904</v>
      </c>
      <c r="AL3">
        <v>54.18</v>
      </c>
      <c r="AM3">
        <v>1.7261561466605727E-3</v>
      </c>
      <c r="AN3">
        <v>3.3630725204799994</v>
      </c>
      <c r="AO3">
        <v>1904</v>
      </c>
      <c r="AP3">
        <v>54.18</v>
      </c>
      <c r="AQ3">
        <v>1.731115290284728E-3</v>
      </c>
      <c r="AR3">
        <v>3.3721546145344936</v>
      </c>
      <c r="AS3">
        <v>1904</v>
      </c>
      <c r="AT3">
        <v>54.18</v>
      </c>
      <c r="AU3">
        <v>1.4975016847254181E-3</v>
      </c>
      <c r="AV3">
        <v>2.9165801992738203</v>
      </c>
      <c r="AW3">
        <v>1904</v>
      </c>
      <c r="AX3">
        <v>54.18</v>
      </c>
      <c r="AY3">
        <v>1.641911753994419E-3</v>
      </c>
      <c r="AZ3">
        <v>3.1972847430417701</v>
      </c>
      <c r="BA3">
        <v>1904</v>
      </c>
      <c r="BB3">
        <v>54.18</v>
      </c>
      <c r="BC3">
        <v>1.7338785033421656E-3</v>
      </c>
      <c r="BD3">
        <v>3.3757855415871254</v>
      </c>
      <c r="BE3">
        <v>1904</v>
      </c>
      <c r="BF3">
        <v>54.18</v>
      </c>
      <c r="BG3">
        <v>1.7790915843101174E-3</v>
      </c>
      <c r="BH3">
        <v>3.4632110445785731</v>
      </c>
      <c r="BI3">
        <v>1904</v>
      </c>
      <c r="BJ3">
        <v>54.18</v>
      </c>
      <c r="BK3">
        <v>1.7765758077679535E-3</v>
      </c>
      <c r="BL3">
        <v>3.4577106290871398</v>
      </c>
      <c r="BM3">
        <v>1904</v>
      </c>
      <c r="BN3">
        <v>54.18</v>
      </c>
      <c r="BO3">
        <v>1.7187080771415926E-3</v>
      </c>
      <c r="BP3">
        <v>3.3444988430689304</v>
      </c>
      <c r="BQ3">
        <v>1904</v>
      </c>
      <c r="BR3">
        <v>54.18</v>
      </c>
      <c r="BS3">
        <v>1.5875706576516061E-3</v>
      </c>
      <c r="BT3">
        <v>3.0887716943832726</v>
      </c>
    </row>
    <row r="4" spans="2:72" ht="15.75" thickBot="1">
      <c r="B4">
        <v>2.6387277307182169E-2</v>
      </c>
      <c r="C4" s="28">
        <v>0.94161348430709246</v>
      </c>
      <c r="D4">
        <v>209.65414960494357</v>
      </c>
      <c r="E4">
        <v>1906</v>
      </c>
      <c r="F4">
        <v>81.27</v>
      </c>
      <c r="G4">
        <v>0.94677933213315957</v>
      </c>
      <c r="H4">
        <v>0.22091004352739749</v>
      </c>
      <c r="I4">
        <v>1914</v>
      </c>
      <c r="J4">
        <v>108.36</v>
      </c>
      <c r="K4">
        <v>0.93530326746204295</v>
      </c>
      <c r="L4">
        <v>0.21816042463169472</v>
      </c>
      <c r="M4">
        <v>1914</v>
      </c>
      <c r="N4">
        <v>108.36</v>
      </c>
      <c r="O4">
        <v>0.94548613327800657</v>
      </c>
      <c r="P4">
        <v>0.21033304923875121</v>
      </c>
      <c r="Q4">
        <v>1914</v>
      </c>
      <c r="R4">
        <v>108.36</v>
      </c>
      <c r="S4">
        <v>0.94161348430709246</v>
      </c>
      <c r="T4">
        <v>0.22865761957910261</v>
      </c>
      <c r="U4">
        <v>1906</v>
      </c>
      <c r="V4">
        <v>81.27</v>
      </c>
      <c r="W4">
        <v>0.94565444964172585</v>
      </c>
      <c r="X4">
        <v>0.225861670585634</v>
      </c>
      <c r="Y4">
        <v>1906</v>
      </c>
      <c r="Z4">
        <v>81.27</v>
      </c>
      <c r="AA4">
        <v>0.94344354656351626</v>
      </c>
      <c r="AB4">
        <v>0.22913388909368423</v>
      </c>
      <c r="AC4">
        <v>1906</v>
      </c>
      <c r="AD4">
        <v>81.27</v>
      </c>
      <c r="AE4">
        <v>0.94796571211746972</v>
      </c>
      <c r="AF4">
        <v>0.22541593728449891</v>
      </c>
      <c r="AG4">
        <v>1906</v>
      </c>
      <c r="AH4">
        <v>81.27</v>
      </c>
      <c r="AI4">
        <v>0.94846462137772058</v>
      </c>
      <c r="AJ4">
        <v>0.22553307649958762</v>
      </c>
      <c r="AK4">
        <v>1906</v>
      </c>
      <c r="AL4">
        <v>81.27</v>
      </c>
      <c r="AM4">
        <v>0.94674731716547411</v>
      </c>
      <c r="AN4">
        <v>0.22911756331953151</v>
      </c>
      <c r="AO4">
        <v>1906</v>
      </c>
      <c r="AP4">
        <v>81.27</v>
      </c>
      <c r="AQ4">
        <v>0.94635012835650323</v>
      </c>
      <c r="AR4">
        <v>0.22914456894648502</v>
      </c>
      <c r="AS4">
        <v>1906</v>
      </c>
      <c r="AT4">
        <v>81.27</v>
      </c>
      <c r="AU4">
        <v>0.95810568659784623</v>
      </c>
      <c r="AV4">
        <v>0.19737125226925387</v>
      </c>
      <c r="AW4">
        <v>1906</v>
      </c>
      <c r="AX4">
        <v>81.27</v>
      </c>
      <c r="AY4">
        <v>0.95022553366315665</v>
      </c>
      <c r="AZ4">
        <v>0.21513430317202681</v>
      </c>
      <c r="BA4">
        <v>1906</v>
      </c>
      <c r="BB4">
        <v>81.27</v>
      </c>
      <c r="BC4">
        <v>0.94532327942600858</v>
      </c>
      <c r="BD4">
        <v>0.22547977208701581</v>
      </c>
      <c r="BE4">
        <v>1906</v>
      </c>
      <c r="BF4">
        <v>81.27</v>
      </c>
      <c r="BG4">
        <v>0.94348979738968453</v>
      </c>
      <c r="BH4">
        <v>0.22922912159565229</v>
      </c>
      <c r="BI4">
        <v>1906</v>
      </c>
      <c r="BJ4">
        <v>81.27</v>
      </c>
      <c r="BK4">
        <v>0.94488277945102872</v>
      </c>
      <c r="BL4">
        <v>0.22638623269297833</v>
      </c>
      <c r="BM4">
        <v>1906</v>
      </c>
      <c r="BN4">
        <v>81.27</v>
      </c>
      <c r="BO4">
        <v>0.94973859778661363</v>
      </c>
      <c r="BP4">
        <v>0.21618405477520664</v>
      </c>
      <c r="BQ4">
        <v>1906</v>
      </c>
      <c r="BR4">
        <v>81.27</v>
      </c>
      <c r="BS4">
        <v>0.95838982782592341</v>
      </c>
      <c r="BT4">
        <v>0.19670079463633439</v>
      </c>
    </row>
    <row r="5" spans="2:72" ht="16.5" thickTop="1" thickBot="1">
      <c r="B5">
        <v>2.6527153573635057E-2</v>
      </c>
      <c r="C5" s="28">
        <v>0.94565444964172585</v>
      </c>
      <c r="D5">
        <v>226.2100165385618</v>
      </c>
      <c r="E5">
        <v>1914</v>
      </c>
      <c r="F5">
        <v>108.36</v>
      </c>
      <c r="G5">
        <v>249.05569924504519</v>
      </c>
      <c r="H5">
        <v>14</v>
      </c>
      <c r="I5">
        <v>1917</v>
      </c>
      <c r="J5">
        <v>100.23</v>
      </c>
      <c r="K5" s="25">
        <v>187.93750472441579</v>
      </c>
      <c r="L5">
        <v>13</v>
      </c>
      <c r="M5">
        <v>1917</v>
      </c>
      <c r="N5">
        <v>100.23</v>
      </c>
      <c r="O5" s="25">
        <v>225.47143454887578</v>
      </c>
      <c r="P5">
        <v>13</v>
      </c>
      <c r="Q5">
        <v>1917</v>
      </c>
      <c r="R5">
        <v>100.23</v>
      </c>
      <c r="S5" s="25">
        <v>209.65414960494357</v>
      </c>
      <c r="T5">
        <v>13</v>
      </c>
      <c r="U5">
        <v>1917</v>
      </c>
      <c r="V5">
        <v>100.23</v>
      </c>
      <c r="W5" s="25">
        <v>226.2100165385618</v>
      </c>
      <c r="X5">
        <v>13</v>
      </c>
      <c r="Y5">
        <v>1914</v>
      </c>
      <c r="Z5">
        <v>108.36</v>
      </c>
      <c r="AA5" s="25">
        <v>216.85882618328924</v>
      </c>
      <c r="AB5">
        <v>13</v>
      </c>
      <c r="AC5">
        <v>1914</v>
      </c>
      <c r="AD5">
        <v>108.36</v>
      </c>
      <c r="AE5" s="25">
        <v>236.8352630355599</v>
      </c>
      <c r="AF5">
        <v>13</v>
      </c>
      <c r="AG5">
        <v>1914</v>
      </c>
      <c r="AH5">
        <v>108.36</v>
      </c>
      <c r="AI5" s="25">
        <v>239.25389523731818</v>
      </c>
      <c r="AJ5">
        <v>13</v>
      </c>
      <c r="AK5">
        <v>1914</v>
      </c>
      <c r="AL5">
        <v>108.36</v>
      </c>
      <c r="AM5" s="25">
        <v>231.11915621970479</v>
      </c>
      <c r="AN5">
        <v>13</v>
      </c>
      <c r="AO5">
        <v>1914</v>
      </c>
      <c r="AP5">
        <v>108.36</v>
      </c>
      <c r="AQ5" s="25">
        <v>229.3118565200858</v>
      </c>
      <c r="AR5">
        <v>13</v>
      </c>
      <c r="AS5">
        <v>1914</v>
      </c>
      <c r="AT5">
        <v>108.36</v>
      </c>
      <c r="AU5" s="25">
        <v>297.30464385965331</v>
      </c>
      <c r="AV5">
        <v>13</v>
      </c>
      <c r="AW5">
        <v>1914</v>
      </c>
      <c r="AX5">
        <v>108.36</v>
      </c>
      <c r="AY5" s="25">
        <v>248.1780890230726</v>
      </c>
      <c r="AZ5">
        <v>13</v>
      </c>
      <c r="BA5">
        <v>1914</v>
      </c>
      <c r="BB5">
        <v>108.36</v>
      </c>
      <c r="BC5" s="25">
        <v>224.76115069680711</v>
      </c>
      <c r="BD5">
        <v>13</v>
      </c>
      <c r="BE5">
        <v>1914</v>
      </c>
      <c r="BF5">
        <v>108.36</v>
      </c>
      <c r="BG5" s="25">
        <v>217.04695434638145</v>
      </c>
      <c r="BH5">
        <v>13</v>
      </c>
      <c r="BI5">
        <v>1914</v>
      </c>
      <c r="BJ5">
        <v>108.36</v>
      </c>
      <c r="BK5" s="25">
        <v>222.8609499992767</v>
      </c>
      <c r="BL5">
        <v>13</v>
      </c>
      <c r="BM5">
        <v>1914</v>
      </c>
      <c r="BN5">
        <v>108.36</v>
      </c>
      <c r="BO5" s="25">
        <v>245.64777796703893</v>
      </c>
      <c r="BP5">
        <v>13</v>
      </c>
      <c r="BQ5">
        <v>1914</v>
      </c>
      <c r="BR5">
        <v>108.36</v>
      </c>
      <c r="BS5" s="25">
        <v>299.42360511305594</v>
      </c>
      <c r="BT5">
        <v>13</v>
      </c>
    </row>
    <row r="6" spans="2:72" ht="15.75" thickTop="1">
      <c r="B6">
        <v>2.6181621964785962E-2</v>
      </c>
      <c r="C6" s="28">
        <v>0.94344354656351626</v>
      </c>
      <c r="D6">
        <v>216.85882618328924</v>
      </c>
      <c r="E6">
        <v>1917</v>
      </c>
      <c r="F6">
        <v>100.23</v>
      </c>
      <c r="G6">
        <v>12.154228778121503</v>
      </c>
      <c r="H6">
        <v>0.6832174626378732</v>
      </c>
      <c r="I6">
        <v>1929</v>
      </c>
      <c r="J6">
        <v>162.54</v>
      </c>
      <c r="K6">
        <v>8.944692126264485</v>
      </c>
      <c r="L6">
        <v>0.61872162138125764</v>
      </c>
      <c r="M6">
        <v>1929</v>
      </c>
      <c r="N6">
        <v>162.54</v>
      </c>
      <c r="O6">
        <v>9.9748543709491511</v>
      </c>
      <c r="P6">
        <v>0.57511989082692216</v>
      </c>
      <c r="Q6">
        <v>1929</v>
      </c>
      <c r="R6">
        <v>162.54</v>
      </c>
      <c r="S6">
        <v>10.961621920003846</v>
      </c>
      <c r="T6">
        <v>0.67969599089056087</v>
      </c>
      <c r="U6">
        <v>1929</v>
      </c>
      <c r="V6">
        <v>162.54</v>
      </c>
      <c r="W6">
        <v>11.53976337565993</v>
      </c>
      <c r="X6">
        <v>0.66317542511653482</v>
      </c>
      <c r="Y6">
        <v>1929</v>
      </c>
      <c r="Z6">
        <v>162.54</v>
      </c>
      <c r="AA6">
        <v>11.385595635868309</v>
      </c>
      <c r="AB6">
        <v>0.68253040870555826</v>
      </c>
      <c r="AC6">
        <v>1917</v>
      </c>
      <c r="AD6">
        <v>100.23</v>
      </c>
      <c r="AE6">
        <v>12.034155041862801</v>
      </c>
      <c r="AF6">
        <v>0.66056048216403884</v>
      </c>
      <c r="AG6">
        <v>1917</v>
      </c>
      <c r="AH6">
        <v>100.23</v>
      </c>
      <c r="AI6">
        <v>12.169689718344904</v>
      </c>
      <c r="AJ6">
        <v>0.66124719173979496</v>
      </c>
      <c r="AK6">
        <v>1917</v>
      </c>
      <c r="AL6">
        <v>100.23</v>
      </c>
      <c r="AM6">
        <v>12.132567245573719</v>
      </c>
      <c r="AN6">
        <v>0.68243315167923391</v>
      </c>
      <c r="AO6">
        <v>1917</v>
      </c>
      <c r="AP6">
        <v>100.23</v>
      </c>
      <c r="AQ6">
        <v>12.040531189498205</v>
      </c>
      <c r="AR6">
        <v>0.68259403520971551</v>
      </c>
      <c r="AS6">
        <v>1917</v>
      </c>
      <c r="AT6">
        <v>100.23</v>
      </c>
      <c r="AU6">
        <v>11.581624659862186</v>
      </c>
      <c r="AV6">
        <v>0.5064203458903348</v>
      </c>
      <c r="AW6">
        <v>1917</v>
      </c>
      <c r="AX6">
        <v>100.23</v>
      </c>
      <c r="AY6">
        <v>11.486369016535445</v>
      </c>
      <c r="AZ6">
        <v>0.6016759892170761</v>
      </c>
      <c r="BA6">
        <v>1917</v>
      </c>
      <c r="BB6">
        <v>100.23</v>
      </c>
      <c r="BC6">
        <v>11.427110346687158</v>
      </c>
      <c r="BD6">
        <v>0.66093465906536375</v>
      </c>
      <c r="BE6">
        <v>1917</v>
      </c>
      <c r="BF6">
        <v>100.23</v>
      </c>
      <c r="BG6">
        <v>11.404947133314835</v>
      </c>
      <c r="BH6">
        <v>0.68309787243768649</v>
      </c>
      <c r="BI6">
        <v>1917</v>
      </c>
      <c r="BJ6">
        <v>100.23</v>
      </c>
      <c r="BK6">
        <v>11.421785563164569</v>
      </c>
      <c r="BL6">
        <v>0.66625944258795133</v>
      </c>
      <c r="BM6">
        <v>1917</v>
      </c>
      <c r="BN6">
        <v>100.23</v>
      </c>
      <c r="BO6">
        <v>11.480482913744877</v>
      </c>
      <c r="BP6">
        <v>0.60756209200764399</v>
      </c>
      <c r="BQ6">
        <v>1917</v>
      </c>
      <c r="BR6">
        <v>100.23</v>
      </c>
      <c r="BS6">
        <v>11.585059371815172</v>
      </c>
      <c r="BT6">
        <v>0.50298563393735019</v>
      </c>
    </row>
    <row r="7" spans="2:72">
      <c r="B7">
        <v>2.6404361111099998E-2</v>
      </c>
      <c r="C7" s="28">
        <v>0.94796571211746972</v>
      </c>
      <c r="D7">
        <v>236.8352630355599</v>
      </c>
      <c r="E7">
        <v>1929</v>
      </c>
      <c r="F7">
        <v>162.54</v>
      </c>
      <c r="G7" t="s">
        <v>26</v>
      </c>
      <c r="H7">
        <f>TINV(0.0455,H5)</f>
        <v>2.195291282448629</v>
      </c>
      <c r="I7">
        <v>1940</v>
      </c>
      <c r="J7">
        <v>216.72</v>
      </c>
      <c r="K7" t="s">
        <v>26</v>
      </c>
      <c r="L7">
        <f>TINV(0.0455,L5)</f>
        <v>2.2118006944559063</v>
      </c>
      <c r="M7">
        <v>1940</v>
      </c>
      <c r="N7">
        <v>216.72</v>
      </c>
      <c r="O7" t="s">
        <v>26</v>
      </c>
      <c r="P7">
        <f>TINV(0.0455,P5)</f>
        <v>2.2118006944559063</v>
      </c>
      <c r="Q7">
        <v>1940</v>
      </c>
      <c r="R7">
        <v>216.72</v>
      </c>
      <c r="S7" t="s">
        <v>26</v>
      </c>
      <c r="T7">
        <f>TINV(0.0455,T5)</f>
        <v>2.2118006944559063</v>
      </c>
      <c r="U7">
        <v>1940</v>
      </c>
      <c r="V7">
        <v>216.72</v>
      </c>
      <c r="W7" t="s">
        <v>26</v>
      </c>
      <c r="X7">
        <f>TINV(0.0455,X5)</f>
        <v>2.2118006944559063</v>
      </c>
      <c r="Y7">
        <v>1940</v>
      </c>
      <c r="Z7">
        <v>216.72</v>
      </c>
      <c r="AA7" t="s">
        <v>26</v>
      </c>
      <c r="AB7">
        <f>TINV(0.0455,AB5)</f>
        <v>2.2118006944559063</v>
      </c>
      <c r="AC7">
        <v>1940</v>
      </c>
      <c r="AD7">
        <v>216.72</v>
      </c>
      <c r="AE7" t="s">
        <v>26</v>
      </c>
      <c r="AF7">
        <f>TINV(0.0455,AF5)</f>
        <v>2.2118006944559063</v>
      </c>
      <c r="AG7">
        <v>1929</v>
      </c>
      <c r="AH7">
        <v>162.54</v>
      </c>
      <c r="AI7" t="s">
        <v>26</v>
      </c>
      <c r="AJ7">
        <f>TINV(0.0455,AJ5)</f>
        <v>2.2118006944559063</v>
      </c>
      <c r="AK7">
        <v>1929</v>
      </c>
      <c r="AL7">
        <v>162.54</v>
      </c>
      <c r="AM7" t="s">
        <v>26</v>
      </c>
      <c r="AN7">
        <f>TINV(0.0455,AN5)</f>
        <v>2.2118006944559063</v>
      </c>
      <c r="AO7">
        <v>1929</v>
      </c>
      <c r="AP7">
        <v>162.54</v>
      </c>
      <c r="AQ7" t="s">
        <v>26</v>
      </c>
      <c r="AR7">
        <f>TINV(0.0455,AR5)</f>
        <v>2.2118006944559063</v>
      </c>
      <c r="AS7">
        <v>1929</v>
      </c>
      <c r="AT7">
        <v>162.54</v>
      </c>
      <c r="AU7" t="s">
        <v>26</v>
      </c>
      <c r="AV7">
        <f>TINV(0.0455,AV5)</f>
        <v>2.2118006944559063</v>
      </c>
      <c r="AW7">
        <v>1929</v>
      </c>
      <c r="AX7">
        <v>162.54</v>
      </c>
      <c r="AY7" t="s">
        <v>26</v>
      </c>
      <c r="AZ7">
        <f>TINV(0.0455,AZ5)</f>
        <v>2.2118006944559063</v>
      </c>
      <c r="BA7">
        <v>1929</v>
      </c>
      <c r="BB7">
        <v>162.54</v>
      </c>
      <c r="BC7" t="s">
        <v>26</v>
      </c>
      <c r="BD7">
        <f>TINV(0.0455,BD5)</f>
        <v>2.2118006944559063</v>
      </c>
      <c r="BE7">
        <v>1929</v>
      </c>
      <c r="BF7">
        <v>162.54</v>
      </c>
      <c r="BG7" t="s">
        <v>26</v>
      </c>
      <c r="BH7">
        <f>TINV(0.0455,BH5)</f>
        <v>2.2118006944559063</v>
      </c>
      <c r="BI7">
        <v>1929</v>
      </c>
      <c r="BJ7">
        <v>162.54</v>
      </c>
      <c r="BK7" t="s">
        <v>26</v>
      </c>
      <c r="BL7">
        <f>TINV(0.0455,BL5)</f>
        <v>2.2118006944559063</v>
      </c>
      <c r="BM7">
        <v>1929</v>
      </c>
      <c r="BN7">
        <v>162.54</v>
      </c>
      <c r="BO7" t="s">
        <v>26</v>
      </c>
      <c r="BP7">
        <f>TINV(0.0455,BP5)</f>
        <v>2.2118006944559063</v>
      </c>
      <c r="BQ7">
        <v>1929</v>
      </c>
      <c r="BR7">
        <v>162.54</v>
      </c>
    </row>
    <row r="8" spans="2:72">
      <c r="B8">
        <v>2.6304589229006397E-2</v>
      </c>
      <c r="C8" s="28">
        <v>0.94846462137772058</v>
      </c>
      <c r="D8">
        <v>239.25389523731818</v>
      </c>
      <c r="E8">
        <v>1940</v>
      </c>
      <c r="F8">
        <v>216.72</v>
      </c>
      <c r="G8" t="s">
        <v>27</v>
      </c>
      <c r="H8">
        <f>H7*G3</f>
        <v>3.6489159038133826E-3</v>
      </c>
      <c r="I8">
        <v>1955</v>
      </c>
      <c r="J8">
        <v>270.91000000000003</v>
      </c>
      <c r="K8" t="s">
        <v>27</v>
      </c>
      <c r="L8">
        <f>L7*K3</f>
        <v>4.0749970935148915E-3</v>
      </c>
      <c r="M8">
        <v>1955</v>
      </c>
      <c r="N8">
        <v>270.91000000000003</v>
      </c>
      <c r="O8" t="s">
        <v>27</v>
      </c>
      <c r="P8">
        <f>P7*O3</f>
        <v>3.7297713396221236E-3</v>
      </c>
      <c r="Q8">
        <v>1955</v>
      </c>
      <c r="R8">
        <v>270.91000000000003</v>
      </c>
      <c r="S8" t="s">
        <v>27</v>
      </c>
      <c r="T8">
        <f>T7*S3</f>
        <v>4.0307776323676896E-3</v>
      </c>
      <c r="U8">
        <v>1955</v>
      </c>
      <c r="V8">
        <v>270.91000000000003</v>
      </c>
      <c r="W8" t="s">
        <v>27</v>
      </c>
      <c r="X8">
        <f>X7*W3</f>
        <v>3.9010428972347023E-3</v>
      </c>
      <c r="Y8">
        <v>1955</v>
      </c>
      <c r="Z8">
        <v>270.91000000000003</v>
      </c>
      <c r="AA8" t="s">
        <v>27</v>
      </c>
      <c r="AB8">
        <f>AB7*AA3</f>
        <v>3.9323664898551439E-3</v>
      </c>
      <c r="AC8">
        <v>1955</v>
      </c>
      <c r="AD8">
        <v>270.91000000000003</v>
      </c>
      <c r="AE8" t="s">
        <v>27</v>
      </c>
      <c r="AF8">
        <f>AF7*AE3</f>
        <v>3.7948836983759211E-3</v>
      </c>
      <c r="AG8">
        <v>1955</v>
      </c>
      <c r="AH8">
        <v>270.91000000000003</v>
      </c>
      <c r="AI8" t="s">
        <v>27</v>
      </c>
      <c r="AJ8">
        <f>AJ7*AI3</f>
        <v>3.7613868834736768E-3</v>
      </c>
      <c r="AK8">
        <v>1940</v>
      </c>
      <c r="AL8">
        <v>216.72</v>
      </c>
      <c r="AM8" t="s">
        <v>27</v>
      </c>
      <c r="AN8">
        <f>AN7*AM3</f>
        <v>3.8179133639231859E-3</v>
      </c>
      <c r="AO8">
        <v>1940</v>
      </c>
      <c r="AP8">
        <v>216.72</v>
      </c>
      <c r="AQ8" t="s">
        <v>27</v>
      </c>
      <c r="AR8">
        <f>AR7*AQ3</f>
        <v>3.8288820012349991E-3</v>
      </c>
      <c r="AS8">
        <v>1940</v>
      </c>
      <c r="AT8">
        <v>216.72</v>
      </c>
      <c r="AU8" t="s">
        <v>27</v>
      </c>
      <c r="AV8">
        <f>AV7*AU3</f>
        <v>3.3121752662245694E-3</v>
      </c>
      <c r="AW8">
        <v>1940</v>
      </c>
      <c r="AX8">
        <v>216.72</v>
      </c>
      <c r="AY8" t="s">
        <v>27</v>
      </c>
      <c r="AZ8">
        <f>AZ7*AY3</f>
        <v>3.6315815577201713E-3</v>
      </c>
      <c r="BA8">
        <v>1940</v>
      </c>
      <c r="BB8">
        <v>216.72</v>
      </c>
      <c r="BC8" t="s">
        <v>27</v>
      </c>
      <c r="BD8">
        <f>BD7*BC3</f>
        <v>3.8349936777943693E-3</v>
      </c>
      <c r="BE8">
        <v>1940</v>
      </c>
      <c r="BF8">
        <v>216.72</v>
      </c>
      <c r="BG8" t="s">
        <v>27</v>
      </c>
      <c r="BH8">
        <f>BH7*BG3</f>
        <v>3.9349960016777765E-3</v>
      </c>
      <c r="BI8">
        <v>1940</v>
      </c>
      <c r="BJ8">
        <v>216.72</v>
      </c>
      <c r="BK8" t="s">
        <v>27</v>
      </c>
      <c r="BL8">
        <f>BL7*BK3</f>
        <v>3.9294316053747223E-3</v>
      </c>
      <c r="BM8">
        <v>1940</v>
      </c>
      <c r="BN8">
        <v>216.72</v>
      </c>
      <c r="BO8" t="s">
        <v>27</v>
      </c>
      <c r="BP8">
        <f>BP7*BO3</f>
        <v>3.8014397185887499E-3</v>
      </c>
      <c r="BQ8">
        <v>1940</v>
      </c>
      <c r="BR8">
        <v>216.72</v>
      </c>
    </row>
    <row r="9" spans="2:72">
      <c r="B9">
        <v>2.6242067649439246E-2</v>
      </c>
      <c r="C9" s="28">
        <v>0.94674731716547411</v>
      </c>
      <c r="D9">
        <v>231.11915621970479</v>
      </c>
      <c r="E9">
        <v>1955</v>
      </c>
      <c r="F9">
        <v>270.91000000000003</v>
      </c>
      <c r="G9" t="s">
        <v>28</v>
      </c>
      <c r="H9">
        <f>G2+H8</f>
        <v>1.030227292513644</v>
      </c>
      <c r="I9">
        <v>1960</v>
      </c>
      <c r="J9">
        <v>325.08999999999997</v>
      </c>
      <c r="K9" t="s">
        <v>28</v>
      </c>
      <c r="L9">
        <f>K2+L8</f>
        <v>1.0296540318656042</v>
      </c>
      <c r="M9">
        <v>1960</v>
      </c>
      <c r="N9">
        <v>325.08999999999997</v>
      </c>
      <c r="O9" t="s">
        <v>28</v>
      </c>
      <c r="P9">
        <f>O2+P8</f>
        <v>1.0293741383075574</v>
      </c>
      <c r="Q9">
        <v>1960</v>
      </c>
      <c r="R9">
        <v>325.08999999999997</v>
      </c>
      <c r="S9" t="s">
        <v>28</v>
      </c>
      <c r="T9">
        <f>S2+T8</f>
        <v>1.0307692816417351</v>
      </c>
      <c r="U9">
        <v>1960</v>
      </c>
      <c r="V9">
        <v>325.08999999999997</v>
      </c>
      <c r="W9" t="s">
        <v>28</v>
      </c>
      <c r="X9">
        <f>W2+X8</f>
        <v>1.0307831732998942</v>
      </c>
      <c r="Y9">
        <v>1960</v>
      </c>
      <c r="Z9">
        <v>325.08999999999997</v>
      </c>
      <c r="AA9" t="s">
        <v>28</v>
      </c>
      <c r="AB9">
        <f>AA2+AB8</f>
        <v>1.0304597379516416</v>
      </c>
      <c r="AC9">
        <v>1960</v>
      </c>
      <c r="AD9">
        <v>325.08999999999997</v>
      </c>
      <c r="AE9" t="s">
        <v>28</v>
      </c>
      <c r="AF9">
        <f>AE2+AF8</f>
        <v>1.0305509284568517</v>
      </c>
      <c r="AG9">
        <v>1960</v>
      </c>
      <c r="AH9">
        <v>325.08999999999997</v>
      </c>
      <c r="AI9" t="s">
        <v>28</v>
      </c>
      <c r="AJ9">
        <f>AI2+AJ8</f>
        <v>1.0304149953691277</v>
      </c>
      <c r="AK9">
        <v>1960</v>
      </c>
      <c r="AL9">
        <v>325.08999999999997</v>
      </c>
      <c r="AM9" t="s">
        <v>28</v>
      </c>
      <c r="AN9">
        <f>AM2+AN8</f>
        <v>1.0304073358508323</v>
      </c>
      <c r="AO9">
        <v>1955</v>
      </c>
      <c r="AP9">
        <v>270.91000000000003</v>
      </c>
      <c r="AQ9" t="s">
        <v>28</v>
      </c>
      <c r="AR9">
        <f>AQ2+AR8</f>
        <v>1.0303898597765864</v>
      </c>
      <c r="AS9">
        <v>1955</v>
      </c>
      <c r="AT9">
        <v>270.91000000000003</v>
      </c>
      <c r="AU9" t="s">
        <v>28</v>
      </c>
      <c r="AV9">
        <f>AU2+AV8</f>
        <v>1.0294691267160045</v>
      </c>
      <c r="AW9">
        <v>1955</v>
      </c>
      <c r="AX9">
        <v>270.91000000000003</v>
      </c>
      <c r="AY9" t="s">
        <v>28</v>
      </c>
      <c r="AZ9">
        <f>AY2+AZ8</f>
        <v>1.0298351474871466</v>
      </c>
      <c r="BA9">
        <v>1955</v>
      </c>
      <c r="BB9">
        <v>270.91000000000003</v>
      </c>
      <c r="BC9" t="s">
        <v>28</v>
      </c>
      <c r="BD9">
        <f>BC2+BD8</f>
        <v>1.0301701632133855</v>
      </c>
      <c r="BE9">
        <v>1955</v>
      </c>
      <c r="BF9">
        <v>270.91000000000003</v>
      </c>
      <c r="BG9" t="s">
        <v>28</v>
      </c>
      <c r="BH9">
        <f>BG2+BH8</f>
        <v>1.0304920025436599</v>
      </c>
      <c r="BI9">
        <v>1955</v>
      </c>
      <c r="BJ9">
        <v>270.91000000000003</v>
      </c>
      <c r="BK9" t="s">
        <v>28</v>
      </c>
      <c r="BL9">
        <f>BK2+BL8</f>
        <v>1.0308059226138304</v>
      </c>
      <c r="BM9">
        <v>1955</v>
      </c>
      <c r="BN9">
        <v>270.91000000000003</v>
      </c>
      <c r="BO9" t="s">
        <v>28</v>
      </c>
      <c r="BP9">
        <f>BO2+BP8</f>
        <v>1.0311051136803144</v>
      </c>
      <c r="BQ9">
        <v>1955</v>
      </c>
      <c r="BR9">
        <v>270.91000000000003</v>
      </c>
    </row>
    <row r="10" spans="2:72">
      <c r="B10">
        <v>2.6214359292997241E-2</v>
      </c>
      <c r="C10" s="28">
        <v>0.94635012835650323</v>
      </c>
      <c r="D10">
        <v>229.3118565200858</v>
      </c>
      <c r="E10">
        <v>1960</v>
      </c>
      <c r="F10">
        <v>325.08999999999997</v>
      </c>
      <c r="G10" t="s">
        <v>29</v>
      </c>
      <c r="H10">
        <f>G2-H8</f>
        <v>1.0229294607060173</v>
      </c>
      <c r="I10">
        <v>1965</v>
      </c>
      <c r="J10">
        <v>541.80999999999995</v>
      </c>
      <c r="K10" t="s">
        <v>29</v>
      </c>
      <c r="L10">
        <f>K2-L8</f>
        <v>1.0215040376785742</v>
      </c>
      <c r="M10">
        <v>1965</v>
      </c>
      <c r="N10">
        <v>541.80999999999995</v>
      </c>
      <c r="O10" t="s">
        <v>29</v>
      </c>
      <c r="P10">
        <f>O2-P8</f>
        <v>1.0219145956283133</v>
      </c>
      <c r="Q10">
        <v>1965</v>
      </c>
      <c r="R10">
        <v>541.80999999999995</v>
      </c>
      <c r="S10" t="s">
        <v>29</v>
      </c>
      <c r="T10">
        <f>S2-T8</f>
        <v>1.0227077263769999</v>
      </c>
      <c r="U10">
        <v>1965</v>
      </c>
      <c r="V10">
        <v>541.80999999999995</v>
      </c>
      <c r="W10" t="s">
        <v>29</v>
      </c>
      <c r="X10">
        <f>W2-X8</f>
        <v>1.0229810875054246</v>
      </c>
      <c r="Y10">
        <v>1965</v>
      </c>
      <c r="Z10">
        <v>541.80999999999995</v>
      </c>
      <c r="AA10" t="s">
        <v>29</v>
      </c>
      <c r="AB10">
        <f>AA2-AB8</f>
        <v>1.0225950049719312</v>
      </c>
      <c r="AC10">
        <v>1965</v>
      </c>
      <c r="AD10">
        <v>541.80999999999995</v>
      </c>
      <c r="AE10" t="s">
        <v>29</v>
      </c>
      <c r="AF10">
        <f>AE2-AF8</f>
        <v>1.0229611610600999</v>
      </c>
      <c r="AG10">
        <v>1965</v>
      </c>
      <c r="AH10">
        <v>541.80999999999995</v>
      </c>
      <c r="AI10" t="s">
        <v>29</v>
      </c>
      <c r="AJ10">
        <f>AI2-AJ8</f>
        <v>1.0228922216021805</v>
      </c>
      <c r="AK10">
        <v>1965</v>
      </c>
      <c r="AL10">
        <v>541.80999999999995</v>
      </c>
      <c r="AM10" t="s">
        <v>29</v>
      </c>
      <c r="AN10">
        <f>AM2-AN8</f>
        <v>1.0227715091229861</v>
      </c>
      <c r="AO10">
        <v>1965</v>
      </c>
      <c r="AP10">
        <v>541.80999999999995</v>
      </c>
      <c r="AQ10" t="s">
        <v>29</v>
      </c>
      <c r="AR10">
        <f>AQ2-AR8</f>
        <v>1.0227320957741162</v>
      </c>
      <c r="AS10">
        <v>1960</v>
      </c>
      <c r="AT10">
        <v>325.08999999999997</v>
      </c>
      <c r="AU10" t="s">
        <v>29</v>
      </c>
      <c r="AV10">
        <f>AU2-AV8</f>
        <v>1.0228447761835553</v>
      </c>
      <c r="AW10">
        <v>1960</v>
      </c>
      <c r="AX10">
        <v>325.08999999999997</v>
      </c>
      <c r="AY10" t="s">
        <v>29</v>
      </c>
      <c r="AZ10">
        <f>AY2-AZ8</f>
        <v>1.0225719843717063</v>
      </c>
      <c r="BA10">
        <v>1960</v>
      </c>
      <c r="BB10">
        <v>325.08999999999997</v>
      </c>
      <c r="BC10" t="s">
        <v>29</v>
      </c>
      <c r="BD10">
        <f>BC2-BD8</f>
        <v>1.0225001758577967</v>
      </c>
      <c r="BE10">
        <v>1960</v>
      </c>
      <c r="BF10">
        <v>325.08999999999997</v>
      </c>
      <c r="BG10" t="s">
        <v>29</v>
      </c>
      <c r="BH10">
        <f>BG2-BH8</f>
        <v>1.0226220105403045</v>
      </c>
      <c r="BI10">
        <v>1960</v>
      </c>
      <c r="BJ10">
        <v>325.08999999999997</v>
      </c>
      <c r="BK10" t="s">
        <v>29</v>
      </c>
      <c r="BL10">
        <f>BK2-BL8</f>
        <v>1.0229470594030812</v>
      </c>
      <c r="BM10">
        <v>1960</v>
      </c>
      <c r="BN10">
        <v>325.08999999999997</v>
      </c>
      <c r="BO10" t="s">
        <v>29</v>
      </c>
      <c r="BP10">
        <f>BO2-BP8</f>
        <v>1.0235022342431368</v>
      </c>
      <c r="BQ10">
        <v>1960</v>
      </c>
      <c r="BR10">
        <v>325.08999999999997</v>
      </c>
    </row>
    <row r="11" spans="2:72">
      <c r="B11">
        <v>2.5820709171822331E-2</v>
      </c>
      <c r="C11" s="28">
        <v>0.95810568659784623</v>
      </c>
      <c r="D11">
        <v>297.30464385965331</v>
      </c>
      <c r="E11">
        <v>1965</v>
      </c>
      <c r="F11">
        <v>541.80999999999995</v>
      </c>
      <c r="G11" t="s">
        <v>30</v>
      </c>
      <c r="H11" s="29">
        <f>LN(G2)</f>
        <v>2.623130781082934E-2</v>
      </c>
      <c r="I11">
        <v>1970</v>
      </c>
      <c r="J11">
        <v>541.80999999999995</v>
      </c>
      <c r="K11" t="s">
        <v>30</v>
      </c>
      <c r="L11" s="29">
        <f>LN(K2)</f>
        <v>2.5257365060440153E-2</v>
      </c>
      <c r="M11">
        <v>1970</v>
      </c>
      <c r="N11">
        <v>541.80999999999995</v>
      </c>
      <c r="O11" t="s">
        <v>30</v>
      </c>
      <c r="P11" s="29">
        <f>LN(O2)</f>
        <v>2.5321065772720266E-2</v>
      </c>
      <c r="Q11">
        <v>1970</v>
      </c>
      <c r="R11">
        <v>541.80999999999995</v>
      </c>
      <c r="S11" t="s">
        <v>30</v>
      </c>
      <c r="T11" s="29">
        <f>LN(S2)</f>
        <v>2.6387277307182169E-2</v>
      </c>
      <c r="U11">
        <v>1970</v>
      </c>
      <c r="V11">
        <v>541.80999999999995</v>
      </c>
      <c r="W11" t="s">
        <v>30</v>
      </c>
      <c r="X11" s="29">
        <f>LN(W2)</f>
        <v>2.6527153573635057E-2</v>
      </c>
      <c r="Y11">
        <v>1970</v>
      </c>
      <c r="Z11">
        <v>541.80999999999995</v>
      </c>
      <c r="AA11" t="s">
        <v>30</v>
      </c>
      <c r="AB11" s="29">
        <f>LN(AA2)</f>
        <v>2.6181621964785962E-2</v>
      </c>
      <c r="AC11">
        <v>1970</v>
      </c>
      <c r="AD11">
        <v>541.80999999999995</v>
      </c>
      <c r="AE11" t="s">
        <v>30</v>
      </c>
      <c r="AF11" s="29">
        <f>LN(AE2)</f>
        <v>2.6404361111099998E-2</v>
      </c>
      <c r="AG11">
        <v>1970</v>
      </c>
      <c r="AH11">
        <v>541.80999999999995</v>
      </c>
      <c r="AI11" t="s">
        <v>30</v>
      </c>
      <c r="AJ11" s="29">
        <f>LN(AI2)</f>
        <v>2.6304589229006397E-2</v>
      </c>
      <c r="AK11">
        <v>1970</v>
      </c>
      <c r="AL11">
        <v>541.80999999999995</v>
      </c>
      <c r="AM11" t="s">
        <v>30</v>
      </c>
      <c r="AN11" s="29">
        <f>LN(AM2)</f>
        <v>2.6242067649439246E-2</v>
      </c>
      <c r="AO11">
        <v>1970</v>
      </c>
      <c r="AP11">
        <v>541.80999999999995</v>
      </c>
      <c r="AQ11" t="s">
        <v>30</v>
      </c>
      <c r="AR11" s="29">
        <f>LN(AQ2)</f>
        <v>2.6214359292997241E-2</v>
      </c>
      <c r="AS11">
        <v>1970</v>
      </c>
      <c r="AT11">
        <v>541.80999999999995</v>
      </c>
      <c r="AU11" t="s">
        <v>30</v>
      </c>
      <c r="AV11" s="29">
        <f>LN(AU2)</f>
        <v>2.5820709171822331E-2</v>
      </c>
      <c r="AW11">
        <v>1965</v>
      </c>
      <c r="AX11">
        <v>541.80999999999995</v>
      </c>
      <c r="AY11" t="s">
        <v>30</v>
      </c>
      <c r="AZ11" s="29">
        <f>LN(AY2)</f>
        <v>2.5866134407067091E-2</v>
      </c>
      <c r="BA11">
        <v>1965</v>
      </c>
      <c r="BB11">
        <v>541.80999999999995</v>
      </c>
      <c r="BC11" t="s">
        <v>30</v>
      </c>
      <c r="BD11" s="29">
        <f>LN(BC2)</f>
        <v>2.5994369362219095E-2</v>
      </c>
      <c r="BE11">
        <v>1965</v>
      </c>
      <c r="BF11">
        <v>541.80999999999995</v>
      </c>
      <c r="BG11" t="s">
        <v>30</v>
      </c>
      <c r="BH11" s="29">
        <f>LN(BG2)</f>
        <v>2.6210490802828262E-2</v>
      </c>
      <c r="BI11">
        <v>1965</v>
      </c>
      <c r="BJ11">
        <v>541.80999999999995</v>
      </c>
      <c r="BK11" t="s">
        <v>30</v>
      </c>
      <c r="BL11" s="29">
        <f>LN(BK2)</f>
        <v>2.6521661794664697E-2</v>
      </c>
      <c r="BM11">
        <v>1965</v>
      </c>
      <c r="BN11">
        <v>541.80999999999995</v>
      </c>
      <c r="BO11" t="s">
        <v>30</v>
      </c>
      <c r="BP11" s="29">
        <f>LN(BO2)</f>
        <v>2.6937577561657877E-2</v>
      </c>
      <c r="BQ11">
        <v>1965</v>
      </c>
      <c r="BR11">
        <v>541.80999999999995</v>
      </c>
    </row>
    <row r="12" spans="2:72">
      <c r="B12">
        <v>2.5866134407067091E-2</v>
      </c>
      <c r="C12" s="28">
        <v>0.95022553366315665</v>
      </c>
      <c r="D12">
        <v>248.1780890230726</v>
      </c>
      <c r="E12">
        <v>1970</v>
      </c>
      <c r="F12">
        <v>541.80999999999995</v>
      </c>
      <c r="G12" t="s">
        <v>31</v>
      </c>
      <c r="H12" s="29">
        <f>LN(H9)</f>
        <v>2.9779450240327892E-2</v>
      </c>
      <c r="I12">
        <v>1975</v>
      </c>
      <c r="J12">
        <v>541.80999999999995</v>
      </c>
      <c r="K12" t="s">
        <v>31</v>
      </c>
      <c r="L12" s="29">
        <f>LN(L9)</f>
        <v>2.9222854424778049E-2</v>
      </c>
      <c r="M12">
        <v>1975</v>
      </c>
      <c r="N12">
        <v>541.80999999999995</v>
      </c>
      <c r="O12" t="s">
        <v>31</v>
      </c>
      <c r="P12" s="29">
        <f>LN(P9)</f>
        <v>2.8950984846862319E-2</v>
      </c>
      <c r="Q12">
        <v>1975</v>
      </c>
      <c r="R12">
        <v>541.80999999999995</v>
      </c>
      <c r="S12" t="s">
        <v>31</v>
      </c>
      <c r="T12" s="29">
        <f>LN(T9)</f>
        <v>3.0305398849249834E-2</v>
      </c>
      <c r="U12">
        <v>1975</v>
      </c>
      <c r="V12">
        <v>541.80999999999995</v>
      </c>
      <c r="W12" t="s">
        <v>31</v>
      </c>
      <c r="X12" s="29">
        <f>LN(X9)</f>
        <v>3.0318875739567167E-2</v>
      </c>
      <c r="Y12">
        <v>1975</v>
      </c>
      <c r="Z12">
        <v>541.80999999999995</v>
      </c>
      <c r="AA12" t="s">
        <v>31</v>
      </c>
      <c r="AB12" s="29">
        <f>LN(AB9)</f>
        <v>3.0005050183984538E-2</v>
      </c>
      <c r="AC12">
        <v>1975</v>
      </c>
      <c r="AD12">
        <v>541.80999999999995</v>
      </c>
      <c r="AE12" t="s">
        <v>31</v>
      </c>
      <c r="AF12" s="29">
        <f>LN(AF9)</f>
        <v>3.0093541240101711E-2</v>
      </c>
      <c r="AG12">
        <v>1975</v>
      </c>
      <c r="AH12">
        <v>541.80999999999995</v>
      </c>
      <c r="AI12" t="s">
        <v>31</v>
      </c>
      <c r="AJ12" s="29">
        <f>LN(AJ9)</f>
        <v>2.9961629221227824E-2</v>
      </c>
      <c r="AK12">
        <v>1975</v>
      </c>
      <c r="AL12">
        <v>541.80999999999995</v>
      </c>
      <c r="AM12" t="s">
        <v>31</v>
      </c>
      <c r="AN12" s="29">
        <f>LN(AN9)</f>
        <v>2.9954195763059792E-2</v>
      </c>
      <c r="AO12">
        <v>1975</v>
      </c>
      <c r="AP12">
        <v>541.80999999999995</v>
      </c>
      <c r="AQ12" t="s">
        <v>31</v>
      </c>
      <c r="AR12" s="29">
        <f>LN(AR9)</f>
        <v>2.9937235264197063E-2</v>
      </c>
      <c r="AS12">
        <v>1975</v>
      </c>
      <c r="AT12">
        <v>541.80999999999995</v>
      </c>
      <c r="AU12" t="s">
        <v>31</v>
      </c>
      <c r="AV12" s="29">
        <f>LN(AV9)</f>
        <v>2.9043258416325546E-2</v>
      </c>
      <c r="AW12">
        <v>1975</v>
      </c>
      <c r="AX12">
        <v>541.80999999999995</v>
      </c>
      <c r="AY12" t="s">
        <v>31</v>
      </c>
      <c r="AZ12" s="29">
        <f>LN(AZ9)</f>
        <v>2.9398738448666101E-2</v>
      </c>
      <c r="BA12">
        <v>1970</v>
      </c>
      <c r="BB12">
        <v>541.80999999999995</v>
      </c>
      <c r="BC12" t="s">
        <v>31</v>
      </c>
      <c r="BD12" s="29">
        <f>LN(BD9)</f>
        <v>2.9723995599657164E-2</v>
      </c>
      <c r="BE12">
        <v>1970</v>
      </c>
      <c r="BF12">
        <v>541.80999999999995</v>
      </c>
      <c r="BG12" t="s">
        <v>31</v>
      </c>
      <c r="BH12" s="29">
        <f>LN(BH9)</f>
        <v>3.0036360564899337E-2</v>
      </c>
      <c r="BI12">
        <v>1970</v>
      </c>
      <c r="BJ12">
        <v>541.80999999999995</v>
      </c>
      <c r="BK12" t="s">
        <v>31</v>
      </c>
      <c r="BL12" s="29">
        <f>LN(BL9)</f>
        <v>3.0340945427442614E-2</v>
      </c>
      <c r="BM12">
        <v>1970</v>
      </c>
      <c r="BN12">
        <v>541.80999999999995</v>
      </c>
      <c r="BO12" t="s">
        <v>31</v>
      </c>
      <c r="BP12" s="29">
        <f>LN(BP9)</f>
        <v>3.0631152971141089E-2</v>
      </c>
      <c r="BQ12">
        <v>1970</v>
      </c>
      <c r="BR12">
        <v>541.80999999999995</v>
      </c>
    </row>
    <row r="13" spans="2:72">
      <c r="B13">
        <v>2.5994369362219095E-2</v>
      </c>
      <c r="C13" s="28">
        <v>0.94532327942600858</v>
      </c>
      <c r="D13">
        <v>224.76115069680711</v>
      </c>
      <c r="E13">
        <v>1975</v>
      </c>
      <c r="F13">
        <v>541.80999999999995</v>
      </c>
      <c r="G13" t="s">
        <v>32</v>
      </c>
      <c r="H13" s="29">
        <f>LN(H10)</f>
        <v>2.2670531225544771E-2</v>
      </c>
      <c r="I13">
        <v>1980</v>
      </c>
      <c r="J13">
        <v>541.80999999999995</v>
      </c>
      <c r="K13" t="s">
        <v>32</v>
      </c>
      <c r="L13" s="29">
        <f>LN(L10)</f>
        <v>2.1276087963346249E-2</v>
      </c>
      <c r="M13">
        <v>1980</v>
      </c>
      <c r="N13">
        <v>541.80999999999995</v>
      </c>
      <c r="O13" t="s">
        <v>32</v>
      </c>
      <c r="P13" s="29">
        <f>LN(P10)</f>
        <v>2.1677922368271017E-2</v>
      </c>
      <c r="Q13">
        <v>1980</v>
      </c>
      <c r="R13">
        <v>541.80999999999995</v>
      </c>
      <c r="S13" t="s">
        <v>32</v>
      </c>
      <c r="T13" s="29">
        <f>LN(T10)</f>
        <v>2.2453743682488828E-2</v>
      </c>
      <c r="U13">
        <v>1980</v>
      </c>
      <c r="V13">
        <v>541.80999999999995</v>
      </c>
      <c r="W13" t="s">
        <v>32</v>
      </c>
      <c r="X13" s="29">
        <f>LN(X10)</f>
        <v>2.2720999511622458E-2</v>
      </c>
      <c r="Y13">
        <v>1980</v>
      </c>
      <c r="Z13">
        <v>541.80999999999995</v>
      </c>
      <c r="AA13" t="s">
        <v>32</v>
      </c>
      <c r="AB13" s="29">
        <f>LN(AB10)</f>
        <v>2.23435190165212E-2</v>
      </c>
      <c r="AC13">
        <v>1980</v>
      </c>
      <c r="AD13">
        <v>541.80999999999995</v>
      </c>
      <c r="AE13" t="s">
        <v>32</v>
      </c>
      <c r="AF13" s="29">
        <f>LN(AF10)</f>
        <v>2.2701520520620373E-2</v>
      </c>
      <c r="AG13">
        <v>1980</v>
      </c>
      <c r="AH13">
        <v>541.80999999999995</v>
      </c>
      <c r="AI13" t="s">
        <v>32</v>
      </c>
      <c r="AJ13" s="29">
        <f>LN(AJ10)</f>
        <v>2.2634126191652577E-2</v>
      </c>
      <c r="AK13">
        <v>1980</v>
      </c>
      <c r="AL13">
        <v>541.80999999999995</v>
      </c>
      <c r="AM13" t="s">
        <v>32</v>
      </c>
      <c r="AN13" s="29">
        <f>LN(AN10)</f>
        <v>2.2516108281356296E-2</v>
      </c>
      <c r="AO13">
        <v>1980</v>
      </c>
      <c r="AP13">
        <v>541.80999999999995</v>
      </c>
      <c r="AQ13" t="s">
        <v>32</v>
      </c>
      <c r="AR13" s="29">
        <f>LN(AR10)</f>
        <v>2.2477571708963622E-2</v>
      </c>
      <c r="AS13">
        <v>1980</v>
      </c>
      <c r="AT13">
        <v>541.80999999999995</v>
      </c>
      <c r="AU13" t="s">
        <v>32</v>
      </c>
      <c r="AV13" s="29">
        <f>LN(AV10)</f>
        <v>2.2587741520812596E-2</v>
      </c>
      <c r="AW13">
        <v>1980</v>
      </c>
      <c r="AX13">
        <v>541.80999999999995</v>
      </c>
      <c r="AY13" t="s">
        <v>32</v>
      </c>
      <c r="AZ13" s="29">
        <f>LN(AZ10)</f>
        <v>2.2321006820357377E-2</v>
      </c>
      <c r="BA13">
        <v>1980</v>
      </c>
      <c r="BB13">
        <v>541.80999999999995</v>
      </c>
      <c r="BC13" t="s">
        <v>32</v>
      </c>
      <c r="BD13" s="29">
        <f>LN(BD10)</f>
        <v>2.2250780922870233E-2</v>
      </c>
      <c r="BE13">
        <v>1975</v>
      </c>
      <c r="BF13">
        <v>541.80999999999995</v>
      </c>
      <c r="BG13" t="s">
        <v>32</v>
      </c>
      <c r="BH13" s="29">
        <f>LN(BH10)</f>
        <v>2.2369927527862595E-2</v>
      </c>
      <c r="BI13">
        <v>1975</v>
      </c>
      <c r="BJ13">
        <v>541.80999999999995</v>
      </c>
      <c r="BK13" t="s">
        <v>32</v>
      </c>
      <c r="BL13" s="29">
        <f>LN(BL10)</f>
        <v>2.2687735291275341E-2</v>
      </c>
      <c r="BM13">
        <v>1975</v>
      </c>
      <c r="BN13">
        <v>541.80999999999995</v>
      </c>
      <c r="BO13" t="s">
        <v>32</v>
      </c>
      <c r="BP13" s="29">
        <f>LN(BP10)</f>
        <v>2.3230309060778432E-2</v>
      </c>
      <c r="BQ13">
        <v>1975</v>
      </c>
      <c r="BR13">
        <v>541.80999999999995</v>
      </c>
    </row>
    <row r="14" spans="2:72">
      <c r="B14">
        <v>2.6210490802828262E-2</v>
      </c>
      <c r="C14" s="28">
        <v>0.94348979738968453</v>
      </c>
      <c r="D14">
        <v>217.04695434638145</v>
      </c>
      <c r="E14">
        <v>1980</v>
      </c>
      <c r="F14">
        <v>541.80999999999995</v>
      </c>
      <c r="G14" t="s">
        <v>33</v>
      </c>
      <c r="H14" s="29">
        <f>H12-H11</f>
        <v>3.548142429498552E-3</v>
      </c>
      <c r="I14">
        <v>1985</v>
      </c>
      <c r="J14">
        <v>541.80999999999995</v>
      </c>
      <c r="K14" t="s">
        <v>33</v>
      </c>
      <c r="L14" s="29">
        <f>L12-L11</f>
        <v>3.9654893643378958E-3</v>
      </c>
      <c r="M14">
        <v>1985</v>
      </c>
      <c r="N14">
        <v>541.80999999999995</v>
      </c>
      <c r="O14" t="s">
        <v>33</v>
      </c>
      <c r="P14" s="29">
        <f>P12-P11</f>
        <v>3.6299190741420524E-3</v>
      </c>
      <c r="Q14">
        <v>1985</v>
      </c>
      <c r="R14">
        <v>541.80999999999995</v>
      </c>
      <c r="S14" t="s">
        <v>33</v>
      </c>
      <c r="T14" s="29">
        <f>T12-T11</f>
        <v>3.9181215420676652E-3</v>
      </c>
      <c r="U14">
        <v>1985</v>
      </c>
      <c r="V14">
        <v>541.80999999999995</v>
      </c>
      <c r="W14" t="s">
        <v>33</v>
      </c>
      <c r="X14" s="29">
        <f>X12-X11</f>
        <v>3.7917221659321092E-3</v>
      </c>
      <c r="Y14">
        <v>1985</v>
      </c>
      <c r="Z14">
        <v>541.80999999999995</v>
      </c>
      <c r="AA14" t="s">
        <v>33</v>
      </c>
      <c r="AB14" s="29">
        <f>AB12-AB11</f>
        <v>3.8234282191985762E-3</v>
      </c>
      <c r="AC14">
        <v>1985</v>
      </c>
      <c r="AD14">
        <v>541.80999999999995</v>
      </c>
      <c r="AE14" t="s">
        <v>33</v>
      </c>
      <c r="AF14" s="29">
        <f>AF12-AF11</f>
        <v>3.6891801290017123E-3</v>
      </c>
      <c r="AG14">
        <v>1985</v>
      </c>
      <c r="AH14">
        <v>541.80999999999995</v>
      </c>
      <c r="AI14" t="s">
        <v>33</v>
      </c>
      <c r="AJ14" s="29">
        <f>AJ12-AJ11</f>
        <v>3.6570399922214274E-3</v>
      </c>
      <c r="AK14">
        <v>1985</v>
      </c>
      <c r="AL14">
        <v>541.80999999999995</v>
      </c>
      <c r="AM14" t="s">
        <v>33</v>
      </c>
      <c r="AN14" s="29">
        <f>AN12-AN11</f>
        <v>3.7121281136205456E-3</v>
      </c>
      <c r="AO14">
        <v>1985</v>
      </c>
      <c r="AP14">
        <v>541.80999999999995</v>
      </c>
      <c r="AQ14" t="s">
        <v>33</v>
      </c>
      <c r="AR14" s="29">
        <f>AR12-AR11</f>
        <v>3.7228759711998224E-3</v>
      </c>
      <c r="AS14">
        <v>1985</v>
      </c>
      <c r="AT14">
        <v>541.80999999999995</v>
      </c>
      <c r="AU14" t="s">
        <v>33</v>
      </c>
      <c r="AV14" s="29">
        <f>AV12-AV11</f>
        <v>3.2225492445032144E-3</v>
      </c>
      <c r="AW14">
        <v>1985</v>
      </c>
      <c r="AX14">
        <v>541.80999999999995</v>
      </c>
      <c r="AY14" t="s">
        <v>33</v>
      </c>
      <c r="AZ14" s="29">
        <f>AZ12-AZ11</f>
        <v>3.5326040415990106E-3</v>
      </c>
      <c r="BA14">
        <v>1985</v>
      </c>
      <c r="BB14">
        <v>541.80999999999995</v>
      </c>
      <c r="BC14" t="s">
        <v>33</v>
      </c>
      <c r="BD14" s="29">
        <f>BD12-BD11</f>
        <v>3.729626237438069E-3</v>
      </c>
      <c r="BE14">
        <v>1985</v>
      </c>
      <c r="BF14">
        <v>541.80999999999995</v>
      </c>
      <c r="BG14" t="s">
        <v>33</v>
      </c>
      <c r="BH14" s="29">
        <f>BH12-BH11</f>
        <v>3.8258697620710755E-3</v>
      </c>
      <c r="BI14">
        <v>1980</v>
      </c>
      <c r="BJ14">
        <v>541.80999999999995</v>
      </c>
      <c r="BK14" t="s">
        <v>33</v>
      </c>
      <c r="BL14" s="29">
        <f>BL12-BL11</f>
        <v>3.8192836327779166E-3</v>
      </c>
      <c r="BM14">
        <v>1980</v>
      </c>
      <c r="BN14">
        <v>541.80999999999995</v>
      </c>
      <c r="BO14" t="s">
        <v>33</v>
      </c>
      <c r="BP14" s="29">
        <f>BP12-BP11</f>
        <v>3.6935754094832123E-3</v>
      </c>
      <c r="BQ14">
        <v>1980</v>
      </c>
      <c r="BR14">
        <v>541.80999999999995</v>
      </c>
    </row>
    <row r="15" spans="2:72">
      <c r="B15">
        <v>2.6521661794664697E-2</v>
      </c>
      <c r="C15" s="28">
        <v>0.94488277945102872</v>
      </c>
      <c r="D15">
        <v>222.8609499992767</v>
      </c>
      <c r="E15">
        <v>1985</v>
      </c>
      <c r="F15">
        <v>541.80999999999995</v>
      </c>
      <c r="G15" t="s">
        <v>34</v>
      </c>
      <c r="H15" s="29">
        <f>H11-H13</f>
        <v>3.5607765852845689E-3</v>
      </c>
      <c r="I15">
        <v>1990</v>
      </c>
      <c r="J15">
        <v>541.80999999999995</v>
      </c>
      <c r="K15" t="s">
        <v>34</v>
      </c>
      <c r="L15" s="29">
        <f>L11-L13</f>
        <v>3.9812770970939042E-3</v>
      </c>
      <c r="M15">
        <v>1990</v>
      </c>
      <c r="N15">
        <v>541.80999999999995</v>
      </c>
      <c r="O15" t="s">
        <v>34</v>
      </c>
      <c r="P15" s="29">
        <f>P11-P13</f>
        <v>3.6431434044492499E-3</v>
      </c>
      <c r="Q15">
        <v>1990</v>
      </c>
      <c r="R15">
        <v>541.80999999999995</v>
      </c>
      <c r="S15" t="s">
        <v>34</v>
      </c>
      <c r="T15" s="29">
        <f>T11-T13</f>
        <v>3.9335336246933417E-3</v>
      </c>
      <c r="U15">
        <v>1990</v>
      </c>
      <c r="V15">
        <v>541.80999999999995</v>
      </c>
      <c r="W15" t="s">
        <v>34</v>
      </c>
      <c r="X15" s="29">
        <f>X11-X13</f>
        <v>3.806154062012599E-3</v>
      </c>
      <c r="Y15">
        <v>1990</v>
      </c>
      <c r="Z15">
        <v>541.80999999999995</v>
      </c>
      <c r="AA15" t="s">
        <v>34</v>
      </c>
      <c r="AB15" s="29">
        <f>AB11-AB13</f>
        <v>3.8381029482647613E-3</v>
      </c>
      <c r="AC15">
        <v>1990</v>
      </c>
      <c r="AD15">
        <v>541.80999999999995</v>
      </c>
      <c r="AE15" t="s">
        <v>34</v>
      </c>
      <c r="AF15" s="29">
        <f>AF11-AF13</f>
        <v>3.7028405904796259E-3</v>
      </c>
      <c r="AG15">
        <v>1990</v>
      </c>
      <c r="AH15">
        <v>541.80999999999995</v>
      </c>
      <c r="AI15" t="s">
        <v>34</v>
      </c>
      <c r="AJ15" s="29">
        <f>AJ11-AJ13</f>
        <v>3.6704630373538202E-3</v>
      </c>
      <c r="AK15">
        <v>1990</v>
      </c>
      <c r="AL15">
        <v>541.80999999999995</v>
      </c>
      <c r="AM15" t="s">
        <v>34</v>
      </c>
      <c r="AN15" s="29">
        <f>AN11-AN13</f>
        <v>3.7259593680829504E-3</v>
      </c>
      <c r="AO15">
        <v>1990</v>
      </c>
      <c r="AP15">
        <v>541.80999999999995</v>
      </c>
      <c r="AQ15" t="s">
        <v>34</v>
      </c>
      <c r="AR15" s="29">
        <f>AR11-AR13</f>
        <v>3.7367875840336184E-3</v>
      </c>
      <c r="AS15">
        <v>1990</v>
      </c>
      <c r="AT15">
        <v>541.80999999999995</v>
      </c>
      <c r="AU15" t="s">
        <v>34</v>
      </c>
      <c r="AV15" s="29">
        <f>AV11-AV13</f>
        <v>3.2329676510097355E-3</v>
      </c>
      <c r="AW15">
        <v>1990</v>
      </c>
      <c r="AX15">
        <v>541.80999999999995</v>
      </c>
      <c r="AY15" t="s">
        <v>34</v>
      </c>
      <c r="AZ15" s="29">
        <f>AZ11-AZ13</f>
        <v>3.5451275867097141E-3</v>
      </c>
      <c r="BA15">
        <v>1990</v>
      </c>
      <c r="BB15">
        <v>541.80999999999995</v>
      </c>
      <c r="BC15" t="s">
        <v>34</v>
      </c>
      <c r="BD15" s="29">
        <f>BD11-BD13</f>
        <v>3.7435884393488619E-3</v>
      </c>
      <c r="BE15">
        <v>1990</v>
      </c>
      <c r="BF15">
        <v>541.80999999999995</v>
      </c>
      <c r="BG15" t="s">
        <v>34</v>
      </c>
      <c r="BH15" s="29">
        <f>BH11-BH13</f>
        <v>3.8405632749656665E-3</v>
      </c>
      <c r="BI15">
        <v>1990</v>
      </c>
      <c r="BJ15">
        <v>541.80999999999995</v>
      </c>
      <c r="BK15" t="s">
        <v>34</v>
      </c>
      <c r="BL15" s="29">
        <f>BL11-BL13</f>
        <v>3.8339265033893559E-3</v>
      </c>
      <c r="BM15">
        <v>1985</v>
      </c>
      <c r="BN15">
        <v>541.80999999999995</v>
      </c>
      <c r="BO15" t="s">
        <v>34</v>
      </c>
      <c r="BP15" s="29">
        <f>BP11-BP13</f>
        <v>3.7072685008794452E-3</v>
      </c>
      <c r="BQ15">
        <v>1985</v>
      </c>
      <c r="BR15">
        <v>541.80999999999995</v>
      </c>
    </row>
    <row r="16" spans="2:72">
      <c r="B16">
        <v>2.6937577561657877E-2</v>
      </c>
      <c r="C16" s="28">
        <v>0.94973859778661363</v>
      </c>
      <c r="D16">
        <v>245.64777796703893</v>
      </c>
      <c r="E16">
        <v>1990</v>
      </c>
      <c r="F16">
        <v>541.80999999999995</v>
      </c>
      <c r="G16" t="s">
        <v>35</v>
      </c>
      <c r="H16" s="30">
        <f>AVERAGE(H14:H15)</f>
        <v>3.5544595073915605E-3</v>
      </c>
      <c r="I16">
        <v>1995</v>
      </c>
      <c r="J16">
        <v>541.80999999999995</v>
      </c>
      <c r="K16" t="s">
        <v>35</v>
      </c>
      <c r="L16" s="30">
        <f>AVERAGE(L14:L15)</f>
        <v>3.9733832307159E-3</v>
      </c>
      <c r="M16">
        <v>1995</v>
      </c>
      <c r="N16">
        <v>541.80999999999995</v>
      </c>
      <c r="O16" t="s">
        <v>35</v>
      </c>
      <c r="P16" s="30">
        <f>AVERAGE(P14:P15)</f>
        <v>3.6365312392956511E-3</v>
      </c>
      <c r="Q16">
        <v>1995</v>
      </c>
      <c r="R16">
        <v>541.80999999999995</v>
      </c>
      <c r="S16" t="s">
        <v>35</v>
      </c>
      <c r="T16" s="30">
        <f>AVERAGE(T14:T15)</f>
        <v>3.9258275833805034E-3</v>
      </c>
      <c r="U16">
        <v>1995</v>
      </c>
      <c r="V16">
        <v>541.80999999999995</v>
      </c>
      <c r="W16" t="s">
        <v>35</v>
      </c>
      <c r="X16" s="30">
        <f>AVERAGE(X14:X15)</f>
        <v>3.7989381139723541E-3</v>
      </c>
      <c r="Y16">
        <v>1995</v>
      </c>
      <c r="Z16">
        <v>541.80999999999995</v>
      </c>
      <c r="AA16" t="s">
        <v>35</v>
      </c>
      <c r="AB16" s="30">
        <f>AVERAGE(AB14:AB15)</f>
        <v>3.8307655837316688E-3</v>
      </c>
      <c r="AC16">
        <v>1995</v>
      </c>
      <c r="AD16">
        <v>541.80999999999995</v>
      </c>
      <c r="AE16" t="s">
        <v>35</v>
      </c>
      <c r="AF16" s="30">
        <f>AVERAGE(AF14:AF15)</f>
        <v>3.6960103597406691E-3</v>
      </c>
      <c r="AG16">
        <v>1995</v>
      </c>
      <c r="AH16">
        <v>541.80999999999995</v>
      </c>
      <c r="AI16" t="s">
        <v>35</v>
      </c>
      <c r="AJ16" s="30">
        <f>AVERAGE(AJ14:AJ15)</f>
        <v>3.6637515147876238E-3</v>
      </c>
      <c r="AK16">
        <v>1995</v>
      </c>
      <c r="AL16">
        <v>541.80999999999995</v>
      </c>
      <c r="AM16" t="s">
        <v>35</v>
      </c>
      <c r="AN16" s="30">
        <f>AVERAGE(AN14:AN15)</f>
        <v>3.719043740851748E-3</v>
      </c>
      <c r="AO16">
        <v>1995</v>
      </c>
      <c r="AP16">
        <v>541.80999999999995</v>
      </c>
      <c r="AQ16" t="s">
        <v>35</v>
      </c>
      <c r="AR16" s="30">
        <f>AVERAGE(AR14:AR15)</f>
        <v>3.7298317776167204E-3</v>
      </c>
      <c r="AS16">
        <v>1995</v>
      </c>
      <c r="AT16">
        <v>541.80999999999995</v>
      </c>
      <c r="AU16" t="s">
        <v>35</v>
      </c>
      <c r="AV16" s="30">
        <f>AVERAGE(AV14:AV15)</f>
        <v>3.227758447756475E-3</v>
      </c>
      <c r="AW16">
        <v>1995</v>
      </c>
      <c r="AX16">
        <v>541.80999999999995</v>
      </c>
      <c r="AY16" t="s">
        <v>35</v>
      </c>
      <c r="AZ16" s="30">
        <f>AVERAGE(AZ14:AZ15)</f>
        <v>3.5388658141543624E-3</v>
      </c>
      <c r="BA16">
        <v>1995</v>
      </c>
      <c r="BB16">
        <v>541.80999999999995</v>
      </c>
      <c r="BC16" t="s">
        <v>35</v>
      </c>
      <c r="BD16" s="30">
        <f>AVERAGE(BD14:BD15)</f>
        <v>3.7366073383934655E-3</v>
      </c>
      <c r="BE16">
        <v>1995</v>
      </c>
      <c r="BF16">
        <v>541.80999999999995</v>
      </c>
      <c r="BG16" t="s">
        <v>35</v>
      </c>
      <c r="BH16" s="30">
        <f>AVERAGE(BH14:BH15)</f>
        <v>3.833216518518371E-3</v>
      </c>
      <c r="BI16">
        <v>1995</v>
      </c>
      <c r="BJ16">
        <v>541.80999999999995</v>
      </c>
      <c r="BK16" t="s">
        <v>35</v>
      </c>
      <c r="BL16" s="30">
        <f>AVERAGE(BL14:BL15)</f>
        <v>3.8266050680836362E-3</v>
      </c>
      <c r="BM16">
        <v>1995</v>
      </c>
      <c r="BN16">
        <v>541.80999999999995</v>
      </c>
      <c r="BO16" t="s">
        <v>35</v>
      </c>
      <c r="BP16" s="30">
        <f>AVERAGE(BP14:BP15)</f>
        <v>3.7004219551813287E-3</v>
      </c>
      <c r="BQ16">
        <v>1990</v>
      </c>
      <c r="BR16">
        <v>541.80999999999995</v>
      </c>
    </row>
    <row r="17" spans="1:68">
      <c r="B17">
        <v>2.7471101969595662E-2</v>
      </c>
      <c r="C17" s="28">
        <v>0.95838982782592341</v>
      </c>
      <c r="D17">
        <v>299.42360511305594</v>
      </c>
      <c r="E17">
        <v>1995</v>
      </c>
      <c r="F17">
        <v>541.80999999999995</v>
      </c>
      <c r="G17" t="s">
        <v>36</v>
      </c>
      <c r="H17">
        <f>TINV(0.3173,H5)</f>
        <v>1.0370358686033696</v>
      </c>
      <c r="K17" t="s">
        <v>36</v>
      </c>
      <c r="L17">
        <f>TINV(0.3173,L5)</f>
        <v>1.0399926952230829</v>
      </c>
      <c r="O17" t="s">
        <v>36</v>
      </c>
      <c r="P17">
        <f>TINV(0.3173,P5)</f>
        <v>1.0399926952230829</v>
      </c>
      <c r="S17" t="s">
        <v>36</v>
      </c>
      <c r="T17">
        <f>TINV(0.3173,T5)</f>
        <v>1.0399926952230829</v>
      </c>
      <c r="W17" t="s">
        <v>36</v>
      </c>
      <c r="X17">
        <f>TINV(0.3173,X5)</f>
        <v>1.0399926952230829</v>
      </c>
      <c r="AA17" t="s">
        <v>36</v>
      </c>
      <c r="AB17">
        <f>TINV(0.3173,AB5)</f>
        <v>1.0399926952230829</v>
      </c>
      <c r="AE17" t="s">
        <v>36</v>
      </c>
      <c r="AF17">
        <f>TINV(0.3173,AF5)</f>
        <v>1.0399926952230829</v>
      </c>
      <c r="AI17" t="s">
        <v>36</v>
      </c>
      <c r="AJ17">
        <f>TINV(0.3173,AJ5)</f>
        <v>1.0399926952230829</v>
      </c>
      <c r="AM17" t="s">
        <v>36</v>
      </c>
      <c r="AN17">
        <f>TINV(0.3173,AN5)</f>
        <v>1.0399926952230829</v>
      </c>
      <c r="AQ17" t="s">
        <v>36</v>
      </c>
      <c r="AR17">
        <f>TINV(0.3173,AR5)</f>
        <v>1.0399926952230829</v>
      </c>
      <c r="AU17" t="s">
        <v>36</v>
      </c>
      <c r="AV17">
        <f>TINV(0.3173,AV5)</f>
        <v>1.0399926952230829</v>
      </c>
      <c r="AY17" t="s">
        <v>36</v>
      </c>
      <c r="AZ17">
        <f>TINV(0.3173,AZ5)</f>
        <v>1.0399926952230829</v>
      </c>
      <c r="BC17" t="s">
        <v>36</v>
      </c>
      <c r="BD17">
        <f>TINV(0.3173,BD5)</f>
        <v>1.0399926952230829</v>
      </c>
      <c r="BG17" t="s">
        <v>36</v>
      </c>
      <c r="BH17">
        <f>TINV(0.3173,BH5)</f>
        <v>1.0399926952230829</v>
      </c>
      <c r="BK17" t="s">
        <v>36</v>
      </c>
      <c r="BL17">
        <f>TINV(0.3173,BL5)</f>
        <v>1.0399926952230829</v>
      </c>
      <c r="BO17" t="s">
        <v>36</v>
      </c>
      <c r="BP17">
        <f>TINV(0.3173,BP5)</f>
        <v>1.0399926952230829</v>
      </c>
    </row>
    <row r="18" spans="1:68">
      <c r="A18" t="s">
        <v>45</v>
      </c>
      <c r="B18" s="19">
        <f>AVERAGE(B2:B17)</f>
        <v>2.6228869126947597E-2</v>
      </c>
      <c r="C18" s="19">
        <f>AVERAGE(C2:C17)</f>
        <v>0.94694901015061317</v>
      </c>
      <c r="D18" s="19">
        <f>AVERAGE(D2:D17)</f>
        <v>234.86720460112755</v>
      </c>
      <c r="E18" s="19">
        <f>AVERAGE(E2:E17)</f>
        <v>1948.4375</v>
      </c>
      <c r="F18" s="19">
        <f>AVERAGE(F2:F17)</f>
        <v>322.03812499999992</v>
      </c>
      <c r="G18" t="s">
        <v>37</v>
      </c>
      <c r="H18">
        <f>H17*G3</f>
        <v>1.7237150732685559E-3</v>
      </c>
      <c r="K18" t="s">
        <v>37</v>
      </c>
      <c r="L18">
        <f>L17*K3</f>
        <v>1.9160710189365879E-3</v>
      </c>
      <c r="O18" t="s">
        <v>37</v>
      </c>
      <c r="P18">
        <f>P17*O3</f>
        <v>1.7537452437655656E-3</v>
      </c>
      <c r="S18" t="s">
        <v>37</v>
      </c>
      <c r="T18">
        <f>T17*S3</f>
        <v>1.8952789481613754E-3</v>
      </c>
      <c r="W18" t="s">
        <v>37</v>
      </c>
      <c r="X18">
        <f>X17*W3</f>
        <v>1.8342774405693009E-3</v>
      </c>
      <c r="AA18" t="s">
        <v>37</v>
      </c>
      <c r="AB18">
        <f>AB17*AA3</f>
        <v>1.849005850590628E-3</v>
      </c>
      <c r="AE18" t="s">
        <v>37</v>
      </c>
      <c r="AF18">
        <f>AF17*AE3</f>
        <v>1.7843611928618978E-3</v>
      </c>
      <c r="AI18" t="s">
        <v>37</v>
      </c>
      <c r="AJ18">
        <f>AJ17*AI3</f>
        <v>1.768610929784897E-3</v>
      </c>
      <c r="AM18" t="s">
        <v>37</v>
      </c>
      <c r="AN18">
        <f>AN17*AM3</f>
        <v>1.7951897833414201E-3</v>
      </c>
      <c r="AQ18" t="s">
        <v>37</v>
      </c>
      <c r="AR18">
        <f>AR17*AQ3</f>
        <v>1.8003472564851039E-3</v>
      </c>
      <c r="AU18" t="s">
        <v>37</v>
      </c>
      <c r="AV18">
        <f>AV17*AU3</f>
        <v>1.5573908131986949E-3</v>
      </c>
      <c r="AY18" t="s">
        <v>37</v>
      </c>
      <c r="AZ18">
        <f>AZ17*AY3</f>
        <v>1.7075762303551153E-3</v>
      </c>
      <c r="BC18" t="s">
        <v>37</v>
      </c>
      <c r="BD18">
        <f>BD17*BC3</f>
        <v>1.8032209778801839E-3</v>
      </c>
      <c r="BG18" t="s">
        <v>37</v>
      </c>
      <c r="BH18">
        <f>BH17*BG3</f>
        <v>1.8502422518153836E-3</v>
      </c>
      <c r="BK18" t="s">
        <v>37</v>
      </c>
      <c r="BL18">
        <f>BL17*BK3</f>
        <v>1.8476258625887195E-3</v>
      </c>
      <c r="BO18" t="s">
        <v>37</v>
      </c>
      <c r="BP18">
        <f>BP17*BO3</f>
        <v>1.7874438454481671E-3</v>
      </c>
    </row>
    <row r="19" spans="1:68">
      <c r="A19" t="s">
        <v>46</v>
      </c>
      <c r="B19" s="19">
        <f>STDEV(B2:B17)</f>
        <v>5.419580795803647E-4</v>
      </c>
      <c r="C19" s="19">
        <f>STDEV(C2:C17)</f>
        <v>5.6372867924758046E-3</v>
      </c>
      <c r="D19" s="19">
        <f>STDEV(D2:D17)</f>
        <v>28.655257693680579</v>
      </c>
      <c r="E19" s="19">
        <f>STDEV(E2:E17)</f>
        <v>34.316116233241388</v>
      </c>
      <c r="F19" s="19">
        <f>STDEV(F2:F17)</f>
        <v>213.07464310952167</v>
      </c>
      <c r="G19" t="s">
        <v>38</v>
      </c>
      <c r="H19">
        <f>G2+H18</f>
        <v>1.0283020916830992</v>
      </c>
      <c r="K19" t="s">
        <v>38</v>
      </c>
      <c r="L19">
        <f>K2+L18</f>
        <v>1.0274951057910258</v>
      </c>
      <c r="O19" t="s">
        <v>38</v>
      </c>
      <c r="P19">
        <f>O2+P18</f>
        <v>1.0273981122117009</v>
      </c>
      <c r="S19" t="s">
        <v>38</v>
      </c>
      <c r="T19">
        <f>S2+T18</f>
        <v>1.0286337829575289</v>
      </c>
      <c r="W19" t="s">
        <v>38</v>
      </c>
      <c r="X19">
        <f>W2+X18</f>
        <v>1.0287164078432287</v>
      </c>
      <c r="AA19" t="s">
        <v>38</v>
      </c>
      <c r="AB19">
        <f>AA2+AB18</f>
        <v>1.0283763773123771</v>
      </c>
      <c r="AE19" t="s">
        <v>38</v>
      </c>
      <c r="AF19">
        <f>AE2+AF18</f>
        <v>1.0285404059513377</v>
      </c>
      <c r="AI19" t="s">
        <v>38</v>
      </c>
      <c r="AJ19">
        <f>AI2+AJ18</f>
        <v>1.0284222194154391</v>
      </c>
      <c r="AM19" t="s">
        <v>38</v>
      </c>
      <c r="AN19">
        <f>AM2+AN18</f>
        <v>1.0283846122702507</v>
      </c>
      <c r="AQ19" t="s">
        <v>38</v>
      </c>
      <c r="AR19">
        <f>AQ2+AR18</f>
        <v>1.0283613250318364</v>
      </c>
      <c r="AU19" t="s">
        <v>38</v>
      </c>
      <c r="AV19">
        <f>AU2+AV18</f>
        <v>1.0277143422629786</v>
      </c>
      <c r="AY19" t="s">
        <v>38</v>
      </c>
      <c r="AZ19">
        <f>AY2+AZ18</f>
        <v>1.0279111421597815</v>
      </c>
      <c r="BC19" t="s">
        <v>38</v>
      </c>
      <c r="BD19">
        <f>BC2+BD18</f>
        <v>1.0281383905134713</v>
      </c>
      <c r="BG19" t="s">
        <v>38</v>
      </c>
      <c r="BH19">
        <f>BG2+BH18</f>
        <v>1.0284072487937976</v>
      </c>
      <c r="BK19" t="s">
        <v>38</v>
      </c>
      <c r="BL19">
        <f>BK2+BL18</f>
        <v>1.0287241168710446</v>
      </c>
      <c r="BO19" t="s">
        <v>38</v>
      </c>
      <c r="BP19">
        <f>BO2+BP18</f>
        <v>1.0290911178071738</v>
      </c>
    </row>
    <row r="20" spans="1:68">
      <c r="A20" t="s">
        <v>47</v>
      </c>
      <c r="B20" s="19">
        <f>MIN(B2:B17)</f>
        <v>2.5257365060440153E-2</v>
      </c>
      <c r="C20" s="19">
        <f>MIN(C2:C17)</f>
        <v>0.93530326746204295</v>
      </c>
      <c r="D20" s="19">
        <f>MIN(D2:D17)</f>
        <v>187.93750472441579</v>
      </c>
      <c r="E20" s="19">
        <f>MIN(E2:E17)</f>
        <v>1890</v>
      </c>
      <c r="F20" s="19">
        <f>MIN(F2:F17)</f>
        <v>40.64</v>
      </c>
      <c r="G20" t="s">
        <v>39</v>
      </c>
      <c r="H20">
        <f>G2-H18</f>
        <v>1.0248546615365621</v>
      </c>
      <c r="K20" t="s">
        <v>39</v>
      </c>
      <c r="L20">
        <f>K2-L18</f>
        <v>1.0236629637531527</v>
      </c>
      <c r="O20" t="s">
        <v>39</v>
      </c>
      <c r="P20">
        <f>O2-P18</f>
        <v>1.0238906217241699</v>
      </c>
      <c r="S20" t="s">
        <v>39</v>
      </c>
      <c r="T20">
        <f>S2-T18</f>
        <v>1.0248432250612061</v>
      </c>
      <c r="W20" t="s">
        <v>39</v>
      </c>
      <c r="X20">
        <f>W2-X18</f>
        <v>1.0250478529620901</v>
      </c>
      <c r="AA20" t="s">
        <v>39</v>
      </c>
      <c r="AB20">
        <f>AA2-AB18</f>
        <v>1.0246783656111957</v>
      </c>
      <c r="AE20" t="s">
        <v>39</v>
      </c>
      <c r="AF20">
        <f>AE2-AF18</f>
        <v>1.024971683565614</v>
      </c>
      <c r="AI20" t="s">
        <v>39</v>
      </c>
      <c r="AJ20">
        <f>AI2-AJ18</f>
        <v>1.0248849975558691</v>
      </c>
      <c r="AM20" t="s">
        <v>39</v>
      </c>
      <c r="AN20">
        <f>AM2-AN18</f>
        <v>1.0247942327035677</v>
      </c>
      <c r="AQ20" t="s">
        <v>39</v>
      </c>
      <c r="AR20">
        <f>AQ2-AR18</f>
        <v>1.0247606305188661</v>
      </c>
      <c r="AU20" t="s">
        <v>39</v>
      </c>
      <c r="AV20">
        <f>AU2-AV18</f>
        <v>1.0245995606365812</v>
      </c>
      <c r="AY20" t="s">
        <v>39</v>
      </c>
      <c r="AZ20">
        <f>AY2-AZ18</f>
        <v>1.0244959896990713</v>
      </c>
      <c r="BC20" t="s">
        <v>39</v>
      </c>
      <c r="BD20">
        <f>BC2-BD18</f>
        <v>1.0245319485577109</v>
      </c>
      <c r="BG20" t="s">
        <v>39</v>
      </c>
      <c r="BH20">
        <f>BG2-BH18</f>
        <v>1.0247067642901668</v>
      </c>
      <c r="BK20" t="s">
        <v>39</v>
      </c>
      <c r="BL20">
        <f>BK2-BL18</f>
        <v>1.025028865145867</v>
      </c>
      <c r="BO20" t="s">
        <v>39</v>
      </c>
      <c r="BP20">
        <f>BO2-BP18</f>
        <v>1.0255162301162775</v>
      </c>
    </row>
    <row r="21" spans="1:68">
      <c r="A21" t="s">
        <v>48</v>
      </c>
      <c r="B21" s="19">
        <f>MAX(B2:B17)</f>
        <v>2.7471101969595662E-2</v>
      </c>
      <c r="C21" s="19">
        <f>MAX(C2:C17)</f>
        <v>0.95838982782592341</v>
      </c>
      <c r="D21" s="19">
        <f>MAX(D2:D17)</f>
        <v>299.42360511305594</v>
      </c>
      <c r="E21" s="19">
        <f>MAX(E2:E17)</f>
        <v>1995</v>
      </c>
      <c r="F21" s="19">
        <f>MAX(F2:F17)</f>
        <v>541.80999999999995</v>
      </c>
      <c r="G21" t="s">
        <v>30</v>
      </c>
      <c r="H21" s="29">
        <f>LN(G2)</f>
        <v>2.623130781082934E-2</v>
      </c>
      <c r="K21" t="s">
        <v>30</v>
      </c>
      <c r="L21" s="29">
        <f>LN(K2)</f>
        <v>2.5257365060440153E-2</v>
      </c>
      <c r="O21" t="s">
        <v>30</v>
      </c>
      <c r="P21" s="29">
        <f>LN(O2)</f>
        <v>2.5321065772720266E-2</v>
      </c>
      <c r="S21" t="s">
        <v>30</v>
      </c>
      <c r="T21" s="29">
        <f>LN(S2)</f>
        <v>2.6387277307182169E-2</v>
      </c>
      <c r="W21" t="s">
        <v>30</v>
      </c>
      <c r="X21" s="29">
        <f>LN(W2)</f>
        <v>2.6527153573635057E-2</v>
      </c>
      <c r="AA21" t="s">
        <v>30</v>
      </c>
      <c r="AB21" s="29">
        <f>LN(AA2)</f>
        <v>2.6181621964785962E-2</v>
      </c>
      <c r="AE21" t="s">
        <v>30</v>
      </c>
      <c r="AF21" s="29">
        <f>LN(AE2)</f>
        <v>2.6404361111099998E-2</v>
      </c>
      <c r="AI21" t="s">
        <v>30</v>
      </c>
      <c r="AJ21" s="29">
        <f>LN(AI2)</f>
        <v>2.6304589229006397E-2</v>
      </c>
      <c r="AM21" t="s">
        <v>30</v>
      </c>
      <c r="AN21" s="29">
        <f>LN(AM2)</f>
        <v>2.6242067649439246E-2</v>
      </c>
      <c r="AQ21" t="s">
        <v>30</v>
      </c>
      <c r="AR21" s="29">
        <f>LN(AQ2)</f>
        <v>2.6214359292997241E-2</v>
      </c>
      <c r="AU21" t="s">
        <v>30</v>
      </c>
      <c r="AV21" s="29">
        <f>LN(AU2)</f>
        <v>2.5820709171822331E-2</v>
      </c>
      <c r="AY21" t="s">
        <v>30</v>
      </c>
      <c r="AZ21" s="29">
        <f>LN(AY2)</f>
        <v>2.5866134407067091E-2</v>
      </c>
      <c r="BC21" t="s">
        <v>30</v>
      </c>
      <c r="BD21" s="29">
        <f>LN(BC2)</f>
        <v>2.5994369362219095E-2</v>
      </c>
      <c r="BG21" t="s">
        <v>30</v>
      </c>
      <c r="BH21" s="29">
        <f>LN(BG2)</f>
        <v>2.6210490802828262E-2</v>
      </c>
      <c r="BK21" t="s">
        <v>30</v>
      </c>
      <c r="BL21" s="29">
        <f>LN(BK2)</f>
        <v>2.6521661794664697E-2</v>
      </c>
      <c r="BO21" t="s">
        <v>30</v>
      </c>
      <c r="BP21" s="29">
        <f>LN(BO2)</f>
        <v>2.6937577561657877E-2</v>
      </c>
    </row>
    <row r="22" spans="1:68">
      <c r="A22" t="s">
        <v>49</v>
      </c>
      <c r="B22" s="19">
        <f>ABS(B21-B20)</f>
        <v>2.2137369091555087E-3</v>
      </c>
      <c r="C22" s="19">
        <f>ABS(C21-C20)</f>
        <v>2.308656036388046E-2</v>
      </c>
      <c r="D22" s="19">
        <f>ABS(D21-D20)</f>
        <v>111.48610038864015</v>
      </c>
      <c r="E22" s="19">
        <f>ABS(E21-E20)</f>
        <v>105</v>
      </c>
      <c r="F22" s="19">
        <f>ABS(F21-F20)</f>
        <v>501.16999999999996</v>
      </c>
      <c r="G22" t="s">
        <v>40</v>
      </c>
      <c r="H22" s="29">
        <f>LN(H19)</f>
        <v>2.7908987368510937E-2</v>
      </c>
      <c r="K22" t="s">
        <v>40</v>
      </c>
      <c r="L22" s="29">
        <f>LN(L19)</f>
        <v>2.7123904156495567E-2</v>
      </c>
      <c r="O22" t="s">
        <v>40</v>
      </c>
      <c r="P22" s="29">
        <f>LN(P19)</f>
        <v>2.7029501606964341E-2</v>
      </c>
      <c r="S22" t="s">
        <v>40</v>
      </c>
      <c r="T22" s="29">
        <f>LN(T19)</f>
        <v>2.8231497449057556E-2</v>
      </c>
      <c r="W22" t="s">
        <v>40</v>
      </c>
      <c r="X22" s="29">
        <f>LN(X19)</f>
        <v>2.8311819103692376E-2</v>
      </c>
      <c r="AA22" t="s">
        <v>40</v>
      </c>
      <c r="AB22" s="29">
        <f>LN(AB19)</f>
        <v>2.7981225815531294E-2</v>
      </c>
      <c r="AE22" t="s">
        <v>40</v>
      </c>
      <c r="AF22" s="29">
        <f>LN(AF19)</f>
        <v>2.8140715631203881E-2</v>
      </c>
      <c r="AI22" t="s">
        <v>40</v>
      </c>
      <c r="AJ22" s="29">
        <f>LN(AJ19)</f>
        <v>2.8025801986618287E-2</v>
      </c>
      <c r="AM22" t="s">
        <v>40</v>
      </c>
      <c r="AN22" s="29">
        <f>LN(AN19)</f>
        <v>2.7989233511044154E-2</v>
      </c>
      <c r="AQ22" t="s">
        <v>40</v>
      </c>
      <c r="AR22" s="29">
        <f>LN(AR19)</f>
        <v>2.7966588771124734E-2</v>
      </c>
      <c r="AU22" t="s">
        <v>40</v>
      </c>
      <c r="AV22" s="29">
        <f>LN(AV19)</f>
        <v>2.7337251241866402E-2</v>
      </c>
      <c r="AY22" t="s">
        <v>40</v>
      </c>
      <c r="AZ22" s="29">
        <f>LN(AZ19)</f>
        <v>2.7528725709268623E-2</v>
      </c>
      <c r="BC22" t="s">
        <v>40</v>
      </c>
      <c r="BD22" s="29">
        <f>LN(BD19)</f>
        <v>2.7749779094417098E-2</v>
      </c>
      <c r="BG22" t="s">
        <v>40</v>
      </c>
      <c r="BH22" s="29">
        <f>LN(BH19)</f>
        <v>2.8011244997939236E-2</v>
      </c>
      <c r="BK22" t="s">
        <v>40</v>
      </c>
      <c r="BL22" s="29">
        <f>LN(BL19)</f>
        <v>2.8319312907496973E-2</v>
      </c>
      <c r="BO22" t="s">
        <v>40</v>
      </c>
      <c r="BP22" s="29">
        <f>LN(BP19)</f>
        <v>2.8676002792804023E-2</v>
      </c>
    </row>
    <row r="23" spans="1:68">
      <c r="A23" t="s">
        <v>50</v>
      </c>
      <c r="B23" s="19">
        <f>COUNT(B2:B17)</f>
        <v>16</v>
      </c>
      <c r="G23" t="s">
        <v>41</v>
      </c>
      <c r="H23" s="29">
        <f>LN(H20)</f>
        <v>2.4550808913839168E-2</v>
      </c>
      <c r="K23" t="s">
        <v>41</v>
      </c>
      <c r="L23" s="29">
        <f>LN(L20)</f>
        <v>2.3387335480046862E-2</v>
      </c>
      <c r="O23" t="s">
        <v>41</v>
      </c>
      <c r="P23" s="29">
        <f>LN(P20)</f>
        <v>2.3609706189726968E-2</v>
      </c>
      <c r="S23" t="s">
        <v>41</v>
      </c>
      <c r="T23" s="29">
        <f>LN(T20)</f>
        <v>2.4539649732351045E-2</v>
      </c>
      <c r="W23" t="s">
        <v>41</v>
      </c>
      <c r="X23" s="29">
        <f>LN(X20)</f>
        <v>2.4739297317295957E-2</v>
      </c>
      <c r="AA23" t="s">
        <v>41</v>
      </c>
      <c r="AB23" s="29">
        <f>LN(AB20)</f>
        <v>2.4378773700484701E-2</v>
      </c>
      <c r="AE23" t="s">
        <v>41</v>
      </c>
      <c r="AF23" s="29">
        <f>LN(AF20)</f>
        <v>2.4664986419127437E-2</v>
      </c>
      <c r="AI23" t="s">
        <v>41</v>
      </c>
      <c r="AJ23" s="29">
        <f>LN(AJ20)</f>
        <v>2.4580408789291318E-2</v>
      </c>
      <c r="AM23" t="s">
        <v>41</v>
      </c>
      <c r="AN23" s="29">
        <f>LN(AN20)</f>
        <v>2.4491843855792669E-2</v>
      </c>
      <c r="AQ23" t="s">
        <v>41</v>
      </c>
      <c r="AR23" s="29">
        <f>LN(AR20)</f>
        <v>2.4459054116608241E-2</v>
      </c>
      <c r="AU23" t="s">
        <v>41</v>
      </c>
      <c r="AV23" s="29">
        <f>LN(AV20)</f>
        <v>2.4301863708292789E-2</v>
      </c>
      <c r="AY23" t="s">
        <v>41</v>
      </c>
      <c r="AZ23" s="29">
        <f>LN(AZ20)</f>
        <v>2.4200774290982663E-2</v>
      </c>
      <c r="BC23" t="s">
        <v>41</v>
      </c>
      <c r="BD23" s="29">
        <f>LN(BD20)</f>
        <v>2.4235872747154899E-2</v>
      </c>
      <c r="BG23" t="s">
        <v>41</v>
      </c>
      <c r="BH23" s="29">
        <f>LN(BH20)</f>
        <v>2.4406488041297032E-2</v>
      </c>
      <c r="BK23" t="s">
        <v>41</v>
      </c>
      <c r="BL23" s="29">
        <f>LN(BL20)</f>
        <v>2.4720773311773685E-2</v>
      </c>
      <c r="BO23" t="s">
        <v>41</v>
      </c>
      <c r="BP23" s="29">
        <f>LN(BP20)</f>
        <v>2.5196124944579602E-2</v>
      </c>
    </row>
    <row r="24" spans="1:68">
      <c r="G24" t="s">
        <v>42</v>
      </c>
      <c r="H24" s="29">
        <f>H22-H21</f>
        <v>1.6776795576815967E-3</v>
      </c>
      <c r="K24" t="s">
        <v>42</v>
      </c>
      <c r="L24" s="29">
        <f>L22-L21</f>
        <v>1.866539096055414E-3</v>
      </c>
      <c r="O24" t="s">
        <v>42</v>
      </c>
      <c r="P24" s="29">
        <f>P22-P21</f>
        <v>1.7084358342440743E-3</v>
      </c>
      <c r="S24" t="s">
        <v>42</v>
      </c>
      <c r="T24" s="29">
        <f>T22-T21</f>
        <v>1.844220141875387E-3</v>
      </c>
      <c r="W24" t="s">
        <v>42</v>
      </c>
      <c r="X24" s="29">
        <f>X22-X21</f>
        <v>1.7846655300573187E-3</v>
      </c>
      <c r="AA24" t="s">
        <v>42</v>
      </c>
      <c r="AB24" s="29">
        <f>AB22-AB21</f>
        <v>1.7996038507453321E-3</v>
      </c>
      <c r="AE24" t="s">
        <v>42</v>
      </c>
      <c r="AF24" s="29">
        <f>AF22-AF21</f>
        <v>1.7363545201038826E-3</v>
      </c>
      <c r="AI24" t="s">
        <v>42</v>
      </c>
      <c r="AJ24" s="29">
        <f>AJ22-AJ21</f>
        <v>1.7212127576118896E-3</v>
      </c>
      <c r="AM24" t="s">
        <v>42</v>
      </c>
      <c r="AN24" s="29">
        <f>AN22-AN21</f>
        <v>1.7471658616049074E-3</v>
      </c>
      <c r="AQ24" t="s">
        <v>42</v>
      </c>
      <c r="AR24" s="29">
        <f>AR22-AR21</f>
        <v>1.7522294781274934E-3</v>
      </c>
      <c r="AU24" t="s">
        <v>42</v>
      </c>
      <c r="AV24" s="29">
        <f>AV22-AV21</f>
        <v>1.5165420700440704E-3</v>
      </c>
      <c r="AY24" t="s">
        <v>42</v>
      </c>
      <c r="AZ24" s="29">
        <f>AZ22-AZ21</f>
        <v>1.6625913022015326E-3</v>
      </c>
      <c r="BC24" t="s">
        <v>42</v>
      </c>
      <c r="BD24" s="29">
        <f>BD22-BD21</f>
        <v>1.7554097321980031E-3</v>
      </c>
      <c r="BG24" t="s">
        <v>42</v>
      </c>
      <c r="BH24" s="29">
        <f>BH22-BH21</f>
        <v>1.8007541951109741E-3</v>
      </c>
      <c r="BK24" t="s">
        <v>42</v>
      </c>
      <c r="BL24" s="29">
        <f>BL22-BL21</f>
        <v>1.7976511128322756E-3</v>
      </c>
      <c r="BO24" t="s">
        <v>42</v>
      </c>
      <c r="BP24" s="29">
        <f>BP22-BP21</f>
        <v>1.7384252311461457E-3</v>
      </c>
    </row>
    <row r="25" spans="1:68">
      <c r="G25" t="s">
        <v>43</v>
      </c>
      <c r="H25" s="29">
        <f>H21-H23</f>
        <v>1.6804988969901721E-3</v>
      </c>
      <c r="K25" t="s">
        <v>43</v>
      </c>
      <c r="L25" s="29">
        <f>L21-L23</f>
        <v>1.8700295803932912E-3</v>
      </c>
      <c r="O25" t="s">
        <v>43</v>
      </c>
      <c r="P25" s="29">
        <f>P21-P23</f>
        <v>1.7113595829932986E-3</v>
      </c>
      <c r="S25" t="s">
        <v>43</v>
      </c>
      <c r="T25" s="29">
        <f>T21-T23</f>
        <v>1.8476275748311247E-3</v>
      </c>
      <c r="W25" t="s">
        <v>43</v>
      </c>
      <c r="X25" s="29">
        <f>X21-X23</f>
        <v>1.7878562563391001E-3</v>
      </c>
      <c r="AA25" t="s">
        <v>43</v>
      </c>
      <c r="AB25" s="29">
        <f>AB21-AB23</f>
        <v>1.8028482643012607E-3</v>
      </c>
      <c r="AE25" t="s">
        <v>43</v>
      </c>
      <c r="AF25" s="29">
        <f>AF21-AF23</f>
        <v>1.739374691972561E-3</v>
      </c>
      <c r="AI25" t="s">
        <v>43</v>
      </c>
      <c r="AJ25" s="29">
        <f>AJ21-AJ23</f>
        <v>1.7241804397150791E-3</v>
      </c>
      <c r="AM25" t="s">
        <v>43</v>
      </c>
      <c r="AN25" s="29">
        <f>AN21-AN23</f>
        <v>1.7502237936465777E-3</v>
      </c>
      <c r="AQ25" t="s">
        <v>43</v>
      </c>
      <c r="AR25" s="29">
        <f>AR21-AR23</f>
        <v>1.7553051763889993E-3</v>
      </c>
      <c r="AU25" t="s">
        <v>43</v>
      </c>
      <c r="AV25" s="29">
        <f>AV21-AV23</f>
        <v>1.5188454635295424E-3</v>
      </c>
      <c r="AY25" t="s">
        <v>43</v>
      </c>
      <c r="AZ25" s="29">
        <f>AZ21-AZ23</f>
        <v>1.6653601160844279E-3</v>
      </c>
      <c r="BC25" t="s">
        <v>43</v>
      </c>
      <c r="BD25" s="29">
        <f>BD21-BD23</f>
        <v>1.7584966150641958E-3</v>
      </c>
      <c r="BG25" t="s">
        <v>43</v>
      </c>
      <c r="BH25" s="29">
        <f>BH21-BH23</f>
        <v>1.8040027615312294E-3</v>
      </c>
      <c r="BK25" t="s">
        <v>43</v>
      </c>
      <c r="BL25" s="29">
        <f>BL21-BL23</f>
        <v>1.8008884828910124E-3</v>
      </c>
      <c r="BO25" t="s">
        <v>43</v>
      </c>
      <c r="BP25" s="29">
        <f>BP21-BP23</f>
        <v>1.7414526170782749E-3</v>
      </c>
    </row>
    <row r="26" spans="1:68">
      <c r="G26" t="s">
        <v>44</v>
      </c>
      <c r="H26" s="30">
        <f>AVERAGE(H24:H25)</f>
        <v>1.6790892273358844E-3</v>
      </c>
      <c r="K26" t="s">
        <v>44</v>
      </c>
      <c r="L26" s="30">
        <f>AVERAGE(L24:L25)</f>
        <v>1.8682843382243526E-3</v>
      </c>
      <c r="O26" t="s">
        <v>44</v>
      </c>
      <c r="P26" s="30">
        <f>AVERAGE(P24:P25)</f>
        <v>1.7098977086186865E-3</v>
      </c>
      <c r="S26" t="s">
        <v>44</v>
      </c>
      <c r="T26" s="30">
        <f>AVERAGE(T24:T25)</f>
        <v>1.8459238583532558E-3</v>
      </c>
      <c r="W26" t="s">
        <v>44</v>
      </c>
      <c r="X26" s="30">
        <f>AVERAGE(X24:X25)</f>
        <v>1.7862608931982094E-3</v>
      </c>
      <c r="AA26" t="s">
        <v>44</v>
      </c>
      <c r="AB26" s="30">
        <f>AVERAGE(AB24:AB25)</f>
        <v>1.8012260575232964E-3</v>
      </c>
      <c r="AE26" t="s">
        <v>44</v>
      </c>
      <c r="AF26" s="30">
        <f>AVERAGE(AF24:AF25)</f>
        <v>1.7378646060382218E-3</v>
      </c>
      <c r="AI26" t="s">
        <v>44</v>
      </c>
      <c r="AJ26" s="30">
        <f>AVERAGE(AJ24:AJ25)</f>
        <v>1.7226965986634844E-3</v>
      </c>
      <c r="AM26" t="s">
        <v>44</v>
      </c>
      <c r="AN26" s="30">
        <f>AVERAGE(AN24:AN25)</f>
        <v>1.7486948276257425E-3</v>
      </c>
      <c r="AQ26" t="s">
        <v>44</v>
      </c>
      <c r="AR26" s="30">
        <f>AVERAGE(AR24:AR25)</f>
        <v>1.7537673272582464E-3</v>
      </c>
      <c r="AU26" t="s">
        <v>44</v>
      </c>
      <c r="AV26" s="30">
        <f>AVERAGE(AV24:AV25)</f>
        <v>1.5176937667868064E-3</v>
      </c>
      <c r="AY26" t="s">
        <v>44</v>
      </c>
      <c r="AZ26" s="30">
        <f>AVERAGE(AZ24:AZ25)</f>
        <v>1.6639757091429803E-3</v>
      </c>
      <c r="BC26" t="s">
        <v>44</v>
      </c>
      <c r="BD26" s="30">
        <f>AVERAGE(BD24:BD25)</f>
        <v>1.7569531736310994E-3</v>
      </c>
      <c r="BG26" t="s">
        <v>44</v>
      </c>
      <c r="BH26" s="30">
        <f>AVERAGE(BH24:BH25)</f>
        <v>1.8023784783211018E-3</v>
      </c>
      <c r="BK26" t="s">
        <v>44</v>
      </c>
      <c r="BL26" s="30">
        <f>AVERAGE(BL24:BL25)</f>
        <v>1.799269797861644E-3</v>
      </c>
      <c r="BO26" t="s">
        <v>44</v>
      </c>
      <c r="BP26" s="30">
        <f>AVERAGE(BP24:BP25)</f>
        <v>1.7399389241122103E-3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7"/>
  <sheetViews>
    <sheetView workbookViewId="0">
      <selection sqref="A1:B17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1890</v>
      </c>
      <c r="B2">
        <v>40.64</v>
      </c>
    </row>
    <row r="3" spans="1:2">
      <c r="A3">
        <v>1904</v>
      </c>
      <c r="B3">
        <v>54.18</v>
      </c>
    </row>
    <row r="4" spans="1:2">
      <c r="A4">
        <v>1906</v>
      </c>
      <c r="B4">
        <v>81.27</v>
      </c>
    </row>
    <row r="5" spans="1:2">
      <c r="A5">
        <v>1914</v>
      </c>
      <c r="B5">
        <v>108.36</v>
      </c>
    </row>
    <row r="6" spans="1:2">
      <c r="A6">
        <v>1917</v>
      </c>
      <c r="B6">
        <v>100.23</v>
      </c>
    </row>
    <row r="7" spans="1:2">
      <c r="A7">
        <v>1929</v>
      </c>
      <c r="B7">
        <v>162.54</v>
      </c>
    </row>
    <row r="8" spans="1:2">
      <c r="A8">
        <v>1940</v>
      </c>
      <c r="B8">
        <v>216.72</v>
      </c>
    </row>
    <row r="9" spans="1:2">
      <c r="A9">
        <v>1955</v>
      </c>
      <c r="B9">
        <v>270.91000000000003</v>
      </c>
    </row>
    <row r="10" spans="1:2">
      <c r="A10">
        <v>1960</v>
      </c>
      <c r="B10">
        <v>325.08999999999997</v>
      </c>
    </row>
    <row r="11" spans="1:2">
      <c r="A11">
        <v>1965</v>
      </c>
      <c r="B11">
        <v>541.80999999999995</v>
      </c>
    </row>
    <row r="12" spans="1:2">
      <c r="A12">
        <v>1970</v>
      </c>
      <c r="B12">
        <v>541.80999999999995</v>
      </c>
    </row>
    <row r="13" spans="1:2">
      <c r="A13">
        <v>1975</v>
      </c>
      <c r="B13">
        <v>541.80999999999995</v>
      </c>
    </row>
    <row r="14" spans="1:2">
      <c r="A14">
        <v>1980</v>
      </c>
      <c r="B14">
        <v>541.80999999999995</v>
      </c>
    </row>
    <row r="15" spans="1:2">
      <c r="A15">
        <v>1985</v>
      </c>
      <c r="B15">
        <v>541.80999999999995</v>
      </c>
    </row>
    <row r="16" spans="1:2">
      <c r="A16">
        <v>1990</v>
      </c>
      <c r="B16">
        <v>541.80999999999995</v>
      </c>
    </row>
    <row r="17" spans="1:2">
      <c r="A17">
        <v>1995</v>
      </c>
      <c r="B17">
        <v>541.80999999999995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23"/>
  <sheetViews>
    <sheetView workbookViewId="0">
      <selection activeCell="G17" sqref="G17"/>
    </sheetView>
  </sheetViews>
  <sheetFormatPr defaultRowHeight="15"/>
  <sheetData>
    <row r="1" spans="1:12">
      <c r="A1" t="s">
        <v>21</v>
      </c>
    </row>
    <row r="6" spans="1:12">
      <c r="B6" s="10" t="s">
        <v>6</v>
      </c>
    </row>
    <row r="7" spans="1:12">
      <c r="A7" s="11" t="s">
        <v>8</v>
      </c>
      <c r="B7" s="12" t="s">
        <v>9</v>
      </c>
      <c r="G7" s="19" t="s">
        <v>11</v>
      </c>
      <c r="H7" s="19" t="s">
        <v>12</v>
      </c>
      <c r="I7" s="19" t="s">
        <v>13</v>
      </c>
      <c r="J7" s="19" t="s">
        <v>14</v>
      </c>
      <c r="K7" s="19" t="s">
        <v>15</v>
      </c>
      <c r="L7" s="19" t="s">
        <v>16</v>
      </c>
    </row>
    <row r="8" spans="1:12">
      <c r="A8" s="11">
        <v>1890</v>
      </c>
      <c r="B8" s="14">
        <v>40.64</v>
      </c>
      <c r="G8">
        <v>1</v>
      </c>
      <c r="H8" s="20" t="s">
        <v>20</v>
      </c>
      <c r="I8" t="s">
        <v>17</v>
      </c>
      <c r="J8" t="s">
        <v>18</v>
      </c>
      <c r="K8" t="s">
        <v>19</v>
      </c>
      <c r="L8" t="s">
        <v>22</v>
      </c>
    </row>
    <row r="9" spans="1:12">
      <c r="A9" s="17">
        <v>1904</v>
      </c>
      <c r="B9" s="14">
        <v>54.18</v>
      </c>
    </row>
    <row r="10" spans="1:12">
      <c r="A10" s="17">
        <v>1906</v>
      </c>
      <c r="B10" s="14">
        <v>81.27</v>
      </c>
    </row>
    <row r="11" spans="1:12">
      <c r="A11" s="17">
        <v>1914</v>
      </c>
      <c r="B11" s="14">
        <v>108.36</v>
      </c>
    </row>
    <row r="12" spans="1:12">
      <c r="A12" s="17">
        <v>1917</v>
      </c>
      <c r="B12" s="14">
        <v>100.23</v>
      </c>
    </row>
    <row r="13" spans="1:12">
      <c r="A13" s="17">
        <v>1929</v>
      </c>
      <c r="B13" s="14">
        <v>162.54</v>
      </c>
    </row>
    <row r="14" spans="1:12">
      <c r="A14" s="17">
        <v>1940</v>
      </c>
      <c r="B14" s="14">
        <v>216.72</v>
      </c>
    </row>
    <row r="15" spans="1:12">
      <c r="A15" s="17">
        <v>1955</v>
      </c>
      <c r="B15" s="14">
        <v>270.91000000000003</v>
      </c>
    </row>
    <row r="16" spans="1:12">
      <c r="A16" s="17">
        <v>1960</v>
      </c>
      <c r="B16" s="14">
        <v>325.08999999999997</v>
      </c>
    </row>
    <row r="17" spans="1:2">
      <c r="A17" s="17">
        <v>1965</v>
      </c>
      <c r="B17" s="14">
        <v>541.80999999999995</v>
      </c>
    </row>
    <row r="18" spans="1:2">
      <c r="A18" s="17">
        <v>1970</v>
      </c>
      <c r="B18" s="14">
        <v>541.80999999999995</v>
      </c>
    </row>
    <row r="19" spans="1:2">
      <c r="A19" s="17">
        <v>1975</v>
      </c>
      <c r="B19" s="14">
        <v>541.80999999999995</v>
      </c>
    </row>
    <row r="20" spans="1:2">
      <c r="A20" s="17">
        <v>1980</v>
      </c>
      <c r="B20" s="14">
        <v>541.80999999999995</v>
      </c>
    </row>
    <row r="21" spans="1:2">
      <c r="A21" s="17">
        <v>1985</v>
      </c>
      <c r="B21" s="14">
        <v>541.80999999999995</v>
      </c>
    </row>
    <row r="22" spans="1:2">
      <c r="A22" s="17">
        <v>1990</v>
      </c>
      <c r="B22" s="14">
        <v>541.80999999999995</v>
      </c>
    </row>
    <row r="23" spans="1:2">
      <c r="A23" s="17">
        <v>1995</v>
      </c>
      <c r="B23" s="12">
        <v>541.80999999999995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G91"/>
  <sheetViews>
    <sheetView workbookViewId="0">
      <selection activeCell="L19" sqref="L19"/>
    </sheetView>
  </sheetViews>
  <sheetFormatPr defaultRowHeight="15"/>
  <sheetData>
    <row r="1" spans="1:7">
      <c r="F1" s="1" t="s">
        <v>0</v>
      </c>
      <c r="G1" s="2">
        <v>1960</v>
      </c>
    </row>
    <row r="2" spans="1:7" ht="30">
      <c r="F2" s="3" t="s">
        <v>1</v>
      </c>
      <c r="G2" s="4">
        <f>E23+((E30-E23)/(D30-D23))*(1960-D23)</f>
        <v>-467.30250000000001</v>
      </c>
    </row>
    <row r="3" spans="1:7" ht="24">
      <c r="F3" s="5" t="s">
        <v>2</v>
      </c>
      <c r="G3" s="6">
        <v>70</v>
      </c>
    </row>
    <row r="4" spans="1:7" ht="22.5">
      <c r="D4" s="21" t="s">
        <v>3</v>
      </c>
      <c r="E4" s="22"/>
      <c r="F4" s="7" t="s">
        <v>4</v>
      </c>
      <c r="G4" s="6">
        <v>8</v>
      </c>
    </row>
    <row r="5" spans="1:7" ht="30">
      <c r="D5" s="8"/>
      <c r="E5" s="9"/>
      <c r="F5" s="3" t="s">
        <v>5</v>
      </c>
      <c r="G5" s="6">
        <f>G3*(G4-1)</f>
        <v>490</v>
      </c>
    </row>
    <row r="6" spans="1:7">
      <c r="B6" s="10" t="s">
        <v>6</v>
      </c>
      <c r="D6" s="23" t="s">
        <v>7</v>
      </c>
      <c r="E6" s="23"/>
      <c r="F6" s="23" t="s">
        <v>7</v>
      </c>
      <c r="G6" s="23"/>
    </row>
    <row r="7" spans="1:7">
      <c r="A7" s="11" t="s">
        <v>8</v>
      </c>
      <c r="B7" s="12" t="s">
        <v>9</v>
      </c>
      <c r="D7" s="13" t="s">
        <v>8</v>
      </c>
      <c r="E7" s="13" t="s">
        <v>10</v>
      </c>
      <c r="F7" s="13" t="s">
        <v>8</v>
      </c>
      <c r="G7" s="13" t="s">
        <v>10</v>
      </c>
    </row>
    <row r="8" spans="1:7">
      <c r="A8" s="11">
        <v>1881</v>
      </c>
      <c r="B8" s="14"/>
      <c r="D8" s="15">
        <f t="shared" ref="D8:E39" si="0">A8</f>
        <v>1881</v>
      </c>
      <c r="E8" s="16"/>
      <c r="F8" s="16"/>
      <c r="G8" s="16"/>
    </row>
    <row r="9" spans="1:7">
      <c r="A9" s="11">
        <v>1890</v>
      </c>
      <c r="B9" s="14">
        <v>40.64</v>
      </c>
      <c r="D9" s="15">
        <f t="shared" si="0"/>
        <v>1890</v>
      </c>
      <c r="E9" s="16">
        <f>B9</f>
        <v>40.64</v>
      </c>
      <c r="F9" s="16"/>
      <c r="G9" s="16"/>
    </row>
    <row r="10" spans="1:7">
      <c r="A10" s="17">
        <v>1896</v>
      </c>
      <c r="B10" s="14"/>
      <c r="D10" s="15">
        <f t="shared" si="0"/>
        <v>1896</v>
      </c>
      <c r="E10" s="16"/>
      <c r="F10" s="16"/>
      <c r="G10" s="16"/>
    </row>
    <row r="11" spans="1:7">
      <c r="A11" s="17">
        <v>1902</v>
      </c>
      <c r="B11" s="14"/>
      <c r="D11" s="15">
        <f t="shared" si="0"/>
        <v>1902</v>
      </c>
      <c r="E11" s="16"/>
      <c r="F11" s="16"/>
      <c r="G11" s="16"/>
    </row>
    <row r="12" spans="1:7">
      <c r="A12" s="17">
        <v>1903</v>
      </c>
      <c r="B12" s="14"/>
      <c r="D12" s="15">
        <f t="shared" si="0"/>
        <v>1903</v>
      </c>
      <c r="E12" s="16"/>
      <c r="F12" s="16"/>
      <c r="G12" s="16"/>
    </row>
    <row r="13" spans="1:7">
      <c r="A13" s="17">
        <v>1904</v>
      </c>
      <c r="B13" s="14">
        <v>54.18</v>
      </c>
      <c r="D13" s="15">
        <f t="shared" si="0"/>
        <v>1904</v>
      </c>
      <c r="E13" s="16">
        <f t="shared" si="0"/>
        <v>54.18</v>
      </c>
      <c r="F13" s="16"/>
      <c r="G13" s="16"/>
    </row>
    <row r="14" spans="1:7">
      <c r="A14" s="17">
        <v>1906</v>
      </c>
      <c r="B14" s="14">
        <v>81.27</v>
      </c>
      <c r="D14" s="15">
        <f t="shared" si="0"/>
        <v>1906</v>
      </c>
      <c r="E14" s="16">
        <f t="shared" si="0"/>
        <v>81.27</v>
      </c>
      <c r="F14" s="16"/>
      <c r="G14" s="16"/>
    </row>
    <row r="15" spans="1:7">
      <c r="A15" s="17">
        <v>1914</v>
      </c>
      <c r="B15" s="14">
        <v>108.36</v>
      </c>
      <c r="D15" s="15">
        <f t="shared" si="0"/>
        <v>1914</v>
      </c>
      <c r="E15" s="16">
        <f t="shared" si="0"/>
        <v>108.36</v>
      </c>
      <c r="F15" s="16"/>
      <c r="G15" s="16"/>
    </row>
    <row r="16" spans="1:7">
      <c r="A16" s="17">
        <v>1915</v>
      </c>
      <c r="D16" s="15">
        <f t="shared" si="0"/>
        <v>1915</v>
      </c>
      <c r="E16" s="16"/>
      <c r="F16" s="16"/>
      <c r="G16" s="16"/>
    </row>
    <row r="17" spans="1:7">
      <c r="A17" s="17">
        <v>1916</v>
      </c>
      <c r="D17" s="15">
        <f t="shared" si="0"/>
        <v>1916</v>
      </c>
      <c r="E17" s="16"/>
      <c r="F17" s="16"/>
      <c r="G17" s="16"/>
    </row>
    <row r="18" spans="1:7">
      <c r="A18" s="17">
        <v>1917</v>
      </c>
      <c r="B18" s="14">
        <v>100.23</v>
      </c>
      <c r="D18" s="15">
        <f t="shared" si="0"/>
        <v>1917</v>
      </c>
      <c r="E18" s="16"/>
      <c r="F18" s="16"/>
      <c r="G18" s="16"/>
    </row>
    <row r="19" spans="1:7">
      <c r="A19" s="17">
        <v>1918</v>
      </c>
      <c r="D19" s="15">
        <f t="shared" si="0"/>
        <v>1918</v>
      </c>
      <c r="E19" s="16"/>
      <c r="F19" s="16"/>
      <c r="G19" s="16"/>
    </row>
    <row r="20" spans="1:7">
      <c r="A20" s="17">
        <v>1922</v>
      </c>
      <c r="D20" s="15">
        <f t="shared" si="0"/>
        <v>1922</v>
      </c>
      <c r="E20" s="16"/>
      <c r="F20" s="16"/>
      <c r="G20" s="16"/>
    </row>
    <row r="21" spans="1:7">
      <c r="A21" s="17">
        <v>1923</v>
      </c>
      <c r="B21" s="14"/>
      <c r="D21" s="15">
        <f t="shared" si="0"/>
        <v>1923</v>
      </c>
      <c r="E21" s="16"/>
      <c r="F21" s="16"/>
      <c r="G21" s="16"/>
    </row>
    <row r="22" spans="1:7">
      <c r="A22" s="17">
        <v>1925</v>
      </c>
      <c r="D22" s="15">
        <f t="shared" si="0"/>
        <v>1925</v>
      </c>
      <c r="E22" s="16"/>
      <c r="F22" s="16"/>
      <c r="G22" s="16"/>
    </row>
    <row r="23" spans="1:7">
      <c r="A23" s="17">
        <v>1929</v>
      </c>
      <c r="B23" s="14">
        <v>162.54</v>
      </c>
      <c r="D23" s="15">
        <f t="shared" si="0"/>
        <v>1929</v>
      </c>
      <c r="E23" s="16">
        <f t="shared" si="0"/>
        <v>162.54</v>
      </c>
      <c r="F23" s="16"/>
      <c r="G23" s="16"/>
    </row>
    <row r="24" spans="1:7">
      <c r="A24" s="17">
        <v>1931</v>
      </c>
      <c r="D24" s="15">
        <f t="shared" si="0"/>
        <v>1931</v>
      </c>
      <c r="E24" s="16"/>
      <c r="F24" s="16"/>
      <c r="G24" s="16"/>
    </row>
    <row r="25" spans="1:7">
      <c r="A25" s="17">
        <v>1932</v>
      </c>
      <c r="D25" s="15">
        <f t="shared" si="0"/>
        <v>1932</v>
      </c>
      <c r="E25" s="16"/>
      <c r="F25" s="16"/>
      <c r="G25" s="16"/>
    </row>
    <row r="26" spans="1:7">
      <c r="A26" s="17">
        <v>1933</v>
      </c>
      <c r="D26" s="15">
        <f t="shared" si="0"/>
        <v>1933</v>
      </c>
      <c r="E26" s="16"/>
      <c r="F26" s="16"/>
      <c r="G26" s="16"/>
    </row>
    <row r="27" spans="1:7">
      <c r="A27" s="17">
        <v>1934</v>
      </c>
      <c r="D27" s="15">
        <f t="shared" si="0"/>
        <v>1934</v>
      </c>
      <c r="E27" s="16"/>
      <c r="F27" s="16"/>
      <c r="G27" s="16"/>
    </row>
    <row r="28" spans="1:7">
      <c r="A28" s="17">
        <v>1935</v>
      </c>
      <c r="D28" s="15">
        <f t="shared" si="0"/>
        <v>1935</v>
      </c>
      <c r="E28" s="16"/>
      <c r="F28" s="16"/>
      <c r="G28" s="16"/>
    </row>
    <row r="29" spans="1:7">
      <c r="A29" s="17">
        <v>1936</v>
      </c>
      <c r="D29" s="15">
        <f t="shared" si="0"/>
        <v>1936</v>
      </c>
      <c r="E29" s="16"/>
      <c r="F29" s="16"/>
      <c r="G29" s="16"/>
    </row>
    <row r="30" spans="1:7">
      <c r="A30" s="17">
        <v>1937</v>
      </c>
      <c r="D30" s="15">
        <f t="shared" si="0"/>
        <v>1937</v>
      </c>
      <c r="E30" s="16"/>
      <c r="F30" s="16"/>
      <c r="G30" s="16"/>
    </row>
    <row r="31" spans="1:7">
      <c r="A31" s="17">
        <v>1938</v>
      </c>
      <c r="D31" s="15">
        <f t="shared" si="0"/>
        <v>1938</v>
      </c>
      <c r="E31" s="16"/>
      <c r="F31" s="16"/>
      <c r="G31" s="16"/>
    </row>
    <row r="32" spans="1:7">
      <c r="A32" s="17">
        <v>1939</v>
      </c>
      <c r="D32" s="15">
        <f t="shared" si="0"/>
        <v>1939</v>
      </c>
      <c r="E32" s="16"/>
      <c r="F32" s="16"/>
      <c r="G32" s="16"/>
    </row>
    <row r="33" spans="1:7">
      <c r="A33" s="17">
        <v>1940</v>
      </c>
      <c r="B33" s="14">
        <v>216.72</v>
      </c>
      <c r="D33" s="15">
        <f t="shared" si="0"/>
        <v>1940</v>
      </c>
      <c r="E33" s="18">
        <f>B33</f>
        <v>216.72</v>
      </c>
      <c r="F33" s="16"/>
      <c r="G33" s="16"/>
    </row>
    <row r="34" spans="1:7">
      <c r="A34" s="17">
        <v>1941</v>
      </c>
      <c r="D34" s="15">
        <f t="shared" si="0"/>
        <v>1941</v>
      </c>
      <c r="E34" s="16"/>
      <c r="F34" s="16"/>
      <c r="G34" s="16"/>
    </row>
    <row r="35" spans="1:7">
      <c r="A35" s="17">
        <v>1942</v>
      </c>
      <c r="D35" s="15">
        <f t="shared" si="0"/>
        <v>1942</v>
      </c>
      <c r="E35" s="16"/>
      <c r="F35" s="16"/>
      <c r="G35" s="16"/>
    </row>
    <row r="36" spans="1:7">
      <c r="A36" s="17">
        <v>1946</v>
      </c>
      <c r="D36" s="15">
        <f t="shared" si="0"/>
        <v>1946</v>
      </c>
      <c r="E36" s="16"/>
      <c r="F36" s="16"/>
      <c r="G36" s="16"/>
    </row>
    <row r="37" spans="1:7">
      <c r="A37" s="17">
        <v>1947</v>
      </c>
      <c r="D37" s="15">
        <f t="shared" si="0"/>
        <v>1947</v>
      </c>
      <c r="E37" s="16"/>
      <c r="F37" s="16"/>
      <c r="G37" s="16"/>
    </row>
    <row r="38" spans="1:7">
      <c r="A38" s="17">
        <v>1948</v>
      </c>
      <c r="D38" s="15">
        <f t="shared" si="0"/>
        <v>1948</v>
      </c>
      <c r="E38" s="16"/>
      <c r="F38" s="16"/>
      <c r="G38" s="16"/>
    </row>
    <row r="39" spans="1:7">
      <c r="A39" s="17">
        <v>1949</v>
      </c>
      <c r="D39" s="15">
        <f t="shared" si="0"/>
        <v>1949</v>
      </c>
      <c r="E39" s="16"/>
      <c r="F39" s="16"/>
      <c r="G39" s="16"/>
    </row>
    <row r="40" spans="1:7">
      <c r="A40" s="17">
        <v>1950</v>
      </c>
      <c r="D40" s="15">
        <f t="shared" ref="D40:D91" si="1">A40</f>
        <v>1950</v>
      </c>
      <c r="E40" s="16"/>
      <c r="F40" s="16"/>
      <c r="G40" s="16"/>
    </row>
    <row r="41" spans="1:7">
      <c r="A41" s="17">
        <v>1951</v>
      </c>
      <c r="D41" s="15">
        <f t="shared" si="1"/>
        <v>1951</v>
      </c>
      <c r="E41" s="16"/>
      <c r="F41" s="16"/>
      <c r="G41" s="16"/>
    </row>
    <row r="42" spans="1:7">
      <c r="A42" s="17">
        <v>1952</v>
      </c>
      <c r="D42" s="15">
        <f t="shared" si="1"/>
        <v>1952</v>
      </c>
      <c r="E42" s="16"/>
      <c r="F42" s="16"/>
      <c r="G42" s="16"/>
    </row>
    <row r="43" spans="1:7">
      <c r="A43" s="17">
        <v>1953</v>
      </c>
      <c r="D43" s="15">
        <f t="shared" si="1"/>
        <v>1953</v>
      </c>
      <c r="E43" s="16"/>
      <c r="F43" s="16"/>
      <c r="G43" s="16"/>
    </row>
    <row r="44" spans="1:7">
      <c r="A44" s="17">
        <v>1954</v>
      </c>
      <c r="D44" s="15">
        <f t="shared" si="1"/>
        <v>1954</v>
      </c>
      <c r="E44" s="16"/>
      <c r="F44" s="16"/>
      <c r="G44" s="16"/>
    </row>
    <row r="45" spans="1:7">
      <c r="A45" s="17">
        <v>1955</v>
      </c>
      <c r="B45" s="14">
        <v>270.91000000000003</v>
      </c>
      <c r="D45" s="15">
        <f t="shared" si="1"/>
        <v>1955</v>
      </c>
      <c r="E45" s="16">
        <f>B45</f>
        <v>270.91000000000003</v>
      </c>
      <c r="F45" s="16"/>
      <c r="G45" s="16"/>
    </row>
    <row r="46" spans="1:7">
      <c r="A46" s="17">
        <v>1956</v>
      </c>
      <c r="D46" s="15">
        <f t="shared" si="1"/>
        <v>1956</v>
      </c>
      <c r="E46" s="16"/>
      <c r="F46" s="16"/>
      <c r="G46" s="16"/>
    </row>
    <row r="47" spans="1:7">
      <c r="A47" s="17">
        <v>1957</v>
      </c>
      <c r="D47" s="15">
        <f t="shared" si="1"/>
        <v>1957</v>
      </c>
      <c r="E47" s="16"/>
      <c r="F47" s="16"/>
      <c r="G47" s="16"/>
    </row>
    <row r="48" spans="1:7">
      <c r="A48" s="17">
        <v>1958</v>
      </c>
      <c r="D48" s="15">
        <f t="shared" si="1"/>
        <v>1958</v>
      </c>
      <c r="E48" s="16"/>
      <c r="F48" s="16"/>
      <c r="G48" s="16"/>
    </row>
    <row r="49" spans="1:7">
      <c r="A49" s="17">
        <v>1959</v>
      </c>
      <c r="D49" s="15">
        <f t="shared" si="1"/>
        <v>1959</v>
      </c>
      <c r="E49" s="16"/>
      <c r="F49" s="16"/>
      <c r="G49" s="16"/>
    </row>
    <row r="50" spans="1:7">
      <c r="A50" s="17">
        <v>1960</v>
      </c>
      <c r="B50" s="14">
        <v>325.08999999999997</v>
      </c>
      <c r="D50" s="15">
        <f t="shared" si="1"/>
        <v>1960</v>
      </c>
      <c r="E50" s="16">
        <f>B50</f>
        <v>325.08999999999997</v>
      </c>
      <c r="F50" s="16"/>
      <c r="G50" s="16"/>
    </row>
    <row r="51" spans="1:7">
      <c r="A51" s="17">
        <v>1961</v>
      </c>
      <c r="D51" s="15">
        <f t="shared" si="1"/>
        <v>1961</v>
      </c>
      <c r="E51" s="16"/>
      <c r="F51" s="16"/>
      <c r="G51" s="16"/>
    </row>
    <row r="52" spans="1:7">
      <c r="A52" s="17">
        <v>1962</v>
      </c>
      <c r="D52" s="15">
        <f t="shared" si="1"/>
        <v>1962</v>
      </c>
      <c r="E52" s="16"/>
      <c r="F52" s="16"/>
      <c r="G52" s="16"/>
    </row>
    <row r="53" spans="1:7">
      <c r="A53" s="17">
        <v>1963</v>
      </c>
      <c r="D53" s="15">
        <f t="shared" si="1"/>
        <v>1963</v>
      </c>
      <c r="E53" s="16"/>
      <c r="F53" s="16"/>
      <c r="G53" s="16"/>
    </row>
    <row r="54" spans="1:7">
      <c r="A54" s="17">
        <v>1964</v>
      </c>
      <c r="B54" s="14"/>
      <c r="D54" s="15">
        <f t="shared" si="1"/>
        <v>1964</v>
      </c>
      <c r="E54" s="16"/>
      <c r="F54" s="16"/>
      <c r="G54" s="16"/>
    </row>
    <row r="55" spans="1:7">
      <c r="A55" s="17">
        <v>1965</v>
      </c>
      <c r="B55" s="14">
        <v>541.80999999999995</v>
      </c>
      <c r="D55" s="15">
        <f t="shared" si="1"/>
        <v>1965</v>
      </c>
      <c r="E55" s="16">
        <f>B55</f>
        <v>541.80999999999995</v>
      </c>
      <c r="F55" s="16"/>
      <c r="G55" s="16"/>
    </row>
    <row r="56" spans="1:7">
      <c r="A56" s="17">
        <v>1966</v>
      </c>
      <c r="B56" s="14"/>
      <c r="D56" s="15">
        <f t="shared" si="1"/>
        <v>1966</v>
      </c>
      <c r="E56" s="16"/>
      <c r="F56" s="16"/>
      <c r="G56" s="16"/>
    </row>
    <row r="57" spans="1:7">
      <c r="A57" s="17">
        <v>1967</v>
      </c>
      <c r="D57" s="15">
        <f t="shared" si="1"/>
        <v>1967</v>
      </c>
      <c r="E57" s="16"/>
      <c r="F57" s="16"/>
      <c r="G57" s="16"/>
    </row>
    <row r="58" spans="1:7">
      <c r="A58" s="17">
        <v>1968</v>
      </c>
      <c r="D58" s="15">
        <f t="shared" si="1"/>
        <v>1968</v>
      </c>
      <c r="E58" s="16"/>
      <c r="F58" s="16"/>
      <c r="G58" s="16"/>
    </row>
    <row r="59" spans="1:7">
      <c r="A59" s="17">
        <v>1969</v>
      </c>
      <c r="D59" s="15">
        <f t="shared" si="1"/>
        <v>1969</v>
      </c>
      <c r="E59" s="16"/>
      <c r="F59" s="16"/>
      <c r="G59" s="16"/>
    </row>
    <row r="60" spans="1:7">
      <c r="A60" s="17">
        <v>1970</v>
      </c>
      <c r="B60" s="14">
        <v>541.80999999999995</v>
      </c>
      <c r="D60" s="15">
        <f t="shared" si="1"/>
        <v>1970</v>
      </c>
      <c r="E60" s="16"/>
      <c r="F60" s="16"/>
      <c r="G60" s="16"/>
    </row>
    <row r="61" spans="1:7">
      <c r="A61" s="17">
        <v>1971</v>
      </c>
      <c r="D61" s="15">
        <f t="shared" si="1"/>
        <v>1971</v>
      </c>
      <c r="E61" s="16"/>
      <c r="F61" s="16"/>
      <c r="G61" s="16"/>
    </row>
    <row r="62" spans="1:7">
      <c r="A62" s="17">
        <v>1972</v>
      </c>
      <c r="D62" s="15">
        <f t="shared" si="1"/>
        <v>1972</v>
      </c>
      <c r="E62" s="16"/>
      <c r="F62" s="16"/>
      <c r="G62" s="16"/>
    </row>
    <row r="63" spans="1:7">
      <c r="A63" s="17">
        <v>1973</v>
      </c>
      <c r="D63" s="15">
        <f t="shared" si="1"/>
        <v>1973</v>
      </c>
      <c r="E63" s="16"/>
      <c r="F63" s="16"/>
      <c r="G63" s="16"/>
    </row>
    <row r="64" spans="1:7">
      <c r="A64" s="17">
        <v>1973</v>
      </c>
      <c r="D64" s="15">
        <f t="shared" si="1"/>
        <v>1973</v>
      </c>
      <c r="E64" s="16"/>
      <c r="F64" s="16"/>
      <c r="G64" s="16"/>
    </row>
    <row r="65" spans="1:7">
      <c r="A65" s="17">
        <v>1974</v>
      </c>
      <c r="D65" s="15">
        <f t="shared" si="1"/>
        <v>1974</v>
      </c>
      <c r="E65" s="16"/>
      <c r="F65" s="16"/>
      <c r="G65" s="16"/>
    </row>
    <row r="66" spans="1:7">
      <c r="A66" s="17">
        <v>1975</v>
      </c>
      <c r="B66" s="14">
        <v>541.80999999999995</v>
      </c>
      <c r="D66" s="15">
        <f t="shared" si="1"/>
        <v>1975</v>
      </c>
      <c r="E66" s="16"/>
      <c r="F66" s="16"/>
      <c r="G66" s="16"/>
    </row>
    <row r="67" spans="1:7">
      <c r="A67" s="17">
        <v>1976</v>
      </c>
      <c r="D67" s="15">
        <f t="shared" si="1"/>
        <v>1976</v>
      </c>
      <c r="E67" s="16"/>
      <c r="F67" s="16"/>
      <c r="G67" s="16"/>
    </row>
    <row r="68" spans="1:7">
      <c r="A68" s="17">
        <v>1976</v>
      </c>
      <c r="D68" s="15">
        <f t="shared" si="1"/>
        <v>1976</v>
      </c>
      <c r="E68" s="16"/>
      <c r="F68" s="16"/>
      <c r="G68" s="16"/>
    </row>
    <row r="69" spans="1:7">
      <c r="A69" s="17">
        <v>1977</v>
      </c>
      <c r="D69" s="15">
        <f t="shared" si="1"/>
        <v>1977</v>
      </c>
      <c r="E69" s="16"/>
      <c r="F69" s="16"/>
      <c r="G69" s="16"/>
    </row>
    <row r="70" spans="1:7">
      <c r="A70" s="17">
        <v>1978</v>
      </c>
      <c r="D70" s="15">
        <f t="shared" si="1"/>
        <v>1978</v>
      </c>
      <c r="E70" s="16"/>
      <c r="F70" s="16"/>
      <c r="G70" s="16"/>
    </row>
    <row r="71" spans="1:7">
      <c r="A71" s="17">
        <v>1979</v>
      </c>
      <c r="B71" s="14"/>
      <c r="D71" s="15">
        <f t="shared" si="1"/>
        <v>1979</v>
      </c>
      <c r="E71" s="16"/>
      <c r="F71" s="16"/>
      <c r="G71" s="16"/>
    </row>
    <row r="72" spans="1:7">
      <c r="A72" s="17">
        <v>1980</v>
      </c>
      <c r="B72" s="14">
        <v>541.80999999999995</v>
      </c>
      <c r="D72" s="15">
        <f t="shared" si="1"/>
        <v>1980</v>
      </c>
      <c r="E72" s="16"/>
      <c r="F72" s="16"/>
      <c r="G72" s="16"/>
    </row>
    <row r="73" spans="1:7">
      <c r="A73" s="17">
        <v>1981</v>
      </c>
      <c r="D73" s="15">
        <f t="shared" si="1"/>
        <v>1981</v>
      </c>
      <c r="E73" s="16"/>
      <c r="F73" s="16"/>
      <c r="G73" s="16"/>
    </row>
    <row r="74" spans="1:7">
      <c r="A74" s="17">
        <v>1982</v>
      </c>
      <c r="D74" s="15">
        <f t="shared" si="1"/>
        <v>1982</v>
      </c>
      <c r="E74" s="16"/>
      <c r="F74" s="16"/>
      <c r="G74" s="16"/>
    </row>
    <row r="75" spans="1:7">
      <c r="A75" s="17">
        <v>1983</v>
      </c>
      <c r="D75" s="15">
        <f t="shared" si="1"/>
        <v>1983</v>
      </c>
      <c r="E75" s="16"/>
      <c r="F75" s="16"/>
      <c r="G75" s="16"/>
    </row>
    <row r="76" spans="1:7">
      <c r="A76" s="17">
        <v>1984</v>
      </c>
      <c r="D76" s="15">
        <f t="shared" si="1"/>
        <v>1984</v>
      </c>
      <c r="E76" s="16"/>
      <c r="F76" s="16"/>
      <c r="G76" s="16"/>
    </row>
    <row r="77" spans="1:7">
      <c r="A77" s="17">
        <v>1985</v>
      </c>
      <c r="B77" s="14">
        <v>541.80999999999995</v>
      </c>
      <c r="D77" s="15">
        <f t="shared" si="1"/>
        <v>1985</v>
      </c>
      <c r="E77" s="16"/>
      <c r="F77" s="16"/>
      <c r="G77" s="16"/>
    </row>
    <row r="78" spans="1:7">
      <c r="A78" s="17">
        <v>1986</v>
      </c>
      <c r="D78" s="15">
        <f t="shared" si="1"/>
        <v>1986</v>
      </c>
      <c r="E78" s="16"/>
      <c r="F78" s="16"/>
      <c r="G78" s="16"/>
    </row>
    <row r="79" spans="1:7">
      <c r="A79" s="17">
        <v>1987</v>
      </c>
      <c r="D79" s="15">
        <f t="shared" si="1"/>
        <v>1987</v>
      </c>
      <c r="E79" s="16"/>
      <c r="F79" s="16"/>
      <c r="G79" s="16"/>
    </row>
    <row r="80" spans="1:7">
      <c r="A80" s="17">
        <v>1990</v>
      </c>
      <c r="B80" s="14">
        <v>541.80999999999995</v>
      </c>
      <c r="D80" s="15">
        <f t="shared" si="1"/>
        <v>1990</v>
      </c>
      <c r="E80" s="16"/>
      <c r="F80" s="16"/>
      <c r="G80" s="16"/>
    </row>
    <row r="81" spans="1:7">
      <c r="A81" s="17">
        <v>1991</v>
      </c>
      <c r="D81" s="15">
        <f t="shared" si="1"/>
        <v>1991</v>
      </c>
      <c r="E81" s="16"/>
      <c r="F81" s="16"/>
      <c r="G81" s="16"/>
    </row>
    <row r="82" spans="1:7">
      <c r="A82" s="17">
        <v>1993</v>
      </c>
      <c r="B82" s="14"/>
      <c r="D82" s="15">
        <f t="shared" si="1"/>
        <v>1993</v>
      </c>
      <c r="E82" s="16"/>
      <c r="F82" s="16"/>
      <c r="G82" s="16"/>
    </row>
    <row r="83" spans="1:7">
      <c r="A83" s="17">
        <v>1994</v>
      </c>
      <c r="D83" s="15">
        <f t="shared" si="1"/>
        <v>1994</v>
      </c>
      <c r="E83" s="16"/>
      <c r="F83" s="16"/>
      <c r="G83" s="16"/>
    </row>
    <row r="84" spans="1:7">
      <c r="A84" s="17">
        <v>1995</v>
      </c>
      <c r="B84" s="12">
        <v>541.80999999999995</v>
      </c>
      <c r="D84" s="15">
        <f t="shared" si="1"/>
        <v>1995</v>
      </c>
      <c r="E84" s="16"/>
      <c r="F84" s="16"/>
      <c r="G84" s="16"/>
    </row>
    <row r="85" spans="1:7">
      <c r="A85" s="17">
        <v>1996</v>
      </c>
      <c r="B85" s="10"/>
      <c r="D85" s="15">
        <f t="shared" si="1"/>
        <v>1996</v>
      </c>
      <c r="E85" s="16"/>
      <c r="F85" s="16"/>
      <c r="G85" s="16"/>
    </row>
    <row r="86" spans="1:7">
      <c r="A86" s="17">
        <v>1997</v>
      </c>
      <c r="B86" s="10"/>
      <c r="D86" s="15">
        <f t="shared" si="1"/>
        <v>1997</v>
      </c>
      <c r="E86" s="16"/>
      <c r="F86" s="16"/>
      <c r="G86" s="16"/>
    </row>
    <row r="87" spans="1:7">
      <c r="A87" s="17">
        <v>1998</v>
      </c>
      <c r="B87" s="10"/>
      <c r="D87" s="15">
        <f t="shared" si="1"/>
        <v>1998</v>
      </c>
      <c r="E87" s="16"/>
      <c r="F87" s="16"/>
      <c r="G87" s="16"/>
    </row>
    <row r="88" spans="1:7">
      <c r="A88" s="17">
        <v>1999</v>
      </c>
      <c r="B88" s="10"/>
      <c r="D88" s="15">
        <f t="shared" si="1"/>
        <v>1999</v>
      </c>
      <c r="E88" s="16"/>
      <c r="F88" s="16"/>
      <c r="G88" s="16"/>
    </row>
    <row r="89" spans="1:7">
      <c r="A89" s="17">
        <v>2000</v>
      </c>
      <c r="B89" s="10"/>
      <c r="D89" s="15">
        <f t="shared" si="1"/>
        <v>2000</v>
      </c>
      <c r="E89" s="16"/>
      <c r="F89" s="16"/>
      <c r="G89" s="16"/>
    </row>
    <row r="90" spans="1:7">
      <c r="A90" s="17">
        <v>2001</v>
      </c>
      <c r="B90" s="10"/>
      <c r="D90" s="15">
        <f t="shared" si="1"/>
        <v>2001</v>
      </c>
      <c r="E90" s="16"/>
      <c r="F90" s="16"/>
      <c r="G90" s="16"/>
    </row>
    <row r="91" spans="1:7">
      <c r="A91" s="17">
        <v>2002</v>
      </c>
      <c r="B91" s="10"/>
      <c r="D91" s="15">
        <f t="shared" si="1"/>
        <v>2002</v>
      </c>
      <c r="E91" s="16"/>
      <c r="F91" s="16"/>
      <c r="G91" s="16"/>
    </row>
  </sheetData>
  <mergeCells count="3">
    <mergeCell ref="D4:E4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w_lit_elec_mot_orig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2013-11-14T16:19:49Z</dcterms:created>
  <dcterms:modified xsi:type="dcterms:W3CDTF">2013-11-18T16:13:30Z</dcterms:modified>
</cp:coreProperties>
</file>