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510" windowWidth="19815" windowHeight="7275"/>
  </bookViews>
  <sheets>
    <sheet name="PRM_Summary" sheetId="15" r:id="rId1"/>
    <sheet name="PRM70ND" sheetId="11" r:id="rId2"/>
    <sheet name="PRMallND" sheetId="12" r:id="rId3"/>
    <sheet name="PRM70all" sheetId="13" r:id="rId4"/>
    <sheet name="PRMallall" sheetId="14" r:id="rId5"/>
    <sheet name="rawdata" sheetId="10" r:id="rId6"/>
    <sheet name="sourcedata" sheetId="9" r:id="rId7"/>
    <sheet name="MIPs_$_original" sheetId="2" r:id="rId8"/>
    <sheet name="mips_$" sheetId="5" r:id="rId9"/>
  </sheets>
  <calcPr calcId="125725" concurrentCalc="0"/>
</workbook>
</file>

<file path=xl/calcChain.xml><?xml version="1.0" encoding="utf-8"?>
<calcChain xmlns="http://schemas.openxmlformats.org/spreadsheetml/2006/main">
  <c r="E8" i="15"/>
  <c r="E7"/>
  <c r="E6"/>
  <c r="E5"/>
  <c r="E4"/>
  <c r="E2"/>
  <c r="D8"/>
  <c r="D7"/>
  <c r="D6"/>
  <c r="D5"/>
  <c r="D4"/>
  <c r="D2"/>
  <c r="C13"/>
  <c r="C12"/>
  <c r="C11"/>
  <c r="C10"/>
  <c r="C9"/>
  <c r="C8"/>
  <c r="C7"/>
  <c r="C6"/>
  <c r="C5"/>
  <c r="C4"/>
  <c r="C3"/>
  <c r="C2"/>
  <c r="B13"/>
  <c r="B12"/>
  <c r="B11"/>
  <c r="B10"/>
  <c r="B9"/>
  <c r="B8"/>
  <c r="B7"/>
  <c r="B6"/>
  <c r="B5"/>
  <c r="B4"/>
  <c r="B3"/>
  <c r="B2"/>
  <c r="B29" i="14"/>
  <c r="F27"/>
  <c r="F26"/>
  <c r="F28"/>
  <c r="F25"/>
  <c r="F24"/>
  <c r="E27"/>
  <c r="E26"/>
  <c r="E28"/>
  <c r="E25"/>
  <c r="E24"/>
  <c r="D27"/>
  <c r="D26"/>
  <c r="D28"/>
  <c r="D25"/>
  <c r="D24"/>
  <c r="C27"/>
  <c r="C26"/>
  <c r="C28"/>
  <c r="C25"/>
  <c r="C24"/>
  <c r="B28"/>
  <c r="B27"/>
  <c r="B26"/>
  <c r="B25"/>
  <c r="B24"/>
  <c r="CN26"/>
  <c r="CN25"/>
  <c r="CN24"/>
  <c r="CN23"/>
  <c r="CN22"/>
  <c r="CN21"/>
  <c r="CN20"/>
  <c r="CN19"/>
  <c r="CN18"/>
  <c r="CN17"/>
  <c r="CN16"/>
  <c r="CN15"/>
  <c r="CN14"/>
  <c r="CN13"/>
  <c r="CN12"/>
  <c r="CN11"/>
  <c r="CN10"/>
  <c r="CN9"/>
  <c r="CN8"/>
  <c r="CN7"/>
  <c r="CR1"/>
  <c r="CQ1"/>
  <c r="CQ2" a="1"/>
  <c r="CQ2"/>
  <c r="CR2"/>
  <c r="CQ3"/>
  <c r="CR3"/>
  <c r="CQ4"/>
  <c r="CR4"/>
  <c r="CQ5"/>
  <c r="CR5"/>
  <c r="CQ6"/>
  <c r="CR6"/>
  <c r="CI2" a="1"/>
  <c r="CI2"/>
  <c r="CJ5"/>
  <c r="CJ17"/>
  <c r="CI3"/>
  <c r="CJ18"/>
  <c r="CJ19"/>
  <c r="CJ22"/>
  <c r="CJ21"/>
  <c r="CJ24"/>
  <c r="CJ20"/>
  <c r="CJ23"/>
  <c r="CJ25"/>
  <c r="CJ26"/>
  <c r="CJ7"/>
  <c r="CJ8"/>
  <c r="CJ9"/>
  <c r="CJ12"/>
  <c r="CJ11"/>
  <c r="CJ14"/>
  <c r="CJ10"/>
  <c r="CJ13"/>
  <c r="CJ15"/>
  <c r="CJ16"/>
  <c r="CM2" a="1"/>
  <c r="CM4"/>
  <c r="CN1"/>
  <c r="CM2"/>
  <c r="CM1"/>
  <c r="CN2"/>
  <c r="CM3"/>
  <c r="CN3"/>
  <c r="CN4"/>
  <c r="CM5"/>
  <c r="CN5"/>
  <c r="CM6"/>
  <c r="CN6"/>
  <c r="CE2" a="1"/>
  <c r="CE2"/>
  <c r="CF5"/>
  <c r="CF17"/>
  <c r="CE3"/>
  <c r="CF18"/>
  <c r="CF19"/>
  <c r="CF22"/>
  <c r="CF21"/>
  <c r="CF24"/>
  <c r="CF20"/>
  <c r="CF23"/>
  <c r="CF25"/>
  <c r="CF26"/>
  <c r="CF7"/>
  <c r="CF8"/>
  <c r="CF9"/>
  <c r="CF12"/>
  <c r="CF11"/>
  <c r="CF14"/>
  <c r="CF10"/>
  <c r="CF13"/>
  <c r="CF15"/>
  <c r="CF16"/>
  <c r="CI4"/>
  <c r="CJ1"/>
  <c r="CI1"/>
  <c r="CJ2"/>
  <c r="CJ3"/>
  <c r="CJ4"/>
  <c r="CI5"/>
  <c r="CI6"/>
  <c r="CJ6"/>
  <c r="CA2" a="1"/>
  <c r="CA2"/>
  <c r="CB5"/>
  <c r="CB17"/>
  <c r="CA3"/>
  <c r="CB18"/>
  <c r="CB19"/>
  <c r="CB22"/>
  <c r="CB21"/>
  <c r="CB24"/>
  <c r="CB20"/>
  <c r="CB23"/>
  <c r="CB25"/>
  <c r="CB26"/>
  <c r="CB7"/>
  <c r="CB8"/>
  <c r="CB9"/>
  <c r="CB12"/>
  <c r="CB11"/>
  <c r="CB14"/>
  <c r="CB10"/>
  <c r="CB13"/>
  <c r="CB15"/>
  <c r="CB16"/>
  <c r="CE4"/>
  <c r="CF1"/>
  <c r="CE1"/>
  <c r="CF2"/>
  <c r="CF3"/>
  <c r="CF4"/>
  <c r="CE5"/>
  <c r="CE6"/>
  <c r="CF6"/>
  <c r="BW2" a="1"/>
  <c r="BW2"/>
  <c r="BX5"/>
  <c r="BX17"/>
  <c r="BW3"/>
  <c r="BX18"/>
  <c r="BX19"/>
  <c r="BX22"/>
  <c r="BX21"/>
  <c r="BX24"/>
  <c r="BX20"/>
  <c r="BX23"/>
  <c r="BX25"/>
  <c r="BX26"/>
  <c r="BX7"/>
  <c r="BX8"/>
  <c r="BX9"/>
  <c r="BX12"/>
  <c r="BX11"/>
  <c r="BX14"/>
  <c r="BX10"/>
  <c r="BX13"/>
  <c r="BX15"/>
  <c r="BX16"/>
  <c r="CA4"/>
  <c r="CB1"/>
  <c r="CA1"/>
  <c r="CB2"/>
  <c r="CB3"/>
  <c r="CB4"/>
  <c r="CA5"/>
  <c r="CA6"/>
  <c r="CB6"/>
  <c r="BS2" a="1"/>
  <c r="BS2"/>
  <c r="BT5"/>
  <c r="BT17"/>
  <c r="BS3"/>
  <c r="BT18"/>
  <c r="BT19"/>
  <c r="BT22"/>
  <c r="BT21"/>
  <c r="BT24"/>
  <c r="BT20"/>
  <c r="BT23"/>
  <c r="BT25"/>
  <c r="BT26"/>
  <c r="BT7"/>
  <c r="BT8"/>
  <c r="BT9"/>
  <c r="BT12"/>
  <c r="BT11"/>
  <c r="BT14"/>
  <c r="BT10"/>
  <c r="BT13"/>
  <c r="BT15"/>
  <c r="BT16"/>
  <c r="BW4"/>
  <c r="BX1"/>
  <c r="BW1"/>
  <c r="BX2"/>
  <c r="BX3"/>
  <c r="BX4"/>
  <c r="BW5"/>
  <c r="BW6"/>
  <c r="BX6"/>
  <c r="BO2" a="1"/>
  <c r="BO2"/>
  <c r="BP5"/>
  <c r="BP17"/>
  <c r="BO3"/>
  <c r="BP18"/>
  <c r="BP19"/>
  <c r="BP22"/>
  <c r="BP21"/>
  <c r="BP24"/>
  <c r="BP20"/>
  <c r="BP23"/>
  <c r="BP25"/>
  <c r="BP26"/>
  <c r="BP7"/>
  <c r="BP8"/>
  <c r="BP9"/>
  <c r="BP12"/>
  <c r="BP11"/>
  <c r="BP14"/>
  <c r="BP10"/>
  <c r="BP13"/>
  <c r="BP15"/>
  <c r="BP16"/>
  <c r="BS4"/>
  <c r="BT1"/>
  <c r="BS1"/>
  <c r="BT2"/>
  <c r="BT3"/>
  <c r="BT4"/>
  <c r="BS5"/>
  <c r="BS6"/>
  <c r="BT6"/>
  <c r="BK2" a="1"/>
  <c r="BK2"/>
  <c r="BL5"/>
  <c r="BL17"/>
  <c r="BK3"/>
  <c r="BL18"/>
  <c r="BL19"/>
  <c r="BL22"/>
  <c r="BL21"/>
  <c r="BL24"/>
  <c r="BL20"/>
  <c r="BL23"/>
  <c r="BL25"/>
  <c r="BL26"/>
  <c r="BL7"/>
  <c r="BL8"/>
  <c r="BL9"/>
  <c r="BL12"/>
  <c r="BL11"/>
  <c r="BL14"/>
  <c r="BL10"/>
  <c r="BL13"/>
  <c r="BL15"/>
  <c r="BL16"/>
  <c r="BO4"/>
  <c r="BP1"/>
  <c r="BO1"/>
  <c r="BP2"/>
  <c r="BP3"/>
  <c r="BP4"/>
  <c r="BO5"/>
  <c r="BO6"/>
  <c r="BP6"/>
  <c r="BG2" a="1"/>
  <c r="BG2"/>
  <c r="BH5"/>
  <c r="BH17"/>
  <c r="BG3"/>
  <c r="BH18"/>
  <c r="BH19"/>
  <c r="BH22"/>
  <c r="BH21"/>
  <c r="BH24"/>
  <c r="BH20"/>
  <c r="BH23"/>
  <c r="BH25"/>
  <c r="BH26"/>
  <c r="BH7"/>
  <c r="BH8"/>
  <c r="BH9"/>
  <c r="BH12"/>
  <c r="BH11"/>
  <c r="BH14"/>
  <c r="BH10"/>
  <c r="BH13"/>
  <c r="BH15"/>
  <c r="BH16"/>
  <c r="BK4"/>
  <c r="BL1"/>
  <c r="BK1"/>
  <c r="BL2"/>
  <c r="BL3"/>
  <c r="BL4"/>
  <c r="BK5"/>
  <c r="BK6"/>
  <c r="BL6"/>
  <c r="BC2" a="1"/>
  <c r="BC2"/>
  <c r="BD5"/>
  <c r="BD17"/>
  <c r="BC3"/>
  <c r="BD18"/>
  <c r="BD19"/>
  <c r="BD22"/>
  <c r="BD21"/>
  <c r="BD24"/>
  <c r="BD20"/>
  <c r="BD23"/>
  <c r="BD25"/>
  <c r="BD26"/>
  <c r="BD7"/>
  <c r="BD8"/>
  <c r="BD9"/>
  <c r="BD12"/>
  <c r="BD11"/>
  <c r="BD14"/>
  <c r="BD10"/>
  <c r="BD13"/>
  <c r="BD15"/>
  <c r="BD16"/>
  <c r="BG4"/>
  <c r="BH1"/>
  <c r="BG1"/>
  <c r="BH2"/>
  <c r="BH3"/>
  <c r="BH4"/>
  <c r="BG5"/>
  <c r="BG6"/>
  <c r="BH6"/>
  <c r="AY2" a="1"/>
  <c r="AY2"/>
  <c r="AZ5"/>
  <c r="AZ17"/>
  <c r="AY3"/>
  <c r="AZ18"/>
  <c r="AZ19"/>
  <c r="AZ22"/>
  <c r="AZ21"/>
  <c r="AZ24"/>
  <c r="AZ20"/>
  <c r="AZ23"/>
  <c r="AZ25"/>
  <c r="AZ26"/>
  <c r="AZ7"/>
  <c r="AZ8"/>
  <c r="AZ9"/>
  <c r="AZ12"/>
  <c r="AZ11"/>
  <c r="AZ14"/>
  <c r="AZ10"/>
  <c r="AZ13"/>
  <c r="AZ15"/>
  <c r="AZ16"/>
  <c r="BC4"/>
  <c r="BD1"/>
  <c r="BC1"/>
  <c r="BD2"/>
  <c r="BD3"/>
  <c r="BD4"/>
  <c r="BC5"/>
  <c r="BC6"/>
  <c r="BD6"/>
  <c r="AU2" a="1"/>
  <c r="AU2"/>
  <c r="AV5"/>
  <c r="AV17"/>
  <c r="AU3"/>
  <c r="AV18"/>
  <c r="AV19"/>
  <c r="AV22"/>
  <c r="AV21"/>
  <c r="AV24"/>
  <c r="AV20"/>
  <c r="AV23"/>
  <c r="AV25"/>
  <c r="AV26"/>
  <c r="AV7"/>
  <c r="AV8"/>
  <c r="AV9"/>
  <c r="AV12"/>
  <c r="AV11"/>
  <c r="AV14"/>
  <c r="AV10"/>
  <c r="AV13"/>
  <c r="AV15"/>
  <c r="AV16"/>
  <c r="AY4"/>
  <c r="AZ1"/>
  <c r="AY1"/>
  <c r="AZ2"/>
  <c r="AZ3"/>
  <c r="AZ4"/>
  <c r="AY5"/>
  <c r="AY6"/>
  <c r="AZ6"/>
  <c r="AQ2" a="1"/>
  <c r="AQ2"/>
  <c r="AR5"/>
  <c r="AR17"/>
  <c r="AQ3"/>
  <c r="AR18"/>
  <c r="AR19"/>
  <c r="AR22"/>
  <c r="AR21"/>
  <c r="AR24"/>
  <c r="AR20"/>
  <c r="AR23"/>
  <c r="AR25"/>
  <c r="AR26"/>
  <c r="AR7"/>
  <c r="AR8"/>
  <c r="AR9"/>
  <c r="AR12"/>
  <c r="AR11"/>
  <c r="AR14"/>
  <c r="AR10"/>
  <c r="AR13"/>
  <c r="AR15"/>
  <c r="AR16"/>
  <c r="AU4"/>
  <c r="AV1"/>
  <c r="AU1"/>
  <c r="AV2"/>
  <c r="AV3"/>
  <c r="AV4"/>
  <c r="AU5"/>
  <c r="AU6"/>
  <c r="AV6"/>
  <c r="AM2" a="1"/>
  <c r="AM2"/>
  <c r="AN5"/>
  <c r="AN17"/>
  <c r="AM3"/>
  <c r="AN18"/>
  <c r="AN19"/>
  <c r="AN22"/>
  <c r="AN21"/>
  <c r="AN24"/>
  <c r="AN20"/>
  <c r="AN23"/>
  <c r="AN25"/>
  <c r="AN26"/>
  <c r="AN7"/>
  <c r="AN8"/>
  <c r="AN9"/>
  <c r="AN12"/>
  <c r="AN11"/>
  <c r="AN14"/>
  <c r="AN10"/>
  <c r="AN13"/>
  <c r="AN15"/>
  <c r="AN16"/>
  <c r="AQ4"/>
  <c r="AR1"/>
  <c r="AQ1"/>
  <c r="AR2"/>
  <c r="AR3"/>
  <c r="AR4"/>
  <c r="AQ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4"/>
  <c r="AN1"/>
  <c r="AM1"/>
  <c r="AN2"/>
  <c r="AN3"/>
  <c r="AN4"/>
  <c r="AM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G2" i="13" a="1"/>
  <c r="G4"/>
  <c r="H1"/>
  <c r="G2"/>
  <c r="G1"/>
  <c r="H2"/>
  <c r="G3"/>
  <c r="H3"/>
  <c r="H4"/>
  <c r="G5"/>
  <c r="H5"/>
  <c r="G6"/>
  <c r="H6"/>
  <c r="B16" i="12"/>
  <c r="F14"/>
  <c r="F13"/>
  <c r="F15"/>
  <c r="F12"/>
  <c r="F11"/>
  <c r="E14"/>
  <c r="E13"/>
  <c r="E15"/>
  <c r="E12"/>
  <c r="E11"/>
  <c r="D14"/>
  <c r="D13"/>
  <c r="D15"/>
  <c r="D12"/>
  <c r="D11"/>
  <c r="C14"/>
  <c r="C13"/>
  <c r="C15"/>
  <c r="C12"/>
  <c r="C11"/>
  <c r="B15"/>
  <c r="B14"/>
  <c r="B13"/>
  <c r="B12"/>
  <c r="B11"/>
  <c r="AN26"/>
  <c r="AN25"/>
  <c r="AN24"/>
  <c r="AN23"/>
  <c r="AN22"/>
  <c r="AN21"/>
  <c r="AN20"/>
  <c r="AN19"/>
  <c r="AN18"/>
  <c r="AN17"/>
  <c r="AN16"/>
  <c r="AN15"/>
  <c r="AN14"/>
  <c r="AN13"/>
  <c r="AN12"/>
  <c r="AN11"/>
  <c r="AN10"/>
  <c r="AN9"/>
  <c r="AN8"/>
  <c r="AN7"/>
  <c r="AR1"/>
  <c r="AQ1"/>
  <c r="AQ2" a="1"/>
  <c r="AQ2"/>
  <c r="AR2"/>
  <c r="AQ3"/>
  <c r="AR3"/>
  <c r="AQ4"/>
  <c r="AR4"/>
  <c r="AQ5"/>
  <c r="AR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2" a="1"/>
  <c r="AM4"/>
  <c r="AN1"/>
  <c r="AM2"/>
  <c r="AM1"/>
  <c r="AN2"/>
  <c r="AM3"/>
  <c r="AN3"/>
  <c r="AN4"/>
  <c r="AM5"/>
  <c r="AN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G2" i="11" a="1"/>
  <c r="G4"/>
  <c r="H1"/>
  <c r="G2"/>
  <c r="G1"/>
  <c r="H2"/>
  <c r="G3"/>
  <c r="H3"/>
  <c r="H4"/>
  <c r="G5"/>
  <c r="H5"/>
  <c r="G6"/>
  <c r="H6"/>
  <c r="I9" i="2"/>
  <c r="I14"/>
  <c r="I16"/>
  <c r="I17"/>
  <c r="I19"/>
  <c r="I21"/>
  <c r="I23"/>
  <c r="I28"/>
  <c r="I31"/>
  <c r="I35"/>
  <c r="I38"/>
  <c r="I43"/>
  <c r="I49"/>
  <c r="I50"/>
  <c r="I55"/>
  <c r="I60"/>
  <c r="I70"/>
  <c r="I74"/>
  <c r="I76"/>
  <c r="I79"/>
  <c r="I91"/>
  <c r="I97"/>
  <c r="I98"/>
  <c r="I101"/>
  <c r="I104"/>
  <c r="I107"/>
  <c r="I109"/>
  <c r="I110"/>
  <c r="I113"/>
  <c r="I114"/>
  <c r="I8"/>
  <c r="H28"/>
  <c r="H32"/>
  <c r="H33"/>
  <c r="H38"/>
  <c r="H41"/>
  <c r="H44"/>
  <c r="H49"/>
  <c r="H54"/>
  <c r="H66"/>
  <c r="H84"/>
  <c r="H94"/>
  <c r="H98"/>
  <c r="H100"/>
  <c r="H105"/>
  <c r="H106"/>
  <c r="H108"/>
  <c r="H111"/>
  <c r="H113"/>
  <c r="H116"/>
  <c r="H118"/>
  <c r="H120"/>
  <c r="H23"/>
  <c r="H21"/>
  <c r="H20"/>
  <c r="H19"/>
  <c r="H12"/>
  <c r="H11"/>
  <c r="H10"/>
  <c r="H9"/>
  <c r="H8"/>
  <c r="G9"/>
  <c r="G10"/>
  <c r="J10"/>
  <c r="G11"/>
  <c r="J11"/>
  <c r="G12"/>
  <c r="J12"/>
  <c r="G13"/>
  <c r="G14"/>
  <c r="G15"/>
  <c r="J15"/>
  <c r="G16"/>
  <c r="J16"/>
  <c r="G17"/>
  <c r="G18"/>
  <c r="G19"/>
  <c r="G20"/>
  <c r="J20"/>
  <c r="G21"/>
  <c r="J21"/>
  <c r="G22"/>
  <c r="J22"/>
  <c r="G23"/>
  <c r="J23"/>
  <c r="G24"/>
  <c r="J24"/>
  <c r="G25"/>
  <c r="G26"/>
  <c r="J26"/>
  <c r="G27"/>
  <c r="J27"/>
  <c r="G28"/>
  <c r="J28"/>
  <c r="G29"/>
  <c r="G30"/>
  <c r="G31"/>
  <c r="J31"/>
  <c r="G32"/>
  <c r="J32"/>
  <c r="G33"/>
  <c r="G34"/>
  <c r="G35"/>
  <c r="G36"/>
  <c r="J36"/>
  <c r="G37"/>
  <c r="G38"/>
  <c r="J38"/>
  <c r="G39"/>
  <c r="J39"/>
  <c r="G40"/>
  <c r="J40"/>
  <c r="G41"/>
  <c r="G42"/>
  <c r="J42"/>
  <c r="G43"/>
  <c r="J43"/>
  <c r="G44"/>
  <c r="J44"/>
  <c r="G45"/>
  <c r="G46"/>
  <c r="G47"/>
  <c r="J47"/>
  <c r="G48"/>
  <c r="J48"/>
  <c r="G49"/>
  <c r="J49"/>
  <c r="G50"/>
  <c r="G51"/>
  <c r="G52"/>
  <c r="J52"/>
  <c r="G53"/>
  <c r="G54"/>
  <c r="J54"/>
  <c r="G55"/>
  <c r="J55"/>
  <c r="G56"/>
  <c r="J56"/>
  <c r="G57"/>
  <c r="G58"/>
  <c r="J58"/>
  <c r="G59"/>
  <c r="J59"/>
  <c r="G60"/>
  <c r="J60"/>
  <c r="G61"/>
  <c r="G62"/>
  <c r="G63"/>
  <c r="J63"/>
  <c r="G64"/>
  <c r="J64"/>
  <c r="G65"/>
  <c r="J65"/>
  <c r="G66"/>
  <c r="G67"/>
  <c r="G68"/>
  <c r="J68"/>
  <c r="G69"/>
  <c r="G70"/>
  <c r="J70"/>
  <c r="G71"/>
  <c r="J71"/>
  <c r="G72"/>
  <c r="J72"/>
  <c r="G73"/>
  <c r="G74"/>
  <c r="J74"/>
  <c r="G75"/>
  <c r="J75"/>
  <c r="G76"/>
  <c r="J76"/>
  <c r="G77"/>
  <c r="G78"/>
  <c r="G79"/>
  <c r="J79"/>
  <c r="G80"/>
  <c r="J80"/>
  <c r="G81"/>
  <c r="G82"/>
  <c r="G83"/>
  <c r="G84"/>
  <c r="J84"/>
  <c r="G85"/>
  <c r="J85"/>
  <c r="G86"/>
  <c r="J86"/>
  <c r="G87"/>
  <c r="J87"/>
  <c r="G88"/>
  <c r="J88"/>
  <c r="G89"/>
  <c r="G90"/>
  <c r="J90"/>
  <c r="G91"/>
  <c r="J91"/>
  <c r="G92"/>
  <c r="J92"/>
  <c r="G93"/>
  <c r="G94"/>
  <c r="G95"/>
  <c r="J95"/>
  <c r="G96"/>
  <c r="J96"/>
  <c r="G97"/>
  <c r="J97"/>
  <c r="G98"/>
  <c r="G99"/>
  <c r="G100"/>
  <c r="J100"/>
  <c r="G101"/>
  <c r="G102"/>
  <c r="J102"/>
  <c r="G103"/>
  <c r="J103"/>
  <c r="G104"/>
  <c r="J104"/>
  <c r="G105"/>
  <c r="G106"/>
  <c r="J106"/>
  <c r="G107"/>
  <c r="J107"/>
  <c r="G108"/>
  <c r="J108"/>
  <c r="G109"/>
  <c r="G110"/>
  <c r="G111"/>
  <c r="J111"/>
  <c r="G112"/>
  <c r="J112"/>
  <c r="G113"/>
  <c r="J113"/>
  <c r="G114"/>
  <c r="G115"/>
  <c r="G116"/>
  <c r="J116"/>
  <c r="G117"/>
  <c r="G118"/>
  <c r="J118"/>
  <c r="G119"/>
  <c r="J119"/>
  <c r="G120"/>
  <c r="J120"/>
  <c r="G121"/>
  <c r="G8"/>
  <c r="J8"/>
  <c r="M5"/>
  <c r="K5"/>
  <c r="L12"/>
  <c r="L121"/>
  <c r="L117"/>
  <c r="L109"/>
  <c r="L105"/>
  <c r="L101"/>
  <c r="L93"/>
  <c r="L89"/>
  <c r="L81"/>
  <c r="L77"/>
  <c r="L73"/>
  <c r="L69"/>
  <c r="L61"/>
  <c r="L57"/>
  <c r="L53"/>
  <c r="L45"/>
  <c r="L41"/>
  <c r="L37"/>
  <c r="L33"/>
  <c r="L29"/>
  <c r="L25"/>
  <c r="L17"/>
  <c r="L13"/>
  <c r="L9"/>
  <c r="L111"/>
  <c r="L79"/>
  <c r="L47"/>
  <c r="L15"/>
  <c r="L106"/>
  <c r="L74"/>
  <c r="L42"/>
  <c r="L10"/>
  <c r="L115"/>
  <c r="L99"/>
  <c r="L83"/>
  <c r="L67"/>
  <c r="L51"/>
  <c r="L35"/>
  <c r="L19"/>
  <c r="M2"/>
  <c r="M23"/>
  <c r="L95"/>
  <c r="L63"/>
  <c r="L31"/>
  <c r="L114"/>
  <c r="L110"/>
  <c r="L98"/>
  <c r="L94"/>
  <c r="L82"/>
  <c r="L78"/>
  <c r="L66"/>
  <c r="L62"/>
  <c r="L50"/>
  <c r="L46"/>
  <c r="L34"/>
  <c r="L30"/>
  <c r="L18"/>
  <c r="L14"/>
  <c r="L8"/>
  <c r="L90"/>
  <c r="L58"/>
  <c r="L26"/>
  <c r="L85"/>
  <c r="L21"/>
  <c r="J117"/>
  <c r="J109"/>
  <c r="J101"/>
  <c r="J93"/>
  <c r="J89"/>
  <c r="J81"/>
  <c r="J77"/>
  <c r="J73"/>
  <c r="J69"/>
  <c r="J61"/>
  <c r="J57"/>
  <c r="J53"/>
  <c r="J45"/>
  <c r="J41"/>
  <c r="J37"/>
  <c r="J33"/>
  <c r="J29"/>
  <c r="J25"/>
  <c r="J17"/>
  <c r="J13"/>
  <c r="J9"/>
  <c r="L118"/>
  <c r="L113"/>
  <c r="L107"/>
  <c r="L102"/>
  <c r="L97"/>
  <c r="L91"/>
  <c r="L86"/>
  <c r="L75"/>
  <c r="L70"/>
  <c r="L65"/>
  <c r="L59"/>
  <c r="L54"/>
  <c r="L49"/>
  <c r="L43"/>
  <c r="L38"/>
  <c r="L27"/>
  <c r="L22"/>
  <c r="L11"/>
  <c r="M19"/>
  <c r="K2"/>
  <c r="J121"/>
  <c r="J105"/>
  <c r="J78"/>
  <c r="J62"/>
  <c r="J46"/>
  <c r="J114"/>
  <c r="J110"/>
  <c r="J98"/>
  <c r="J94"/>
  <c r="J82"/>
  <c r="J66"/>
  <c r="J50"/>
  <c r="J34"/>
  <c r="J30"/>
  <c r="J18"/>
  <c r="J14"/>
  <c r="L119"/>
  <c r="L103"/>
  <c r="L87"/>
  <c r="L71"/>
  <c r="L55"/>
  <c r="L39"/>
  <c r="L23"/>
  <c r="J115"/>
  <c r="J99"/>
  <c r="J83"/>
  <c r="J67"/>
  <c r="J51"/>
  <c r="J35"/>
  <c r="J19"/>
  <c r="L120"/>
  <c r="L116"/>
  <c r="L112"/>
  <c r="L108"/>
  <c r="L104"/>
  <c r="L100"/>
  <c r="L96"/>
  <c r="L92"/>
  <c r="L88"/>
  <c r="L84"/>
  <c r="L80"/>
  <c r="L76"/>
  <c r="L72"/>
  <c r="L68"/>
  <c r="L64"/>
  <c r="L60"/>
  <c r="L56"/>
  <c r="L52"/>
  <c r="L48"/>
  <c r="L44"/>
  <c r="L40"/>
  <c r="L36"/>
  <c r="L32"/>
  <c r="L28"/>
  <c r="L24"/>
  <c r="L20"/>
  <c r="L16"/>
  <c r="M98"/>
  <c r="M9"/>
  <c r="M17"/>
  <c r="M91"/>
  <c r="M101"/>
  <c r="M74"/>
  <c r="M104"/>
  <c r="M55"/>
  <c r="M8"/>
  <c r="M60"/>
  <c r="M21"/>
  <c r="M107"/>
  <c r="M49"/>
  <c r="M16"/>
  <c r="M76"/>
  <c r="M79"/>
  <c r="M50"/>
  <c r="M114"/>
  <c r="M70"/>
  <c r="M31"/>
  <c r="M38"/>
  <c r="M109"/>
  <c r="M43"/>
  <c r="M110"/>
  <c r="M14"/>
  <c r="M97"/>
  <c r="M28"/>
  <c r="M113"/>
  <c r="K12"/>
  <c r="K23"/>
  <c r="K28"/>
  <c r="K111"/>
  <c r="K38"/>
  <c r="K20"/>
  <c r="K106"/>
  <c r="K32"/>
  <c r="K113"/>
  <c r="K100"/>
  <c r="K9"/>
  <c r="K118"/>
  <c r="K94"/>
  <c r="K11"/>
  <c r="K105"/>
  <c r="K10"/>
  <c r="K66"/>
  <c r="K19"/>
  <c r="K98"/>
  <c r="K49"/>
  <c r="K21"/>
  <c r="K84"/>
  <c r="K108"/>
  <c r="K41"/>
  <c r="K120"/>
  <c r="K54"/>
  <c r="K33"/>
  <c r="K116"/>
  <c r="K44"/>
  <c r="K8"/>
  <c r="E13" i="15"/>
  <c r="E6" i="11"/>
  <c r="E5"/>
  <c r="E12" i="15"/>
  <c r="B4" i="11"/>
  <c r="E11" i="15"/>
  <c r="E10"/>
  <c r="B3" i="11"/>
  <c r="E9" i="15"/>
  <c r="E3"/>
  <c r="B7" i="11"/>
  <c r="D13" i="15"/>
  <c r="E6" i="13"/>
  <c r="E5"/>
  <c r="D12" i="15"/>
  <c r="B4" i="13"/>
  <c r="D11" i="15"/>
  <c r="D10"/>
  <c r="B3" i="13"/>
  <c r="D9" i="15"/>
  <c r="D3"/>
  <c r="B7" i="13"/>
  <c r="F6"/>
  <c r="F5"/>
  <c r="F4"/>
  <c r="F2"/>
  <c r="F3"/>
  <c r="E4"/>
  <c r="E2"/>
  <c r="E3"/>
  <c r="D6"/>
  <c r="D5"/>
  <c r="D4"/>
  <c r="D2"/>
  <c r="D3"/>
  <c r="C6"/>
  <c r="C5"/>
  <c r="C4"/>
  <c r="C2"/>
  <c r="C3"/>
  <c r="B2"/>
  <c r="B5"/>
  <c r="B6"/>
  <c r="F6" i="11"/>
  <c r="F5"/>
  <c r="F4"/>
  <c r="F2"/>
  <c r="F3"/>
  <c r="E4"/>
  <c r="E2"/>
  <c r="E3"/>
  <c r="D6"/>
  <c r="D5"/>
  <c r="D4"/>
  <c r="D2"/>
  <c r="D3"/>
  <c r="C6"/>
  <c r="C5"/>
  <c r="C4"/>
  <c r="C2"/>
  <c r="C3"/>
  <c r="B2"/>
  <c r="B5"/>
  <c r="B6"/>
</calcChain>
</file>

<file path=xl/sharedStrings.xml><?xml version="1.0" encoding="utf-8"?>
<sst xmlns="http://schemas.openxmlformats.org/spreadsheetml/2006/main" count="1429" uniqueCount="339">
  <si>
    <t>Date</t>
  </si>
  <si>
    <t>MIPS</t>
  </si>
  <si>
    <t>MIPS/Cost</t>
  </si>
  <si>
    <t>Ref year</t>
  </si>
  <si>
    <t>separation unit (yrs)</t>
  </si>
  <si>
    <t>non-dominated points</t>
  </si>
  <si>
    <t>Graph serial # (n)</t>
  </si>
  <si>
    <t>years offset</t>
  </si>
  <si>
    <t>combined</t>
  </si>
  <si>
    <t>Year</t>
  </si>
  <si>
    <t>MIPs</t>
  </si>
  <si>
    <t>MIPS/$</t>
  </si>
  <si>
    <t>Ref value MIPS/$</t>
  </si>
  <si>
    <t>Ref val, MIPS</t>
  </si>
  <si>
    <t>Historical data of computation speed and cost in information transformation</t>
  </si>
  <si>
    <t>Steiger_Millionaire</t>
  </si>
  <si>
    <t>Hollerith</t>
  </si>
  <si>
    <t>Analytical_Engine (Babbage)</t>
  </si>
  <si>
    <t>Monroe_Calculator</t>
  </si>
  <si>
    <t>IBM_Tabulator</t>
  </si>
  <si>
    <t>Torres_Arithmometer</t>
  </si>
  <si>
    <t>National-Ellis_3000</t>
  </si>
  <si>
    <t>Burroughs_Class_16</t>
  </si>
  <si>
    <t>Zuse-1</t>
  </si>
  <si>
    <t>Zuse-2</t>
  </si>
  <si>
    <t>BTL_Model_1</t>
  </si>
  <si>
    <t>Zuse-3</t>
  </si>
  <si>
    <t>BTL_Model_2</t>
  </si>
  <si>
    <t>Colossus</t>
  </si>
  <si>
    <t>BTL_Model_3</t>
  </si>
  <si>
    <t>ASCC_(Mark_1)</t>
  </si>
  <si>
    <t>BTL_Model_5</t>
  </si>
  <si>
    <t>ENIAC</t>
  </si>
  <si>
    <t>Harvard_Mark_2</t>
  </si>
  <si>
    <t>IBM_SSEC</t>
  </si>
  <si>
    <t>EDSAC</t>
  </si>
  <si>
    <t>SEAC</t>
  </si>
  <si>
    <t>UNIVAC_I</t>
  </si>
  <si>
    <t>Zuse-5</t>
  </si>
  <si>
    <t>IBM_CPC</t>
  </si>
  <si>
    <t>IBM_650</t>
  </si>
  <si>
    <t>EDVAC</t>
  </si>
  <si>
    <t>Whirlwind</t>
  </si>
  <si>
    <t>IBM_704</t>
  </si>
  <si>
    <t>Librascope_LGP-30</t>
  </si>
  <si>
    <t>IBM_7090</t>
  </si>
  <si>
    <t>IBM_1620</t>
  </si>
  <si>
    <t>DEC_PDP-1</t>
  </si>
  <si>
    <t>Atlas</t>
  </si>
  <si>
    <t>Burroughs_5000</t>
  </si>
  <si>
    <t>IBM_7030</t>
  </si>
  <si>
    <t>Honeywell_1800</t>
  </si>
  <si>
    <t>DEC_PDP-6</t>
  </si>
  <si>
    <t>CDC_6600</t>
  </si>
  <si>
    <t>IBM_1130</t>
  </si>
  <si>
    <t>IBM_360/75</t>
  </si>
  <si>
    <t>IBM_360/65</t>
  </si>
  <si>
    <t>DEC_PDP-10</t>
  </si>
  <si>
    <t>CDC_7600</t>
  </si>
  <si>
    <t>DG_Nova</t>
  </si>
  <si>
    <t>GE-635</t>
  </si>
  <si>
    <t>SDS_920</t>
  </si>
  <si>
    <t>IBM_360/195</t>
  </si>
  <si>
    <t>Honeywell_700</t>
  </si>
  <si>
    <t>Prime_Computer_100</t>
  </si>
  <si>
    <t>IBM-370/168</t>
  </si>
  <si>
    <t>MITS_Altair</t>
  </si>
  <si>
    <t>DG_Eclipse</t>
  </si>
  <si>
    <t>DEC-KL-10</t>
  </si>
  <si>
    <t>DEC_PDP-11/70</t>
  </si>
  <si>
    <t>Cray-1</t>
  </si>
  <si>
    <t>Apple_II</t>
  </si>
  <si>
    <t>DEC_VAX_11/780</t>
  </si>
  <si>
    <t>TRS-80</t>
  </si>
  <si>
    <t>Commodore_PET</t>
  </si>
  <si>
    <t>CDC_IPL</t>
  </si>
  <si>
    <t>Nanodata_VMX200</t>
  </si>
  <si>
    <t>TRS-80_M3</t>
  </si>
  <si>
    <t>Sun-1</t>
  </si>
  <si>
    <t>CDC_Cyber-205</t>
  </si>
  <si>
    <t>Vic_20</t>
  </si>
  <si>
    <t>IBM_PC</t>
  </si>
  <si>
    <t>Sun-2</t>
  </si>
  <si>
    <t>Commodore_63</t>
  </si>
  <si>
    <t>Vax_11/750</t>
  </si>
  <si>
    <t>Macintosh-128K</t>
  </si>
  <si>
    <t>Vax_11/785</t>
  </si>
  <si>
    <t>VP-200/1</t>
  </si>
  <si>
    <t>Cray-2</t>
  </si>
  <si>
    <t>L.Edge_XT-7.16</t>
  </si>
  <si>
    <t>Atari_800XL</t>
  </si>
  <si>
    <t>SX-2/1</t>
  </si>
  <si>
    <t>Sun-3</t>
  </si>
  <si>
    <t>DEC_VAX_8650</t>
  </si>
  <si>
    <t>MIT_XT-8</t>
  </si>
  <si>
    <t>Mac_II</t>
  </si>
  <si>
    <t>CM-200/16k/512</t>
  </si>
  <si>
    <t>Solbourne_5/500</t>
  </si>
  <si>
    <t>iPSC/860/128</t>
  </si>
  <si>
    <t>Amiga_3000</t>
  </si>
  <si>
    <t>SX-3/44/4</t>
  </si>
  <si>
    <t>CM-5/256/256</t>
  </si>
  <si>
    <t>Intel</t>
  </si>
  <si>
    <t>IBM_333/DX/Si</t>
  </si>
  <si>
    <t>Power_Tower_180e</t>
  </si>
  <si>
    <t>Hitachi CP-PACS/2048/2048</t>
  </si>
  <si>
    <t>Mac_G3/3333</t>
  </si>
  <si>
    <t>Pentium</t>
  </si>
  <si>
    <t>Mech</t>
  </si>
  <si>
    <t>electromech</t>
  </si>
  <si>
    <t>Machine</t>
  </si>
  <si>
    <t>Type</t>
  </si>
  <si>
    <t>1.19E−08</t>
  </si>
  <si>
    <t>6.98E−14</t>
  </si>
  <si>
    <t>By_Hand</t>
  </si>
  <si>
    <t>3.33E−09</t>
  </si>
  <si>
    <t>1.50E−14</t>
  </si>
  <si>
    <t>Ohdner</t>
  </si>
  <si>
    <t>1.33E−08</t>
  </si>
  <si>
    <t>5.58E−14</t>
  </si>
  <si>
    <t>1.85E−08</t>
  </si>
  <si>
    <t>2.34E−14</t>
  </si>
  <si>
    <t>3.77E−07</t>
  </si>
  <si>
    <t>2.44E−14</t>
  </si>
  <si>
    <t>2.18E−08</t>
  </si>
  <si>
    <t>4.02E−14</t>
  </si>
  <si>
    <t>4.12E−08</t>
  </si>
  <si>
    <t>2.41E−13</t>
  </si>
  <si>
    <t>3.58E−08</t>
  </si>
  <si>
    <t>1.90E−13</t>
  </si>
  <si>
    <t>7.38E−08</t>
  </si>
  <si>
    <t>5.38E−13</t>
  </si>
  <si>
    <t>5.40E−13</t>
  </si>
  <si>
    <t>4.24E−08</t>
  </si>
  <si>
    <t>3.80E−13</t>
  </si>
  <si>
    <t>mech; http://en.wikipedia.org/wiki/Konrad_Zuse</t>
  </si>
  <si>
    <t>4.24E−07</t>
  </si>
  <si>
    <t>3.77E−12</t>
  </si>
  <si>
    <t>electromechanical;http://en.wikipedia.org/wiki/Konrad_Zuse</t>
  </si>
  <si>
    <t>2.00E−06</t>
  </si>
  <si>
    <t>3.56E−12</t>
  </si>
  <si>
    <t>2.04E−06</t>
  </si>
  <si>
    <t>3.91E−12</t>
  </si>
  <si>
    <t>1.03E−06</t>
  </si>
  <si>
    <t>2.25E−12</t>
  </si>
  <si>
    <t>2.24E−04</t>
  </si>
  <si>
    <t>2.44E−10</t>
  </si>
  <si>
    <t>eletronic</t>
  </si>
  <si>
    <t>2.83E−06</t>
  </si>
  <si>
    <t>1.54E−12</t>
  </si>
  <si>
    <t>2.33E−06</t>
  </si>
  <si>
    <t>8.66E−13</t>
  </si>
  <si>
    <t>4.67E−12</t>
  </si>
  <si>
    <t>3.29E−06</t>
  </si>
  <si>
    <t>8.44E−13</t>
  </si>
  <si>
    <t>2.89E−03</t>
  </si>
  <si>
    <t>6.18E−10</t>
  </si>
  <si>
    <t>electronic; decimal computer</t>
  </si>
  <si>
    <t>6.22E−06</t>
  </si>
  <si>
    <t>2.95E−12</t>
  </si>
  <si>
    <t>5.97E−04</t>
  </si>
  <si>
    <t>1.79E−10</t>
  </si>
  <si>
    <t>electromechanical; IBM Selective Sequence Electronic Calculator (SSEC) was an electromechanical computer built by IBM</t>
  </si>
  <si>
    <t>2.55E−03</t>
  </si>
  <si>
    <t>3.82E−09</t>
  </si>
  <si>
    <t>electronic, gen purpose computer; http://www.tnmoc.org/special-projects/edsac/edsac-history</t>
  </si>
  <si>
    <t>4.16E−03</t>
  </si>
  <si>
    <t>7.88E−10</t>
  </si>
  <si>
    <t>electronic; SEAC (Standards Eastern Automatic Computer)[1] was a first-generation electronic computer, built in 1950 by the U.S. National Bureau of Standards (NBS)</t>
  </si>
  <si>
    <t>5.75E−03</t>
  </si>
  <si>
    <t>1.00E−09</t>
  </si>
  <si>
    <t>electronic; UNIVAC I used 5,200 vacuum tubes</t>
  </si>
  <si>
    <t>9.33E−06</t>
  </si>
  <si>
    <t>1.54E−11</t>
  </si>
  <si>
    <t>1.76E−03</t>
  </si>
  <si>
    <t>2.91E−09</t>
  </si>
  <si>
    <t>electronic calculator</t>
  </si>
  <si>
    <t>9.66E−04</t>
  </si>
  <si>
    <t>8.08E−10</t>
  </si>
  <si>
    <t>electronic; used vacuum tubes; http://www-03.ibm.com/ibm/history/exhibits/650/650_intro.html</t>
  </si>
  <si>
    <t>1.70E−03</t>
  </si>
  <si>
    <t>5.74E−10</t>
  </si>
  <si>
    <t>electronic; binary type; http://en.wikipedia.org/wiki/EDVAC</t>
  </si>
  <si>
    <t>6.94E−02</t>
  </si>
  <si>
    <t>5.96E−08</t>
  </si>
  <si>
    <t>electronic; developed by MIT servomechanism lab</t>
  </si>
  <si>
    <t>5.36E−02</t>
  </si>
  <si>
    <t>4.61E−09</t>
  </si>
  <si>
    <t>electronic</t>
  </si>
  <si>
    <t>7.01E−04</t>
  </si>
  <si>
    <t>2.49E−09</t>
  </si>
  <si>
    <t>electronic; used vacuum tubes and solid state diodes</t>
  </si>
  <si>
    <t>2.07E−08</t>
  </si>
  <si>
    <t>electronic; used transistors</t>
  </si>
  <si>
    <t>9.93E−10</t>
  </si>
  <si>
    <t>1.59E−07</t>
  </si>
  <si>
    <t>electronic; used 2700 transistors</t>
  </si>
  <si>
    <t>5.46E−08</t>
  </si>
  <si>
    <t>electronic; among first supercomputers</t>
  </si>
  <si>
    <t>1.96E−08</t>
  </si>
  <si>
    <t>2.25E−08</t>
  </si>
  <si>
    <t>electronic; IBM's first transistorized supercomputer</t>
  </si>
  <si>
    <t>2.14E−08</t>
  </si>
  <si>
    <t>1.14E−07</t>
  </si>
  <si>
    <t>electronic, used as a prototype for DEC_PDP-10</t>
  </si>
  <si>
    <t>3.55E−07</t>
  </si>
  <si>
    <t>electronic; mainframe computer made by CDC</t>
  </si>
  <si>
    <t>6.20E−07</t>
  </si>
  <si>
    <t>1.08E−07</t>
  </si>
  <si>
    <t>electronic, mainframe</t>
  </si>
  <si>
    <t>9.05E−08</t>
  </si>
  <si>
    <t>electronic, used for tracking Apollo spacecraft</t>
  </si>
  <si>
    <t>2.99E−07</t>
  </si>
  <si>
    <t>6.16E−07</t>
  </si>
  <si>
    <t>3.71E−06</t>
  </si>
  <si>
    <t>8.19E−08</t>
  </si>
  <si>
    <t>2.78E−07</t>
  </si>
  <si>
    <t>5.98E−07</t>
  </si>
  <si>
    <t>1.73E−06</t>
  </si>
  <si>
    <t>1.24E−05</t>
  </si>
  <si>
    <t>1.41E−06</t>
  </si>
  <si>
    <t>6.37E−06</t>
  </si>
  <si>
    <t>3.27E−06</t>
  </si>
  <si>
    <t>1.60E−06</t>
  </si>
  <si>
    <t>9.83E−07</t>
  </si>
  <si>
    <t>5.53E−06</t>
  </si>
  <si>
    <t>6.03E−06</t>
  </si>
  <si>
    <t>1.96E−06</t>
  </si>
  <si>
    <t>7.84E−06</t>
  </si>
  <si>
    <t>1.57E−05</t>
  </si>
  <si>
    <t>6.29E−06</t>
  </si>
  <si>
    <t>3.18E−06</t>
  </si>
  <si>
    <t>7.99E−06</t>
  </si>
  <si>
    <t>1.65E−05</t>
  </si>
  <si>
    <t>4.41E−06</t>
  </si>
  <si>
    <t>7.77E−05</t>
  </si>
  <si>
    <t>3.91E−05</t>
  </si>
  <si>
    <t>2.13E−05</t>
  </si>
  <si>
    <t>2.30E−04</t>
  </si>
  <si>
    <t>1.20E−04</t>
  </si>
  <si>
    <t>9.55E−06</t>
  </si>
  <si>
    <t>1.29E−04</t>
  </si>
  <si>
    <t>7.01E−06</t>
  </si>
  <si>
    <t>5.26E−05</t>
  </si>
  <si>
    <t>8.33E−05</t>
  </si>
  <si>
    <t>1.24E−04</t>
  </si>
  <si>
    <t>1.34E−04</t>
  </si>
  <si>
    <t>4.03E−05</t>
  </si>
  <si>
    <t>6.97E−04</t>
  </si>
  <si>
    <t>5.59E−04</t>
  </si>
  <si>
    <t>1.25E−04</t>
  </si>
  <si>
    <t>–</t>
  </si>
  <si>
    <t>3.67E−04</t>
  </si>
  <si>
    <t>2.83E−03</t>
  </si>
  <si>
    <t>3.22E−03</t>
  </si>
  <si>
    <t>Intel XD/S140</t>
  </si>
  <si>
    <t>1.20E−02</t>
  </si>
  <si>
    <t>Cray/SGI T3DS-MP 150</t>
  </si>
  <si>
    <t>Intel XP/S-MP 150/3072</t>
  </si>
  <si>
    <t>7.83E−02</t>
  </si>
  <si>
    <t>Intel ASCI Red/9152</t>
  </si>
  <si>
    <t>2.50E−01</t>
  </si>
  <si>
    <t>5.04E−02</t>
  </si>
  <si>
    <t>Cray/SGI T3E1200/1084</t>
  </si>
  <si>
    <t>2.94E−01</t>
  </si>
  <si>
    <t>Pentium_II/355</t>
  </si>
  <si>
    <t>3.36E−01</t>
  </si>
  <si>
    <t>Pentium_III/500</t>
  </si>
  <si>
    <t>ASCI White,SP Power3
375 MHz/8192</t>
  </si>
  <si>
    <t>1.03E−01</t>
  </si>
  <si>
    <t>Mac_G3/500_dual</t>
  </si>
  <si>
    <t>3.93E−01</t>
  </si>
  <si>
    <t>Alpha Server SC ES45/1 GHz/3024</t>
  </si>
  <si>
    <t>5.97E−01</t>
  </si>
  <si>
    <t>iMac G3/700</t>
  </si>
  <si>
    <t>2.52E−01</t>
  </si>
  <si>
    <t>Earth-Simulator/5120</t>
  </si>
  <si>
    <t>1100 Dual 2.0 GHz Apple G5/Mellanox Infiniband 4X/Cisco GigE/2200</t>
  </si>
  <si>
    <t>Pentium IV 530</t>
  </si>
  <si>
    <t>IBM BlueGene/L</t>
  </si>
  <si>
    <t>Athlon63 3800</t>
  </si>
  <si>
    <t>Manual</t>
  </si>
  <si>
    <t>mechanical</t>
  </si>
  <si>
    <t>Mechanical</t>
  </si>
  <si>
    <t>version</t>
  </si>
  <si>
    <t>date</t>
  </si>
  <si>
    <t>who</t>
  </si>
  <si>
    <t>what changes</t>
  </si>
  <si>
    <t>source</t>
  </si>
  <si>
    <t>Note</t>
  </si>
  <si>
    <t>11/13/013</t>
  </si>
  <si>
    <t>Basnet</t>
  </si>
  <si>
    <t xml:space="preserve">recently copied from non-dom study; </t>
  </si>
  <si>
    <t>Koh &amp; Magee</t>
  </si>
  <si>
    <t>1. computer classified by Subarna Basnet</t>
  </si>
  <si>
    <t>K value</t>
  </si>
  <si>
    <t>R2</t>
  </si>
  <si>
    <t>F Statstic</t>
  </si>
  <si>
    <t>Mean</t>
  </si>
  <si>
    <t>STDEV</t>
  </si>
  <si>
    <t>Min</t>
  </si>
  <si>
    <t>Max</t>
  </si>
  <si>
    <t>Range</t>
  </si>
  <si>
    <t>N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</si>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</sst>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00"/>
  </numFmts>
  <fonts count="13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7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9" fontId="10" fillId="0" borderId="0" applyFont="0" applyFill="0" applyBorder="0" applyAlignment="0" applyProtection="0"/>
    <xf numFmtId="0" fontId="11" fillId="4" borderId="3" applyNumberFormat="0" applyAlignment="0" applyProtection="0"/>
    <xf numFmtId="0" fontId="12" fillId="5" borderId="4" applyNumberFormat="0" applyAlignment="0" applyProtection="0"/>
  </cellStyleXfs>
  <cellXfs count="5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1" fontId="3" fillId="0" borderId="1" xfId="0" applyNumberFormat="1" applyFont="1" applyBorder="1" applyAlignment="1">
      <alignment horizontal="center" vertical="center" wrapText="1"/>
    </xf>
    <xf numFmtId="11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11" fontId="0" fillId="0" borderId="1" xfId="0" applyNumberFormat="1" applyBorder="1"/>
    <xf numFmtId="0" fontId="0" fillId="0" borderId="0" xfId="0" applyAlignment="1">
      <alignment horizontal="left" vertical="top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11" fontId="0" fillId="0" borderId="0" xfId="0" applyNumberFormat="1" applyAlignment="1">
      <alignment horizontal="center"/>
    </xf>
    <xf numFmtId="11" fontId="0" fillId="0" borderId="0" xfId="0" applyNumberFormat="1" applyAlignment="1"/>
    <xf numFmtId="0" fontId="7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Alignment="1">
      <alignment horizontal="center" wrapText="1"/>
    </xf>
    <xf numFmtId="11" fontId="8" fillId="0" borderId="0" xfId="0" applyNumberFormat="1" applyFont="1" applyAlignment="1">
      <alignment horizontal="center" wrapText="1"/>
    </xf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left" vertical="top"/>
    </xf>
    <xf numFmtId="11" fontId="9" fillId="0" borderId="0" xfId="0" applyNumberFormat="1" applyFont="1" applyAlignment="1">
      <alignment horizontal="center" wrapText="1"/>
    </xf>
    <xf numFmtId="11" fontId="8" fillId="0" borderId="0" xfId="0" applyNumberFormat="1" applyFont="1"/>
    <xf numFmtId="0" fontId="8" fillId="0" borderId="0" xfId="0" applyFont="1" applyBorder="1" applyAlignment="1">
      <alignment horizontal="center" wrapText="1"/>
    </xf>
    <xf numFmtId="11" fontId="8" fillId="0" borderId="0" xfId="0" applyNumberFormat="1" applyFont="1" applyBorder="1" applyAlignment="1">
      <alignment horizontal="center" wrapText="1"/>
    </xf>
    <xf numFmtId="14" fontId="0" fillId="0" borderId="0" xfId="0" applyNumberFormat="1"/>
    <xf numFmtId="0" fontId="8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1" fillId="4" borderId="3" xfId="2"/>
    <xf numFmtId="0" fontId="12" fillId="5" borderId="4" xfId="3"/>
    <xf numFmtId="164" fontId="11" fillId="4" borderId="3" xfId="2" applyNumberFormat="1"/>
    <xf numFmtId="2" fontId="12" fillId="5" borderId="4" xfId="3" applyNumberFormat="1"/>
    <xf numFmtId="10" fontId="0" fillId="0" borderId="0" xfId="0" applyNumberFormat="1"/>
    <xf numFmtId="164" fontId="0" fillId="0" borderId="0" xfId="1" applyNumberFormat="1" applyFont="1"/>
    <xf numFmtId="164" fontId="2" fillId="0" borderId="0" xfId="1" applyNumberFormat="1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">
    <cellStyle name="Calculation" xfId="2" builtinId="22"/>
    <cellStyle name="Check Cell" xfId="3" builtinId="2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20084820647419094"/>
          <c:y val="4.2141294838145306E-2"/>
          <c:w val="0.63488101487314175"/>
          <c:h val="0.89719889180519141"/>
        </c:manualLayout>
      </c:layout>
      <c:scatterChart>
        <c:scatterStyle val="lineMarker"/>
        <c:ser>
          <c:idx val="0"/>
          <c:order val="0"/>
          <c:tx>
            <c:v>MIPS</c:v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C00000"/>
              </a:solidFill>
              <a:ln w="12700">
                <a:solidFill>
                  <a:srgbClr val="C00000"/>
                </a:solidFill>
              </a:ln>
            </c:spPr>
          </c:marker>
          <c:xVal>
            <c:numRef>
              <c:f>'MIPs_$_original'!$J$8:$J$121</c:f>
              <c:numCache>
                <c:formatCode>General</c:formatCode>
                <c:ptCount val="114"/>
                <c:pt idx="0">
                  <c:v>2091</c:v>
                </c:pt>
                <c:pt idx="1">
                  <c:v>2092</c:v>
                </c:pt>
                <c:pt idx="2">
                  <c:v>2100</c:v>
                </c:pt>
                <c:pt idx="3">
                  <c:v>2108</c:v>
                </c:pt>
                <c:pt idx="4">
                  <c:v>2110</c:v>
                </c:pt>
                <c:pt idx="5">
                  <c:v>2111</c:v>
                </c:pt>
                <c:pt idx="6">
                  <c:v>2119</c:v>
                </c:pt>
                <c:pt idx="7">
                  <c:v>2120</c:v>
                </c:pt>
                <c:pt idx="8">
                  <c:v>2128</c:v>
                </c:pt>
                <c:pt idx="9">
                  <c:v>2129</c:v>
                </c:pt>
                <c:pt idx="10">
                  <c:v>2138</c:v>
                </c:pt>
                <c:pt idx="11">
                  <c:v>2139</c:v>
                </c:pt>
                <c:pt idx="12">
                  <c:v>2139</c:v>
                </c:pt>
                <c:pt idx="13">
                  <c:v>2141</c:v>
                </c:pt>
                <c:pt idx="14">
                  <c:v>2143</c:v>
                </c:pt>
                <c:pt idx="15">
                  <c:v>2143</c:v>
                </c:pt>
                <c:pt idx="16">
                  <c:v>2143</c:v>
                </c:pt>
                <c:pt idx="17">
                  <c:v>2144</c:v>
                </c:pt>
                <c:pt idx="18">
                  <c:v>2145</c:v>
                </c:pt>
                <c:pt idx="19">
                  <c:v>2146</c:v>
                </c:pt>
                <c:pt idx="20">
                  <c:v>2146</c:v>
                </c:pt>
                <c:pt idx="21">
                  <c:v>2147</c:v>
                </c:pt>
                <c:pt idx="22">
                  <c:v>2148</c:v>
                </c:pt>
                <c:pt idx="23">
                  <c:v>2149</c:v>
                </c:pt>
                <c:pt idx="24">
                  <c:v>2150</c:v>
                </c:pt>
                <c:pt idx="25">
                  <c:v>2151</c:v>
                </c:pt>
                <c:pt idx="26">
                  <c:v>2152</c:v>
                </c:pt>
                <c:pt idx="27">
                  <c:v>2152</c:v>
                </c:pt>
                <c:pt idx="28">
                  <c:v>2153</c:v>
                </c:pt>
                <c:pt idx="29">
                  <c:v>2154</c:v>
                </c:pt>
                <c:pt idx="30">
                  <c:v>2155</c:v>
                </c:pt>
                <c:pt idx="31">
                  <c:v>2155</c:v>
                </c:pt>
                <c:pt idx="32">
                  <c:v>2156</c:v>
                </c:pt>
                <c:pt idx="33">
                  <c:v>2159</c:v>
                </c:pt>
                <c:pt idx="34">
                  <c:v>2160</c:v>
                </c:pt>
                <c:pt idx="35">
                  <c:v>2160</c:v>
                </c:pt>
                <c:pt idx="36">
                  <c:v>2161</c:v>
                </c:pt>
                <c:pt idx="37">
                  <c:v>2162</c:v>
                </c:pt>
                <c:pt idx="38">
                  <c:v>2163</c:v>
                </c:pt>
                <c:pt idx="39">
                  <c:v>2163</c:v>
                </c:pt>
                <c:pt idx="40">
                  <c:v>2164</c:v>
                </c:pt>
                <c:pt idx="41">
                  <c:v>2164</c:v>
                </c:pt>
                <c:pt idx="42">
                  <c:v>2165</c:v>
                </c:pt>
                <c:pt idx="43">
                  <c:v>2166</c:v>
                </c:pt>
                <c:pt idx="44">
                  <c:v>2167</c:v>
                </c:pt>
                <c:pt idx="45">
                  <c:v>2168</c:v>
                </c:pt>
                <c:pt idx="46">
                  <c:v>2169</c:v>
                </c:pt>
                <c:pt idx="47">
                  <c:v>2169</c:v>
                </c:pt>
                <c:pt idx="48">
                  <c:v>2170</c:v>
                </c:pt>
                <c:pt idx="49">
                  <c:v>2171</c:v>
                </c:pt>
                <c:pt idx="50">
                  <c:v>2172</c:v>
                </c:pt>
                <c:pt idx="51">
                  <c:v>2172</c:v>
                </c:pt>
                <c:pt idx="52">
                  <c:v>2173</c:v>
                </c:pt>
                <c:pt idx="53">
                  <c:v>2174</c:v>
                </c:pt>
                <c:pt idx="54">
                  <c:v>2174</c:v>
                </c:pt>
                <c:pt idx="55">
                  <c:v>2175</c:v>
                </c:pt>
                <c:pt idx="56">
                  <c:v>2175</c:v>
                </c:pt>
                <c:pt idx="57">
                  <c:v>2176</c:v>
                </c:pt>
                <c:pt idx="58">
                  <c:v>2176</c:v>
                </c:pt>
                <c:pt idx="59">
                  <c:v>2177</c:v>
                </c:pt>
                <c:pt idx="60">
                  <c:v>2177</c:v>
                </c:pt>
                <c:pt idx="61">
                  <c:v>2177</c:v>
                </c:pt>
                <c:pt idx="62">
                  <c:v>2177</c:v>
                </c:pt>
                <c:pt idx="63">
                  <c:v>2178</c:v>
                </c:pt>
                <c:pt idx="64">
                  <c:v>2179</c:v>
                </c:pt>
                <c:pt idx="65">
                  <c:v>2180</c:v>
                </c:pt>
                <c:pt idx="66">
                  <c:v>2180</c:v>
                </c:pt>
                <c:pt idx="67">
                  <c:v>2181</c:v>
                </c:pt>
                <c:pt idx="68">
                  <c:v>2181</c:v>
                </c:pt>
                <c:pt idx="69">
                  <c:v>2182</c:v>
                </c:pt>
                <c:pt idx="70">
                  <c:v>2182</c:v>
                </c:pt>
                <c:pt idx="71">
                  <c:v>2182</c:v>
                </c:pt>
                <c:pt idx="72">
                  <c:v>2183</c:v>
                </c:pt>
                <c:pt idx="73">
                  <c:v>2183</c:v>
                </c:pt>
                <c:pt idx="74">
                  <c:v>2184</c:v>
                </c:pt>
                <c:pt idx="75">
                  <c:v>2184</c:v>
                </c:pt>
                <c:pt idx="76">
                  <c:v>2184</c:v>
                </c:pt>
                <c:pt idx="77">
                  <c:v>2185</c:v>
                </c:pt>
                <c:pt idx="78">
                  <c:v>2185</c:v>
                </c:pt>
                <c:pt idx="79">
                  <c:v>2185</c:v>
                </c:pt>
                <c:pt idx="80">
                  <c:v>2185</c:v>
                </c:pt>
                <c:pt idx="81">
                  <c:v>2186</c:v>
                </c:pt>
                <c:pt idx="82">
                  <c:v>2186</c:v>
                </c:pt>
                <c:pt idx="83">
                  <c:v>2186</c:v>
                </c:pt>
                <c:pt idx="84">
                  <c:v>2187</c:v>
                </c:pt>
                <c:pt idx="85">
                  <c:v>2187</c:v>
                </c:pt>
                <c:pt idx="86">
                  <c:v>2187</c:v>
                </c:pt>
                <c:pt idx="87">
                  <c:v>2189</c:v>
                </c:pt>
                <c:pt idx="88">
                  <c:v>2189</c:v>
                </c:pt>
                <c:pt idx="89">
                  <c:v>2190</c:v>
                </c:pt>
                <c:pt idx="90">
                  <c:v>2191</c:v>
                </c:pt>
                <c:pt idx="91">
                  <c:v>2192</c:v>
                </c:pt>
                <c:pt idx="92">
                  <c:v>2193</c:v>
                </c:pt>
                <c:pt idx="93">
                  <c:v>2194</c:v>
                </c:pt>
                <c:pt idx="94">
                  <c:v>2194</c:v>
                </c:pt>
                <c:pt idx="95">
                  <c:v>2195</c:v>
                </c:pt>
                <c:pt idx="96">
                  <c:v>2196</c:v>
                </c:pt>
                <c:pt idx="97">
                  <c:v>2196</c:v>
                </c:pt>
                <c:pt idx="98">
                  <c:v>2197</c:v>
                </c:pt>
                <c:pt idx="99">
                  <c:v>2198</c:v>
                </c:pt>
                <c:pt idx="100">
                  <c:v>2198</c:v>
                </c:pt>
                <c:pt idx="101">
                  <c:v>2199</c:v>
                </c:pt>
                <c:pt idx="102">
                  <c:v>2199</c:v>
                </c:pt>
                <c:pt idx="103">
                  <c:v>2199</c:v>
                </c:pt>
                <c:pt idx="104">
                  <c:v>2200</c:v>
                </c:pt>
                <c:pt idx="105">
                  <c:v>2200</c:v>
                </c:pt>
                <c:pt idx="106">
                  <c:v>2201</c:v>
                </c:pt>
                <c:pt idx="107">
                  <c:v>2202</c:v>
                </c:pt>
                <c:pt idx="108">
                  <c:v>2202</c:v>
                </c:pt>
                <c:pt idx="109">
                  <c:v>2203</c:v>
                </c:pt>
                <c:pt idx="110">
                  <c:v>2203</c:v>
                </c:pt>
                <c:pt idx="111">
                  <c:v>2204</c:v>
                </c:pt>
                <c:pt idx="112">
                  <c:v>2204</c:v>
                </c:pt>
                <c:pt idx="113">
                  <c:v>2204</c:v>
                </c:pt>
              </c:numCache>
            </c:numRef>
          </c:xVal>
          <c:yVal>
            <c:numRef>
              <c:f>'MIPs_$_original'!$K$8:$K$121</c:f>
              <c:numCache>
                <c:formatCode>0.00E+00</c:formatCode>
                <c:ptCount val="114"/>
                <c:pt idx="0">
                  <c:v>3.8586326767091536E-9</c:v>
                </c:pt>
                <c:pt idx="1">
                  <c:v>1.3789107763615296E-8</c:v>
                </c:pt>
                <c:pt idx="2">
                  <c:v>1.5411355735805331E-8</c:v>
                </c:pt>
                <c:pt idx="3">
                  <c:v>2.1436848203939745E-8</c:v>
                </c:pt>
                <c:pt idx="4">
                  <c:v>4.3684820393974509E-7</c:v>
                </c:pt>
                <c:pt idx="11">
                  <c:v>4.9130938586326762E-7</c:v>
                </c:pt>
                <c:pt idx="12">
                  <c:v>2.3174971031286211E-6</c:v>
                </c:pt>
                <c:pt idx="13">
                  <c:v>2.3638470451911936E-6</c:v>
                </c:pt>
                <c:pt idx="15">
                  <c:v>2.5955967555040557E-4</c:v>
                </c:pt>
                <c:pt idx="20">
                  <c:v>3.3487833140208576E-3</c:v>
                </c:pt>
                <c:pt idx="24">
                  <c:v>4.8203939745075312E-3</c:v>
                </c:pt>
                <c:pt idx="25">
                  <c:v>6.6628041714947859E-3</c:v>
                </c:pt>
                <c:pt idx="30">
                  <c:v>8.0417149478563155E-2</c:v>
                </c:pt>
                <c:pt idx="33">
                  <c:v>0.37775202780996525</c:v>
                </c:pt>
                <c:pt idx="36">
                  <c:v>1.6222479721900347</c:v>
                </c:pt>
                <c:pt idx="41">
                  <c:v>10.15063731170336</c:v>
                </c:pt>
                <c:pt idx="46">
                  <c:v>29.779837775202779</c:v>
                </c:pt>
                <c:pt idx="58">
                  <c:v>173.81228273464657</c:v>
                </c:pt>
                <c:pt idx="76">
                  <c:v>1376.0139049826189</c:v>
                </c:pt>
                <c:pt idx="86">
                  <c:v>10718.424101969873</c:v>
                </c:pt>
                <c:pt idx="90">
                  <c:v>28968.713789107765</c:v>
                </c:pt>
                <c:pt idx="92">
                  <c:v>473638.47045191197</c:v>
                </c:pt>
                <c:pt idx="97">
                  <c:v>1066628.0417149479</c:v>
                </c:pt>
                <c:pt idx="98">
                  <c:v>3876013.904982619</c:v>
                </c:pt>
                <c:pt idx="100">
                  <c:v>2582560.8342989571</c:v>
                </c:pt>
                <c:pt idx="103">
                  <c:v>6893395.1332560834</c:v>
                </c:pt>
                <c:pt idx="105">
                  <c:v>14304750.869061414</c:v>
                </c:pt>
                <c:pt idx="108">
                  <c:v>103881807.64774044</c:v>
                </c:pt>
                <c:pt idx="110">
                  <c:v>29779837.775202781</c:v>
                </c:pt>
                <c:pt idx="112">
                  <c:v>204866743.9165701</c:v>
                </c:pt>
              </c:numCache>
            </c:numRef>
          </c:yVal>
        </c:ser>
        <c:ser>
          <c:idx val="1"/>
          <c:order val="1"/>
          <c:tx>
            <c:v>MIP/$</c:v>
          </c:tx>
          <c:spPr>
            <a:ln w="28575">
              <a:noFill/>
            </a:ln>
          </c:spPr>
          <c:marker>
            <c:symbol val="x"/>
            <c:size val="4"/>
            <c:spPr>
              <a:noFill/>
              <a:ln w="12700">
                <a:solidFill>
                  <a:srgbClr val="C00000"/>
                </a:solidFill>
              </a:ln>
            </c:spPr>
          </c:marker>
          <c:xVal>
            <c:numRef>
              <c:f>'MIPs_$_original'!$L$8:$L$121</c:f>
              <c:numCache>
                <c:formatCode>General</c:formatCode>
                <c:ptCount val="114"/>
                <c:pt idx="0">
                  <c:v>2141</c:v>
                </c:pt>
                <c:pt idx="1">
                  <c:v>2142</c:v>
                </c:pt>
                <c:pt idx="2">
                  <c:v>2150</c:v>
                </c:pt>
                <c:pt idx="3">
                  <c:v>2158</c:v>
                </c:pt>
                <c:pt idx="4">
                  <c:v>2160</c:v>
                </c:pt>
                <c:pt idx="5">
                  <c:v>2161</c:v>
                </c:pt>
                <c:pt idx="6">
                  <c:v>2169</c:v>
                </c:pt>
                <c:pt idx="7">
                  <c:v>2170</c:v>
                </c:pt>
                <c:pt idx="8">
                  <c:v>2178</c:v>
                </c:pt>
                <c:pt idx="9">
                  <c:v>2179</c:v>
                </c:pt>
                <c:pt idx="10">
                  <c:v>2188</c:v>
                </c:pt>
                <c:pt idx="11">
                  <c:v>2189</c:v>
                </c:pt>
                <c:pt idx="12">
                  <c:v>2189</c:v>
                </c:pt>
                <c:pt idx="13">
                  <c:v>2191</c:v>
                </c:pt>
                <c:pt idx="14">
                  <c:v>2193</c:v>
                </c:pt>
                <c:pt idx="15">
                  <c:v>2193</c:v>
                </c:pt>
                <c:pt idx="16">
                  <c:v>2193</c:v>
                </c:pt>
                <c:pt idx="17">
                  <c:v>2194</c:v>
                </c:pt>
                <c:pt idx="18">
                  <c:v>2195</c:v>
                </c:pt>
                <c:pt idx="19">
                  <c:v>2196</c:v>
                </c:pt>
                <c:pt idx="20">
                  <c:v>2196</c:v>
                </c:pt>
                <c:pt idx="21">
                  <c:v>2197</c:v>
                </c:pt>
                <c:pt idx="22">
                  <c:v>2198</c:v>
                </c:pt>
                <c:pt idx="23">
                  <c:v>2199</c:v>
                </c:pt>
                <c:pt idx="24">
                  <c:v>2200</c:v>
                </c:pt>
                <c:pt idx="25">
                  <c:v>2201</c:v>
                </c:pt>
                <c:pt idx="26">
                  <c:v>2202</c:v>
                </c:pt>
                <c:pt idx="27">
                  <c:v>2202</c:v>
                </c:pt>
                <c:pt idx="28">
                  <c:v>2203</c:v>
                </c:pt>
                <c:pt idx="29">
                  <c:v>2204</c:v>
                </c:pt>
                <c:pt idx="30">
                  <c:v>2205</c:v>
                </c:pt>
                <c:pt idx="31">
                  <c:v>2205</c:v>
                </c:pt>
                <c:pt idx="32">
                  <c:v>2206</c:v>
                </c:pt>
                <c:pt idx="33">
                  <c:v>2209</c:v>
                </c:pt>
                <c:pt idx="34">
                  <c:v>2210</c:v>
                </c:pt>
                <c:pt idx="35">
                  <c:v>2210</c:v>
                </c:pt>
                <c:pt idx="36">
                  <c:v>2211</c:v>
                </c:pt>
                <c:pt idx="37">
                  <c:v>2212</c:v>
                </c:pt>
                <c:pt idx="38">
                  <c:v>2213</c:v>
                </c:pt>
                <c:pt idx="39">
                  <c:v>2213</c:v>
                </c:pt>
                <c:pt idx="40">
                  <c:v>2214</c:v>
                </c:pt>
                <c:pt idx="41">
                  <c:v>2214</c:v>
                </c:pt>
                <c:pt idx="42">
                  <c:v>2215</c:v>
                </c:pt>
                <c:pt idx="43">
                  <c:v>2216</c:v>
                </c:pt>
                <c:pt idx="44">
                  <c:v>2217</c:v>
                </c:pt>
                <c:pt idx="45">
                  <c:v>2218</c:v>
                </c:pt>
                <c:pt idx="46">
                  <c:v>2219</c:v>
                </c:pt>
                <c:pt idx="47">
                  <c:v>2219</c:v>
                </c:pt>
                <c:pt idx="48">
                  <c:v>2220</c:v>
                </c:pt>
                <c:pt idx="49">
                  <c:v>2221</c:v>
                </c:pt>
                <c:pt idx="50">
                  <c:v>2222</c:v>
                </c:pt>
                <c:pt idx="51">
                  <c:v>2222</c:v>
                </c:pt>
                <c:pt idx="52">
                  <c:v>2223</c:v>
                </c:pt>
                <c:pt idx="53">
                  <c:v>2224</c:v>
                </c:pt>
                <c:pt idx="54">
                  <c:v>2224</c:v>
                </c:pt>
                <c:pt idx="55">
                  <c:v>2225</c:v>
                </c:pt>
                <c:pt idx="56">
                  <c:v>2225</c:v>
                </c:pt>
                <c:pt idx="57">
                  <c:v>2226</c:v>
                </c:pt>
                <c:pt idx="58">
                  <c:v>2226</c:v>
                </c:pt>
                <c:pt idx="59">
                  <c:v>2227</c:v>
                </c:pt>
                <c:pt idx="60">
                  <c:v>2227</c:v>
                </c:pt>
                <c:pt idx="61">
                  <c:v>2227</c:v>
                </c:pt>
                <c:pt idx="62">
                  <c:v>2227</c:v>
                </c:pt>
                <c:pt idx="63">
                  <c:v>2228</c:v>
                </c:pt>
                <c:pt idx="64">
                  <c:v>2229</c:v>
                </c:pt>
                <c:pt idx="65">
                  <c:v>2230</c:v>
                </c:pt>
                <c:pt idx="66">
                  <c:v>2230</c:v>
                </c:pt>
                <c:pt idx="67">
                  <c:v>2231</c:v>
                </c:pt>
                <c:pt idx="68">
                  <c:v>2231</c:v>
                </c:pt>
                <c:pt idx="69">
                  <c:v>2232</c:v>
                </c:pt>
                <c:pt idx="70">
                  <c:v>2232</c:v>
                </c:pt>
                <c:pt idx="71">
                  <c:v>2232</c:v>
                </c:pt>
                <c:pt idx="72">
                  <c:v>2233</c:v>
                </c:pt>
                <c:pt idx="73">
                  <c:v>2233</c:v>
                </c:pt>
                <c:pt idx="74">
                  <c:v>2234</c:v>
                </c:pt>
                <c:pt idx="75">
                  <c:v>2234</c:v>
                </c:pt>
                <c:pt idx="76">
                  <c:v>2234</c:v>
                </c:pt>
                <c:pt idx="77">
                  <c:v>2235</c:v>
                </c:pt>
                <c:pt idx="78">
                  <c:v>2235</c:v>
                </c:pt>
                <c:pt idx="79">
                  <c:v>2235</c:v>
                </c:pt>
                <c:pt idx="80">
                  <c:v>2235</c:v>
                </c:pt>
                <c:pt idx="81">
                  <c:v>2236</c:v>
                </c:pt>
                <c:pt idx="82">
                  <c:v>2236</c:v>
                </c:pt>
                <c:pt idx="83">
                  <c:v>2236</c:v>
                </c:pt>
                <c:pt idx="84">
                  <c:v>2237</c:v>
                </c:pt>
                <c:pt idx="85">
                  <c:v>2237</c:v>
                </c:pt>
                <c:pt idx="86">
                  <c:v>2237</c:v>
                </c:pt>
                <c:pt idx="87">
                  <c:v>2239</c:v>
                </c:pt>
                <c:pt idx="88">
                  <c:v>2239</c:v>
                </c:pt>
                <c:pt idx="89">
                  <c:v>2240</c:v>
                </c:pt>
                <c:pt idx="90">
                  <c:v>2241</c:v>
                </c:pt>
                <c:pt idx="91">
                  <c:v>2242</c:v>
                </c:pt>
                <c:pt idx="92">
                  <c:v>2243</c:v>
                </c:pt>
                <c:pt idx="93">
                  <c:v>2244</c:v>
                </c:pt>
                <c:pt idx="94">
                  <c:v>2244</c:v>
                </c:pt>
                <c:pt idx="95">
                  <c:v>2245</c:v>
                </c:pt>
                <c:pt idx="96">
                  <c:v>2246</c:v>
                </c:pt>
                <c:pt idx="97">
                  <c:v>2246</c:v>
                </c:pt>
                <c:pt idx="98">
                  <c:v>2247</c:v>
                </c:pt>
                <c:pt idx="99">
                  <c:v>2248</c:v>
                </c:pt>
                <c:pt idx="100">
                  <c:v>2248</c:v>
                </c:pt>
                <c:pt idx="101">
                  <c:v>2249</c:v>
                </c:pt>
                <c:pt idx="102">
                  <c:v>2249</c:v>
                </c:pt>
                <c:pt idx="103">
                  <c:v>2249</c:v>
                </c:pt>
                <c:pt idx="104">
                  <c:v>2250</c:v>
                </c:pt>
                <c:pt idx="105">
                  <c:v>2250</c:v>
                </c:pt>
                <c:pt idx="106">
                  <c:v>2251</c:v>
                </c:pt>
                <c:pt idx="107">
                  <c:v>2252</c:v>
                </c:pt>
                <c:pt idx="108">
                  <c:v>2252</c:v>
                </c:pt>
                <c:pt idx="109">
                  <c:v>2253</c:v>
                </c:pt>
                <c:pt idx="110">
                  <c:v>2253</c:v>
                </c:pt>
                <c:pt idx="111">
                  <c:v>2254</c:v>
                </c:pt>
                <c:pt idx="112">
                  <c:v>2254</c:v>
                </c:pt>
                <c:pt idx="113">
                  <c:v>2254</c:v>
                </c:pt>
              </c:numCache>
            </c:numRef>
          </c:xVal>
          <c:yVal>
            <c:numRef>
              <c:f>'MIPs_$_original'!$M$8:$M$121</c:f>
              <c:numCache>
                <c:formatCode>0.00E+00</c:formatCode>
                <c:ptCount val="114"/>
                <c:pt idx="0">
                  <c:v>9.433962264150943E-8</c:v>
                </c:pt>
                <c:pt idx="1">
                  <c:v>4.389937106918239E-7</c:v>
                </c:pt>
                <c:pt idx="6">
                  <c:v>1.5157232704402514E-6</c:v>
                </c:pt>
                <c:pt idx="8">
                  <c:v>3.3836477987421386E-6</c:v>
                </c:pt>
                <c:pt idx="9">
                  <c:v>3.3962264150943395E-6</c:v>
                </c:pt>
                <c:pt idx="11">
                  <c:v>2.3710691823899371E-5</c:v>
                </c:pt>
                <c:pt idx="13">
                  <c:v>2.4591194968553457E-5</c:v>
                </c:pt>
                <c:pt idx="15">
                  <c:v>1.5345911949685533E-3</c:v>
                </c:pt>
                <c:pt idx="20">
                  <c:v>3.8867924528301887E-3</c:v>
                </c:pt>
                <c:pt idx="23">
                  <c:v>2.4025157232704399E-2</c:v>
                </c:pt>
                <c:pt idx="30">
                  <c:v>0.37484276729559746</c:v>
                </c:pt>
                <c:pt idx="35">
                  <c:v>1</c:v>
                </c:pt>
                <c:pt idx="41">
                  <c:v>2.232704402515723</c:v>
                </c:pt>
                <c:pt idx="42">
                  <c:v>3.8993710691823895</c:v>
                </c:pt>
                <c:pt idx="47">
                  <c:v>23.333333333333332</c:v>
                </c:pt>
                <c:pt idx="52">
                  <c:v>77.987421383647799</c:v>
                </c:pt>
                <c:pt idx="62">
                  <c:v>98.742138364779862</c:v>
                </c:pt>
                <c:pt idx="66">
                  <c:v>103.77358490566039</c:v>
                </c:pt>
                <c:pt idx="68">
                  <c:v>488.67924528301887</c:v>
                </c:pt>
                <c:pt idx="71">
                  <c:v>1446.5408805031445</c:v>
                </c:pt>
                <c:pt idx="83">
                  <c:v>4383.6477987421385</c:v>
                </c:pt>
                <c:pt idx="89">
                  <c:v>17798.742138364778</c:v>
                </c:pt>
                <c:pt idx="90">
                  <c:v>20251.572327044025</c:v>
                </c:pt>
                <c:pt idx="93">
                  <c:v>75471.698113207545</c:v>
                </c:pt>
                <c:pt idx="96">
                  <c:v>492452.83018867916</c:v>
                </c:pt>
                <c:pt idx="99">
                  <c:v>1572327.0440251571</c:v>
                </c:pt>
                <c:pt idx="101">
                  <c:v>1849056.6037735848</c:v>
                </c:pt>
                <c:pt idx="102">
                  <c:v>2113207.5471698116</c:v>
                </c:pt>
                <c:pt idx="105">
                  <c:v>2471698.113207547</c:v>
                </c:pt>
                <c:pt idx="106">
                  <c:v>1031446540.8805031</c:v>
                </c:pt>
              </c:numCache>
            </c:numRef>
          </c:yVal>
        </c:ser>
        <c:dLbls/>
        <c:axId val="80347136"/>
        <c:axId val="80348672"/>
      </c:scatterChart>
      <c:valAx>
        <c:axId val="80347136"/>
        <c:scaling>
          <c:orientation val="minMax"/>
        </c:scaling>
        <c:axPos val="b"/>
        <c:majorGridlines/>
        <c:minorGridlines/>
        <c:numFmt formatCode="General" sourceLinked="1"/>
        <c:tickLblPos val="nextTo"/>
        <c:crossAx val="80348672"/>
        <c:crosses val="autoZero"/>
        <c:crossBetween val="midCat"/>
        <c:majorUnit val="40"/>
        <c:minorUnit val="20"/>
      </c:valAx>
      <c:valAx>
        <c:axId val="80348672"/>
        <c:scaling>
          <c:logBase val="10"/>
          <c:orientation val="minMax"/>
          <c:max val="10000000000"/>
          <c:min val="1.000000000000003E-10"/>
        </c:scaling>
        <c:axPos val="l"/>
        <c:majorGridlines/>
        <c:numFmt formatCode="0.00E+00" sourceLinked="1"/>
        <c:tickLblPos val="nextTo"/>
        <c:crossAx val="80347136"/>
        <c:crosses val="autoZero"/>
        <c:crossBetween val="midCat"/>
        <c:majorUnit val="100"/>
      </c:valAx>
    </c:plotArea>
    <c:legend>
      <c:legendPos val="r"/>
    </c:legend>
    <c:plotVisOnly val="1"/>
    <c:dispBlanksAs val="gap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152400</xdr:colOff>
      <xdr:row>2</xdr:row>
      <xdr:rowOff>47625</xdr:rowOff>
    </xdr:from>
    <xdr:to>
      <xdr:col>21</xdr:col>
      <xdr:colOff>457200</xdr:colOff>
      <xdr:row>14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9"/>
  <dimension ref="A1:E15"/>
  <sheetViews>
    <sheetView tabSelected="1" workbookViewId="0">
      <selection activeCell="E8" sqref="E8"/>
    </sheetView>
  </sheetViews>
  <sheetFormatPr defaultRowHeight="15"/>
  <sheetData>
    <row r="1" spans="1:5">
      <c r="B1" t="s">
        <v>323</v>
      </c>
      <c r="C1" t="s">
        <v>324</v>
      </c>
      <c r="D1" t="s">
        <v>325</v>
      </c>
      <c r="E1" t="s">
        <v>326</v>
      </c>
    </row>
    <row r="2" spans="1:5">
      <c r="A2" t="s">
        <v>327</v>
      </c>
      <c r="B2" s="49">
        <f>PRMallall!G1</f>
        <v>0.10668268884042188</v>
      </c>
      <c r="C2" s="49">
        <f>PRMallND!G1</f>
        <v>0.11556557940040403</v>
      </c>
      <c r="D2" s="49" t="e">
        <f>PRM70all!G1</f>
        <v>#VALUE!</v>
      </c>
      <c r="E2" s="49" t="e">
        <f>PRM70ND!G1</f>
        <v>#VALUE!</v>
      </c>
    </row>
    <row r="3" spans="1:5">
      <c r="A3" t="s">
        <v>303</v>
      </c>
      <c r="B3">
        <f>PRMallall!B29</f>
        <v>22</v>
      </c>
      <c r="C3">
        <f>PRMallND!B16</f>
        <v>9</v>
      </c>
      <c r="D3">
        <f ca="1">PRM70all!B7</f>
        <v>0</v>
      </c>
      <c r="E3">
        <f ca="1">PRM70ND!B7</f>
        <v>0</v>
      </c>
    </row>
    <row r="4" spans="1:5">
      <c r="A4" t="s">
        <v>296</v>
      </c>
      <c r="B4" s="48">
        <f>PRMallall!H1</f>
        <v>0.75500896163368514</v>
      </c>
      <c r="C4" s="48">
        <f>PRMallND!H1</f>
        <v>0.81382783788511004</v>
      </c>
      <c r="D4" s="48" t="e">
        <f>PRM70all!H1</f>
        <v>#VALUE!</v>
      </c>
      <c r="E4" s="48" t="e">
        <f>PRM70ND!H1</f>
        <v>#VALUE!</v>
      </c>
    </row>
    <row r="5" spans="1:5">
      <c r="A5" t="s">
        <v>328</v>
      </c>
      <c r="B5" s="49">
        <f>PRMallall!H16</f>
        <v>2.6058007818425037E-2</v>
      </c>
      <c r="C5" s="49">
        <f>PRMallND!H16</f>
        <v>4.5234577468163263E-2</v>
      </c>
      <c r="D5" s="49">
        <f>PRM70all!H16</f>
        <v>0</v>
      </c>
      <c r="E5" s="49">
        <f>PRM70ND!H16</f>
        <v>0</v>
      </c>
    </row>
    <row r="6" spans="1:5">
      <c r="A6" t="s">
        <v>329</v>
      </c>
      <c r="B6" s="49">
        <f>PRMallall!H26</f>
        <v>1.2527678151600094E-2</v>
      </c>
      <c r="C6" s="49">
        <f>PRMallND!H26</f>
        <v>2.0042389762643324E-2</v>
      </c>
      <c r="D6" s="49">
        <f>PRM70all!H26</f>
        <v>0</v>
      </c>
      <c r="E6" s="49">
        <f>PRM70ND!H26</f>
        <v>0</v>
      </c>
    </row>
    <row r="7" spans="1:5">
      <c r="A7" t="s">
        <v>330</v>
      </c>
      <c r="B7" s="49">
        <f>SUM(B5:B6)/3</f>
        <v>1.2861895323341711E-2</v>
      </c>
      <c r="C7" s="49">
        <f>SUM(C5:C6)/3</f>
        <v>2.175898907693553E-2</v>
      </c>
      <c r="D7" s="49">
        <f>SUM(D5:D6)/3</f>
        <v>0</v>
      </c>
      <c r="E7" s="49">
        <f>SUM(E5:E6)/3</f>
        <v>0</v>
      </c>
    </row>
    <row r="8" spans="1:5">
      <c r="A8" t="s">
        <v>331</v>
      </c>
      <c r="B8" s="50">
        <f>B7/B2</f>
        <v>0.12056215927010233</v>
      </c>
      <c r="C8" s="50">
        <f>C7/C2</f>
        <v>0.18828261139544339</v>
      </c>
      <c r="D8" s="50" t="e">
        <f>D7/D2</f>
        <v>#VALUE!</v>
      </c>
      <c r="E8" s="50" t="e">
        <f>E7/E2</f>
        <v>#VALUE!</v>
      </c>
    </row>
    <row r="9" spans="1:5">
      <c r="A9" t="s">
        <v>332</v>
      </c>
      <c r="B9" s="49">
        <f>PRMallall!B24</f>
        <v>0.10676323538259674</v>
      </c>
      <c r="C9" s="49">
        <f>PRMallND!B11</f>
        <v>0.11593854685562215</v>
      </c>
      <c r="D9" s="49">
        <f ca="1">PRM70all!B2</f>
        <v>0</v>
      </c>
      <c r="E9" s="49">
        <f ca="1">PRM70ND!B2</f>
        <v>0</v>
      </c>
    </row>
    <row r="10" spans="1:5">
      <c r="A10" t="s">
        <v>333</v>
      </c>
      <c r="B10" s="49">
        <f>PRMallall!B25</f>
        <v>3.657816385375893E-3</v>
      </c>
      <c r="C10" s="49">
        <f>PRMallND!B12</f>
        <v>1.0431667222366426E-2</v>
      </c>
      <c r="D10" s="49">
        <f ca="1">PRM70all!B3</f>
        <v>0</v>
      </c>
      <c r="E10" s="49">
        <f ca="1">PRM70ND!B3</f>
        <v>0</v>
      </c>
    </row>
    <row r="11" spans="1:5">
      <c r="A11" t="s">
        <v>335</v>
      </c>
      <c r="B11" s="49">
        <f>PRMallall!B27</f>
        <v>0.11717569102039675</v>
      </c>
      <c r="C11" s="49">
        <f>PRMallND!B14</f>
        <v>0.13541698754055173</v>
      </c>
      <c r="D11" s="49">
        <f ca="1">PRM70all!B5</f>
        <v>0</v>
      </c>
      <c r="E11" s="49">
        <f ca="1">PRM70ND!B5</f>
        <v>0</v>
      </c>
    </row>
    <row r="12" spans="1:5">
      <c r="A12" t="s">
        <v>334</v>
      </c>
      <c r="B12" s="49">
        <f>PRMallall!B26</f>
        <v>9.6839910371592688E-2</v>
      </c>
      <c r="C12" s="49">
        <f>PRMallND!B13</f>
        <v>9.452780778035641E-2</v>
      </c>
      <c r="D12" s="49">
        <f ca="1">PRM70all!B4</f>
        <v>0</v>
      </c>
      <c r="E12" s="49">
        <f ca="1">PRM70ND!B4</f>
        <v>0</v>
      </c>
    </row>
    <row r="13" spans="1:5">
      <c r="A13" t="s">
        <v>336</v>
      </c>
      <c r="B13">
        <f>PRMallall!E28</f>
        <v>61</v>
      </c>
      <c r="C13">
        <f>PRMallND!E15</f>
        <v>57</v>
      </c>
      <c r="D13">
        <f ca="1">PRM70all!E6</f>
        <v>0</v>
      </c>
      <c r="E13">
        <f ca="1">PRM70ND!E6</f>
        <v>0</v>
      </c>
    </row>
    <row r="14" spans="1:5">
      <c r="A14" t="s">
        <v>337</v>
      </c>
    </row>
    <row r="15" spans="1:5">
      <c r="A15" t="s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H7"/>
  <sheetViews>
    <sheetView workbookViewId="0">
      <selection activeCell="F1" sqref="F1"/>
    </sheetView>
  </sheetViews>
  <sheetFormatPr defaultRowHeight="15"/>
  <sheetData>
    <row r="1" spans="1:8" ht="16.5" thickTop="1" thickBot="1">
      <c r="B1" s="19" t="s">
        <v>295</v>
      </c>
      <c r="C1" s="19" t="s">
        <v>296</v>
      </c>
      <c r="D1" s="19" t="s">
        <v>297</v>
      </c>
      <c r="E1" s="25" t="s">
        <v>0</v>
      </c>
      <c r="F1" s="25" t="s">
        <v>11</v>
      </c>
      <c r="G1" s="41" t="e">
        <f>LN(G2)</f>
        <v>#VALUE!</v>
      </c>
      <c r="H1" s="42" t="e">
        <f>G4</f>
        <v>#VALUE!</v>
      </c>
    </row>
    <row r="2" spans="1:8" ht="15.75" thickTop="1">
      <c r="A2" t="s">
        <v>298</v>
      </c>
      <c r="B2" s="19">
        <f ca="1">AVERAGE(B1:B2)</f>
        <v>0</v>
      </c>
      <c r="C2" s="19">
        <f ca="1">AVERAGE(C1:C2)</f>
        <v>0</v>
      </c>
      <c r="D2" s="19">
        <f ca="1">AVERAGE(D1:D2)</f>
        <v>0</v>
      </c>
      <c r="E2" s="19">
        <f ca="1">AVERAGE(E1:E2)</f>
        <v>0</v>
      </c>
      <c r="F2" s="19">
        <f ca="1">AVERAGE(F1:F2)</f>
        <v>0</v>
      </c>
      <c r="G2" t="e">
        <f t="array" ref="G2:H6">LOGEST(F1:F2,E1:E2,TRUE, TRUE)</f>
        <v>#VALUE!</v>
      </c>
      <c r="H2" t="e">
        <v>#VALUE!</v>
      </c>
    </row>
    <row r="3" spans="1:8">
      <c r="A3" t="s">
        <v>299</v>
      </c>
      <c r="B3" s="19">
        <f ca="1">STDEV(B1:B2)</f>
        <v>0</v>
      </c>
      <c r="C3" s="19">
        <f ca="1">STDEV(C1:C2)</f>
        <v>0</v>
      </c>
      <c r="D3" s="19">
        <f ca="1">STDEV(D1:D2)</f>
        <v>0</v>
      </c>
      <c r="E3" s="19">
        <f ca="1">STDEV(E1:E2)</f>
        <v>0</v>
      </c>
      <c r="F3" s="19">
        <f ca="1">STDEV(F1:F2)</f>
        <v>0</v>
      </c>
      <c r="G3" t="e">
        <v>#VALUE!</v>
      </c>
      <c r="H3" t="e">
        <v>#VALUE!</v>
      </c>
    </row>
    <row r="4" spans="1:8">
      <c r="A4" t="s">
        <v>300</v>
      </c>
      <c r="B4" s="19">
        <f ca="1">MIN(B1:B2)</f>
        <v>0</v>
      </c>
      <c r="C4" s="19">
        <f ca="1">MIN(C1:C2)</f>
        <v>0</v>
      </c>
      <c r="D4" s="19">
        <f ca="1">MIN(D1:D2)</f>
        <v>0</v>
      </c>
      <c r="E4" s="19">
        <f ca="1">MIN(E1:E2)</f>
        <v>0</v>
      </c>
      <c r="F4" s="19">
        <f ca="1">MIN(F1:F2)</f>
        <v>0</v>
      </c>
      <c r="G4" t="e">
        <v>#VALUE!</v>
      </c>
      <c r="H4" t="e">
        <v>#VALUE!</v>
      </c>
    </row>
    <row r="5" spans="1:8">
      <c r="A5" t="s">
        <v>301</v>
      </c>
      <c r="B5" s="19">
        <f ca="1">MAX(B1:B2)</f>
        <v>0</v>
      </c>
      <c r="C5" s="19">
        <f ca="1">MAX(C1:C2)</f>
        <v>0</v>
      </c>
      <c r="D5" s="19">
        <f ca="1">MAX(D1:D2)</f>
        <v>0</v>
      </c>
      <c r="E5" s="19">
        <f ca="1">MAX(E1:E2)</f>
        <v>0</v>
      </c>
      <c r="F5" s="19">
        <f ca="1">MAX(F1:F2)</f>
        <v>0</v>
      </c>
      <c r="G5" t="e">
        <v>#VALUE!</v>
      </c>
      <c r="H5" t="e">
        <v>#VALUE!</v>
      </c>
    </row>
    <row r="6" spans="1:8">
      <c r="A6" t="s">
        <v>302</v>
      </c>
      <c r="B6" s="19">
        <f ca="1">ABS(B5-B4)</f>
        <v>0</v>
      </c>
      <c r="C6" s="19">
        <f ca="1">ABS(C5-C4)</f>
        <v>0</v>
      </c>
      <c r="D6" s="19">
        <f ca="1">ABS(D5-D4)</f>
        <v>0</v>
      </c>
      <c r="E6" s="19">
        <f ca="1">ABS(E5-E4)</f>
        <v>0</v>
      </c>
      <c r="F6" s="19">
        <f ca="1">ABS(F5-F4)</f>
        <v>0</v>
      </c>
      <c r="G6" t="e">
        <v>#VALUE!</v>
      </c>
      <c r="H6" t="e">
        <v>#VALUE!</v>
      </c>
    </row>
    <row r="7" spans="1:8">
      <c r="A7" t="s">
        <v>303</v>
      </c>
      <c r="B7" s="19">
        <f ca="1">COUNT(B1:B2)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AR26"/>
  <sheetViews>
    <sheetView workbookViewId="0">
      <selection activeCell="F1" sqref="F1"/>
    </sheetView>
  </sheetViews>
  <sheetFormatPr defaultRowHeight="15"/>
  <sheetData>
    <row r="1" spans="1:44" ht="16.5" thickTop="1" thickBot="1">
      <c r="B1" s="19" t="s">
        <v>295</v>
      </c>
      <c r="C1" s="19" t="s">
        <v>296</v>
      </c>
      <c r="D1" s="19" t="s">
        <v>297</v>
      </c>
      <c r="E1" s="25" t="s">
        <v>0</v>
      </c>
      <c r="F1" s="25" t="s">
        <v>11</v>
      </c>
      <c r="G1" s="41">
        <f>LN(G2)</f>
        <v>0.11556557940040403</v>
      </c>
      <c r="H1" s="42">
        <f>G4</f>
        <v>0.81382783788511004</v>
      </c>
      <c r="I1" s="37" t="s">
        <v>0</v>
      </c>
      <c r="J1" s="37" t="s">
        <v>11</v>
      </c>
      <c r="K1" s="43">
        <f>LN(K2)</f>
        <v>0.1127117130252801</v>
      </c>
      <c r="L1" s="44">
        <f>K4</f>
        <v>0.72476728327053108</v>
      </c>
      <c r="M1" s="37" t="s">
        <v>0</v>
      </c>
      <c r="N1" s="37" t="s">
        <v>11</v>
      </c>
      <c r="O1" s="43">
        <f>LN(O2)</f>
        <v>0.13541698754055173</v>
      </c>
      <c r="P1" s="44">
        <f>O4</f>
        <v>0.83741828001928198</v>
      </c>
      <c r="Q1" s="37" t="s">
        <v>0</v>
      </c>
      <c r="R1" s="37" t="s">
        <v>11</v>
      </c>
      <c r="S1" s="43">
        <f>LN(S2)</f>
        <v>0.11424559102248676</v>
      </c>
      <c r="T1" s="44">
        <f>S4</f>
        <v>0.81439799093529797</v>
      </c>
      <c r="U1" s="37" t="s">
        <v>0</v>
      </c>
      <c r="V1" s="37" t="s">
        <v>11</v>
      </c>
      <c r="W1" s="43">
        <f>LN(W2)</f>
        <v>0.11615413215698869</v>
      </c>
      <c r="X1" s="44">
        <f>W4</f>
        <v>0.82659862226841596</v>
      </c>
      <c r="Y1" s="37" t="s">
        <v>0</v>
      </c>
      <c r="Z1" s="37" t="s">
        <v>11</v>
      </c>
      <c r="AA1" s="43">
        <f>LN(AA2)</f>
        <v>0.11653089246369963</v>
      </c>
      <c r="AB1" s="44">
        <f>AA4</f>
        <v>0.83051331296945752</v>
      </c>
      <c r="AC1" s="37" t="s">
        <v>0</v>
      </c>
      <c r="AD1" s="37" t="s">
        <v>11</v>
      </c>
      <c r="AE1" s="43">
        <f>LN(AE2)</f>
        <v>0.11637512269615959</v>
      </c>
      <c r="AF1" s="44">
        <f>AE4</f>
        <v>0.80813591697996001</v>
      </c>
      <c r="AG1" s="37" t="s">
        <v>0</v>
      </c>
      <c r="AH1" s="37" t="s">
        <v>11</v>
      </c>
      <c r="AI1" s="43">
        <f>LN(AI2)</f>
        <v>0.11748952862888273</v>
      </c>
      <c r="AJ1" s="44">
        <f>AI4</f>
        <v>0.81010415684512538</v>
      </c>
      <c r="AK1" s="37" t="s">
        <v>0</v>
      </c>
      <c r="AL1" s="37" t="s">
        <v>11</v>
      </c>
      <c r="AM1" s="43">
        <f>LN(AM2)</f>
        <v>0.11999514638619363</v>
      </c>
      <c r="AN1" s="44">
        <f>AM4</f>
        <v>0.81491525184835989</v>
      </c>
      <c r="AO1" s="37" t="s">
        <v>0</v>
      </c>
      <c r="AP1" s="37" t="s">
        <v>11</v>
      </c>
      <c r="AQ1" s="43">
        <f>LN(AQ2)</f>
        <v>9.452780778035641E-2</v>
      </c>
      <c r="AR1" s="44">
        <f>AQ4</f>
        <v>0.93071069931111194</v>
      </c>
    </row>
    <row r="2" spans="1:44" ht="15.75" thickTop="1">
      <c r="B2">
        <v>0.1127117130252801</v>
      </c>
      <c r="C2" s="45">
        <v>0.72476728327053108</v>
      </c>
      <c r="D2">
        <v>15.799733953494732</v>
      </c>
      <c r="E2" s="27">
        <v>1891</v>
      </c>
      <c r="F2" s="28">
        <v>1.4999999999999999E-14</v>
      </c>
      <c r="G2">
        <f t="array" ref="G2:H6">LOGEST(F2:F10,E2:E10,TRUE, TRUE)</f>
        <v>1.1225081255443923</v>
      </c>
      <c r="H2">
        <v>2.1942234243164395E-109</v>
      </c>
      <c r="I2" s="27">
        <v>1892</v>
      </c>
      <c r="J2" s="28">
        <v>6.9800000000000003E-14</v>
      </c>
      <c r="K2">
        <f t="array" ref="K2:L6">LOGEST(J2:J9,I2:I9,TRUE, TRUE)</f>
        <v>1.1193092041673236</v>
      </c>
      <c r="L2">
        <v>5.5297249639123279E-107</v>
      </c>
      <c r="M2" s="27">
        <v>1891</v>
      </c>
      <c r="N2" s="28">
        <v>1.4999999999999999E-14</v>
      </c>
      <c r="O2">
        <f t="array" ref="O2:P6">LOGEST(N2:N9,M2:M9,TRUE, TRUE)</f>
        <v>1.1450141414491564</v>
      </c>
      <c r="P2">
        <v>4.3058132120737253E-126</v>
      </c>
      <c r="Q2" s="27">
        <v>1891</v>
      </c>
      <c r="R2" s="28">
        <v>1.4999999999999999E-14</v>
      </c>
      <c r="S2">
        <f t="array" ref="S2:T6">LOGEST(R2:R9,Q2:Q9,TRUE, TRUE)</f>
        <v>1.121027405346279</v>
      </c>
      <c r="T2">
        <v>3.0189621992172248E-108</v>
      </c>
      <c r="U2" s="27">
        <v>1891</v>
      </c>
      <c r="V2" s="28">
        <v>1.4999999999999999E-14</v>
      </c>
      <c r="W2">
        <f t="array" ref="W2:X6">LOGEST(V2:V9,U2:U9,TRUE, TRUE)</f>
        <v>1.1231689752493517</v>
      </c>
      <c r="X2">
        <v>7.8721479005717486E-110</v>
      </c>
      <c r="Y2" s="27">
        <v>1891</v>
      </c>
      <c r="Z2" s="28">
        <v>1.4999999999999999E-14</v>
      </c>
      <c r="AA2">
        <f t="array" ref="AA2:AB6">LOGEST(Z2:Z9,Y2:Y9,TRUE, TRUE)</f>
        <v>1.1235922204629465</v>
      </c>
      <c r="AB2">
        <v>3.8650766602448052E-110</v>
      </c>
      <c r="AC2" s="27">
        <v>1891</v>
      </c>
      <c r="AD2" s="28">
        <v>1.4999999999999999E-14</v>
      </c>
      <c r="AE2">
        <f t="array" ref="AE2:AF6">LOGEST(AD2:AD9,AC2:AC9,TRUE, TRUE)</f>
        <v>1.1234172123947921</v>
      </c>
      <c r="AF2">
        <v>4.7325207717139253E-110</v>
      </c>
      <c r="AG2" s="27">
        <v>1891</v>
      </c>
      <c r="AH2" s="28">
        <v>1.4999999999999999E-14</v>
      </c>
      <c r="AI2">
        <f t="array" ref="AI2:AJ6">LOGEST(AH2:AH9,AG2:AG9,TRUE, TRUE)</f>
        <v>1.1246698530466572</v>
      </c>
      <c r="AJ2">
        <v>5.6836939038279187E-111</v>
      </c>
      <c r="AK2" s="27">
        <v>1891</v>
      </c>
      <c r="AL2" s="28">
        <v>1.4999999999999999E-14</v>
      </c>
      <c r="AM2">
        <f t="array" ref="AM2:AN6">LOGEST(AL2:AL9,AK2:AK9,TRUE, TRUE)</f>
        <v>1.1274913791583707</v>
      </c>
      <c r="AN2">
        <v>4.7591593269590063E-113</v>
      </c>
      <c r="AO2" s="27">
        <v>1891</v>
      </c>
      <c r="AP2" s="28">
        <v>1.4999999999999999E-14</v>
      </c>
      <c r="AQ2">
        <f t="array" ref="AQ2:AR6">LOGEST(AP2:AP9,AO2:AO9,TRUE, TRUE)</f>
        <v>1.0991397273441457</v>
      </c>
      <c r="AR2">
        <v>5.8632031386140126E-92</v>
      </c>
    </row>
    <row r="3" spans="1:44">
      <c r="B3">
        <v>0.13541698754055173</v>
      </c>
      <c r="C3" s="45">
        <v>0.83741828001928198</v>
      </c>
      <c r="D3">
        <v>30.904517929270227</v>
      </c>
      <c r="E3" s="27">
        <v>1892</v>
      </c>
      <c r="F3" s="28">
        <v>6.9800000000000003E-14</v>
      </c>
      <c r="G3">
        <v>2.0891546101214027E-2</v>
      </c>
      <c r="H3">
        <v>40.234693990047901</v>
      </c>
      <c r="I3" s="27">
        <v>1919</v>
      </c>
      <c r="J3" s="28">
        <v>2.4099999999999998E-13</v>
      </c>
      <c r="K3">
        <v>2.8355947482302378E-2</v>
      </c>
      <c r="L3">
        <v>54.732654127363318</v>
      </c>
      <c r="M3" s="27">
        <v>1919</v>
      </c>
      <c r="N3" s="28">
        <v>2.4099999999999998E-13</v>
      </c>
      <c r="O3">
        <v>2.4359151785000616E-2</v>
      </c>
      <c r="P3">
        <v>47.015054527657107</v>
      </c>
      <c r="Q3" s="27">
        <v>1892</v>
      </c>
      <c r="R3" s="28">
        <v>6.9800000000000003E-14</v>
      </c>
      <c r="S3">
        <v>2.2265723581808297E-2</v>
      </c>
      <c r="T3">
        <v>42.900321486616235</v>
      </c>
      <c r="U3" s="27">
        <v>1892</v>
      </c>
      <c r="V3" s="28">
        <v>6.9800000000000003E-14</v>
      </c>
      <c r="W3">
        <v>2.1718907340614355E-2</v>
      </c>
      <c r="X3">
        <v>41.822347496642259</v>
      </c>
      <c r="Y3" s="27">
        <v>1892</v>
      </c>
      <c r="Z3" s="28">
        <v>6.9800000000000003E-14</v>
      </c>
      <c r="AA3">
        <v>2.1491164252806644E-2</v>
      </c>
      <c r="AB3">
        <v>41.381110505903827</v>
      </c>
      <c r="AC3" s="27">
        <v>1892</v>
      </c>
      <c r="AD3" s="28">
        <v>6.9800000000000003E-14</v>
      </c>
      <c r="AE3">
        <v>2.3149369304049296E-2</v>
      </c>
      <c r="AF3">
        <v>44.544900568338377</v>
      </c>
      <c r="AG3" s="27">
        <v>1892</v>
      </c>
      <c r="AH3" s="28">
        <v>6.9800000000000003E-14</v>
      </c>
      <c r="AI3">
        <v>2.3222599638241109E-2</v>
      </c>
      <c r="AJ3">
        <v>44.67995958580444</v>
      </c>
      <c r="AK3" s="27">
        <v>1892</v>
      </c>
      <c r="AL3" s="28">
        <v>6.9800000000000003E-14</v>
      </c>
      <c r="AM3">
        <v>2.3346250861170516E-2</v>
      </c>
      <c r="AN3">
        <v>44.906072790679247</v>
      </c>
      <c r="AO3" s="27">
        <v>1892</v>
      </c>
      <c r="AP3" s="28">
        <v>6.9800000000000003E-14</v>
      </c>
      <c r="AQ3">
        <v>1.0529547226645149E-2</v>
      </c>
      <c r="AR3">
        <v>20.249389080721794</v>
      </c>
    </row>
    <row r="4" spans="1:44" ht="15.75" thickBot="1">
      <c r="B4">
        <v>0.11424559102248676</v>
      </c>
      <c r="C4" s="45">
        <v>0.81439799093529797</v>
      </c>
      <c r="D4">
        <v>26.327236274195513</v>
      </c>
      <c r="E4" s="27">
        <v>1919</v>
      </c>
      <c r="F4" s="28">
        <v>2.4099999999999998E-13</v>
      </c>
      <c r="G4">
        <v>0.81382783788511004</v>
      </c>
      <c r="H4">
        <v>1.2676117635612987</v>
      </c>
      <c r="I4" s="27">
        <v>1928</v>
      </c>
      <c r="J4" s="28">
        <v>5.3800000000000003E-13</v>
      </c>
      <c r="K4">
        <v>0.72476728327053108</v>
      </c>
      <c r="L4">
        <v>1.3660608295256134</v>
      </c>
      <c r="M4" s="27">
        <v>1928</v>
      </c>
      <c r="N4" s="28">
        <v>5.3800000000000003E-13</v>
      </c>
      <c r="O4">
        <v>0.83741828001928198</v>
      </c>
      <c r="P4">
        <v>1.192852516068901</v>
      </c>
      <c r="Q4" s="27">
        <v>1928</v>
      </c>
      <c r="R4" s="28">
        <v>5.3800000000000003E-13</v>
      </c>
      <c r="S4">
        <v>0.81439799093529797</v>
      </c>
      <c r="T4">
        <v>1.3414751995211076</v>
      </c>
      <c r="U4" s="27">
        <v>1919</v>
      </c>
      <c r="V4" s="28">
        <v>2.4099999999999998E-13</v>
      </c>
      <c r="W4">
        <v>0.82659862226841596</v>
      </c>
      <c r="X4">
        <v>1.3168179073030659</v>
      </c>
      <c r="Y4" s="27">
        <v>1919</v>
      </c>
      <c r="Z4" s="28">
        <v>2.4099999999999998E-13</v>
      </c>
      <c r="AA4">
        <v>0.83051331296945752</v>
      </c>
      <c r="AB4">
        <v>1.3019238393570767</v>
      </c>
      <c r="AC4" s="27">
        <v>1919</v>
      </c>
      <c r="AD4" s="28">
        <v>2.4099999999999998E-13</v>
      </c>
      <c r="AE4">
        <v>0.80813591697996001</v>
      </c>
      <c r="AF4">
        <v>1.366572779241334</v>
      </c>
      <c r="AG4" s="27">
        <v>1919</v>
      </c>
      <c r="AH4" s="28">
        <v>2.4099999999999998E-13</v>
      </c>
      <c r="AI4">
        <v>0.81010415684512538</v>
      </c>
      <c r="AJ4">
        <v>1.3582491362517766</v>
      </c>
      <c r="AK4" s="27">
        <v>1919</v>
      </c>
      <c r="AL4" s="28">
        <v>2.4099999999999998E-13</v>
      </c>
      <c r="AM4">
        <v>0.81491525184835989</v>
      </c>
      <c r="AN4">
        <v>1.3341876828527519</v>
      </c>
      <c r="AO4" s="27">
        <v>1919</v>
      </c>
      <c r="AP4" s="28">
        <v>2.4099999999999998E-13</v>
      </c>
      <c r="AQ4">
        <v>0.93071069931111194</v>
      </c>
      <c r="AR4">
        <v>0.58871375587718244</v>
      </c>
    </row>
    <row r="5" spans="1:44" ht="16.5" thickTop="1" thickBot="1">
      <c r="B5">
        <v>0.11615413215698869</v>
      </c>
      <c r="C5" s="45">
        <v>0.82659862226841596</v>
      </c>
      <c r="D5">
        <v>28.601801199571071</v>
      </c>
      <c r="E5" s="27">
        <v>1928</v>
      </c>
      <c r="F5" s="28">
        <v>5.3800000000000003E-13</v>
      </c>
      <c r="G5">
        <v>30.599606302472765</v>
      </c>
      <c r="H5">
        <v>7</v>
      </c>
      <c r="I5" s="27">
        <v>1929</v>
      </c>
      <c r="J5" s="28">
        <v>5.4000000000000002E-13</v>
      </c>
      <c r="K5" s="42">
        <v>15.799733953494732</v>
      </c>
      <c r="L5">
        <v>6</v>
      </c>
      <c r="M5" s="27">
        <v>1929</v>
      </c>
      <c r="N5" s="28">
        <v>5.4000000000000002E-13</v>
      </c>
      <c r="O5" s="42">
        <v>30.904517929270227</v>
      </c>
      <c r="P5">
        <v>6</v>
      </c>
      <c r="Q5" s="27">
        <v>1929</v>
      </c>
      <c r="R5" s="28">
        <v>5.4000000000000002E-13</v>
      </c>
      <c r="S5" s="42">
        <v>26.327236274195513</v>
      </c>
      <c r="T5">
        <v>6</v>
      </c>
      <c r="U5" s="27">
        <v>1929</v>
      </c>
      <c r="V5" s="28">
        <v>5.4000000000000002E-13</v>
      </c>
      <c r="W5" s="42">
        <v>28.601801199571071</v>
      </c>
      <c r="X5">
        <v>6</v>
      </c>
      <c r="Y5" s="27">
        <v>1928</v>
      </c>
      <c r="Z5" s="28">
        <v>5.3800000000000003E-13</v>
      </c>
      <c r="AA5" s="42">
        <v>29.401010575649323</v>
      </c>
      <c r="AB5">
        <v>6</v>
      </c>
      <c r="AC5" s="27">
        <v>1928</v>
      </c>
      <c r="AD5" s="28">
        <v>5.3800000000000003E-13</v>
      </c>
      <c r="AE5" s="42">
        <v>25.272137575500814</v>
      </c>
      <c r="AF5">
        <v>6</v>
      </c>
      <c r="AG5" s="27">
        <v>1928</v>
      </c>
      <c r="AH5" s="28">
        <v>5.3800000000000003E-13</v>
      </c>
      <c r="AI5" s="42">
        <v>25.596268250624853</v>
      </c>
      <c r="AJ5">
        <v>6</v>
      </c>
      <c r="AK5" s="27">
        <v>1928</v>
      </c>
      <c r="AL5" s="28">
        <v>5.3800000000000003E-13</v>
      </c>
      <c r="AM5" s="42">
        <v>26.417581999161776</v>
      </c>
      <c r="AN5">
        <v>6</v>
      </c>
      <c r="AO5" s="27">
        <v>1928</v>
      </c>
      <c r="AP5" s="28">
        <v>5.3800000000000003E-13</v>
      </c>
      <c r="AQ5" s="42">
        <v>80.593455848836754</v>
      </c>
      <c r="AR5">
        <v>6</v>
      </c>
    </row>
    <row r="6" spans="1:44" ht="15.75" thickTop="1">
      <c r="B6">
        <v>0.11653089246369963</v>
      </c>
      <c r="C6" s="45">
        <v>0.83051331296945752</v>
      </c>
      <c r="D6">
        <v>29.401010575649323</v>
      </c>
      <c r="E6" s="27">
        <v>1929</v>
      </c>
      <c r="F6" s="28">
        <v>5.4000000000000002E-13</v>
      </c>
      <c r="G6">
        <v>49.168658634670422</v>
      </c>
      <c r="H6">
        <v>11.2478770818329</v>
      </c>
      <c r="I6" s="27">
        <v>1939</v>
      </c>
      <c r="J6" s="28">
        <v>3.7700000000000003E-12</v>
      </c>
      <c r="K6">
        <v>29.484234126147424</v>
      </c>
      <c r="L6">
        <v>11.196733139785241</v>
      </c>
      <c r="M6" s="27">
        <v>1939</v>
      </c>
      <c r="N6" s="28">
        <v>3.7700000000000003E-12</v>
      </c>
      <c r="O6">
        <v>43.973949713909917</v>
      </c>
      <c r="P6">
        <v>8.5373827505514459</v>
      </c>
      <c r="Q6" s="27">
        <v>1939</v>
      </c>
      <c r="R6" s="28">
        <v>3.7700000000000003E-12</v>
      </c>
      <c r="S6">
        <v>47.377328390237139</v>
      </c>
      <c r="T6">
        <v>10.797334265581174</v>
      </c>
      <c r="U6" s="27">
        <v>1939</v>
      </c>
      <c r="V6" s="28">
        <v>3.7700000000000003E-12</v>
      </c>
      <c r="W6">
        <v>49.595792165418445</v>
      </c>
      <c r="X6">
        <v>10.404056405964155</v>
      </c>
      <c r="Y6" s="27">
        <v>1939</v>
      </c>
      <c r="Z6" s="28">
        <v>3.7700000000000003E-12</v>
      </c>
      <c r="AA6">
        <v>49.83488002596556</v>
      </c>
      <c r="AB6">
        <v>10.170034100917626</v>
      </c>
      <c r="AC6" s="27">
        <v>1929</v>
      </c>
      <c r="AD6" s="28">
        <v>5.4000000000000002E-13</v>
      </c>
      <c r="AE6">
        <v>47.196251705025631</v>
      </c>
      <c r="AF6">
        <v>11.205126965780302</v>
      </c>
      <c r="AG6" s="27">
        <v>1929</v>
      </c>
      <c r="AH6" s="28">
        <v>5.4000000000000002E-13</v>
      </c>
      <c r="AI6">
        <v>47.221037849704985</v>
      </c>
      <c r="AJ6">
        <v>11.069044296772182</v>
      </c>
      <c r="AK6" s="27">
        <v>1929</v>
      </c>
      <c r="AL6" s="28">
        <v>5.4000000000000002E-13</v>
      </c>
      <c r="AM6">
        <v>47.024795765898418</v>
      </c>
      <c r="AN6">
        <v>10.680340638455974</v>
      </c>
      <c r="AO6" s="27">
        <v>1929</v>
      </c>
      <c r="AP6" s="28">
        <v>5.4000000000000002E-13</v>
      </c>
      <c r="AQ6">
        <v>27.932393143193831</v>
      </c>
      <c r="AR6">
        <v>2.0795033181541123</v>
      </c>
    </row>
    <row r="7" spans="1:44">
      <c r="B7">
        <v>0.11637512269615959</v>
      </c>
      <c r="C7" s="45">
        <v>0.80813591697996001</v>
      </c>
      <c r="D7">
        <v>25.272137575500814</v>
      </c>
      <c r="E7" s="27">
        <v>1939</v>
      </c>
      <c r="F7" s="28">
        <v>3.7700000000000003E-12</v>
      </c>
      <c r="G7" t="s">
        <v>304</v>
      </c>
      <c r="H7">
        <f>TINV(0.0455,H5)</f>
        <v>2.4288090818068513</v>
      </c>
      <c r="I7" s="27">
        <v>1941</v>
      </c>
      <c r="J7" s="28">
        <v>3.9100000000000001E-12</v>
      </c>
      <c r="K7" t="s">
        <v>304</v>
      </c>
      <c r="L7">
        <f>TINV(0.0455,L5)</f>
        <v>2.5165283449900864</v>
      </c>
      <c r="M7" s="27">
        <v>1941</v>
      </c>
      <c r="N7" s="28">
        <v>3.9100000000000001E-12</v>
      </c>
      <c r="O7" t="s">
        <v>304</v>
      </c>
      <c r="P7">
        <f>TINV(0.0455,P5)</f>
        <v>2.5165283449900864</v>
      </c>
      <c r="Q7" s="27">
        <v>1941</v>
      </c>
      <c r="R7" s="28">
        <v>3.9100000000000001E-12</v>
      </c>
      <c r="S7" t="s">
        <v>304</v>
      </c>
      <c r="T7">
        <f>TINV(0.0455,T5)</f>
        <v>2.5165283449900864</v>
      </c>
      <c r="U7" s="27">
        <v>1941</v>
      </c>
      <c r="V7" s="28">
        <v>3.9100000000000001E-12</v>
      </c>
      <c r="W7" t="s">
        <v>304</v>
      </c>
      <c r="X7">
        <f>TINV(0.0455,X5)</f>
        <v>2.5165283449900864</v>
      </c>
      <c r="Y7" s="27">
        <v>1941</v>
      </c>
      <c r="Z7" s="28">
        <v>3.9100000000000001E-12</v>
      </c>
      <c r="AA7" t="s">
        <v>304</v>
      </c>
      <c r="AB7">
        <f>TINV(0.0455,AB5)</f>
        <v>2.5165283449900864</v>
      </c>
      <c r="AC7" s="27">
        <v>1941</v>
      </c>
      <c r="AD7" s="28">
        <v>3.9100000000000001E-12</v>
      </c>
      <c r="AE7" t="s">
        <v>304</v>
      </c>
      <c r="AF7">
        <f>TINV(0.0455,AF5)</f>
        <v>2.5165283449900864</v>
      </c>
      <c r="AG7" s="27">
        <v>1939</v>
      </c>
      <c r="AH7" s="28">
        <v>3.7700000000000003E-12</v>
      </c>
      <c r="AI7" t="s">
        <v>304</v>
      </c>
      <c r="AJ7">
        <f>TINV(0.0455,AJ5)</f>
        <v>2.5165283449900864</v>
      </c>
      <c r="AK7" s="27">
        <v>1939</v>
      </c>
      <c r="AL7" s="28">
        <v>3.7700000000000003E-12</v>
      </c>
      <c r="AM7" t="s">
        <v>304</v>
      </c>
      <c r="AN7">
        <f>TINV(0.0455,AN5)</f>
        <v>2.5165283449900864</v>
      </c>
      <c r="AO7" s="27">
        <v>1939</v>
      </c>
      <c r="AP7" s="28">
        <v>3.7700000000000003E-12</v>
      </c>
    </row>
    <row r="8" spans="1:44">
      <c r="B8">
        <v>0.11748952862888273</v>
      </c>
      <c r="C8" s="45">
        <v>0.81010415684512538</v>
      </c>
      <c r="D8">
        <v>25.596268250624853</v>
      </c>
      <c r="E8" s="27">
        <v>1941</v>
      </c>
      <c r="F8" s="28">
        <v>3.9100000000000001E-12</v>
      </c>
      <c r="G8" t="s">
        <v>305</v>
      </c>
      <c r="H8">
        <f>H7*G3</f>
        <v>5.0741576903615145E-2</v>
      </c>
      <c r="I8" s="27">
        <v>1945</v>
      </c>
      <c r="J8" s="28">
        <v>4.6700000000000001E-12</v>
      </c>
      <c r="K8" t="s">
        <v>305</v>
      </c>
      <c r="L8">
        <f>L7*K3</f>
        <v>7.1358545588264211E-2</v>
      </c>
      <c r="M8" s="27">
        <v>1945</v>
      </c>
      <c r="N8" s="28">
        <v>4.6700000000000001E-12</v>
      </c>
      <c r="O8" t="s">
        <v>305</v>
      </c>
      <c r="P8">
        <f>P7*O3</f>
        <v>6.1300495926869911E-2</v>
      </c>
      <c r="Q8" s="27">
        <v>1945</v>
      </c>
      <c r="R8" s="28">
        <v>4.6700000000000001E-12</v>
      </c>
      <c r="S8" t="s">
        <v>305</v>
      </c>
      <c r="T8">
        <f>T7*S3</f>
        <v>5.6032324515334769E-2</v>
      </c>
      <c r="U8" s="27">
        <v>1945</v>
      </c>
      <c r="V8" s="28">
        <v>4.6700000000000001E-12</v>
      </c>
      <c r="W8" t="s">
        <v>305</v>
      </c>
      <c r="X8">
        <f>X7*W3</f>
        <v>5.4656245944869279E-2</v>
      </c>
      <c r="Y8" s="27">
        <v>1945</v>
      </c>
      <c r="Z8" s="28">
        <v>4.6700000000000001E-12</v>
      </c>
      <c r="AA8" t="s">
        <v>305</v>
      </c>
      <c r="AB8">
        <f>AB7*AA3</f>
        <v>5.408312400902561E-2</v>
      </c>
      <c r="AC8" s="27">
        <v>1945</v>
      </c>
      <c r="AD8" s="28">
        <v>4.6700000000000001E-12</v>
      </c>
      <c r="AE8" t="s">
        <v>305</v>
      </c>
      <c r="AF8">
        <f>AF7*AE3</f>
        <v>5.825604402228348E-2</v>
      </c>
      <c r="AG8" s="27">
        <v>1945</v>
      </c>
      <c r="AH8" s="28">
        <v>4.6700000000000001E-12</v>
      </c>
      <c r="AI8" t="s">
        <v>305</v>
      </c>
      <c r="AJ8">
        <f>AJ7*AI3</f>
        <v>5.8440330233990277E-2</v>
      </c>
      <c r="AK8" s="27">
        <v>1941</v>
      </c>
      <c r="AL8" s="28">
        <v>3.9100000000000001E-12</v>
      </c>
      <c r="AM8" t="s">
        <v>305</v>
      </c>
      <c r="AN8">
        <f>AN7*AM3</f>
        <v>5.8751502041384816E-2</v>
      </c>
      <c r="AO8" s="27">
        <v>1941</v>
      </c>
      <c r="AP8" s="28">
        <v>3.9100000000000001E-12</v>
      </c>
    </row>
    <row r="9" spans="1:44">
      <c r="B9">
        <v>0.11999514638619363</v>
      </c>
      <c r="C9" s="45">
        <v>0.81491525184835989</v>
      </c>
      <c r="D9">
        <v>26.417581999161776</v>
      </c>
      <c r="E9" s="27">
        <v>1945</v>
      </c>
      <c r="F9" s="28">
        <v>4.6700000000000001E-12</v>
      </c>
      <c r="G9" t="s">
        <v>306</v>
      </c>
      <c r="H9">
        <f>G2+H8</f>
        <v>1.1732497024480075</v>
      </c>
      <c r="I9" s="27">
        <v>1948</v>
      </c>
      <c r="J9" s="28">
        <v>1.79E-10</v>
      </c>
      <c r="K9" t="s">
        <v>306</v>
      </c>
      <c r="L9">
        <f>K2+L8</f>
        <v>1.1906677497555878</v>
      </c>
      <c r="M9" s="27">
        <v>1948</v>
      </c>
      <c r="N9" s="28">
        <v>1.79E-10</v>
      </c>
      <c r="O9" t="s">
        <v>306</v>
      </c>
      <c r="P9">
        <f>O2+P8</f>
        <v>1.2063146373760263</v>
      </c>
      <c r="Q9" s="27">
        <v>1948</v>
      </c>
      <c r="R9" s="28">
        <v>1.79E-10</v>
      </c>
      <c r="S9" t="s">
        <v>306</v>
      </c>
      <c r="T9">
        <f>S2+T8</f>
        <v>1.1770597298616137</v>
      </c>
      <c r="U9" s="27">
        <v>1948</v>
      </c>
      <c r="V9" s="28">
        <v>1.79E-10</v>
      </c>
      <c r="W9" t="s">
        <v>306</v>
      </c>
      <c r="X9">
        <f>W2+X8</f>
        <v>1.1778252211942208</v>
      </c>
      <c r="Y9" s="27">
        <v>1948</v>
      </c>
      <c r="Z9" s="28">
        <v>1.79E-10</v>
      </c>
      <c r="AA9" t="s">
        <v>306</v>
      </c>
      <c r="AB9">
        <f>AA2+AB8</f>
        <v>1.1776753444719721</v>
      </c>
      <c r="AC9" s="27">
        <v>1948</v>
      </c>
      <c r="AD9" s="28">
        <v>1.79E-10</v>
      </c>
      <c r="AE9" t="s">
        <v>306</v>
      </c>
      <c r="AF9">
        <f>AE2+AF8</f>
        <v>1.1816732564170755</v>
      </c>
      <c r="AG9" s="27">
        <v>1948</v>
      </c>
      <c r="AH9" s="28">
        <v>1.79E-10</v>
      </c>
      <c r="AI9" t="s">
        <v>306</v>
      </c>
      <c r="AJ9">
        <f>AI2+AJ8</f>
        <v>1.1831101832806474</v>
      </c>
      <c r="AK9" s="27">
        <v>1948</v>
      </c>
      <c r="AL9" s="28">
        <v>1.79E-10</v>
      </c>
      <c r="AM9" t="s">
        <v>306</v>
      </c>
      <c r="AN9">
        <f>AM2+AN8</f>
        <v>1.1862428811997556</v>
      </c>
      <c r="AO9" s="27">
        <v>1945</v>
      </c>
      <c r="AP9" s="28">
        <v>4.6700000000000001E-12</v>
      </c>
    </row>
    <row r="10" spans="1:44">
      <c r="B10">
        <v>9.452780778035641E-2</v>
      </c>
      <c r="C10" s="45">
        <v>0.93071069931111194</v>
      </c>
      <c r="D10">
        <v>80.593455848836754</v>
      </c>
      <c r="E10" s="27">
        <v>1948</v>
      </c>
      <c r="F10" s="28">
        <v>1.79E-10</v>
      </c>
      <c r="G10" t="s">
        <v>307</v>
      </c>
      <c r="H10">
        <f>G2-H8</f>
        <v>1.071766548640777</v>
      </c>
      <c r="K10" t="s">
        <v>307</v>
      </c>
      <c r="L10">
        <f>K2-L8</f>
        <v>1.0479506585790594</v>
      </c>
      <c r="O10" t="s">
        <v>307</v>
      </c>
      <c r="P10">
        <f>O2-P8</f>
        <v>1.0837136455222864</v>
      </c>
      <c r="S10" t="s">
        <v>307</v>
      </c>
      <c r="T10">
        <f>S2-T8</f>
        <v>1.0649950808309443</v>
      </c>
      <c r="W10" t="s">
        <v>307</v>
      </c>
      <c r="X10">
        <f>W2-X8</f>
        <v>1.0685127293044825</v>
      </c>
      <c r="AA10" t="s">
        <v>307</v>
      </c>
      <c r="AB10">
        <f>AA2-AB8</f>
        <v>1.0695090964539209</v>
      </c>
      <c r="AE10" t="s">
        <v>307</v>
      </c>
      <c r="AF10">
        <f>AE2-AF8</f>
        <v>1.0651611683725086</v>
      </c>
      <c r="AI10" t="s">
        <v>307</v>
      </c>
      <c r="AJ10">
        <f>AI2-AJ8</f>
        <v>1.066229522812667</v>
      </c>
      <c r="AM10" t="s">
        <v>307</v>
      </c>
      <c r="AN10">
        <f>AM2-AN8</f>
        <v>1.0687398771169858</v>
      </c>
    </row>
    <row r="11" spans="1:44">
      <c r="A11" t="s">
        <v>298</v>
      </c>
      <c r="B11" s="19">
        <f>AVERAGE(B2:B10)</f>
        <v>0.11593854685562215</v>
      </c>
      <c r="C11" s="19">
        <f>AVERAGE(C2:C10)</f>
        <v>0.82195127938306012</v>
      </c>
      <c r="D11" s="19">
        <f>AVERAGE(D2:D10)</f>
        <v>32.101527067367229</v>
      </c>
      <c r="E11" s="19">
        <f>AVERAGE(E2:E10)</f>
        <v>1925.7777777777778</v>
      </c>
      <c r="F11" s="19">
        <f>AVERAGE(F2:F10)</f>
        <v>2.1417088888888888E-11</v>
      </c>
      <c r="G11" t="s">
        <v>308</v>
      </c>
      <c r="H11" s="46">
        <f>LN(G2)</f>
        <v>0.11556557940040403</v>
      </c>
      <c r="K11" t="s">
        <v>308</v>
      </c>
      <c r="L11" s="46">
        <f>LN(K2)</f>
        <v>0.1127117130252801</v>
      </c>
      <c r="O11" t="s">
        <v>308</v>
      </c>
      <c r="P11" s="46">
        <f>LN(O2)</f>
        <v>0.13541698754055173</v>
      </c>
      <c r="S11" t="s">
        <v>308</v>
      </c>
      <c r="T11" s="46">
        <f>LN(S2)</f>
        <v>0.11424559102248676</v>
      </c>
      <c r="W11" t="s">
        <v>308</v>
      </c>
      <c r="X11" s="46">
        <f>LN(W2)</f>
        <v>0.11615413215698869</v>
      </c>
      <c r="AA11" t="s">
        <v>308</v>
      </c>
      <c r="AB11" s="46">
        <f>LN(AA2)</f>
        <v>0.11653089246369963</v>
      </c>
      <c r="AE11" t="s">
        <v>308</v>
      </c>
      <c r="AF11" s="46">
        <f>LN(AE2)</f>
        <v>0.11637512269615959</v>
      </c>
      <c r="AI11" t="s">
        <v>308</v>
      </c>
      <c r="AJ11" s="46">
        <f>LN(AI2)</f>
        <v>0.11748952862888273</v>
      </c>
      <c r="AM11" t="s">
        <v>308</v>
      </c>
      <c r="AN11" s="46">
        <f>LN(AM2)</f>
        <v>0.11999514638619363</v>
      </c>
    </row>
    <row r="12" spans="1:44">
      <c r="A12" t="s">
        <v>299</v>
      </c>
      <c r="B12" s="19">
        <f>STDEV(B2:B10)</f>
        <v>1.0431667222366426E-2</v>
      </c>
      <c r="C12" s="19">
        <f>STDEV(C2:C10)</f>
        <v>5.2494346419161855E-2</v>
      </c>
      <c r="D12" s="19">
        <f>STDEV(D2:D10)</f>
        <v>18.684211034420109</v>
      </c>
      <c r="E12" s="19">
        <f>STDEV(E2:E10)</f>
        <v>21.452143120082344</v>
      </c>
      <c r="F12" s="19">
        <f>STDEV(F2:F10)</f>
        <v>5.9123524139898075E-11</v>
      </c>
      <c r="G12" t="s">
        <v>309</v>
      </c>
      <c r="H12" s="46">
        <f>LN(H9)</f>
        <v>0.15977742207889736</v>
      </c>
      <c r="K12" t="s">
        <v>309</v>
      </c>
      <c r="L12" s="46">
        <f>LN(L9)</f>
        <v>0.17451428399487903</v>
      </c>
      <c r="O12" t="s">
        <v>309</v>
      </c>
      <c r="P12" s="46">
        <f>LN(P9)</f>
        <v>0.18756995762486478</v>
      </c>
      <c r="S12" t="s">
        <v>309</v>
      </c>
      <c r="T12" s="46">
        <f>LN(T9)</f>
        <v>0.16301957453650245</v>
      </c>
      <c r="W12" t="s">
        <v>309</v>
      </c>
      <c r="X12" s="46">
        <f>LN(X9)</f>
        <v>0.16366970511653478</v>
      </c>
      <c r="AA12" t="s">
        <v>309</v>
      </c>
      <c r="AB12" s="46">
        <f>LN(AB9)</f>
        <v>0.16354244832480599</v>
      </c>
      <c r="AE12" t="s">
        <v>309</v>
      </c>
      <c r="AF12" s="46">
        <f>LN(AF9)</f>
        <v>0.16693144795804141</v>
      </c>
      <c r="AI12" t="s">
        <v>309</v>
      </c>
      <c r="AJ12" s="46">
        <f>LN(AJ9)</f>
        <v>0.16814671952692853</v>
      </c>
      <c r="AM12" t="s">
        <v>309</v>
      </c>
      <c r="AN12" s="46">
        <f>LN(AN9)</f>
        <v>0.17079106982789752</v>
      </c>
    </row>
    <row r="13" spans="1:44">
      <c r="A13" t="s">
        <v>300</v>
      </c>
      <c r="B13" s="19">
        <f>MIN(B2:B10)</f>
        <v>9.452780778035641E-2</v>
      </c>
      <c r="C13" s="19">
        <f>MIN(C2:C10)</f>
        <v>0.72476728327053108</v>
      </c>
      <c r="D13" s="19">
        <f>MIN(D2:D10)</f>
        <v>15.799733953494732</v>
      </c>
      <c r="E13" s="19">
        <f>MIN(E2:E10)</f>
        <v>1891</v>
      </c>
      <c r="F13" s="19">
        <f>MIN(F2:F10)</f>
        <v>1.4999999999999999E-14</v>
      </c>
      <c r="G13" t="s">
        <v>310</v>
      </c>
      <c r="H13" s="46">
        <f>LN(H10)</f>
        <v>6.9308267142570837E-2</v>
      </c>
      <c r="K13" t="s">
        <v>310</v>
      </c>
      <c r="L13" s="46">
        <f>LN(L10)</f>
        <v>4.6836503281950347E-2</v>
      </c>
      <c r="O13" t="s">
        <v>310</v>
      </c>
      <c r="P13" s="46">
        <f>LN(P10)</f>
        <v>8.0393703472490835E-2</v>
      </c>
      <c r="S13" t="s">
        <v>310</v>
      </c>
      <c r="T13" s="46">
        <f>LN(T10)</f>
        <v>6.2970180212640642E-2</v>
      </c>
      <c r="W13" t="s">
        <v>310</v>
      </c>
      <c r="X13" s="46">
        <f>LN(X10)</f>
        <v>6.6267708953162044E-2</v>
      </c>
      <c r="AA13" t="s">
        <v>310</v>
      </c>
      <c r="AB13" s="46">
        <f>LN(AB10)</f>
        <v>6.7199754837412487E-2</v>
      </c>
      <c r="AE13" t="s">
        <v>310</v>
      </c>
      <c r="AF13" s="46">
        <f>LN(AF10)</f>
        <v>6.3126119517058321E-2</v>
      </c>
      <c r="AI13" t="s">
        <v>310</v>
      </c>
      <c r="AJ13" s="46">
        <f>LN(AJ10)</f>
        <v>6.4128614774310977E-2</v>
      </c>
      <c r="AM13" t="s">
        <v>310</v>
      </c>
      <c r="AN13" s="46">
        <f>LN(AN10)</f>
        <v>6.648026952057097E-2</v>
      </c>
    </row>
    <row r="14" spans="1:44">
      <c r="A14" t="s">
        <v>301</v>
      </c>
      <c r="B14" s="19">
        <f>MAX(B2:B10)</f>
        <v>0.13541698754055173</v>
      </c>
      <c r="C14" s="19">
        <f>MAX(C2:C10)</f>
        <v>0.93071069931111194</v>
      </c>
      <c r="D14" s="19">
        <f>MAX(D2:D10)</f>
        <v>80.593455848836754</v>
      </c>
      <c r="E14" s="19">
        <f>MAX(E2:E10)</f>
        <v>1948</v>
      </c>
      <c r="F14" s="19">
        <f>MAX(F2:F10)</f>
        <v>1.79E-10</v>
      </c>
      <c r="G14" t="s">
        <v>311</v>
      </c>
      <c r="H14" s="46">
        <f>H12-H11</f>
        <v>4.4211842678493332E-2</v>
      </c>
      <c r="K14" t="s">
        <v>311</v>
      </c>
      <c r="L14" s="46">
        <f>L12-L11</f>
        <v>6.180257096959893E-2</v>
      </c>
      <c r="O14" t="s">
        <v>311</v>
      </c>
      <c r="P14" s="46">
        <f>P12-P11</f>
        <v>5.2152970084313049E-2</v>
      </c>
      <c r="S14" t="s">
        <v>311</v>
      </c>
      <c r="T14" s="46">
        <f>T12-T11</f>
        <v>4.8773983514015698E-2</v>
      </c>
      <c r="W14" t="s">
        <v>311</v>
      </c>
      <c r="X14" s="46">
        <f>X12-X11</f>
        <v>4.7515572959546087E-2</v>
      </c>
      <c r="AA14" t="s">
        <v>311</v>
      </c>
      <c r="AB14" s="46">
        <f>AB12-AB11</f>
        <v>4.7011555861106363E-2</v>
      </c>
      <c r="AE14" t="s">
        <v>311</v>
      </c>
      <c r="AF14" s="46">
        <f>AF12-AF11</f>
        <v>5.0556325261881821E-2</v>
      </c>
      <c r="AI14" t="s">
        <v>311</v>
      </c>
      <c r="AJ14" s="46">
        <f>AJ12-AJ11</f>
        <v>5.0657190898045795E-2</v>
      </c>
      <c r="AM14" t="s">
        <v>311</v>
      </c>
      <c r="AN14" s="46">
        <f>AN12-AN11</f>
        <v>5.0795923441703889E-2</v>
      </c>
    </row>
    <row r="15" spans="1:44">
      <c r="A15" t="s">
        <v>302</v>
      </c>
      <c r="B15" s="19">
        <f>ABS(B14-B13)</f>
        <v>4.0889179760195321E-2</v>
      </c>
      <c r="C15" s="19">
        <f>ABS(C14-C13)</f>
        <v>0.20594341604058086</v>
      </c>
      <c r="D15" s="19">
        <f>ABS(D14-D13)</f>
        <v>64.793721895342017</v>
      </c>
      <c r="E15" s="19">
        <f>ABS(E14-E13)</f>
        <v>57</v>
      </c>
      <c r="F15" s="19">
        <f>ABS(F14-F13)</f>
        <v>1.78985E-10</v>
      </c>
      <c r="G15" t="s">
        <v>312</v>
      </c>
      <c r="H15" s="46">
        <f>H11-H13</f>
        <v>4.6257312257833194E-2</v>
      </c>
      <c r="K15" t="s">
        <v>312</v>
      </c>
      <c r="L15" s="46">
        <f>L11-L13</f>
        <v>6.5875209743329749E-2</v>
      </c>
      <c r="O15" t="s">
        <v>312</v>
      </c>
      <c r="P15" s="46">
        <f>P11-P13</f>
        <v>5.5023284068060896E-2</v>
      </c>
      <c r="S15" t="s">
        <v>312</v>
      </c>
      <c r="T15" s="46">
        <f>T11-T13</f>
        <v>5.1275410809846114E-2</v>
      </c>
      <c r="W15" t="s">
        <v>312</v>
      </c>
      <c r="X15" s="46">
        <f>X11-X13</f>
        <v>4.9886423203826649E-2</v>
      </c>
      <c r="AA15" t="s">
        <v>312</v>
      </c>
      <c r="AB15" s="46">
        <f>AB11-AB13</f>
        <v>4.9331137626287144E-2</v>
      </c>
      <c r="AE15" t="s">
        <v>312</v>
      </c>
      <c r="AF15" s="46">
        <f>AF11-AF13</f>
        <v>5.3249003179101265E-2</v>
      </c>
      <c r="AI15" t="s">
        <v>312</v>
      </c>
      <c r="AJ15" s="46">
        <f>AJ11-AJ13</f>
        <v>5.3360913854571757E-2</v>
      </c>
      <c r="AM15" t="s">
        <v>312</v>
      </c>
      <c r="AN15" s="46">
        <f>AN11-AN13</f>
        <v>5.351487686562266E-2</v>
      </c>
    </row>
    <row r="16" spans="1:44">
      <c r="A16" t="s">
        <v>303</v>
      </c>
      <c r="B16" s="19">
        <f>COUNT(B2:B10)</f>
        <v>9</v>
      </c>
      <c r="G16" t="s">
        <v>313</v>
      </c>
      <c r="H16" s="47">
        <f>AVERAGE(H14:H15)</f>
        <v>4.5234577468163263E-2</v>
      </c>
      <c r="K16" t="s">
        <v>313</v>
      </c>
      <c r="L16" s="47">
        <f>AVERAGE(L14:L15)</f>
        <v>6.383889035646434E-2</v>
      </c>
      <c r="O16" t="s">
        <v>313</v>
      </c>
      <c r="P16" s="47">
        <f>AVERAGE(P14:P15)</f>
        <v>5.3588127076186973E-2</v>
      </c>
      <c r="S16" t="s">
        <v>313</v>
      </c>
      <c r="T16" s="47">
        <f>AVERAGE(T14:T15)</f>
        <v>5.0024697161930906E-2</v>
      </c>
      <c r="W16" t="s">
        <v>313</v>
      </c>
      <c r="X16" s="47">
        <f>AVERAGE(X14:X15)</f>
        <v>4.8700998081686368E-2</v>
      </c>
      <c r="AA16" t="s">
        <v>313</v>
      </c>
      <c r="AB16" s="47">
        <f>AVERAGE(AB14:AB15)</f>
        <v>4.8171346743696754E-2</v>
      </c>
      <c r="AE16" t="s">
        <v>313</v>
      </c>
      <c r="AF16" s="47">
        <f>AVERAGE(AF14:AF15)</f>
        <v>5.1902664220491543E-2</v>
      </c>
      <c r="AI16" t="s">
        <v>313</v>
      </c>
      <c r="AJ16" s="47">
        <f>AVERAGE(AJ14:AJ15)</f>
        <v>5.2009052376308776E-2</v>
      </c>
      <c r="AM16" t="s">
        <v>313</v>
      </c>
      <c r="AN16" s="47">
        <f>AVERAGE(AN14:AN15)</f>
        <v>5.2155400153663274E-2</v>
      </c>
    </row>
    <row r="17" spans="7:40">
      <c r="G17" t="s">
        <v>314</v>
      </c>
      <c r="H17">
        <f>TINV(0.3173,H5)</f>
        <v>1.076738567378277</v>
      </c>
      <c r="K17" t="s">
        <v>314</v>
      </c>
      <c r="L17">
        <f>TINV(0.3173,L5)</f>
        <v>1.0905949072090753</v>
      </c>
      <c r="O17" t="s">
        <v>314</v>
      </c>
      <c r="P17">
        <f>TINV(0.3173,P5)</f>
        <v>1.0905949072090753</v>
      </c>
      <c r="S17" t="s">
        <v>314</v>
      </c>
      <c r="T17">
        <f>TINV(0.3173,T5)</f>
        <v>1.0905949072090753</v>
      </c>
      <c r="W17" t="s">
        <v>314</v>
      </c>
      <c r="X17">
        <f>TINV(0.3173,X5)</f>
        <v>1.0905949072090753</v>
      </c>
      <c r="AA17" t="s">
        <v>314</v>
      </c>
      <c r="AB17">
        <f>TINV(0.3173,AB5)</f>
        <v>1.0905949072090753</v>
      </c>
      <c r="AE17" t="s">
        <v>314</v>
      </c>
      <c r="AF17">
        <f>TINV(0.3173,AF5)</f>
        <v>1.0905949072090753</v>
      </c>
      <c r="AI17" t="s">
        <v>314</v>
      </c>
      <c r="AJ17">
        <f>TINV(0.3173,AJ5)</f>
        <v>1.0905949072090753</v>
      </c>
      <c r="AM17" t="s">
        <v>314</v>
      </c>
      <c r="AN17">
        <f>TINV(0.3173,AN5)</f>
        <v>1.0905949072090753</v>
      </c>
    </row>
    <row r="18" spans="7:40">
      <c r="G18" t="s">
        <v>315</v>
      </c>
      <c r="H18">
        <f>H17*G3</f>
        <v>2.2494733419338421E-2</v>
      </c>
      <c r="K18" t="s">
        <v>315</v>
      </c>
      <c r="L18">
        <f>L17*K3</f>
        <v>3.0924851913286974E-2</v>
      </c>
      <c r="O18" t="s">
        <v>315</v>
      </c>
      <c r="P18">
        <f>P17*O3</f>
        <v>2.6565966880654525E-2</v>
      </c>
      <c r="S18" t="s">
        <v>315</v>
      </c>
      <c r="T18">
        <f>T17*S3</f>
        <v>2.428288474364514E-2</v>
      </c>
      <c r="W18" t="s">
        <v>315</v>
      </c>
      <c r="X18">
        <f>X17*W3</f>
        <v>2.3686529735819816E-2</v>
      </c>
      <c r="AA18" t="s">
        <v>315</v>
      </c>
      <c r="AB18">
        <f>AB17*AA3</f>
        <v>2.3438154284104656E-2</v>
      </c>
      <c r="AE18" t="s">
        <v>315</v>
      </c>
      <c r="AF18">
        <f>AF17*AE3</f>
        <v>2.5246584268098258E-2</v>
      </c>
      <c r="AI18" t="s">
        <v>315</v>
      </c>
      <c r="AJ18">
        <f>AJ17*AI3</f>
        <v>2.5326448897621066E-2</v>
      </c>
      <c r="AM18" t="s">
        <v>315</v>
      </c>
      <c r="AN18">
        <f>AN17*AM3</f>
        <v>2.5461302291618051E-2</v>
      </c>
    </row>
    <row r="19" spans="7:40">
      <c r="G19" t="s">
        <v>316</v>
      </c>
      <c r="H19">
        <f>G2+H18</f>
        <v>1.1450028589637307</v>
      </c>
      <c r="K19" t="s">
        <v>316</v>
      </c>
      <c r="L19">
        <f>K2+L18</f>
        <v>1.1502340560806106</v>
      </c>
      <c r="O19" t="s">
        <v>316</v>
      </c>
      <c r="P19">
        <f>O2+P18</f>
        <v>1.171580108329811</v>
      </c>
      <c r="S19" t="s">
        <v>316</v>
      </c>
      <c r="T19">
        <f>S2+T18</f>
        <v>1.1453102900899241</v>
      </c>
      <c r="W19" t="s">
        <v>316</v>
      </c>
      <c r="X19">
        <f>W2+X18</f>
        <v>1.1468555049851714</v>
      </c>
      <c r="AA19" t="s">
        <v>316</v>
      </c>
      <c r="AB19">
        <f>AA2+AB18</f>
        <v>1.1470303747470512</v>
      </c>
      <c r="AE19" t="s">
        <v>316</v>
      </c>
      <c r="AF19">
        <f>AE2+AF18</f>
        <v>1.1486637966628903</v>
      </c>
      <c r="AI19" t="s">
        <v>316</v>
      </c>
      <c r="AJ19">
        <f>AI2+AJ18</f>
        <v>1.1499963019442783</v>
      </c>
      <c r="AM19" t="s">
        <v>316</v>
      </c>
      <c r="AN19">
        <f>AM2+AN18</f>
        <v>1.1529526814499889</v>
      </c>
    </row>
    <row r="20" spans="7:40">
      <c r="G20" t="s">
        <v>317</v>
      </c>
      <c r="H20">
        <f>G2-H18</f>
        <v>1.1000133921250539</v>
      </c>
      <c r="K20" t="s">
        <v>317</v>
      </c>
      <c r="L20">
        <f>K2-L18</f>
        <v>1.0883843522540366</v>
      </c>
      <c r="O20" t="s">
        <v>317</v>
      </c>
      <c r="P20">
        <f>O2-P18</f>
        <v>1.1184481745685018</v>
      </c>
      <c r="S20" t="s">
        <v>317</v>
      </c>
      <c r="T20">
        <f>S2-T18</f>
        <v>1.0967445206026338</v>
      </c>
      <c r="W20" t="s">
        <v>317</v>
      </c>
      <c r="X20">
        <f>W2-X18</f>
        <v>1.0994824455135319</v>
      </c>
      <c r="AA20" t="s">
        <v>317</v>
      </c>
      <c r="AB20">
        <f>AA2-AB18</f>
        <v>1.1001540661788418</v>
      </c>
      <c r="AE20" t="s">
        <v>317</v>
      </c>
      <c r="AF20">
        <f>AE2-AF18</f>
        <v>1.0981706281266939</v>
      </c>
      <c r="AI20" t="s">
        <v>317</v>
      </c>
      <c r="AJ20">
        <f>AI2-AJ18</f>
        <v>1.0993434041490362</v>
      </c>
      <c r="AM20" t="s">
        <v>317</v>
      </c>
      <c r="AN20">
        <f>AM2-AN18</f>
        <v>1.1020300768667526</v>
      </c>
    </row>
    <row r="21" spans="7:40">
      <c r="G21" t="s">
        <v>308</v>
      </c>
      <c r="H21" s="46">
        <f>LN(G2)</f>
        <v>0.11556557940040403</v>
      </c>
      <c r="K21" t="s">
        <v>308</v>
      </c>
      <c r="L21" s="46">
        <f>LN(K2)</f>
        <v>0.1127117130252801</v>
      </c>
      <c r="O21" t="s">
        <v>308</v>
      </c>
      <c r="P21" s="46">
        <f>LN(O2)</f>
        <v>0.13541698754055173</v>
      </c>
      <c r="S21" t="s">
        <v>308</v>
      </c>
      <c r="T21" s="46">
        <f>LN(S2)</f>
        <v>0.11424559102248676</v>
      </c>
      <c r="W21" t="s">
        <v>308</v>
      </c>
      <c r="X21" s="46">
        <f>LN(W2)</f>
        <v>0.11615413215698869</v>
      </c>
      <c r="AA21" t="s">
        <v>308</v>
      </c>
      <c r="AB21" s="46">
        <f>LN(AA2)</f>
        <v>0.11653089246369963</v>
      </c>
      <c r="AE21" t="s">
        <v>308</v>
      </c>
      <c r="AF21" s="46">
        <f>LN(AE2)</f>
        <v>0.11637512269615959</v>
      </c>
      <c r="AI21" t="s">
        <v>308</v>
      </c>
      <c r="AJ21" s="46">
        <f>LN(AI2)</f>
        <v>0.11748952862888273</v>
      </c>
      <c r="AM21" t="s">
        <v>308</v>
      </c>
      <c r="AN21" s="46">
        <f>LN(AM2)</f>
        <v>0.11999514638619363</v>
      </c>
    </row>
    <row r="22" spans="7:40">
      <c r="G22" t="s">
        <v>318</v>
      </c>
      <c r="H22" s="46">
        <f>LN(H19)</f>
        <v>0.13540713391464085</v>
      </c>
      <c r="K22" t="s">
        <v>318</v>
      </c>
      <c r="L22" s="46">
        <f>LN(L19)</f>
        <v>0.13996544869296113</v>
      </c>
      <c r="O22" t="s">
        <v>318</v>
      </c>
      <c r="P22" s="46">
        <f>LN(P19)</f>
        <v>0.15835335761786215</v>
      </c>
      <c r="S22" t="s">
        <v>318</v>
      </c>
      <c r="T22" s="46">
        <f>LN(T19)</f>
        <v>0.13567559600522172</v>
      </c>
      <c r="W22" t="s">
        <v>318</v>
      </c>
      <c r="X22" s="46">
        <f>LN(X19)</f>
        <v>0.13702385373827181</v>
      </c>
      <c r="AA22" t="s">
        <v>318</v>
      </c>
      <c r="AB22" s="46">
        <f>LN(AB19)</f>
        <v>0.1371763197033519</v>
      </c>
      <c r="AE22" t="s">
        <v>318</v>
      </c>
      <c r="AF22" s="46">
        <f>LN(AF19)</f>
        <v>0.13859935088217684</v>
      </c>
      <c r="AI22" t="s">
        <v>318</v>
      </c>
      <c r="AJ22" s="46">
        <f>LN(AJ19)</f>
        <v>0.13975872666936073</v>
      </c>
      <c r="AM22" t="s">
        <v>318</v>
      </c>
      <c r="AN22" s="46">
        <f>LN(AN19)</f>
        <v>0.14232620093913129</v>
      </c>
    </row>
    <row r="23" spans="7:40">
      <c r="G23" t="s">
        <v>319</v>
      </c>
      <c r="H23" s="46">
        <f>LN(H20)</f>
        <v>9.53223543893542E-2</v>
      </c>
      <c r="K23" t="s">
        <v>319</v>
      </c>
      <c r="L23" s="46">
        <f>LN(L20)</f>
        <v>8.4694350989755557E-2</v>
      </c>
      <c r="O23" t="s">
        <v>319</v>
      </c>
      <c r="P23" s="46">
        <f>LN(P20)</f>
        <v>0.11194216611237907</v>
      </c>
      <c r="S23" t="s">
        <v>319</v>
      </c>
      <c r="T23" s="46">
        <f>LN(T20)</f>
        <v>9.2346265020371548E-2</v>
      </c>
      <c r="W23" t="s">
        <v>319</v>
      </c>
      <c r="X23" s="46">
        <f>LN(X20)</f>
        <v>9.4839565003942125E-2</v>
      </c>
      <c r="AA23" t="s">
        <v>319</v>
      </c>
      <c r="AB23" s="46">
        <f>LN(AB20)</f>
        <v>9.5450230159399505E-2</v>
      </c>
      <c r="AE23" t="s">
        <v>319</v>
      </c>
      <c r="AF23" s="46">
        <f>LN(AF20)</f>
        <v>9.3645730036651401E-2</v>
      </c>
      <c r="AI23" t="s">
        <v>319</v>
      </c>
      <c r="AJ23" s="46">
        <f>LN(AJ20)</f>
        <v>9.4713096266363497E-2</v>
      </c>
      <c r="AM23" t="s">
        <v>319</v>
      </c>
      <c r="AN23" s="46">
        <f>LN(AN20)</f>
        <v>9.7154003340810174E-2</v>
      </c>
    </row>
    <row r="24" spans="7:40">
      <c r="G24" t="s">
        <v>320</v>
      </c>
      <c r="H24" s="46">
        <f>H22-H21</f>
        <v>1.9841554514236817E-2</v>
      </c>
      <c r="K24" t="s">
        <v>320</v>
      </c>
      <c r="L24" s="46">
        <f>L22-L21</f>
        <v>2.7253735667681023E-2</v>
      </c>
      <c r="O24" t="s">
        <v>320</v>
      </c>
      <c r="P24" s="46">
        <f>P22-P21</f>
        <v>2.293637007731042E-2</v>
      </c>
      <c r="S24" t="s">
        <v>320</v>
      </c>
      <c r="T24" s="46">
        <f>T22-T21</f>
        <v>2.1430004982734965E-2</v>
      </c>
      <c r="W24" t="s">
        <v>320</v>
      </c>
      <c r="X24" s="46">
        <f>X22-X21</f>
        <v>2.0869721581283113E-2</v>
      </c>
      <c r="AA24" t="s">
        <v>320</v>
      </c>
      <c r="AB24" s="46">
        <f>AB22-AB21</f>
        <v>2.0645427239652264E-2</v>
      </c>
      <c r="AE24" t="s">
        <v>320</v>
      </c>
      <c r="AF24" s="46">
        <f>AF22-AF21</f>
        <v>2.2224228186017256E-2</v>
      </c>
      <c r="AI24" t="s">
        <v>320</v>
      </c>
      <c r="AJ24" s="46">
        <f>AJ22-AJ21</f>
        <v>2.2269198040478E-2</v>
      </c>
      <c r="AM24" t="s">
        <v>320</v>
      </c>
      <c r="AN24" s="46">
        <f>AN22-AN21</f>
        <v>2.2331054552937657E-2</v>
      </c>
    </row>
    <row r="25" spans="7:40">
      <c r="G25" t="s">
        <v>321</v>
      </c>
      <c r="H25" s="46">
        <f>H21-H23</f>
        <v>2.0243225011049831E-2</v>
      </c>
      <c r="K25" t="s">
        <v>321</v>
      </c>
      <c r="L25" s="46">
        <f>L21-L23</f>
        <v>2.8017362035524546E-2</v>
      </c>
      <c r="O25" t="s">
        <v>321</v>
      </c>
      <c r="P25" s="46">
        <f>P21-P23</f>
        <v>2.3474821428172657E-2</v>
      </c>
      <c r="S25" t="s">
        <v>321</v>
      </c>
      <c r="T25" s="46">
        <f>T21-T23</f>
        <v>2.1899326002115208E-2</v>
      </c>
      <c r="W25" t="s">
        <v>321</v>
      </c>
      <c r="X25" s="46">
        <f>X21-X23</f>
        <v>2.1314567153046568E-2</v>
      </c>
      <c r="AA25" t="s">
        <v>321</v>
      </c>
      <c r="AB25" s="46">
        <f>AB21-AB23</f>
        <v>2.1080662304300127E-2</v>
      </c>
      <c r="AE25" t="s">
        <v>321</v>
      </c>
      <c r="AF25" s="46">
        <f>AF21-AF23</f>
        <v>2.2729392659508185E-2</v>
      </c>
      <c r="AI25" t="s">
        <v>321</v>
      </c>
      <c r="AJ25" s="46">
        <f>AJ21-AJ23</f>
        <v>2.2776432362519236E-2</v>
      </c>
      <c r="AM25" t="s">
        <v>321</v>
      </c>
      <c r="AN25" s="46">
        <f>AN21-AN23</f>
        <v>2.2841143045383455E-2</v>
      </c>
    </row>
    <row r="26" spans="7:40">
      <c r="G26" t="s">
        <v>322</v>
      </c>
      <c r="H26" s="47">
        <f>AVERAGE(H24:H25)</f>
        <v>2.0042389762643324E-2</v>
      </c>
      <c r="K26" t="s">
        <v>322</v>
      </c>
      <c r="L26" s="47">
        <f>AVERAGE(L24:L25)</f>
        <v>2.7635548851602784E-2</v>
      </c>
      <c r="O26" t="s">
        <v>322</v>
      </c>
      <c r="P26" s="47">
        <f>AVERAGE(P24:P25)</f>
        <v>2.3205595752741538E-2</v>
      </c>
      <c r="S26" t="s">
        <v>322</v>
      </c>
      <c r="T26" s="47">
        <f>AVERAGE(T24:T25)</f>
        <v>2.1664665492425086E-2</v>
      </c>
      <c r="W26" t="s">
        <v>322</v>
      </c>
      <c r="X26" s="47">
        <f>AVERAGE(X24:X25)</f>
        <v>2.109214436716484E-2</v>
      </c>
      <c r="AA26" t="s">
        <v>322</v>
      </c>
      <c r="AB26" s="47">
        <f>AVERAGE(AB24:AB25)</f>
        <v>2.0863044771976196E-2</v>
      </c>
      <c r="AE26" t="s">
        <v>322</v>
      </c>
      <c r="AF26" s="47">
        <f>AVERAGE(AF24:AF25)</f>
        <v>2.2476810422762721E-2</v>
      </c>
      <c r="AI26" t="s">
        <v>322</v>
      </c>
      <c r="AJ26" s="47">
        <f>AVERAGE(AJ24:AJ25)</f>
        <v>2.2522815201498618E-2</v>
      </c>
      <c r="AM26" t="s">
        <v>322</v>
      </c>
      <c r="AN26" s="47">
        <f>AVERAGE(AN24:AN25)</f>
        <v>2.2586098799160556E-2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H7"/>
  <sheetViews>
    <sheetView workbookViewId="0">
      <selection activeCell="F1" sqref="F1"/>
    </sheetView>
  </sheetViews>
  <sheetFormatPr defaultRowHeight="15"/>
  <sheetData>
    <row r="1" spans="1:8" ht="16.5" thickTop="1" thickBot="1">
      <c r="B1" s="19" t="s">
        <v>295</v>
      </c>
      <c r="C1" s="19" t="s">
        <v>296</v>
      </c>
      <c r="D1" s="19" t="s">
        <v>297</v>
      </c>
      <c r="E1" s="25" t="s">
        <v>0</v>
      </c>
      <c r="F1" s="25" t="s">
        <v>11</v>
      </c>
      <c r="G1" s="41" t="e">
        <f>LN(G2)</f>
        <v>#VALUE!</v>
      </c>
      <c r="H1" s="42" t="e">
        <f>G4</f>
        <v>#VALUE!</v>
      </c>
    </row>
    <row r="2" spans="1:8" ht="15.75" thickTop="1">
      <c r="A2" t="s">
        <v>298</v>
      </c>
      <c r="B2" s="19">
        <f ca="1">AVERAGE(B1:B2)</f>
        <v>0</v>
      </c>
      <c r="C2" s="19">
        <f ca="1">AVERAGE(C1:C2)</f>
        <v>0</v>
      </c>
      <c r="D2" s="19">
        <f ca="1">AVERAGE(D1:D2)</f>
        <v>0</v>
      </c>
      <c r="E2" s="19">
        <f ca="1">AVERAGE(E1:E2)</f>
        <v>0</v>
      </c>
      <c r="F2" s="19">
        <f ca="1">AVERAGE(F1:F2)</f>
        <v>0</v>
      </c>
      <c r="G2" t="e">
        <f t="array" ref="G2:H6">LOGEST(F1:F2,E1:E2,TRUE, TRUE)</f>
        <v>#VALUE!</v>
      </c>
      <c r="H2" t="e">
        <v>#VALUE!</v>
      </c>
    </row>
    <row r="3" spans="1:8">
      <c r="A3" t="s">
        <v>299</v>
      </c>
      <c r="B3" s="19">
        <f ca="1">STDEV(B1:B2)</f>
        <v>0</v>
      </c>
      <c r="C3" s="19">
        <f ca="1">STDEV(C1:C2)</f>
        <v>0</v>
      </c>
      <c r="D3" s="19">
        <f ca="1">STDEV(D1:D2)</f>
        <v>0</v>
      </c>
      <c r="E3" s="19">
        <f ca="1">STDEV(E1:E2)</f>
        <v>0</v>
      </c>
      <c r="F3" s="19">
        <f ca="1">STDEV(F1:F2)</f>
        <v>0</v>
      </c>
      <c r="G3" t="e">
        <v>#VALUE!</v>
      </c>
      <c r="H3" t="e">
        <v>#VALUE!</v>
      </c>
    </row>
    <row r="4" spans="1:8">
      <c r="A4" t="s">
        <v>300</v>
      </c>
      <c r="B4" s="19">
        <f ca="1">MIN(B1:B2)</f>
        <v>0</v>
      </c>
      <c r="C4" s="19">
        <f ca="1">MIN(C1:C2)</f>
        <v>0</v>
      </c>
      <c r="D4" s="19">
        <f ca="1">MIN(D1:D2)</f>
        <v>0</v>
      </c>
      <c r="E4" s="19">
        <f ca="1">MIN(E1:E2)</f>
        <v>0</v>
      </c>
      <c r="F4" s="19">
        <f ca="1">MIN(F1:F2)</f>
        <v>0</v>
      </c>
      <c r="G4" t="e">
        <v>#VALUE!</v>
      </c>
      <c r="H4" t="e">
        <v>#VALUE!</v>
      </c>
    </row>
    <row r="5" spans="1:8">
      <c r="A5" t="s">
        <v>301</v>
      </c>
      <c r="B5" s="19">
        <f ca="1">MAX(B1:B2)</f>
        <v>0</v>
      </c>
      <c r="C5" s="19">
        <f ca="1">MAX(C1:C2)</f>
        <v>0</v>
      </c>
      <c r="D5" s="19">
        <f ca="1">MAX(D1:D2)</f>
        <v>0</v>
      </c>
      <c r="E5" s="19">
        <f ca="1">MAX(E1:E2)</f>
        <v>0</v>
      </c>
      <c r="F5" s="19">
        <f ca="1">MAX(F1:F2)</f>
        <v>0</v>
      </c>
      <c r="G5" t="e">
        <v>#VALUE!</v>
      </c>
      <c r="H5" t="e">
        <v>#VALUE!</v>
      </c>
    </row>
    <row r="6" spans="1:8">
      <c r="A6" t="s">
        <v>302</v>
      </c>
      <c r="B6" s="19">
        <f ca="1">ABS(B5-B4)</f>
        <v>0</v>
      </c>
      <c r="C6" s="19">
        <f ca="1">ABS(C5-C4)</f>
        <v>0</v>
      </c>
      <c r="D6" s="19">
        <f ca="1">ABS(D5-D4)</f>
        <v>0</v>
      </c>
      <c r="E6" s="19">
        <f ca="1">ABS(E5-E4)</f>
        <v>0</v>
      </c>
      <c r="F6" s="19">
        <f ca="1">ABS(F5-F4)</f>
        <v>0</v>
      </c>
      <c r="G6" t="e">
        <v>#VALUE!</v>
      </c>
      <c r="H6" t="e">
        <v>#VALUE!</v>
      </c>
    </row>
    <row r="7" spans="1:8">
      <c r="A7" t="s">
        <v>303</v>
      </c>
      <c r="B7" s="19">
        <f ca="1">COUNT(B1:B2)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CR29"/>
  <sheetViews>
    <sheetView workbookViewId="0">
      <selection activeCell="F1" sqref="F1"/>
    </sheetView>
  </sheetViews>
  <sheetFormatPr defaultRowHeight="15"/>
  <sheetData>
    <row r="1" spans="2:96" ht="16.5" thickTop="1" thickBot="1">
      <c r="B1" s="19" t="s">
        <v>295</v>
      </c>
      <c r="C1" s="19" t="s">
        <v>296</v>
      </c>
      <c r="D1" s="19" t="s">
        <v>297</v>
      </c>
      <c r="E1" s="25" t="s">
        <v>0</v>
      </c>
      <c r="F1" s="25" t="s">
        <v>11</v>
      </c>
      <c r="G1" s="43">
        <f>LN(G2)</f>
        <v>0.10668268884042188</v>
      </c>
      <c r="H1" s="44">
        <f>G4</f>
        <v>0.75500896163368514</v>
      </c>
      <c r="I1" s="37" t="s">
        <v>0</v>
      </c>
      <c r="J1" s="37" t="s">
        <v>11</v>
      </c>
      <c r="K1" s="43">
        <f>LN(K2)</f>
        <v>0.10856048119039828</v>
      </c>
      <c r="L1" s="44">
        <f>K4</f>
        <v>0.72121863968558764</v>
      </c>
      <c r="M1" s="37" t="s">
        <v>0</v>
      </c>
      <c r="N1" s="37" t="s">
        <v>11</v>
      </c>
      <c r="O1" s="43">
        <f>LN(O2)</f>
        <v>0.11717569102039675</v>
      </c>
      <c r="P1" s="44">
        <f>O4</f>
        <v>0.77815707026241465</v>
      </c>
      <c r="Q1" s="37" t="s">
        <v>0</v>
      </c>
      <c r="R1" s="37" t="s">
        <v>11</v>
      </c>
      <c r="S1" s="43">
        <f>LN(S2)</f>
        <v>0.10952873476434573</v>
      </c>
      <c r="T1" s="44">
        <f>S4</f>
        <v>0.74597614363969234</v>
      </c>
      <c r="U1" s="37" t="s">
        <v>0</v>
      </c>
      <c r="V1" s="37" t="s">
        <v>11</v>
      </c>
      <c r="W1" s="43">
        <f>LN(W2)</f>
        <v>0.10349267463285944</v>
      </c>
      <c r="X1" s="44">
        <f>W4</f>
        <v>0.74084530092242629</v>
      </c>
      <c r="Y1" s="37" t="s">
        <v>0</v>
      </c>
      <c r="Z1" s="37" t="s">
        <v>11</v>
      </c>
      <c r="AA1" s="43">
        <f>LN(AA2)</f>
        <v>0.1033758318284327</v>
      </c>
      <c r="AB1" s="44">
        <f>AA4</f>
        <v>0.74553142373859005</v>
      </c>
      <c r="AC1" s="37" t="s">
        <v>0</v>
      </c>
      <c r="AD1" s="37" t="s">
        <v>11</v>
      </c>
      <c r="AE1" s="43">
        <f>LN(AE2)</f>
        <v>0.1045518183396319</v>
      </c>
      <c r="AF1" s="44">
        <f>AE4</f>
        <v>0.74451805326296749</v>
      </c>
      <c r="AG1" s="37" t="s">
        <v>0</v>
      </c>
      <c r="AH1" s="37" t="s">
        <v>11</v>
      </c>
      <c r="AI1" s="43">
        <f>LN(AI2)</f>
        <v>0.10679897957099412</v>
      </c>
      <c r="AJ1" s="44">
        <f>AI4</f>
        <v>0.75305880706994233</v>
      </c>
      <c r="AK1" s="37" t="s">
        <v>0</v>
      </c>
      <c r="AL1" s="37" t="s">
        <v>11</v>
      </c>
      <c r="AM1" s="43">
        <f>LN(AM2)</f>
        <v>0.10637468056025934</v>
      </c>
      <c r="AN1" s="44">
        <f>AM4</f>
        <v>0.75245223835477215</v>
      </c>
      <c r="AO1" s="37" t="s">
        <v>0</v>
      </c>
      <c r="AP1" s="37" t="s">
        <v>11</v>
      </c>
      <c r="AQ1" s="43">
        <f>LN(AQ2)</f>
        <v>0.10667538187176881</v>
      </c>
      <c r="AR1" s="44">
        <f>AQ4</f>
        <v>0.75500189701854648</v>
      </c>
      <c r="AS1" s="37" t="s">
        <v>0</v>
      </c>
      <c r="AT1" s="37" t="s">
        <v>11</v>
      </c>
      <c r="AU1" s="43">
        <f>LN(AU2)</f>
        <v>0.10668799648305154</v>
      </c>
      <c r="AV1" s="44">
        <f>AU4</f>
        <v>0.75522850904301819</v>
      </c>
      <c r="AW1" s="37" t="s">
        <v>0</v>
      </c>
      <c r="AX1" s="37" t="s">
        <v>11</v>
      </c>
      <c r="AY1" s="43">
        <f>LN(AY2)</f>
        <v>0.10855307307359453</v>
      </c>
      <c r="AZ1" s="44">
        <f>AY4</f>
        <v>0.77446659136991425</v>
      </c>
      <c r="BA1" s="37" t="s">
        <v>0</v>
      </c>
      <c r="BB1" s="37" t="s">
        <v>11</v>
      </c>
      <c r="BC1" s="43">
        <f>LN(BC2)</f>
        <v>0.1056978189241413</v>
      </c>
      <c r="BD1" s="44">
        <f>BC4</f>
        <v>0.75236256605471841</v>
      </c>
      <c r="BE1" s="37" t="s">
        <v>0</v>
      </c>
      <c r="BF1" s="37" t="s">
        <v>11</v>
      </c>
      <c r="BG1" s="43">
        <f>LN(BG2)</f>
        <v>0.10577806729521069</v>
      </c>
      <c r="BH1" s="44">
        <f>BG4</f>
        <v>0.75210188210348339</v>
      </c>
      <c r="BI1" s="37" t="s">
        <v>0</v>
      </c>
      <c r="BJ1" s="37" t="s">
        <v>11</v>
      </c>
      <c r="BK1" s="43">
        <f>LN(BK2)</f>
        <v>0.1057958963079673</v>
      </c>
      <c r="BL1" s="44">
        <f>BK4</f>
        <v>0.75003930853717837</v>
      </c>
      <c r="BM1" s="37" t="s">
        <v>0</v>
      </c>
      <c r="BN1" s="37" t="s">
        <v>11</v>
      </c>
      <c r="BO1" s="43">
        <f>LN(BO2)</f>
        <v>0.10715544490195637</v>
      </c>
      <c r="BP1" s="44">
        <f>BO4</f>
        <v>0.75190683773948641</v>
      </c>
      <c r="BQ1" s="37" t="s">
        <v>0</v>
      </c>
      <c r="BR1" s="37" t="s">
        <v>11</v>
      </c>
      <c r="BS1" s="43">
        <f>LN(BS2)</f>
        <v>0.10790395486962835</v>
      </c>
      <c r="BT1" s="44">
        <f>BS4</f>
        <v>0.75677081677496072</v>
      </c>
      <c r="BU1" s="37" t="s">
        <v>0</v>
      </c>
      <c r="BV1" s="37" t="s">
        <v>11</v>
      </c>
      <c r="BW1" s="43">
        <f>LN(BW2)</f>
        <v>0.10944281742179875</v>
      </c>
      <c r="BX1" s="44">
        <f>BW4</f>
        <v>0.77043725932777951</v>
      </c>
      <c r="BY1" s="37" t="s">
        <v>0</v>
      </c>
      <c r="BZ1" s="37" t="s">
        <v>11</v>
      </c>
      <c r="CA1" s="43">
        <f>LN(CA2)</f>
        <v>0.10605275058624865</v>
      </c>
      <c r="CB1" s="44">
        <f>CA4</f>
        <v>0.74656885283377206</v>
      </c>
      <c r="CC1" s="37" t="s">
        <v>0</v>
      </c>
      <c r="CD1" s="37" t="s">
        <v>11</v>
      </c>
      <c r="CE1" s="43">
        <f>LN(CE2)</f>
        <v>0.11041298037073891</v>
      </c>
      <c r="CF1" s="44">
        <f>CE4</f>
        <v>0.77695388361101114</v>
      </c>
      <c r="CG1" s="37" t="s">
        <v>0</v>
      </c>
      <c r="CH1" s="37" t="s">
        <v>11</v>
      </c>
      <c r="CI1" s="43">
        <f>LN(CI2)</f>
        <v>0.10770089791310543</v>
      </c>
      <c r="CJ1" s="44">
        <f>CI4</f>
        <v>0.75112581212376173</v>
      </c>
      <c r="CK1" s="37" t="s">
        <v>0</v>
      </c>
      <c r="CL1" s="37" t="s">
        <v>11</v>
      </c>
      <c r="CM1" s="43">
        <f>LN(CM2)</f>
        <v>9.6839910371592688E-2</v>
      </c>
      <c r="CN1" s="44">
        <f>CM4</f>
        <v>0.82819650192332028</v>
      </c>
      <c r="CO1" s="37" t="s">
        <v>0</v>
      </c>
      <c r="CP1" s="37" t="s">
        <v>11</v>
      </c>
      <c r="CQ1" s="43">
        <f>LN(CQ2)</f>
        <v>0.10423529611900634</v>
      </c>
      <c r="CR1" s="44">
        <f>CQ4</f>
        <v>0.73582004584813454</v>
      </c>
    </row>
    <row r="2" spans="2:96" ht="15.75" thickTop="1">
      <c r="B2">
        <v>0.10856048119039828</v>
      </c>
      <c r="C2" s="45">
        <v>0.72121863968558764</v>
      </c>
      <c r="D2">
        <v>49.153767449056183</v>
      </c>
      <c r="E2" s="27">
        <v>1891</v>
      </c>
      <c r="F2" s="28">
        <v>1.4999999999999999E-14</v>
      </c>
      <c r="G2">
        <f t="array" ref="G2:H6">LOGEST(F2:F23,E2:E23,TRUE, TRUE)</f>
        <v>1.112581164043233</v>
      </c>
      <c r="H2">
        <v>2.7144584933768448E-102</v>
      </c>
      <c r="I2" s="27">
        <v>1892</v>
      </c>
      <c r="J2" s="28">
        <v>6.9800000000000003E-14</v>
      </c>
      <c r="K2">
        <f t="array" ref="K2:L6">LOGEST(J2:J22,I2:I22,TRUE, TRUE)</f>
        <v>1.1146723232086726</v>
      </c>
      <c r="L2">
        <v>7.1305522478918391E-104</v>
      </c>
      <c r="M2" s="27">
        <v>1891</v>
      </c>
      <c r="N2" s="28">
        <v>1.4999999999999999E-14</v>
      </c>
      <c r="O2">
        <f t="array" ref="O2:P6">LOGEST(N2:N22,M2:M22,TRUE, TRUE)</f>
        <v>1.1243169447304884</v>
      </c>
      <c r="P2">
        <v>3.9851219170821777E-111</v>
      </c>
      <c r="Q2" s="27">
        <v>1891</v>
      </c>
      <c r="R2" s="28">
        <v>1.4999999999999999E-14</v>
      </c>
      <c r="S2">
        <f t="array" ref="S2:T6">LOGEST(R2:R22,Q2:Q22,TRUE, TRUE)</f>
        <v>1.1157521313490839</v>
      </c>
      <c r="T2">
        <v>1.0827332341476507E-104</v>
      </c>
      <c r="U2" s="27">
        <v>1891</v>
      </c>
      <c r="V2" s="28">
        <v>1.4999999999999999E-14</v>
      </c>
      <c r="W2">
        <f t="array" ref="W2:X6">LOGEST(V2:V22,U2:U22,TRUE, TRUE)</f>
        <v>1.1090376692272119</v>
      </c>
      <c r="X2">
        <v>1.3469328370089682E-99</v>
      </c>
      <c r="Y2" s="27">
        <v>1891</v>
      </c>
      <c r="Z2" s="28">
        <v>1.4999999999999999E-14</v>
      </c>
      <c r="AA2">
        <f t="array" ref="AA2:AB6">LOGEST(Z2:Z22,Y2:Y22,TRUE, TRUE)</f>
        <v>1.1089080937258544</v>
      </c>
      <c r="AB2">
        <v>1.7009066384646345E-99</v>
      </c>
      <c r="AC2" s="27">
        <v>1891</v>
      </c>
      <c r="AD2" s="28">
        <v>1.4999999999999999E-14</v>
      </c>
      <c r="AE2">
        <f t="array" ref="AE2:AF6">LOGEST(AD2:AD22,AC2:AC22,TRUE, TRUE)</f>
        <v>1.1102129217659475</v>
      </c>
      <c r="AF2">
        <v>1.7257949475337152E-100</v>
      </c>
      <c r="AG2" s="27">
        <v>1891</v>
      </c>
      <c r="AH2" s="28">
        <v>1.4999999999999999E-14</v>
      </c>
      <c r="AI2">
        <f t="array" ref="AI2:AJ6">LOGEST(AH2:AH22,AG2:AG22,TRUE, TRUE)</f>
        <v>1.1127105544429268</v>
      </c>
      <c r="AJ2">
        <v>2.1599731734444107E-102</v>
      </c>
      <c r="AK2" s="27">
        <v>1891</v>
      </c>
      <c r="AL2" s="28">
        <v>1.4999999999999999E-14</v>
      </c>
      <c r="AM2">
        <f t="array" ref="AM2:AN6">LOGEST(AL2:AL22,AK2:AK22,TRUE, TRUE)</f>
        <v>1.1122385326017241</v>
      </c>
      <c r="AN2">
        <v>4.9781463127316043E-102</v>
      </c>
      <c r="AO2" s="27">
        <v>1891</v>
      </c>
      <c r="AP2" s="28">
        <v>1.4999999999999999E-14</v>
      </c>
      <c r="AQ2">
        <f t="array" ref="AQ2:AR6">LOGEST(AP2:AP22,AO2:AO22,TRUE, TRUE)</f>
        <v>1.1125730344772446</v>
      </c>
      <c r="AR2">
        <v>2.7621854129870345E-102</v>
      </c>
      <c r="AS2" s="27">
        <v>1891</v>
      </c>
      <c r="AT2" s="28">
        <v>1.4999999999999999E-14</v>
      </c>
      <c r="AU2">
        <f t="array" ref="AU2:AV6">LOGEST(AT2:AT22,AS2:AS22,TRUE, TRUE)</f>
        <v>1.1125870692421196</v>
      </c>
      <c r="AV2">
        <v>2.7090409705510888E-102</v>
      </c>
      <c r="AW2" s="27">
        <v>1891</v>
      </c>
      <c r="AX2" s="28">
        <v>1.4999999999999999E-14</v>
      </c>
      <c r="AY2">
        <f t="array" ref="AY2:AZ6">LOGEST(AX2:AX22,AW2:AW22,TRUE, TRUE)</f>
        <v>1.114664065616491</v>
      </c>
      <c r="AZ2">
        <v>7.9068713601674836E-104</v>
      </c>
      <c r="BA2" s="27">
        <v>1891</v>
      </c>
      <c r="BB2" s="28">
        <v>1.4999999999999999E-14</v>
      </c>
      <c r="BC2">
        <f t="array" ref="BC2:BD6">LOGEST(BB2:BB22,BA2:BA22,TRUE, TRUE)</f>
        <v>1.1114859557327315</v>
      </c>
      <c r="BD2">
        <v>1.7535150937715973E-101</v>
      </c>
      <c r="BE2" s="27">
        <v>1891</v>
      </c>
      <c r="BF2" s="28">
        <v>1.4999999999999999E-14</v>
      </c>
      <c r="BG2">
        <f t="array" ref="BG2:BH6">LOGEST(BF2:BF22,BE2:BE22,TRUE, TRUE)</f>
        <v>1.1115751542491155</v>
      </c>
      <c r="BH2">
        <v>1.5062300459514859E-101</v>
      </c>
      <c r="BI2" s="27">
        <v>1891</v>
      </c>
      <c r="BJ2" s="28">
        <v>1.4999999999999999E-14</v>
      </c>
      <c r="BK2">
        <f t="array" ref="BK2:BL6">LOGEST(BJ2:BJ22,BI2:BI22,TRUE, TRUE)</f>
        <v>1.1115949727133918</v>
      </c>
      <c r="BL2">
        <v>1.4635144144865372E-101</v>
      </c>
      <c r="BM2" s="27">
        <v>1891</v>
      </c>
      <c r="BN2" s="28">
        <v>1.4999999999999999E-14</v>
      </c>
      <c r="BO2">
        <f t="array" ref="BO2:BP6">LOGEST(BN2:BN22,BM2:BM22,TRUE, TRUE)</f>
        <v>1.1131072678820744</v>
      </c>
      <c r="BP2">
        <v>1.1034890521041129E-102</v>
      </c>
      <c r="BQ2" s="27">
        <v>1891</v>
      </c>
      <c r="BR2" s="28">
        <v>1.4999999999999999E-14</v>
      </c>
      <c r="BS2">
        <f t="array" ref="BS2:BT6">LOGEST(BR2:BR22,BQ2:BQ22,TRUE, TRUE)</f>
        <v>1.113940751663717</v>
      </c>
      <c r="BT2">
        <v>2.6536028200911007E-103</v>
      </c>
      <c r="BU2" s="27">
        <v>1891</v>
      </c>
      <c r="BV2" s="28">
        <v>1.4999999999999999E-14</v>
      </c>
      <c r="BW2">
        <f t="array" ref="BW2:BX6">LOGEST(BV2:BV22,BU2:BU22,TRUE, TRUE)</f>
        <v>1.1156562730090231</v>
      </c>
      <c r="BX2">
        <v>1.4106539704110533E-104</v>
      </c>
      <c r="BY2" s="27">
        <v>1891</v>
      </c>
      <c r="BZ2" s="28">
        <v>1.4999999999999999E-14</v>
      </c>
      <c r="CA2">
        <f t="array" ref="CA2:CB6">LOGEST(BZ2:BZ22,BY2:BY22,TRUE, TRUE)</f>
        <v>1.1118805273092391</v>
      </c>
      <c r="CB2">
        <v>9.0241484401941856E-102</v>
      </c>
      <c r="CC2" s="27">
        <v>1891</v>
      </c>
      <c r="CD2" s="28">
        <v>1.4999999999999999E-14</v>
      </c>
      <c r="CE2">
        <f t="array" ref="CE2:CF6">LOGEST(CD2:CD22,CC2:CC22,TRUE, TRUE)</f>
        <v>1.1167391665955304</v>
      </c>
      <c r="CF2">
        <v>2.1986840226245601E-105</v>
      </c>
      <c r="CG2" s="27">
        <v>1891</v>
      </c>
      <c r="CH2" s="28">
        <v>1.4999999999999999E-14</v>
      </c>
      <c r="CI2">
        <f t="array" ref="CI2:CJ6">LOGEST(CH2:CH22,CG2:CG22,TRUE, TRUE)</f>
        <v>1.1137145812084566</v>
      </c>
      <c r="CJ2">
        <v>3.8844927716906226E-103</v>
      </c>
      <c r="CK2" s="27">
        <v>1891</v>
      </c>
      <c r="CL2" s="28">
        <v>1.4999999999999999E-14</v>
      </c>
      <c r="CM2">
        <f t="array" ref="CM2:CN6">LOGEST(CL2:CL22,CK2:CK22,TRUE, TRUE)</f>
        <v>1.1016839913221059</v>
      </c>
      <c r="CN2">
        <v>3.9819982351734484E-94</v>
      </c>
      <c r="CO2" s="27">
        <v>1891</v>
      </c>
      <c r="CP2" s="28">
        <v>1.4999999999999999E-14</v>
      </c>
      <c r="CQ2">
        <f t="array" ref="CQ2:CR6">LOGEST(CP2:CP22,CO2:CO22,TRUE, TRUE)</f>
        <v>1.1098615703147872</v>
      </c>
      <c r="CR2">
        <v>2.9350128171002772E-100</v>
      </c>
    </row>
    <row r="3" spans="2:96">
      <c r="B3">
        <v>0.11717569102039675</v>
      </c>
      <c r="C3" s="45">
        <v>0.77815707026241465</v>
      </c>
      <c r="D3">
        <v>66.646182289761569</v>
      </c>
      <c r="E3" s="27">
        <v>1892</v>
      </c>
      <c r="F3" s="28">
        <v>6.9800000000000003E-14</v>
      </c>
      <c r="G3">
        <v>1.3588702831559815E-2</v>
      </c>
      <c r="H3">
        <v>26.210762216908453</v>
      </c>
      <c r="I3" s="27">
        <v>1900</v>
      </c>
      <c r="J3" s="28">
        <v>5.58E-14</v>
      </c>
      <c r="K3">
        <v>1.5484363373855215E-2</v>
      </c>
      <c r="L3">
        <v>29.894866312320772</v>
      </c>
      <c r="M3" s="27">
        <v>1900</v>
      </c>
      <c r="N3" s="28">
        <v>5.58E-14</v>
      </c>
      <c r="O3">
        <v>1.435323796083721E-2</v>
      </c>
      <c r="P3">
        <v>27.710390846446817</v>
      </c>
      <c r="Q3" s="27">
        <v>1892</v>
      </c>
      <c r="R3" s="28">
        <v>6.9800000000000003E-14</v>
      </c>
      <c r="S3">
        <v>1.4663108675325566E-2</v>
      </c>
      <c r="T3">
        <v>28.30314152649019</v>
      </c>
      <c r="U3" s="27">
        <v>1892</v>
      </c>
      <c r="V3" s="28">
        <v>6.9800000000000003E-14</v>
      </c>
      <c r="W3">
        <v>1.4042634399365388E-2</v>
      </c>
      <c r="X3">
        <v>27.100207366407908</v>
      </c>
      <c r="Y3" s="27">
        <v>1892</v>
      </c>
      <c r="Z3" s="28">
        <v>6.9800000000000003E-14</v>
      </c>
      <c r="AA3">
        <v>1.3855631356375226E-2</v>
      </c>
      <c r="AB3">
        <v>26.738013795098666</v>
      </c>
      <c r="AC3" s="27">
        <v>1892</v>
      </c>
      <c r="AD3" s="28">
        <v>6.9800000000000003E-14</v>
      </c>
      <c r="AE3">
        <v>1.4050678018413202E-2</v>
      </c>
      <c r="AF3">
        <v>27.11374421721079</v>
      </c>
      <c r="AG3" s="27">
        <v>1892</v>
      </c>
      <c r="AH3" s="28">
        <v>6.9800000000000003E-14</v>
      </c>
      <c r="AI3">
        <v>1.4030483184664128E-2</v>
      </c>
      <c r="AJ3">
        <v>27.069469310118734</v>
      </c>
      <c r="AK3" s="27">
        <v>1892</v>
      </c>
      <c r="AL3" s="28">
        <v>6.9800000000000003E-14</v>
      </c>
      <c r="AM3">
        <v>1.3997533033886954E-2</v>
      </c>
      <c r="AN3">
        <v>27.005234348052976</v>
      </c>
      <c r="AO3" s="27">
        <v>1892</v>
      </c>
      <c r="AP3" s="28">
        <v>6.9800000000000003E-14</v>
      </c>
      <c r="AQ3">
        <v>1.3941026255751224E-2</v>
      </c>
      <c r="AR3">
        <v>26.890919813537096</v>
      </c>
      <c r="AS3" s="27">
        <v>1892</v>
      </c>
      <c r="AT3" s="28">
        <v>6.9800000000000003E-14</v>
      </c>
      <c r="AU3">
        <v>1.3934134163130274E-2</v>
      </c>
      <c r="AV3">
        <v>26.876962220408419</v>
      </c>
      <c r="AW3" s="27">
        <v>1892</v>
      </c>
      <c r="AX3" s="28">
        <v>6.9800000000000003E-14</v>
      </c>
      <c r="AY3">
        <v>1.3439076309065422E-2</v>
      </c>
      <c r="AZ3">
        <v>25.916291948714193</v>
      </c>
      <c r="BA3" s="27">
        <v>1892</v>
      </c>
      <c r="BB3" s="28">
        <v>6.9800000000000003E-14</v>
      </c>
      <c r="BC3">
        <v>1.3911814665375546E-2</v>
      </c>
      <c r="BD3">
        <v>26.82726792774918</v>
      </c>
      <c r="BE3" s="27">
        <v>1892</v>
      </c>
      <c r="BF3" s="28">
        <v>6.9800000000000003E-14</v>
      </c>
      <c r="BG3">
        <v>1.3932116718106078E-2</v>
      </c>
      <c r="BH3">
        <v>26.866418004226322</v>
      </c>
      <c r="BI3" s="27">
        <v>1892</v>
      </c>
      <c r="BJ3" s="28">
        <v>6.9800000000000003E-14</v>
      </c>
      <c r="BK3">
        <v>1.4011539908117336E-2</v>
      </c>
      <c r="BL3">
        <v>27.018233604569815</v>
      </c>
      <c r="BM3" s="27">
        <v>1892</v>
      </c>
      <c r="BN3" s="28">
        <v>6.9800000000000003E-14</v>
      </c>
      <c r="BO3">
        <v>1.4120914504106635E-2</v>
      </c>
      <c r="BP3">
        <v>27.227784481644008</v>
      </c>
      <c r="BQ3" s="27">
        <v>1892</v>
      </c>
      <c r="BR3" s="28">
        <v>6.9800000000000003E-14</v>
      </c>
      <c r="BS3">
        <v>1.4034153256445256E-2</v>
      </c>
      <c r="BT3">
        <v>27.060492444574059</v>
      </c>
      <c r="BU3" s="27">
        <v>1892</v>
      </c>
      <c r="BV3" s="28">
        <v>6.9800000000000003E-14</v>
      </c>
      <c r="BW3">
        <v>1.3705425584052692E-2</v>
      </c>
      <c r="BX3">
        <v>26.425985708046262</v>
      </c>
      <c r="BY3" s="27">
        <v>1892</v>
      </c>
      <c r="BZ3" s="28">
        <v>6.9800000000000003E-14</v>
      </c>
      <c r="CA3">
        <v>1.417555912077067E-2</v>
      </c>
      <c r="CB3">
        <v>27.331788443395645</v>
      </c>
      <c r="CC3" s="27">
        <v>1892</v>
      </c>
      <c r="CD3" s="28">
        <v>6.9800000000000003E-14</v>
      </c>
      <c r="CE3">
        <v>1.3571974795277048E-2</v>
      </c>
      <c r="CF3">
        <v>26.167369937990827</v>
      </c>
      <c r="CG3" s="27">
        <v>1892</v>
      </c>
      <c r="CH3" s="28">
        <v>6.9800000000000003E-14</v>
      </c>
      <c r="CI3">
        <v>1.4222505429282474E-2</v>
      </c>
      <c r="CJ3">
        <v>27.420938127325364</v>
      </c>
      <c r="CK3" s="27">
        <v>1892</v>
      </c>
      <c r="CL3" s="28">
        <v>6.9800000000000003E-14</v>
      </c>
      <c r="CM3">
        <v>1.0118750406290974E-2</v>
      </c>
      <c r="CN3">
        <v>19.508426819559272</v>
      </c>
      <c r="CO3" s="27">
        <v>1892</v>
      </c>
      <c r="CP3" s="28">
        <v>6.9800000000000003E-14</v>
      </c>
      <c r="CQ3">
        <v>1.4328546147006174E-2</v>
      </c>
      <c r="CR3">
        <v>27.621934416426665</v>
      </c>
    </row>
    <row r="4" spans="2:96" ht="15.75" thickBot="1">
      <c r="B4">
        <v>0.10952873476434573</v>
      </c>
      <c r="C4" s="45">
        <v>0.74597614363969234</v>
      </c>
      <c r="D4">
        <v>55.796124553948935</v>
      </c>
      <c r="E4" s="27">
        <v>1900</v>
      </c>
      <c r="F4" s="28">
        <v>5.58E-14</v>
      </c>
      <c r="G4">
        <v>0.75500896163368514</v>
      </c>
      <c r="H4">
        <v>1.1971842799656185</v>
      </c>
      <c r="I4" s="27">
        <v>1908</v>
      </c>
      <c r="J4" s="28">
        <v>2.34E-14</v>
      </c>
      <c r="K4">
        <v>0.72121863968558764</v>
      </c>
      <c r="L4">
        <v>1.2258240892171708</v>
      </c>
      <c r="M4" s="27">
        <v>1908</v>
      </c>
      <c r="N4" s="28">
        <v>2.34E-14</v>
      </c>
      <c r="O4">
        <v>0.77815707026241465</v>
      </c>
      <c r="P4">
        <v>1.1433359164497907</v>
      </c>
      <c r="Q4" s="27">
        <v>1908</v>
      </c>
      <c r="R4" s="28">
        <v>2.34E-14</v>
      </c>
      <c r="S4">
        <v>0.74597614363969234</v>
      </c>
      <c r="T4">
        <v>1.2175300559065103</v>
      </c>
      <c r="U4" s="27">
        <v>1900</v>
      </c>
      <c r="V4" s="28">
        <v>5.58E-14</v>
      </c>
      <c r="W4">
        <v>0.74084530092242629</v>
      </c>
      <c r="X4">
        <v>1.2006090684013975</v>
      </c>
      <c r="Y4" s="27">
        <v>1900</v>
      </c>
      <c r="Z4" s="28">
        <v>5.58E-14</v>
      </c>
      <c r="AA4">
        <v>0.74553142373859005</v>
      </c>
      <c r="AB4">
        <v>1.1913157463988315</v>
      </c>
      <c r="AC4" s="27">
        <v>1900</v>
      </c>
      <c r="AD4" s="28">
        <v>5.58E-14</v>
      </c>
      <c r="AE4">
        <v>0.74451805326296749</v>
      </c>
      <c r="AF4">
        <v>1.2112102037468375</v>
      </c>
      <c r="AG4" s="27">
        <v>1900</v>
      </c>
      <c r="AH4" s="28">
        <v>5.58E-14</v>
      </c>
      <c r="AI4">
        <v>0.75305880706994233</v>
      </c>
      <c r="AJ4">
        <v>1.2281129280877519</v>
      </c>
      <c r="AK4" s="27">
        <v>1900</v>
      </c>
      <c r="AL4" s="28">
        <v>5.58E-14</v>
      </c>
      <c r="AM4">
        <v>0.75245223835477215</v>
      </c>
      <c r="AN4">
        <v>1.226781207673006</v>
      </c>
      <c r="AO4" s="27">
        <v>1900</v>
      </c>
      <c r="AP4" s="28">
        <v>5.58E-14</v>
      </c>
      <c r="AQ4">
        <v>0.75500189701854648</v>
      </c>
      <c r="AR4">
        <v>1.2281749875008106</v>
      </c>
      <c r="AS4" s="27">
        <v>1900</v>
      </c>
      <c r="AT4" s="28">
        <v>5.58E-14</v>
      </c>
      <c r="AU4">
        <v>0.75522850904301819</v>
      </c>
      <c r="AV4">
        <v>1.2276129982829214</v>
      </c>
      <c r="AW4" s="27">
        <v>1900</v>
      </c>
      <c r="AX4" s="28">
        <v>5.58E-14</v>
      </c>
      <c r="AY4">
        <v>0.77446659136991425</v>
      </c>
      <c r="AZ4">
        <v>1.1771792153048259</v>
      </c>
      <c r="BA4" s="27">
        <v>1900</v>
      </c>
      <c r="BB4" s="28">
        <v>5.58E-14</v>
      </c>
      <c r="BC4">
        <v>0.75236256605471841</v>
      </c>
      <c r="BD4">
        <v>1.2169685972261328</v>
      </c>
      <c r="BE4" s="27">
        <v>1900</v>
      </c>
      <c r="BF4" s="28">
        <v>5.58E-14</v>
      </c>
      <c r="BG4">
        <v>0.75210188210348339</v>
      </c>
      <c r="BH4">
        <v>1.2187445668768626</v>
      </c>
      <c r="BI4" s="27">
        <v>1900</v>
      </c>
      <c r="BJ4" s="28">
        <v>5.58E-14</v>
      </c>
      <c r="BK4">
        <v>0.75003930853717837</v>
      </c>
      <c r="BL4">
        <v>1.2219185997518374</v>
      </c>
      <c r="BM4" s="27">
        <v>1900</v>
      </c>
      <c r="BN4" s="28">
        <v>5.58E-14</v>
      </c>
      <c r="BO4">
        <v>0.75190683773948641</v>
      </c>
      <c r="BP4">
        <v>1.2269611764714776</v>
      </c>
      <c r="BQ4" s="27">
        <v>1900</v>
      </c>
      <c r="BR4" s="28">
        <v>5.58E-14</v>
      </c>
      <c r="BS4">
        <v>0.75677081677496072</v>
      </c>
      <c r="BT4">
        <v>1.2194225229039781</v>
      </c>
      <c r="BU4" s="27">
        <v>1900</v>
      </c>
      <c r="BV4" s="28">
        <v>5.58E-14</v>
      </c>
      <c r="BW4">
        <v>0.77043725932777951</v>
      </c>
      <c r="BX4">
        <v>1.1884233962350543</v>
      </c>
      <c r="BY4" s="27">
        <v>1900</v>
      </c>
      <c r="BZ4" s="28">
        <v>5.58E-14</v>
      </c>
      <c r="CA4">
        <v>0.74656885283377206</v>
      </c>
      <c r="CB4">
        <v>1.2264930991363441</v>
      </c>
      <c r="CC4" s="27">
        <v>1900</v>
      </c>
      <c r="CD4" s="28">
        <v>5.58E-14</v>
      </c>
      <c r="CE4">
        <v>0.77695388361101114</v>
      </c>
      <c r="CF4">
        <v>1.1715179260164108</v>
      </c>
      <c r="CG4" s="27">
        <v>1900</v>
      </c>
      <c r="CH4" s="28">
        <v>5.58E-14</v>
      </c>
      <c r="CI4">
        <v>0.75112581212376173</v>
      </c>
      <c r="CJ4">
        <v>1.2246072328982054</v>
      </c>
      <c r="CK4" s="27">
        <v>1900</v>
      </c>
      <c r="CL4" s="28">
        <v>5.58E-14</v>
      </c>
      <c r="CM4">
        <v>0.82819650192332028</v>
      </c>
      <c r="CN4">
        <v>0.86895097883364558</v>
      </c>
      <c r="CO4" s="27">
        <v>1900</v>
      </c>
      <c r="CP4" s="28">
        <v>5.58E-14</v>
      </c>
      <c r="CQ4">
        <v>0.73582004584813454</v>
      </c>
      <c r="CR4">
        <v>1.2155359856033137</v>
      </c>
    </row>
    <row r="5" spans="2:96" ht="16.5" thickTop="1" thickBot="1">
      <c r="B5">
        <v>0.10349267463285944</v>
      </c>
      <c r="C5" s="45">
        <v>0.74084530092242629</v>
      </c>
      <c r="D5">
        <v>54.315282600037513</v>
      </c>
      <c r="E5" s="27">
        <v>1908</v>
      </c>
      <c r="F5" s="28">
        <v>2.34E-14</v>
      </c>
      <c r="G5">
        <v>61.635639137524912</v>
      </c>
      <c r="H5">
        <v>20</v>
      </c>
      <c r="I5" s="27">
        <v>1910</v>
      </c>
      <c r="J5" s="28">
        <v>2.4399999999999999E-14</v>
      </c>
      <c r="K5" s="42">
        <v>49.153767449056183</v>
      </c>
      <c r="L5">
        <v>19</v>
      </c>
      <c r="M5" s="27">
        <v>1910</v>
      </c>
      <c r="N5" s="28">
        <v>2.4399999999999999E-14</v>
      </c>
      <c r="O5" s="42">
        <v>66.646182289761569</v>
      </c>
      <c r="P5">
        <v>19</v>
      </c>
      <c r="Q5" s="27">
        <v>1910</v>
      </c>
      <c r="R5" s="28">
        <v>2.4399999999999999E-14</v>
      </c>
      <c r="S5" s="42">
        <v>55.796124553948935</v>
      </c>
      <c r="T5">
        <v>19</v>
      </c>
      <c r="U5" s="27">
        <v>1910</v>
      </c>
      <c r="V5" s="28">
        <v>2.4399999999999999E-14</v>
      </c>
      <c r="W5" s="42">
        <v>54.315282600037513</v>
      </c>
      <c r="X5">
        <v>19</v>
      </c>
      <c r="Y5" s="27">
        <v>1908</v>
      </c>
      <c r="Z5" s="28">
        <v>2.34E-14</v>
      </c>
      <c r="AA5" s="42">
        <v>55.665407725949315</v>
      </c>
      <c r="AB5">
        <v>19</v>
      </c>
      <c r="AC5" s="27">
        <v>1908</v>
      </c>
      <c r="AD5" s="28">
        <v>2.34E-14</v>
      </c>
      <c r="AE5" s="42">
        <v>55.369246996370748</v>
      </c>
      <c r="AF5">
        <v>19</v>
      </c>
      <c r="AG5" s="27">
        <v>1908</v>
      </c>
      <c r="AH5" s="28">
        <v>2.34E-14</v>
      </c>
      <c r="AI5" s="42">
        <v>57.941395538578533</v>
      </c>
      <c r="AJ5">
        <v>19</v>
      </c>
      <c r="AK5" s="27">
        <v>1908</v>
      </c>
      <c r="AL5" s="28">
        <v>2.34E-14</v>
      </c>
      <c r="AM5" s="42">
        <v>57.752865280316207</v>
      </c>
      <c r="AN5">
        <v>19</v>
      </c>
      <c r="AO5" s="27">
        <v>1908</v>
      </c>
      <c r="AP5" s="28">
        <v>2.34E-14</v>
      </c>
      <c r="AQ5" s="42">
        <v>58.551620885155636</v>
      </c>
      <c r="AR5">
        <v>19</v>
      </c>
      <c r="AS5" s="27">
        <v>1908</v>
      </c>
      <c r="AT5" s="28">
        <v>2.34E-14</v>
      </c>
      <c r="AU5" s="42">
        <v>58.623418992611427</v>
      </c>
      <c r="AV5">
        <v>19</v>
      </c>
      <c r="AW5" s="27">
        <v>1908</v>
      </c>
      <c r="AX5" s="28">
        <v>2.34E-14</v>
      </c>
      <c r="AY5" s="42">
        <v>65.244725051636692</v>
      </c>
      <c r="AZ5">
        <v>19</v>
      </c>
      <c r="BA5" s="27">
        <v>1908</v>
      </c>
      <c r="BB5" s="28">
        <v>2.34E-14</v>
      </c>
      <c r="BC5" s="42">
        <v>57.725072204545086</v>
      </c>
      <c r="BD5">
        <v>19</v>
      </c>
      <c r="BE5" s="27">
        <v>1908</v>
      </c>
      <c r="BF5" s="28">
        <v>2.34E-14</v>
      </c>
      <c r="BG5" s="42">
        <v>57.644389885732892</v>
      </c>
      <c r="BH5">
        <v>19</v>
      </c>
      <c r="BI5" s="27">
        <v>1908</v>
      </c>
      <c r="BJ5" s="28">
        <v>2.34E-14</v>
      </c>
      <c r="BK5" s="42">
        <v>57.011951674513597</v>
      </c>
      <c r="BL5">
        <v>19</v>
      </c>
      <c r="BM5" s="27">
        <v>1908</v>
      </c>
      <c r="BN5" s="28">
        <v>2.34E-14</v>
      </c>
      <c r="BO5" s="42">
        <v>57.584134068349677</v>
      </c>
      <c r="BP5">
        <v>19</v>
      </c>
      <c r="BQ5" s="27">
        <v>1908</v>
      </c>
      <c r="BR5" s="28">
        <v>2.34E-14</v>
      </c>
      <c r="BS5" s="42">
        <v>59.115626373751873</v>
      </c>
      <c r="BT5">
        <v>19</v>
      </c>
      <c r="BU5" s="27">
        <v>1908</v>
      </c>
      <c r="BV5" s="28">
        <v>2.34E-14</v>
      </c>
      <c r="BW5" s="42">
        <v>63.766044456356319</v>
      </c>
      <c r="BX5">
        <v>19</v>
      </c>
      <c r="BY5" s="27">
        <v>1908</v>
      </c>
      <c r="BZ5" s="28">
        <v>2.34E-14</v>
      </c>
      <c r="CA5" s="42">
        <v>55.971053133961149</v>
      </c>
      <c r="CB5">
        <v>19</v>
      </c>
      <c r="CC5" s="27">
        <v>1908</v>
      </c>
      <c r="CD5" s="28">
        <v>2.34E-14</v>
      </c>
      <c r="CE5" s="42">
        <v>66.184177638243682</v>
      </c>
      <c r="CF5">
        <v>19</v>
      </c>
      <c r="CG5" s="27">
        <v>1908</v>
      </c>
      <c r="CH5" s="28">
        <v>2.34E-14</v>
      </c>
      <c r="CI5" s="42">
        <v>57.343795080301547</v>
      </c>
      <c r="CJ5">
        <v>19</v>
      </c>
      <c r="CK5" s="27">
        <v>1908</v>
      </c>
      <c r="CL5" s="28">
        <v>2.34E-14</v>
      </c>
      <c r="CM5" s="42">
        <v>91.59146183111983</v>
      </c>
      <c r="CN5">
        <v>19</v>
      </c>
      <c r="CO5" s="27">
        <v>1908</v>
      </c>
      <c r="CP5" s="28">
        <v>2.34E-14</v>
      </c>
      <c r="CQ5" s="42">
        <v>52.920672637704129</v>
      </c>
      <c r="CR5">
        <v>19</v>
      </c>
    </row>
    <row r="6" spans="2:96" ht="15.75" thickTop="1">
      <c r="B6">
        <v>0.1033758318284327</v>
      </c>
      <c r="C6" s="45">
        <v>0.74553142373859005</v>
      </c>
      <c r="D6">
        <v>55.665407725949315</v>
      </c>
      <c r="E6" s="27">
        <v>1910</v>
      </c>
      <c r="F6" s="28">
        <v>2.4399999999999999E-14</v>
      </c>
      <c r="G6">
        <v>88.339292133115094</v>
      </c>
      <c r="H6">
        <v>28.66500400393593</v>
      </c>
      <c r="I6" s="27">
        <v>1911</v>
      </c>
      <c r="J6" s="28">
        <v>4.0200000000000002E-14</v>
      </c>
      <c r="K6">
        <v>73.860648029554113</v>
      </c>
      <c r="L6">
        <v>28.55024925639702</v>
      </c>
      <c r="M6" s="27">
        <v>1911</v>
      </c>
      <c r="N6" s="28">
        <v>4.0200000000000002E-14</v>
      </c>
      <c r="O6">
        <v>87.121023663515246</v>
      </c>
      <c r="P6">
        <v>24.837123339037575</v>
      </c>
      <c r="Q6" s="27">
        <v>1911</v>
      </c>
      <c r="R6" s="28">
        <v>4.0200000000000002E-14</v>
      </c>
      <c r="S6">
        <v>82.711027705057177</v>
      </c>
      <c r="T6">
        <v>28.165209303678491</v>
      </c>
      <c r="U6" s="27">
        <v>1911</v>
      </c>
      <c r="V6" s="28">
        <v>4.0200000000000002E-14</v>
      </c>
      <c r="W6">
        <v>78.293423226712946</v>
      </c>
      <c r="X6">
        <v>27.387780567425764</v>
      </c>
      <c r="Y6" s="27">
        <v>1911</v>
      </c>
      <c r="Z6" s="28">
        <v>4.0200000000000002E-14</v>
      </c>
      <c r="AA6">
        <v>79.002195160252001</v>
      </c>
      <c r="AB6">
        <v>26.965430944738298</v>
      </c>
      <c r="AC6" s="27">
        <v>1910</v>
      </c>
      <c r="AD6" s="28">
        <v>2.4399999999999999E-14</v>
      </c>
      <c r="AE6">
        <v>81.228355150626498</v>
      </c>
      <c r="AF6">
        <v>27.873572995548663</v>
      </c>
      <c r="AG6" s="27">
        <v>1910</v>
      </c>
      <c r="AH6" s="28">
        <v>2.4399999999999999E-14</v>
      </c>
      <c r="AI6">
        <v>87.390768274975727</v>
      </c>
      <c r="AJ6">
        <v>28.656965918589158</v>
      </c>
      <c r="AK6" s="27">
        <v>1910</v>
      </c>
      <c r="AL6" s="28">
        <v>2.4399999999999999E-14</v>
      </c>
      <c r="AM6">
        <v>86.917607818434604</v>
      </c>
      <c r="AN6">
        <v>28.594850498493148</v>
      </c>
      <c r="AO6" s="27">
        <v>1910</v>
      </c>
      <c r="AP6" s="28">
        <v>2.4399999999999999E-14</v>
      </c>
      <c r="AQ6">
        <v>88.32007295100604</v>
      </c>
      <c r="AR6">
        <v>28.659862198529712</v>
      </c>
      <c r="AS6" s="27">
        <v>1910</v>
      </c>
      <c r="AT6" s="28">
        <v>2.4399999999999999E-14</v>
      </c>
      <c r="AU6">
        <v>88.347466480682698</v>
      </c>
      <c r="AV6">
        <v>28.633639797510494</v>
      </c>
      <c r="AW6" s="27">
        <v>1910</v>
      </c>
      <c r="AX6" s="28">
        <v>2.4399999999999999E-14</v>
      </c>
      <c r="AY6">
        <v>90.412936783237981</v>
      </c>
      <c r="AZ6">
        <v>26.329267193968025</v>
      </c>
      <c r="BA6" s="27">
        <v>1910</v>
      </c>
      <c r="BB6" s="28">
        <v>2.4399999999999999E-14</v>
      </c>
      <c r="BC6">
        <v>85.491557344817537</v>
      </c>
      <c r="BD6">
        <v>28.139238766056284</v>
      </c>
      <c r="BE6" s="27">
        <v>1910</v>
      </c>
      <c r="BF6" s="28">
        <v>2.4399999999999999E-14</v>
      </c>
      <c r="BG6">
        <v>85.621421189479861</v>
      </c>
      <c r="BH6">
        <v>28.221428066545563</v>
      </c>
      <c r="BI6" s="27">
        <v>1910</v>
      </c>
      <c r="BJ6" s="28">
        <v>2.4399999999999999E-14</v>
      </c>
      <c r="BK6">
        <v>85.123693538622035</v>
      </c>
      <c r="BL6">
        <v>28.368616223970324</v>
      </c>
      <c r="BM6" s="27">
        <v>1910</v>
      </c>
      <c r="BN6" s="28">
        <v>2.4399999999999999E-14</v>
      </c>
      <c r="BO6">
        <v>86.689097656890937</v>
      </c>
      <c r="BP6">
        <v>28.603240842797174</v>
      </c>
      <c r="BQ6" s="27">
        <v>1910</v>
      </c>
      <c r="BR6" s="28">
        <v>2.4399999999999999E-14</v>
      </c>
      <c r="BS6">
        <v>87.904421483154636</v>
      </c>
      <c r="BT6">
        <v>28.252834497944558</v>
      </c>
      <c r="BU6" s="27">
        <v>1910</v>
      </c>
      <c r="BV6" s="28">
        <v>2.4399999999999999E-14</v>
      </c>
      <c r="BW6">
        <v>90.059983646469234</v>
      </c>
      <c r="BX6">
        <v>26.834653205658356</v>
      </c>
      <c r="BY6" s="27">
        <v>1910</v>
      </c>
      <c r="BZ6" s="28">
        <v>2.4399999999999999E-14</v>
      </c>
      <c r="CA6">
        <v>84.196433699121371</v>
      </c>
      <c r="CB6">
        <v>28.581421122352406</v>
      </c>
      <c r="CC6" s="27">
        <v>1910</v>
      </c>
      <c r="CD6" s="28">
        <v>2.4399999999999999E-14</v>
      </c>
      <c r="CE6">
        <v>90.834755947076886</v>
      </c>
      <c r="CF6">
        <v>26.076630768578056</v>
      </c>
      <c r="CG6" s="27">
        <v>1910</v>
      </c>
      <c r="CH6" s="28">
        <v>2.4399999999999999E-14</v>
      </c>
      <c r="CI6">
        <v>85.99636058588618</v>
      </c>
      <c r="CJ6">
        <v>28.493594622465388</v>
      </c>
      <c r="CK6" s="27">
        <v>1910</v>
      </c>
      <c r="CL6" s="28">
        <v>2.4399999999999999E-14</v>
      </c>
      <c r="CM6">
        <v>69.158496646492495</v>
      </c>
      <c r="CN6">
        <v>14.346440268703066</v>
      </c>
      <c r="CO6" s="27">
        <v>1910</v>
      </c>
      <c r="CP6" s="28">
        <v>2.4399999999999999E-14</v>
      </c>
      <c r="CQ6">
        <v>78.191761433998721</v>
      </c>
      <c r="CR6">
        <v>28.073026913635765</v>
      </c>
    </row>
    <row r="7" spans="2:96">
      <c r="B7">
        <v>0.1045518183396319</v>
      </c>
      <c r="C7" s="45">
        <v>0.74451805326296749</v>
      </c>
      <c r="D7">
        <v>55.369246996370748</v>
      </c>
      <c r="E7" s="27">
        <v>1911</v>
      </c>
      <c r="F7" s="28">
        <v>4.0200000000000002E-14</v>
      </c>
      <c r="G7" t="s">
        <v>304</v>
      </c>
      <c r="H7">
        <f>TINV(0.0455,H5)</f>
        <v>2.1330283578057063</v>
      </c>
      <c r="I7" s="27">
        <v>1919</v>
      </c>
      <c r="J7" s="28">
        <v>2.4099999999999998E-13</v>
      </c>
      <c r="K7" t="s">
        <v>304</v>
      </c>
      <c r="L7">
        <f>TINV(0.0455,L5)</f>
        <v>2.1404966268123262</v>
      </c>
      <c r="M7" s="27">
        <v>1919</v>
      </c>
      <c r="N7" s="28">
        <v>2.4099999999999998E-13</v>
      </c>
      <c r="O7" t="s">
        <v>304</v>
      </c>
      <c r="P7">
        <f>TINV(0.0455,P5)</f>
        <v>2.1404966268123262</v>
      </c>
      <c r="Q7" s="27">
        <v>1919</v>
      </c>
      <c r="R7" s="28">
        <v>2.4099999999999998E-13</v>
      </c>
      <c r="S7" t="s">
        <v>304</v>
      </c>
      <c r="T7">
        <f>TINV(0.0455,T5)</f>
        <v>2.1404966268123262</v>
      </c>
      <c r="U7" s="27">
        <v>1919</v>
      </c>
      <c r="V7" s="28">
        <v>2.4099999999999998E-13</v>
      </c>
      <c r="W7" t="s">
        <v>304</v>
      </c>
      <c r="X7">
        <f>TINV(0.0455,X5)</f>
        <v>2.1404966268123262</v>
      </c>
      <c r="Y7" s="27">
        <v>1919</v>
      </c>
      <c r="Z7" s="28">
        <v>2.4099999999999998E-13</v>
      </c>
      <c r="AA7" t="s">
        <v>304</v>
      </c>
      <c r="AB7">
        <f>TINV(0.0455,AB5)</f>
        <v>2.1404966268123262</v>
      </c>
      <c r="AC7" s="27">
        <v>1919</v>
      </c>
      <c r="AD7" s="28">
        <v>2.4099999999999998E-13</v>
      </c>
      <c r="AE7" t="s">
        <v>304</v>
      </c>
      <c r="AF7">
        <f>TINV(0.0455,AF5)</f>
        <v>2.1404966268123262</v>
      </c>
      <c r="AG7" s="27">
        <v>1911</v>
      </c>
      <c r="AH7" s="28">
        <v>4.0200000000000002E-14</v>
      </c>
      <c r="AI7" t="s">
        <v>304</v>
      </c>
      <c r="AJ7">
        <f>TINV(0.0455,AJ5)</f>
        <v>2.1404966268123262</v>
      </c>
      <c r="AK7" s="27">
        <v>1911</v>
      </c>
      <c r="AL7" s="28">
        <v>4.0200000000000002E-14</v>
      </c>
      <c r="AM7" t="s">
        <v>304</v>
      </c>
      <c r="AN7">
        <f>TINV(0.0455,AN5)</f>
        <v>2.1404966268123262</v>
      </c>
      <c r="AO7" s="27">
        <v>1911</v>
      </c>
      <c r="AP7" s="28">
        <v>4.0200000000000002E-14</v>
      </c>
      <c r="AQ7" t="s">
        <v>304</v>
      </c>
      <c r="AR7">
        <f>TINV(0.0455,AR5)</f>
        <v>2.1404966268123262</v>
      </c>
      <c r="AS7" s="27">
        <v>1911</v>
      </c>
      <c r="AT7" s="28">
        <v>4.0200000000000002E-14</v>
      </c>
      <c r="AU7" t="s">
        <v>304</v>
      </c>
      <c r="AV7">
        <f>TINV(0.0455,AV5)</f>
        <v>2.1404966268123262</v>
      </c>
      <c r="AW7" s="27">
        <v>1911</v>
      </c>
      <c r="AX7" s="28">
        <v>4.0200000000000002E-14</v>
      </c>
      <c r="AY7" t="s">
        <v>304</v>
      </c>
      <c r="AZ7">
        <f>TINV(0.0455,AZ5)</f>
        <v>2.1404966268123262</v>
      </c>
      <c r="BA7" s="27">
        <v>1911</v>
      </c>
      <c r="BB7" s="28">
        <v>4.0200000000000002E-14</v>
      </c>
      <c r="BC7" t="s">
        <v>304</v>
      </c>
      <c r="BD7">
        <f>TINV(0.0455,BD5)</f>
        <v>2.1404966268123262</v>
      </c>
      <c r="BE7" s="27">
        <v>1911</v>
      </c>
      <c r="BF7" s="28">
        <v>4.0200000000000002E-14</v>
      </c>
      <c r="BG7" t="s">
        <v>304</v>
      </c>
      <c r="BH7">
        <f>TINV(0.0455,BH5)</f>
        <v>2.1404966268123262</v>
      </c>
      <c r="BI7" s="27">
        <v>1911</v>
      </c>
      <c r="BJ7" s="28">
        <v>4.0200000000000002E-14</v>
      </c>
      <c r="BK7" t="s">
        <v>304</v>
      </c>
      <c r="BL7">
        <f>TINV(0.0455,BL5)</f>
        <v>2.1404966268123262</v>
      </c>
      <c r="BM7" s="27">
        <v>1911</v>
      </c>
      <c r="BN7" s="28">
        <v>4.0200000000000002E-14</v>
      </c>
      <c r="BO7" t="s">
        <v>304</v>
      </c>
      <c r="BP7">
        <f>TINV(0.0455,BP5)</f>
        <v>2.1404966268123262</v>
      </c>
      <c r="BQ7" s="27">
        <v>1911</v>
      </c>
      <c r="BR7" s="28">
        <v>4.0200000000000002E-14</v>
      </c>
      <c r="BS7" t="s">
        <v>304</v>
      </c>
      <c r="BT7">
        <f>TINV(0.0455,BT5)</f>
        <v>2.1404966268123262</v>
      </c>
      <c r="BU7" s="27">
        <v>1911</v>
      </c>
      <c r="BV7" s="28">
        <v>4.0200000000000002E-14</v>
      </c>
      <c r="BW7" t="s">
        <v>304</v>
      </c>
      <c r="BX7">
        <f>TINV(0.0455,BX5)</f>
        <v>2.1404966268123262</v>
      </c>
      <c r="BY7" s="27">
        <v>1911</v>
      </c>
      <c r="BZ7" s="28">
        <v>4.0200000000000002E-14</v>
      </c>
      <c r="CA7" t="s">
        <v>304</v>
      </c>
      <c r="CB7">
        <f>TINV(0.0455,CB5)</f>
        <v>2.1404966268123262</v>
      </c>
      <c r="CC7" s="27">
        <v>1911</v>
      </c>
      <c r="CD7" s="28">
        <v>4.0200000000000002E-14</v>
      </c>
      <c r="CE7" t="s">
        <v>304</v>
      </c>
      <c r="CF7">
        <f>TINV(0.0455,CF5)</f>
        <v>2.1404966268123262</v>
      </c>
      <c r="CG7" s="27">
        <v>1911</v>
      </c>
      <c r="CH7" s="28">
        <v>4.0200000000000002E-14</v>
      </c>
      <c r="CI7" t="s">
        <v>304</v>
      </c>
      <c r="CJ7">
        <f>TINV(0.0455,CJ5)</f>
        <v>2.1404966268123262</v>
      </c>
      <c r="CK7" s="27">
        <v>1911</v>
      </c>
      <c r="CL7" s="28">
        <v>4.0200000000000002E-14</v>
      </c>
      <c r="CM7" t="s">
        <v>304</v>
      </c>
      <c r="CN7">
        <f>TINV(0.0455,CN5)</f>
        <v>2.1404966268123262</v>
      </c>
      <c r="CO7" s="27">
        <v>1911</v>
      </c>
      <c r="CP7" s="28">
        <v>4.0200000000000002E-14</v>
      </c>
    </row>
    <row r="8" spans="2:96">
      <c r="B8">
        <v>0.10679897957099412</v>
      </c>
      <c r="C8" s="45">
        <v>0.75305880706994233</v>
      </c>
      <c r="D8">
        <v>57.941395538578533</v>
      </c>
      <c r="E8" s="27">
        <v>1919</v>
      </c>
      <c r="F8" s="28">
        <v>2.4099999999999998E-13</v>
      </c>
      <c r="G8" t="s">
        <v>305</v>
      </c>
      <c r="H8">
        <f>H7*G3</f>
        <v>2.8985088485511783E-2</v>
      </c>
      <c r="I8" s="27">
        <v>1920</v>
      </c>
      <c r="J8" s="28">
        <v>1.9E-13</v>
      </c>
      <c r="K8" t="s">
        <v>305</v>
      </c>
      <c r="L8">
        <f>L7*K3</f>
        <v>3.3144227570073417E-2</v>
      </c>
      <c r="M8" s="27">
        <v>1920</v>
      </c>
      <c r="N8" s="28">
        <v>1.9E-13</v>
      </c>
      <c r="O8" t="s">
        <v>305</v>
      </c>
      <c r="P8">
        <f>P7*O3</f>
        <v>3.072305743900668E-2</v>
      </c>
      <c r="Q8" s="27">
        <v>1920</v>
      </c>
      <c r="R8" s="28">
        <v>1.9E-13</v>
      </c>
      <c r="S8" t="s">
        <v>305</v>
      </c>
      <c r="T8">
        <f>T7*S3</f>
        <v>3.1386334658116931E-2</v>
      </c>
      <c r="U8" s="27">
        <v>1920</v>
      </c>
      <c r="V8" s="28">
        <v>1.9E-13</v>
      </c>
      <c r="W8" t="s">
        <v>305</v>
      </c>
      <c r="X8">
        <f>X7*W3</f>
        <v>3.0058211563400349E-2</v>
      </c>
      <c r="Y8" s="27">
        <v>1920</v>
      </c>
      <c r="Z8" s="28">
        <v>1.9E-13</v>
      </c>
      <c r="AA8" t="s">
        <v>305</v>
      </c>
      <c r="AB8">
        <f>AB7*AA3</f>
        <v>2.9657932180676267E-2</v>
      </c>
      <c r="AC8" s="27">
        <v>1920</v>
      </c>
      <c r="AD8" s="28">
        <v>1.9E-13</v>
      </c>
      <c r="AE8" t="s">
        <v>305</v>
      </c>
      <c r="AF8">
        <f>AF7*AE3</f>
        <v>3.0075428902839558E-2</v>
      </c>
      <c r="AG8" s="27">
        <v>1920</v>
      </c>
      <c r="AH8" s="28">
        <v>1.9E-13</v>
      </c>
      <c r="AI8" t="s">
        <v>305</v>
      </c>
      <c r="AJ8">
        <f>AJ7*AI3</f>
        <v>3.0032201929320629E-2</v>
      </c>
      <c r="AK8" s="27">
        <v>1919</v>
      </c>
      <c r="AL8" s="28">
        <v>2.4099999999999998E-13</v>
      </c>
      <c r="AM8" t="s">
        <v>305</v>
      </c>
      <c r="AN8">
        <f>AN7*AM3</f>
        <v>2.996167224272913E-2</v>
      </c>
      <c r="AO8" s="27">
        <v>1919</v>
      </c>
      <c r="AP8" s="28">
        <v>2.4099999999999998E-13</v>
      </c>
      <c r="AQ8" t="s">
        <v>305</v>
      </c>
      <c r="AR8">
        <f>AR7*AQ3</f>
        <v>2.984071967473757E-2</v>
      </c>
      <c r="AS8" s="27">
        <v>1919</v>
      </c>
      <c r="AT8" s="28">
        <v>2.4099999999999998E-13</v>
      </c>
      <c r="AU8" t="s">
        <v>305</v>
      </c>
      <c r="AV8">
        <f>AV7*AU3</f>
        <v>2.9825967173730747E-2</v>
      </c>
      <c r="AW8" s="27">
        <v>1919</v>
      </c>
      <c r="AX8" s="28">
        <v>2.4099999999999998E-13</v>
      </c>
      <c r="AY8" t="s">
        <v>305</v>
      </c>
      <c r="AZ8">
        <f>AZ7*AY3</f>
        <v>2.8766297507027982E-2</v>
      </c>
      <c r="BA8" s="27">
        <v>1919</v>
      </c>
      <c r="BB8" s="28">
        <v>2.4099999999999998E-13</v>
      </c>
      <c r="BC8" t="s">
        <v>305</v>
      </c>
      <c r="BD8">
        <f>BD7*BC3</f>
        <v>2.9778192364074606E-2</v>
      </c>
      <c r="BE8" s="27">
        <v>1919</v>
      </c>
      <c r="BF8" s="28">
        <v>2.4099999999999998E-13</v>
      </c>
      <c r="BG8" t="s">
        <v>305</v>
      </c>
      <c r="BH8">
        <f>BH7*BG3</f>
        <v>2.9821648839461676E-2</v>
      </c>
      <c r="BI8" s="27">
        <v>1919</v>
      </c>
      <c r="BJ8" s="28">
        <v>2.4099999999999998E-13</v>
      </c>
      <c r="BK8" t="s">
        <v>305</v>
      </c>
      <c r="BL8">
        <f>BL7*BK3</f>
        <v>2.9991653909771449E-2</v>
      </c>
      <c r="BM8" s="27">
        <v>1919</v>
      </c>
      <c r="BN8" s="28">
        <v>2.4099999999999998E-13</v>
      </c>
      <c r="BO8" t="s">
        <v>305</v>
      </c>
      <c r="BP8">
        <f>BP7*BO3</f>
        <v>3.0225769863545505E-2</v>
      </c>
      <c r="BQ8" s="27">
        <v>1919</v>
      </c>
      <c r="BR8" s="28">
        <v>2.4099999999999998E-13</v>
      </c>
      <c r="BS8" t="s">
        <v>305</v>
      </c>
      <c r="BT8">
        <f>BT7*BS3</f>
        <v>3.0040057705588295E-2</v>
      </c>
      <c r="BU8" s="27">
        <v>1919</v>
      </c>
      <c r="BV8" s="28">
        <v>2.4099999999999998E-13</v>
      </c>
      <c r="BW8" t="s">
        <v>305</v>
      </c>
      <c r="BX8">
        <f>BX7*BW3</f>
        <v>2.9336417231692141E-2</v>
      </c>
      <c r="BY8" s="27">
        <v>1919</v>
      </c>
      <c r="BZ8" s="28">
        <v>2.4099999999999998E-13</v>
      </c>
      <c r="CA8" t="s">
        <v>305</v>
      </c>
      <c r="CB8">
        <f>CB7*CA3</f>
        <v>3.0342736481188324E-2</v>
      </c>
      <c r="CC8" s="27">
        <v>1919</v>
      </c>
      <c r="CD8" s="28">
        <v>2.4099999999999998E-13</v>
      </c>
      <c r="CE8" t="s">
        <v>305</v>
      </c>
      <c r="CF8">
        <f>CF7*CE3</f>
        <v>2.9050766268472434E-2</v>
      </c>
      <c r="CG8" s="27">
        <v>1919</v>
      </c>
      <c r="CH8" s="28">
        <v>2.4099999999999998E-13</v>
      </c>
      <c r="CI8" t="s">
        <v>305</v>
      </c>
      <c r="CJ8">
        <f>CJ7*CI3</f>
        <v>3.044322489619913E-2</v>
      </c>
      <c r="CK8" s="27">
        <v>1919</v>
      </c>
      <c r="CL8" s="28">
        <v>2.4099999999999998E-13</v>
      </c>
      <c r="CM8" t="s">
        <v>305</v>
      </c>
      <c r="CN8">
        <f>CN7*CM3</f>
        <v>2.1659151112221685E-2</v>
      </c>
      <c r="CO8" s="27">
        <v>1919</v>
      </c>
      <c r="CP8" s="28">
        <v>2.4099999999999998E-13</v>
      </c>
    </row>
    <row r="9" spans="2:96">
      <c r="B9">
        <v>0.10637468056025934</v>
      </c>
      <c r="C9" s="45">
        <v>0.75245223835477215</v>
      </c>
      <c r="D9">
        <v>57.752865280316207</v>
      </c>
      <c r="E9" s="27">
        <v>1920</v>
      </c>
      <c r="F9" s="28">
        <v>1.9E-13</v>
      </c>
      <c r="G9" t="s">
        <v>306</v>
      </c>
      <c r="H9">
        <f>G2+H8</f>
        <v>1.1415662525287449</v>
      </c>
      <c r="I9" s="27">
        <v>1928</v>
      </c>
      <c r="J9" s="28">
        <v>5.3800000000000003E-13</v>
      </c>
      <c r="K9" t="s">
        <v>306</v>
      </c>
      <c r="L9">
        <f>K2+L8</f>
        <v>1.1478165507787461</v>
      </c>
      <c r="M9" s="27">
        <v>1928</v>
      </c>
      <c r="N9" s="28">
        <v>5.3800000000000003E-13</v>
      </c>
      <c r="O9" t="s">
        <v>306</v>
      </c>
      <c r="P9">
        <f>O2+P8</f>
        <v>1.1550400021694951</v>
      </c>
      <c r="Q9" s="27">
        <v>1928</v>
      </c>
      <c r="R9" s="28">
        <v>5.3800000000000003E-13</v>
      </c>
      <c r="S9" t="s">
        <v>306</v>
      </c>
      <c r="T9">
        <f>S2+T8</f>
        <v>1.1471384660072008</v>
      </c>
      <c r="U9" s="27">
        <v>1928</v>
      </c>
      <c r="V9" s="28">
        <v>5.3800000000000003E-13</v>
      </c>
      <c r="W9" t="s">
        <v>306</v>
      </c>
      <c r="X9">
        <f>W2+X8</f>
        <v>1.1390958807906122</v>
      </c>
      <c r="Y9" s="27">
        <v>1928</v>
      </c>
      <c r="Z9" s="28">
        <v>5.3800000000000003E-13</v>
      </c>
      <c r="AA9" t="s">
        <v>306</v>
      </c>
      <c r="AB9">
        <f>AA2+AB8</f>
        <v>1.1385660259065307</v>
      </c>
      <c r="AC9" s="27">
        <v>1928</v>
      </c>
      <c r="AD9" s="28">
        <v>5.3800000000000003E-13</v>
      </c>
      <c r="AE9" t="s">
        <v>306</v>
      </c>
      <c r="AF9">
        <f>AE2+AF8</f>
        <v>1.1402883506687871</v>
      </c>
      <c r="AG9" s="27">
        <v>1928</v>
      </c>
      <c r="AH9" s="28">
        <v>5.3800000000000003E-13</v>
      </c>
      <c r="AI9" t="s">
        <v>306</v>
      </c>
      <c r="AJ9">
        <f>AI2+AJ8</f>
        <v>1.1427427563722474</v>
      </c>
      <c r="AK9" s="27">
        <v>1928</v>
      </c>
      <c r="AL9" s="28">
        <v>5.3800000000000003E-13</v>
      </c>
      <c r="AM9" t="s">
        <v>306</v>
      </c>
      <c r="AN9">
        <f>AM2+AN8</f>
        <v>1.1422002048444533</v>
      </c>
      <c r="AO9" s="27">
        <v>1920</v>
      </c>
      <c r="AP9" s="28">
        <v>1.9E-13</v>
      </c>
      <c r="AQ9" t="s">
        <v>306</v>
      </c>
      <c r="AR9">
        <f>AQ2+AR8</f>
        <v>1.1424137541519823</v>
      </c>
      <c r="AS9" s="27">
        <v>1920</v>
      </c>
      <c r="AT9" s="28">
        <v>1.9E-13</v>
      </c>
      <c r="AU9" t="s">
        <v>306</v>
      </c>
      <c r="AV9">
        <f>AU2+AV8</f>
        <v>1.1424130364158502</v>
      </c>
      <c r="AW9" s="27">
        <v>1920</v>
      </c>
      <c r="AX9" s="28">
        <v>1.9E-13</v>
      </c>
      <c r="AY9" t="s">
        <v>306</v>
      </c>
      <c r="AZ9">
        <f>AY2+AZ8</f>
        <v>1.143430363123519</v>
      </c>
      <c r="BA9" s="27">
        <v>1920</v>
      </c>
      <c r="BB9" s="28">
        <v>1.9E-13</v>
      </c>
      <c r="BC9" t="s">
        <v>306</v>
      </c>
      <c r="BD9">
        <f>BC2+BD8</f>
        <v>1.141264148096806</v>
      </c>
      <c r="BE9" s="27">
        <v>1920</v>
      </c>
      <c r="BF9" s="28">
        <v>1.9E-13</v>
      </c>
      <c r="BG9" t="s">
        <v>306</v>
      </c>
      <c r="BH9">
        <f>BG2+BH8</f>
        <v>1.141396803088577</v>
      </c>
      <c r="BI9" s="27">
        <v>1920</v>
      </c>
      <c r="BJ9" s="28">
        <v>1.9E-13</v>
      </c>
      <c r="BK9" t="s">
        <v>306</v>
      </c>
      <c r="BL9">
        <f>BK2+BL8</f>
        <v>1.1415866266231633</v>
      </c>
      <c r="BM9" s="27">
        <v>1920</v>
      </c>
      <c r="BN9" s="28">
        <v>1.9E-13</v>
      </c>
      <c r="BO9" t="s">
        <v>306</v>
      </c>
      <c r="BP9">
        <f>BO2+BP8</f>
        <v>1.1433330377456199</v>
      </c>
      <c r="BQ9" s="27">
        <v>1920</v>
      </c>
      <c r="BR9" s="28">
        <v>1.9E-13</v>
      </c>
      <c r="BS9" t="s">
        <v>306</v>
      </c>
      <c r="BT9">
        <f>BS2+BT8</f>
        <v>1.1439808093693054</v>
      </c>
      <c r="BU9" s="27">
        <v>1920</v>
      </c>
      <c r="BV9" s="28">
        <v>1.9E-13</v>
      </c>
      <c r="BW9" t="s">
        <v>306</v>
      </c>
      <c r="BX9">
        <f>BW2+BX8</f>
        <v>1.1449926902407153</v>
      </c>
      <c r="BY9" s="27">
        <v>1920</v>
      </c>
      <c r="BZ9" s="28">
        <v>1.9E-13</v>
      </c>
      <c r="CA9" t="s">
        <v>306</v>
      </c>
      <c r="CB9">
        <f>CA2+CB8</f>
        <v>1.1422232637904275</v>
      </c>
      <c r="CC9" s="27">
        <v>1920</v>
      </c>
      <c r="CD9" s="28">
        <v>1.9E-13</v>
      </c>
      <c r="CE9" t="s">
        <v>306</v>
      </c>
      <c r="CF9">
        <f>CE2+CF8</f>
        <v>1.1457899328640029</v>
      </c>
      <c r="CG9" s="27">
        <v>1920</v>
      </c>
      <c r="CH9" s="28">
        <v>1.9E-13</v>
      </c>
      <c r="CI9" t="s">
        <v>306</v>
      </c>
      <c r="CJ9">
        <f>CI2+CJ8</f>
        <v>1.1441578061046558</v>
      </c>
      <c r="CK9" s="27">
        <v>1920</v>
      </c>
      <c r="CL9" s="28">
        <v>1.9E-13</v>
      </c>
      <c r="CM9" t="s">
        <v>306</v>
      </c>
      <c r="CN9">
        <f>CM2+CN8</f>
        <v>1.1233431424343276</v>
      </c>
      <c r="CO9" s="27">
        <v>1920</v>
      </c>
      <c r="CP9" s="28">
        <v>1.9E-13</v>
      </c>
    </row>
    <row r="10" spans="2:96">
      <c r="B10">
        <v>0.10667538187176881</v>
      </c>
      <c r="C10" s="45">
        <v>0.75500189701854648</v>
      </c>
      <c r="D10">
        <v>58.551620885155636</v>
      </c>
      <c r="E10" s="27">
        <v>1928</v>
      </c>
      <c r="F10" s="28">
        <v>5.3800000000000003E-13</v>
      </c>
      <c r="G10" t="s">
        <v>307</v>
      </c>
      <c r="H10">
        <f>G2-H8</f>
        <v>1.0835960755577212</v>
      </c>
      <c r="I10" s="27">
        <v>1929</v>
      </c>
      <c r="J10" s="28">
        <v>5.4000000000000002E-13</v>
      </c>
      <c r="K10" t="s">
        <v>307</v>
      </c>
      <c r="L10">
        <f>K2-L8</f>
        <v>1.0815280956385991</v>
      </c>
      <c r="M10" s="27">
        <v>1929</v>
      </c>
      <c r="N10" s="28">
        <v>5.4000000000000002E-13</v>
      </c>
      <c r="O10" t="s">
        <v>307</v>
      </c>
      <c r="P10">
        <f>O2-P8</f>
        <v>1.0935938872914817</v>
      </c>
      <c r="Q10" s="27">
        <v>1929</v>
      </c>
      <c r="R10" s="28">
        <v>5.4000000000000002E-13</v>
      </c>
      <c r="S10" t="s">
        <v>307</v>
      </c>
      <c r="T10">
        <f>S2-T8</f>
        <v>1.084365796690967</v>
      </c>
      <c r="U10" s="27">
        <v>1929</v>
      </c>
      <c r="V10" s="28">
        <v>5.4000000000000002E-13</v>
      </c>
      <c r="W10" t="s">
        <v>307</v>
      </c>
      <c r="X10">
        <f>W2-X8</f>
        <v>1.0789794576638116</v>
      </c>
      <c r="Y10" s="27">
        <v>1929</v>
      </c>
      <c r="Z10" s="28">
        <v>5.4000000000000002E-13</v>
      </c>
      <c r="AA10" t="s">
        <v>307</v>
      </c>
      <c r="AB10">
        <f>AA2-AB8</f>
        <v>1.0792501615451782</v>
      </c>
      <c r="AC10" s="27">
        <v>1929</v>
      </c>
      <c r="AD10" s="28">
        <v>5.4000000000000002E-13</v>
      </c>
      <c r="AE10" t="s">
        <v>307</v>
      </c>
      <c r="AF10">
        <f>AE2-AF8</f>
        <v>1.080137492863108</v>
      </c>
      <c r="AG10" s="27">
        <v>1929</v>
      </c>
      <c r="AH10" s="28">
        <v>5.4000000000000002E-13</v>
      </c>
      <c r="AI10" t="s">
        <v>307</v>
      </c>
      <c r="AJ10">
        <f>AI2-AJ8</f>
        <v>1.0826783525136061</v>
      </c>
      <c r="AK10" s="27">
        <v>1929</v>
      </c>
      <c r="AL10" s="28">
        <v>5.4000000000000002E-13</v>
      </c>
      <c r="AM10" t="s">
        <v>307</v>
      </c>
      <c r="AN10">
        <f>AM2-AN8</f>
        <v>1.082276860358995</v>
      </c>
      <c r="AO10" s="27">
        <v>1929</v>
      </c>
      <c r="AP10" s="28">
        <v>5.4000000000000002E-13</v>
      </c>
      <c r="AQ10" t="s">
        <v>307</v>
      </c>
      <c r="AR10">
        <f>AQ2-AR8</f>
        <v>1.082732314802507</v>
      </c>
      <c r="AS10" s="27">
        <v>1928</v>
      </c>
      <c r="AT10" s="28">
        <v>5.3800000000000003E-13</v>
      </c>
      <c r="AU10" t="s">
        <v>307</v>
      </c>
      <c r="AV10">
        <f>AU2-AV8</f>
        <v>1.0827611020683889</v>
      </c>
      <c r="AW10" s="27">
        <v>1928</v>
      </c>
      <c r="AX10" s="28">
        <v>5.3800000000000003E-13</v>
      </c>
      <c r="AY10" t="s">
        <v>307</v>
      </c>
      <c r="AZ10">
        <f>AY2-AZ8</f>
        <v>1.085897768109463</v>
      </c>
      <c r="BA10" s="27">
        <v>1928</v>
      </c>
      <c r="BB10" s="28">
        <v>5.3800000000000003E-13</v>
      </c>
      <c r="BC10" t="s">
        <v>307</v>
      </c>
      <c r="BD10">
        <f>BC2-BD8</f>
        <v>1.0817077633686569</v>
      </c>
      <c r="BE10" s="27">
        <v>1928</v>
      </c>
      <c r="BF10" s="28">
        <v>5.3800000000000003E-13</v>
      </c>
      <c r="BG10" t="s">
        <v>307</v>
      </c>
      <c r="BH10">
        <f>BG2-BH8</f>
        <v>1.0817535054096539</v>
      </c>
      <c r="BI10" s="27">
        <v>1928</v>
      </c>
      <c r="BJ10" s="28">
        <v>5.3800000000000003E-13</v>
      </c>
      <c r="BK10" t="s">
        <v>307</v>
      </c>
      <c r="BL10">
        <f>BK2-BL8</f>
        <v>1.0816033188036203</v>
      </c>
      <c r="BM10" s="27">
        <v>1928</v>
      </c>
      <c r="BN10" s="28">
        <v>5.3800000000000003E-13</v>
      </c>
      <c r="BO10" t="s">
        <v>307</v>
      </c>
      <c r="BP10">
        <f>BO2-BP8</f>
        <v>1.0828814980185288</v>
      </c>
      <c r="BQ10" s="27">
        <v>1928</v>
      </c>
      <c r="BR10" s="28">
        <v>5.3800000000000003E-13</v>
      </c>
      <c r="BS10" t="s">
        <v>307</v>
      </c>
      <c r="BT10">
        <f>BS2-BT8</f>
        <v>1.0839006939581286</v>
      </c>
      <c r="BU10" s="27">
        <v>1928</v>
      </c>
      <c r="BV10" s="28">
        <v>5.3800000000000003E-13</v>
      </c>
      <c r="BW10" t="s">
        <v>307</v>
      </c>
      <c r="BX10">
        <f>BW2-BX8</f>
        <v>1.086319855777331</v>
      </c>
      <c r="BY10" s="27">
        <v>1928</v>
      </c>
      <c r="BZ10" s="28">
        <v>5.3800000000000003E-13</v>
      </c>
      <c r="CA10" t="s">
        <v>307</v>
      </c>
      <c r="CB10">
        <f>CA2-CB8</f>
        <v>1.0815377908280508</v>
      </c>
      <c r="CC10" s="27">
        <v>1928</v>
      </c>
      <c r="CD10" s="28">
        <v>5.3800000000000003E-13</v>
      </c>
      <c r="CE10" t="s">
        <v>307</v>
      </c>
      <c r="CF10">
        <f>CE2-CF8</f>
        <v>1.0876884003270579</v>
      </c>
      <c r="CG10" s="27">
        <v>1928</v>
      </c>
      <c r="CH10" s="28">
        <v>5.3800000000000003E-13</v>
      </c>
      <c r="CI10" t="s">
        <v>307</v>
      </c>
      <c r="CJ10">
        <f>CI2-CJ8</f>
        <v>1.0832713563122573</v>
      </c>
      <c r="CK10" s="27">
        <v>1928</v>
      </c>
      <c r="CL10" s="28">
        <v>5.3800000000000003E-13</v>
      </c>
      <c r="CM10" t="s">
        <v>307</v>
      </c>
      <c r="CN10">
        <f>CM2-CN8</f>
        <v>1.0800248402098842</v>
      </c>
      <c r="CO10" s="27">
        <v>1928</v>
      </c>
      <c r="CP10" s="28">
        <v>5.3800000000000003E-13</v>
      </c>
    </row>
    <row r="11" spans="2:96">
      <c r="B11">
        <v>0.10668799648305154</v>
      </c>
      <c r="C11" s="45">
        <v>0.75522850904301819</v>
      </c>
      <c r="D11">
        <v>58.623418992611427</v>
      </c>
      <c r="E11" s="27">
        <v>1929</v>
      </c>
      <c r="F11" s="28">
        <v>5.4000000000000002E-13</v>
      </c>
      <c r="G11" t="s">
        <v>308</v>
      </c>
      <c r="H11" s="46">
        <f>LN(G2)</f>
        <v>0.10668268884042188</v>
      </c>
      <c r="I11" s="27">
        <v>1938</v>
      </c>
      <c r="J11" s="28">
        <v>3.8E-13</v>
      </c>
      <c r="K11" t="s">
        <v>308</v>
      </c>
      <c r="L11" s="46">
        <f>LN(K2)</f>
        <v>0.10856048119039828</v>
      </c>
      <c r="M11" s="27">
        <v>1938</v>
      </c>
      <c r="N11" s="28">
        <v>3.8E-13</v>
      </c>
      <c r="O11" t="s">
        <v>308</v>
      </c>
      <c r="P11" s="46">
        <f>LN(O2)</f>
        <v>0.11717569102039675</v>
      </c>
      <c r="Q11" s="27">
        <v>1938</v>
      </c>
      <c r="R11" s="28">
        <v>3.8E-13</v>
      </c>
      <c r="S11" t="s">
        <v>308</v>
      </c>
      <c r="T11" s="46">
        <f>LN(S2)</f>
        <v>0.10952873476434573</v>
      </c>
      <c r="U11" s="27">
        <v>1938</v>
      </c>
      <c r="V11" s="28">
        <v>3.8E-13</v>
      </c>
      <c r="W11" t="s">
        <v>308</v>
      </c>
      <c r="X11" s="46">
        <f>LN(W2)</f>
        <v>0.10349267463285944</v>
      </c>
      <c r="Y11" s="27">
        <v>1938</v>
      </c>
      <c r="Z11" s="28">
        <v>3.8E-13</v>
      </c>
      <c r="AA11" t="s">
        <v>308</v>
      </c>
      <c r="AB11" s="46">
        <f>LN(AA2)</f>
        <v>0.1033758318284327</v>
      </c>
      <c r="AC11" s="27">
        <v>1938</v>
      </c>
      <c r="AD11" s="28">
        <v>3.8E-13</v>
      </c>
      <c r="AE11" t="s">
        <v>308</v>
      </c>
      <c r="AF11" s="46">
        <f>LN(AE2)</f>
        <v>0.1045518183396319</v>
      </c>
      <c r="AG11" s="27">
        <v>1938</v>
      </c>
      <c r="AH11" s="28">
        <v>3.8E-13</v>
      </c>
      <c r="AI11" t="s">
        <v>308</v>
      </c>
      <c r="AJ11" s="46">
        <f>LN(AI2)</f>
        <v>0.10679897957099412</v>
      </c>
      <c r="AK11" s="27">
        <v>1938</v>
      </c>
      <c r="AL11" s="28">
        <v>3.8E-13</v>
      </c>
      <c r="AM11" t="s">
        <v>308</v>
      </c>
      <c r="AN11" s="46">
        <f>LN(AM2)</f>
        <v>0.10637468056025934</v>
      </c>
      <c r="AO11" s="27">
        <v>1938</v>
      </c>
      <c r="AP11" s="28">
        <v>3.8E-13</v>
      </c>
      <c r="AQ11" t="s">
        <v>308</v>
      </c>
      <c r="AR11" s="46">
        <f>LN(AQ2)</f>
        <v>0.10667538187176881</v>
      </c>
      <c r="AS11" s="27">
        <v>1938</v>
      </c>
      <c r="AT11" s="28">
        <v>3.8E-13</v>
      </c>
      <c r="AU11" t="s">
        <v>308</v>
      </c>
      <c r="AV11" s="46">
        <f>LN(AU2)</f>
        <v>0.10668799648305154</v>
      </c>
      <c r="AW11" s="27">
        <v>1929</v>
      </c>
      <c r="AX11" s="28">
        <v>5.4000000000000002E-13</v>
      </c>
      <c r="AY11" t="s">
        <v>308</v>
      </c>
      <c r="AZ11" s="46">
        <f>LN(AY2)</f>
        <v>0.10855307307359453</v>
      </c>
      <c r="BA11" s="27">
        <v>1929</v>
      </c>
      <c r="BB11" s="28">
        <v>5.4000000000000002E-13</v>
      </c>
      <c r="BC11" t="s">
        <v>308</v>
      </c>
      <c r="BD11" s="46">
        <f>LN(BC2)</f>
        <v>0.1056978189241413</v>
      </c>
      <c r="BE11" s="27">
        <v>1929</v>
      </c>
      <c r="BF11" s="28">
        <v>5.4000000000000002E-13</v>
      </c>
      <c r="BG11" t="s">
        <v>308</v>
      </c>
      <c r="BH11" s="46">
        <f>LN(BG2)</f>
        <v>0.10577806729521069</v>
      </c>
      <c r="BI11" s="27">
        <v>1929</v>
      </c>
      <c r="BJ11" s="28">
        <v>5.4000000000000002E-13</v>
      </c>
      <c r="BK11" t="s">
        <v>308</v>
      </c>
      <c r="BL11" s="46">
        <f>LN(BK2)</f>
        <v>0.1057958963079673</v>
      </c>
      <c r="BM11" s="27">
        <v>1929</v>
      </c>
      <c r="BN11" s="28">
        <v>5.4000000000000002E-13</v>
      </c>
      <c r="BO11" t="s">
        <v>308</v>
      </c>
      <c r="BP11" s="46">
        <f>LN(BO2)</f>
        <v>0.10715544490195637</v>
      </c>
      <c r="BQ11" s="27">
        <v>1929</v>
      </c>
      <c r="BR11" s="28">
        <v>5.4000000000000002E-13</v>
      </c>
      <c r="BS11" t="s">
        <v>308</v>
      </c>
      <c r="BT11" s="46">
        <f>LN(BS2)</f>
        <v>0.10790395486962835</v>
      </c>
      <c r="BU11" s="27">
        <v>1929</v>
      </c>
      <c r="BV11" s="28">
        <v>5.4000000000000002E-13</v>
      </c>
      <c r="BW11" t="s">
        <v>308</v>
      </c>
      <c r="BX11" s="46">
        <f>LN(BW2)</f>
        <v>0.10944281742179875</v>
      </c>
      <c r="BY11" s="27">
        <v>1929</v>
      </c>
      <c r="BZ11" s="28">
        <v>5.4000000000000002E-13</v>
      </c>
      <c r="CA11" t="s">
        <v>308</v>
      </c>
      <c r="CB11" s="46">
        <f>LN(CA2)</f>
        <v>0.10605275058624865</v>
      </c>
      <c r="CC11" s="27">
        <v>1929</v>
      </c>
      <c r="CD11" s="28">
        <v>5.4000000000000002E-13</v>
      </c>
      <c r="CE11" t="s">
        <v>308</v>
      </c>
      <c r="CF11" s="46">
        <f>LN(CE2)</f>
        <v>0.11041298037073891</v>
      </c>
      <c r="CG11" s="27">
        <v>1929</v>
      </c>
      <c r="CH11" s="28">
        <v>5.4000000000000002E-13</v>
      </c>
      <c r="CI11" t="s">
        <v>308</v>
      </c>
      <c r="CJ11" s="46">
        <f>LN(CI2)</f>
        <v>0.10770089791310543</v>
      </c>
      <c r="CK11" s="27">
        <v>1929</v>
      </c>
      <c r="CL11" s="28">
        <v>5.4000000000000002E-13</v>
      </c>
      <c r="CM11" t="s">
        <v>308</v>
      </c>
      <c r="CN11" s="46">
        <f>LN(CM2)</f>
        <v>9.6839910371592688E-2</v>
      </c>
      <c r="CO11" s="27">
        <v>1929</v>
      </c>
      <c r="CP11" s="28">
        <v>5.4000000000000002E-13</v>
      </c>
    </row>
    <row r="12" spans="2:96">
      <c r="B12">
        <v>0.10855307307359453</v>
      </c>
      <c r="C12" s="45">
        <v>0.77446659136991425</v>
      </c>
      <c r="D12">
        <v>65.244725051636692</v>
      </c>
      <c r="E12" s="27">
        <v>1938</v>
      </c>
      <c r="F12" s="28">
        <v>3.8E-13</v>
      </c>
      <c r="G12" t="s">
        <v>309</v>
      </c>
      <c r="H12" s="46">
        <f>LN(H9)</f>
        <v>0.13240122518847944</v>
      </c>
      <c r="I12" s="27">
        <v>1939</v>
      </c>
      <c r="J12" s="28">
        <v>3.7700000000000003E-12</v>
      </c>
      <c r="K12" t="s">
        <v>309</v>
      </c>
      <c r="L12" s="46">
        <f>LN(L9)</f>
        <v>0.13786148615494073</v>
      </c>
      <c r="M12" s="27">
        <v>1939</v>
      </c>
      <c r="N12" s="28">
        <v>3.7700000000000003E-12</v>
      </c>
      <c r="O12" t="s">
        <v>309</v>
      </c>
      <c r="P12" s="46">
        <f>LN(P9)</f>
        <v>0.1441349772869995</v>
      </c>
      <c r="Q12" s="27">
        <v>1939</v>
      </c>
      <c r="R12" s="28">
        <v>3.7700000000000003E-12</v>
      </c>
      <c r="S12" t="s">
        <v>309</v>
      </c>
      <c r="T12" s="46">
        <f>LN(T9)</f>
        <v>0.13727055100691551</v>
      </c>
      <c r="U12" s="27">
        <v>1939</v>
      </c>
      <c r="V12" s="28">
        <v>3.7700000000000003E-12</v>
      </c>
      <c r="W12" t="s">
        <v>309</v>
      </c>
      <c r="X12" s="46">
        <f>LN(X9)</f>
        <v>0.13023486072073062</v>
      </c>
      <c r="Y12" s="27">
        <v>1939</v>
      </c>
      <c r="Z12" s="28">
        <v>3.7700000000000003E-12</v>
      </c>
      <c r="AA12" t="s">
        <v>309</v>
      </c>
      <c r="AB12" s="46">
        <f>LN(AB9)</f>
        <v>0.12976959860954401</v>
      </c>
      <c r="AC12" s="27">
        <v>1939</v>
      </c>
      <c r="AD12" s="28">
        <v>3.7700000000000003E-12</v>
      </c>
      <c r="AE12" t="s">
        <v>309</v>
      </c>
      <c r="AF12" s="46">
        <f>LN(AF9)</f>
        <v>0.13128116960582864</v>
      </c>
      <c r="AG12" s="27">
        <v>1939</v>
      </c>
      <c r="AH12" s="28">
        <v>3.7700000000000003E-12</v>
      </c>
      <c r="AI12" t="s">
        <v>309</v>
      </c>
      <c r="AJ12" s="46">
        <f>LN(AJ9)</f>
        <v>0.13343129944108356</v>
      </c>
      <c r="AK12" s="27">
        <v>1939</v>
      </c>
      <c r="AL12" s="28">
        <v>3.7700000000000003E-12</v>
      </c>
      <c r="AM12" t="s">
        <v>309</v>
      </c>
      <c r="AN12" s="46">
        <f>LN(AN9)</f>
        <v>0.13295640659062768</v>
      </c>
      <c r="AO12" s="27">
        <v>1939</v>
      </c>
      <c r="AP12" s="28">
        <v>3.7700000000000003E-12</v>
      </c>
      <c r="AQ12" t="s">
        <v>309</v>
      </c>
      <c r="AR12" s="46">
        <f>LN(AR9)</f>
        <v>0.13314335222957038</v>
      </c>
      <c r="AS12" s="27">
        <v>1939</v>
      </c>
      <c r="AT12" s="28">
        <v>3.7700000000000003E-12</v>
      </c>
      <c r="AU12" t="s">
        <v>309</v>
      </c>
      <c r="AV12" s="46">
        <f>LN(AV9)</f>
        <v>0.13314272396651336</v>
      </c>
      <c r="AW12" s="27">
        <v>1939</v>
      </c>
      <c r="AX12" s="28">
        <v>3.7700000000000003E-12</v>
      </c>
      <c r="AY12" t="s">
        <v>309</v>
      </c>
      <c r="AZ12" s="46">
        <f>LN(AZ9)</f>
        <v>0.13403283461455032</v>
      </c>
      <c r="BA12" s="27">
        <v>1938</v>
      </c>
      <c r="BB12" s="28">
        <v>3.8E-13</v>
      </c>
      <c r="BC12" t="s">
        <v>309</v>
      </c>
      <c r="BD12" s="46">
        <f>LN(BD9)</f>
        <v>0.13213654986821061</v>
      </c>
      <c r="BE12" s="27">
        <v>1938</v>
      </c>
      <c r="BF12" s="28">
        <v>3.8E-13</v>
      </c>
      <c r="BG12" t="s">
        <v>309</v>
      </c>
      <c r="BH12" s="46">
        <f>LN(BH9)</f>
        <v>0.13225277824794568</v>
      </c>
      <c r="BI12" s="27">
        <v>1938</v>
      </c>
      <c r="BJ12" s="28">
        <v>3.8E-13</v>
      </c>
      <c r="BK12" t="s">
        <v>309</v>
      </c>
      <c r="BL12" s="46">
        <f>LN(BL9)</f>
        <v>0.13241907252109134</v>
      </c>
      <c r="BM12" s="27">
        <v>1938</v>
      </c>
      <c r="BN12" s="28">
        <v>3.8E-13</v>
      </c>
      <c r="BO12" t="s">
        <v>309</v>
      </c>
      <c r="BP12" s="46">
        <f>LN(BP9)</f>
        <v>0.13394771397817765</v>
      </c>
      <c r="BQ12" s="27">
        <v>1938</v>
      </c>
      <c r="BR12" s="28">
        <v>3.8E-13</v>
      </c>
      <c r="BS12" t="s">
        <v>309</v>
      </c>
      <c r="BT12" s="46">
        <f>LN(BT9)</f>
        <v>0.13451411779007283</v>
      </c>
      <c r="BU12" s="27">
        <v>1938</v>
      </c>
      <c r="BV12" s="28">
        <v>3.8E-13</v>
      </c>
      <c r="BW12" t="s">
        <v>309</v>
      </c>
      <c r="BX12" s="46">
        <f>LN(BX9)</f>
        <v>0.13539825291658039</v>
      </c>
      <c r="BY12" s="27">
        <v>1938</v>
      </c>
      <c r="BZ12" s="28">
        <v>3.8E-13</v>
      </c>
      <c r="CA12" t="s">
        <v>309</v>
      </c>
      <c r="CB12" s="46">
        <f>LN(CB9)</f>
        <v>0.13297659456916283</v>
      </c>
      <c r="CC12" s="27">
        <v>1938</v>
      </c>
      <c r="CD12" s="28">
        <v>3.8E-13</v>
      </c>
      <c r="CE12" t="s">
        <v>309</v>
      </c>
      <c r="CF12" s="46">
        <f>LN(CF9)</f>
        <v>0.13609429683400304</v>
      </c>
      <c r="CG12" s="27">
        <v>1938</v>
      </c>
      <c r="CH12" s="28">
        <v>3.8E-13</v>
      </c>
      <c r="CI12" t="s">
        <v>309</v>
      </c>
      <c r="CJ12" s="46">
        <f>LN(CJ9)</f>
        <v>0.13466882584360287</v>
      </c>
      <c r="CK12" s="27">
        <v>1938</v>
      </c>
      <c r="CL12" s="28">
        <v>3.8E-13</v>
      </c>
      <c r="CM12" t="s">
        <v>309</v>
      </c>
      <c r="CN12" s="46">
        <f>LN(CN9)</f>
        <v>0.11630918779541943</v>
      </c>
      <c r="CO12" s="27">
        <v>1938</v>
      </c>
      <c r="CP12" s="28">
        <v>3.8E-13</v>
      </c>
    </row>
    <row r="13" spans="2:96">
      <c r="B13">
        <v>0.1056978189241413</v>
      </c>
      <c r="C13" s="45">
        <v>0.75236256605471841</v>
      </c>
      <c r="D13">
        <v>57.725072204545086</v>
      </c>
      <c r="E13" s="27">
        <v>1939</v>
      </c>
      <c r="F13" s="28">
        <v>3.7700000000000003E-12</v>
      </c>
      <c r="G13" t="s">
        <v>310</v>
      </c>
      <c r="H13" s="46">
        <f>LN(H10)</f>
        <v>8.0285209551629363E-2</v>
      </c>
      <c r="I13" s="27">
        <v>1939</v>
      </c>
      <c r="J13" s="28">
        <v>3.5600000000000002E-12</v>
      </c>
      <c r="K13" t="s">
        <v>310</v>
      </c>
      <c r="L13" s="46">
        <f>LN(L10)</f>
        <v>7.8374944472618155E-2</v>
      </c>
      <c r="M13" s="27">
        <v>1939</v>
      </c>
      <c r="N13" s="28">
        <v>3.5600000000000002E-12</v>
      </c>
      <c r="O13" t="s">
        <v>310</v>
      </c>
      <c r="P13" s="46">
        <f>LN(P10)</f>
        <v>8.9469416883343436E-2</v>
      </c>
      <c r="Q13" s="27">
        <v>1939</v>
      </c>
      <c r="R13" s="28">
        <v>3.5600000000000002E-12</v>
      </c>
      <c r="S13" t="s">
        <v>310</v>
      </c>
      <c r="T13" s="46">
        <f>LN(T10)</f>
        <v>8.0995296915656739E-2</v>
      </c>
      <c r="U13" s="27">
        <v>1939</v>
      </c>
      <c r="V13" s="28">
        <v>3.5600000000000002E-12</v>
      </c>
      <c r="W13" t="s">
        <v>310</v>
      </c>
      <c r="X13" s="46">
        <f>LN(X10)</f>
        <v>7.6015647785046256E-2</v>
      </c>
      <c r="Y13" s="27">
        <v>1939</v>
      </c>
      <c r="Z13" s="28">
        <v>3.5600000000000002E-12</v>
      </c>
      <c r="AA13" t="s">
        <v>310</v>
      </c>
      <c r="AB13" s="46">
        <f>LN(AB10)</f>
        <v>7.6266505136253701E-2</v>
      </c>
      <c r="AC13" s="27">
        <v>1939</v>
      </c>
      <c r="AD13" s="28">
        <v>3.5600000000000002E-12</v>
      </c>
      <c r="AE13" t="s">
        <v>310</v>
      </c>
      <c r="AF13" s="46">
        <f>LN(AF10)</f>
        <v>7.7088341239707786E-2</v>
      </c>
      <c r="AG13" s="27">
        <v>1939</v>
      </c>
      <c r="AH13" s="28">
        <v>3.5600000000000002E-12</v>
      </c>
      <c r="AI13" t="s">
        <v>310</v>
      </c>
      <c r="AJ13" s="46">
        <f>LN(AJ10)</f>
        <v>7.9437927150909748E-2</v>
      </c>
      <c r="AK13" s="27">
        <v>1939</v>
      </c>
      <c r="AL13" s="28">
        <v>3.5600000000000002E-12</v>
      </c>
      <c r="AM13" t="s">
        <v>310</v>
      </c>
      <c r="AN13" s="46">
        <f>LN(AN10)</f>
        <v>7.9067026028497023E-2</v>
      </c>
      <c r="AO13" s="27">
        <v>1939</v>
      </c>
      <c r="AP13" s="28">
        <v>3.5600000000000002E-12</v>
      </c>
      <c r="AQ13" t="s">
        <v>310</v>
      </c>
      <c r="AR13" s="46">
        <f>LN(AR10)</f>
        <v>7.9487767386507105E-2</v>
      </c>
      <c r="AS13" s="27">
        <v>1939</v>
      </c>
      <c r="AT13" s="28">
        <v>3.5600000000000002E-12</v>
      </c>
      <c r="AU13" t="s">
        <v>310</v>
      </c>
      <c r="AV13" s="46">
        <f>LN(AV10)</f>
        <v>7.9514354644320384E-2</v>
      </c>
      <c r="AW13" s="27">
        <v>1939</v>
      </c>
      <c r="AX13" s="28">
        <v>3.5600000000000002E-12</v>
      </c>
      <c r="AY13" t="s">
        <v>310</v>
      </c>
      <c r="AZ13" s="46">
        <f>LN(AZ10)</f>
        <v>8.2407080901523849E-2</v>
      </c>
      <c r="BA13" s="27">
        <v>1939</v>
      </c>
      <c r="BB13" s="28">
        <v>3.5600000000000002E-12</v>
      </c>
      <c r="BC13" t="s">
        <v>310</v>
      </c>
      <c r="BD13" s="46">
        <f>LN(BD10)</f>
        <v>7.8541054635523286E-2</v>
      </c>
      <c r="BE13" s="27">
        <v>1939</v>
      </c>
      <c r="BF13" s="28">
        <v>3.7700000000000003E-12</v>
      </c>
      <c r="BG13" t="s">
        <v>310</v>
      </c>
      <c r="BH13" s="46">
        <f>LN(BH10)</f>
        <v>7.858334061647787E-2</v>
      </c>
      <c r="BI13" s="27">
        <v>1939</v>
      </c>
      <c r="BJ13" s="28">
        <v>3.7700000000000003E-12</v>
      </c>
      <c r="BK13" t="s">
        <v>310</v>
      </c>
      <c r="BL13" s="46">
        <f>LN(BL10)</f>
        <v>7.8444494722361896E-2</v>
      </c>
      <c r="BM13" s="27">
        <v>1939</v>
      </c>
      <c r="BN13" s="28">
        <v>3.7700000000000003E-12</v>
      </c>
      <c r="BO13" t="s">
        <v>310</v>
      </c>
      <c r="BP13" s="46">
        <f>LN(BP10)</f>
        <v>7.9625541919874629E-2</v>
      </c>
      <c r="BQ13" s="27">
        <v>1939</v>
      </c>
      <c r="BR13" s="28">
        <v>3.7700000000000003E-12</v>
      </c>
      <c r="BS13" t="s">
        <v>310</v>
      </c>
      <c r="BT13" s="46">
        <f>LN(BT10)</f>
        <v>8.0566288081200588E-2</v>
      </c>
      <c r="BU13" s="27">
        <v>1939</v>
      </c>
      <c r="BV13" s="28">
        <v>3.7700000000000003E-12</v>
      </c>
      <c r="BW13" t="s">
        <v>310</v>
      </c>
      <c r="BX13" s="46">
        <f>LN(BX10)</f>
        <v>8.2795704645792181E-2</v>
      </c>
      <c r="BY13" s="27">
        <v>1939</v>
      </c>
      <c r="BZ13" s="28">
        <v>3.7700000000000003E-12</v>
      </c>
      <c r="CA13" t="s">
        <v>310</v>
      </c>
      <c r="CB13" s="46">
        <f>LN(CB10)</f>
        <v>7.8383908776028813E-2</v>
      </c>
      <c r="CC13" s="27">
        <v>1939</v>
      </c>
      <c r="CD13" s="28">
        <v>3.7700000000000003E-12</v>
      </c>
      <c r="CE13" t="s">
        <v>310</v>
      </c>
      <c r="CF13" s="46">
        <f>LN(CF10)</f>
        <v>8.4054710656148446E-2</v>
      </c>
      <c r="CG13" s="27">
        <v>1939</v>
      </c>
      <c r="CH13" s="28">
        <v>3.7700000000000003E-12</v>
      </c>
      <c r="CI13" t="s">
        <v>310</v>
      </c>
      <c r="CJ13" s="46">
        <f>LN(CJ10)</f>
        <v>7.9985496479090964E-2</v>
      </c>
      <c r="CK13" s="27">
        <v>1939</v>
      </c>
      <c r="CL13" s="28">
        <v>3.7700000000000003E-12</v>
      </c>
      <c r="CM13" t="s">
        <v>310</v>
      </c>
      <c r="CN13" s="46">
        <f>LN(CN10)</f>
        <v>7.6984041065965139E-2</v>
      </c>
      <c r="CO13" s="27">
        <v>1939</v>
      </c>
      <c r="CP13" s="28">
        <v>3.7700000000000003E-12</v>
      </c>
    </row>
    <row r="14" spans="2:96">
      <c r="B14">
        <v>0.10577806729521069</v>
      </c>
      <c r="C14" s="45">
        <v>0.75210188210348339</v>
      </c>
      <c r="D14">
        <v>57.644389885732892</v>
      </c>
      <c r="E14" s="27">
        <v>1939</v>
      </c>
      <c r="F14" s="28">
        <v>3.5600000000000002E-12</v>
      </c>
      <c r="G14" t="s">
        <v>311</v>
      </c>
      <c r="H14" s="46">
        <f>H12-H11</f>
        <v>2.5718536348057555E-2</v>
      </c>
      <c r="I14" s="27">
        <v>1941</v>
      </c>
      <c r="J14" s="28">
        <v>3.9100000000000001E-12</v>
      </c>
      <c r="K14" t="s">
        <v>311</v>
      </c>
      <c r="L14" s="46">
        <f>L12-L11</f>
        <v>2.9301004964542451E-2</v>
      </c>
      <c r="M14" s="27">
        <v>1941</v>
      </c>
      <c r="N14" s="28">
        <v>3.9100000000000001E-12</v>
      </c>
      <c r="O14" t="s">
        <v>311</v>
      </c>
      <c r="P14" s="46">
        <f>P12-P11</f>
        <v>2.6959286266602753E-2</v>
      </c>
      <c r="Q14" s="27">
        <v>1941</v>
      </c>
      <c r="R14" s="28">
        <v>3.9100000000000001E-12</v>
      </c>
      <c r="S14" t="s">
        <v>311</v>
      </c>
      <c r="T14" s="46">
        <f>T12-T11</f>
        <v>2.7741816242569786E-2</v>
      </c>
      <c r="U14" s="27">
        <v>1941</v>
      </c>
      <c r="V14" s="28">
        <v>3.9100000000000001E-12</v>
      </c>
      <c r="W14" t="s">
        <v>311</v>
      </c>
      <c r="X14" s="46">
        <f>X12-X11</f>
        <v>2.6742186087871184E-2</v>
      </c>
      <c r="Y14" s="27">
        <v>1941</v>
      </c>
      <c r="Z14" s="28">
        <v>3.9100000000000001E-12</v>
      </c>
      <c r="AA14" t="s">
        <v>311</v>
      </c>
      <c r="AB14" s="46">
        <f>AB12-AB11</f>
        <v>2.6393766781111314E-2</v>
      </c>
      <c r="AC14" s="27">
        <v>1941</v>
      </c>
      <c r="AD14" s="28">
        <v>3.9100000000000001E-12</v>
      </c>
      <c r="AE14" t="s">
        <v>311</v>
      </c>
      <c r="AF14" s="46">
        <f>AF12-AF11</f>
        <v>2.6729351266196744E-2</v>
      </c>
      <c r="AG14" s="27">
        <v>1941</v>
      </c>
      <c r="AH14" s="28">
        <v>3.9100000000000001E-12</v>
      </c>
      <c r="AI14" t="s">
        <v>311</v>
      </c>
      <c r="AJ14" s="46">
        <f>AJ12-AJ11</f>
        <v>2.6632319870089446E-2</v>
      </c>
      <c r="AK14" s="27">
        <v>1941</v>
      </c>
      <c r="AL14" s="28">
        <v>3.9100000000000001E-12</v>
      </c>
      <c r="AM14" t="s">
        <v>311</v>
      </c>
      <c r="AN14" s="46">
        <f>AN12-AN11</f>
        <v>2.6581726030368347E-2</v>
      </c>
      <c r="AO14" s="27">
        <v>1941</v>
      </c>
      <c r="AP14" s="28">
        <v>3.9100000000000001E-12</v>
      </c>
      <c r="AQ14" t="s">
        <v>311</v>
      </c>
      <c r="AR14" s="46">
        <f>AR12-AR11</f>
        <v>2.6467970357801573E-2</v>
      </c>
      <c r="AS14" s="27">
        <v>1941</v>
      </c>
      <c r="AT14" s="28">
        <v>3.9100000000000001E-12</v>
      </c>
      <c r="AU14" t="s">
        <v>311</v>
      </c>
      <c r="AV14" s="46">
        <f>AV12-AV11</f>
        <v>2.6454727483461823E-2</v>
      </c>
      <c r="AW14" s="27">
        <v>1941</v>
      </c>
      <c r="AX14" s="28">
        <v>3.9100000000000001E-12</v>
      </c>
      <c r="AY14" t="s">
        <v>311</v>
      </c>
      <c r="AZ14" s="46">
        <f>AZ12-AZ11</f>
        <v>2.5479761540955784E-2</v>
      </c>
      <c r="BA14" s="27">
        <v>1941</v>
      </c>
      <c r="BB14" s="28">
        <v>3.9100000000000001E-12</v>
      </c>
      <c r="BC14" t="s">
        <v>311</v>
      </c>
      <c r="BD14" s="46">
        <f>BD12-BD11</f>
        <v>2.6438730944069302E-2</v>
      </c>
      <c r="BE14" s="27">
        <v>1941</v>
      </c>
      <c r="BF14" s="28">
        <v>3.9100000000000001E-12</v>
      </c>
      <c r="BG14" t="s">
        <v>311</v>
      </c>
      <c r="BH14" s="46">
        <f>BH12-BH11</f>
        <v>2.6474710952734987E-2</v>
      </c>
      <c r="BI14" s="27">
        <v>1939</v>
      </c>
      <c r="BJ14" s="28">
        <v>3.5600000000000002E-12</v>
      </c>
      <c r="BK14" t="s">
        <v>311</v>
      </c>
      <c r="BL14" s="46">
        <f>BL12-BL11</f>
        <v>2.6623176213124031E-2</v>
      </c>
      <c r="BM14" s="27">
        <v>1939</v>
      </c>
      <c r="BN14" s="28">
        <v>3.5600000000000002E-12</v>
      </c>
      <c r="BO14" t="s">
        <v>311</v>
      </c>
      <c r="BP14" s="46">
        <f>BP12-BP11</f>
        <v>2.6792269076221273E-2</v>
      </c>
      <c r="BQ14" s="27">
        <v>1939</v>
      </c>
      <c r="BR14" s="28">
        <v>3.5600000000000002E-12</v>
      </c>
      <c r="BS14" t="s">
        <v>311</v>
      </c>
      <c r="BT14" s="46">
        <f>BT12-BT11</f>
        <v>2.6610162920444477E-2</v>
      </c>
      <c r="BU14" s="27">
        <v>1939</v>
      </c>
      <c r="BV14" s="28">
        <v>3.5600000000000002E-12</v>
      </c>
      <c r="BW14" t="s">
        <v>311</v>
      </c>
      <c r="BX14" s="46">
        <f>BX12-BX11</f>
        <v>2.5955435494781645E-2</v>
      </c>
      <c r="BY14" s="27">
        <v>1939</v>
      </c>
      <c r="BZ14" s="28">
        <v>3.5600000000000002E-12</v>
      </c>
      <c r="CA14" t="s">
        <v>311</v>
      </c>
      <c r="CB14" s="46">
        <f>CB12-CB11</f>
        <v>2.6923843982914183E-2</v>
      </c>
      <c r="CC14" s="27">
        <v>1939</v>
      </c>
      <c r="CD14" s="28">
        <v>3.5600000000000002E-12</v>
      </c>
      <c r="CE14" t="s">
        <v>311</v>
      </c>
      <c r="CF14" s="46">
        <f>CF12-CF11</f>
        <v>2.5681316463264131E-2</v>
      </c>
      <c r="CG14" s="27">
        <v>1939</v>
      </c>
      <c r="CH14" s="28">
        <v>3.5600000000000002E-12</v>
      </c>
      <c r="CI14" t="s">
        <v>311</v>
      </c>
      <c r="CJ14" s="46">
        <f>CJ12-CJ11</f>
        <v>2.6967927930497446E-2</v>
      </c>
      <c r="CK14" s="27">
        <v>1939</v>
      </c>
      <c r="CL14" s="28">
        <v>3.5600000000000002E-12</v>
      </c>
      <c r="CM14" t="s">
        <v>311</v>
      </c>
      <c r="CN14" s="46">
        <f>CN12-CN11</f>
        <v>1.9469277423826745E-2</v>
      </c>
      <c r="CO14" s="27">
        <v>1939</v>
      </c>
      <c r="CP14" s="28">
        <v>3.5600000000000002E-12</v>
      </c>
    </row>
    <row r="15" spans="2:96">
      <c r="B15">
        <v>0.1057958963079673</v>
      </c>
      <c r="C15" s="45">
        <v>0.75003930853717837</v>
      </c>
      <c r="D15">
        <v>57.011951674513597</v>
      </c>
      <c r="E15" s="27">
        <v>1941</v>
      </c>
      <c r="F15" s="28">
        <v>3.9100000000000001E-12</v>
      </c>
      <c r="G15" t="s">
        <v>312</v>
      </c>
      <c r="H15" s="46">
        <f>H11-H13</f>
        <v>2.6397479288792519E-2</v>
      </c>
      <c r="I15" s="27">
        <v>1943</v>
      </c>
      <c r="J15" s="28">
        <v>2.2499999999999999E-12</v>
      </c>
      <c r="K15" t="s">
        <v>312</v>
      </c>
      <c r="L15" s="46">
        <f>L11-L13</f>
        <v>3.0185536717780126E-2</v>
      </c>
      <c r="M15" s="27">
        <v>1943</v>
      </c>
      <c r="N15" s="28">
        <v>2.2499999999999999E-12</v>
      </c>
      <c r="O15" t="s">
        <v>312</v>
      </c>
      <c r="P15" s="46">
        <f>P11-P13</f>
        <v>2.7706274137053316E-2</v>
      </c>
      <c r="Q15" s="27">
        <v>1943</v>
      </c>
      <c r="R15" s="28">
        <v>2.2499999999999999E-12</v>
      </c>
      <c r="S15" t="s">
        <v>312</v>
      </c>
      <c r="T15" s="46">
        <f>T11-T13</f>
        <v>2.8533437848688989E-2</v>
      </c>
      <c r="U15" s="27">
        <v>1943</v>
      </c>
      <c r="V15" s="28">
        <v>2.2499999999999999E-12</v>
      </c>
      <c r="W15" t="s">
        <v>312</v>
      </c>
      <c r="X15" s="46">
        <f>X11-X13</f>
        <v>2.7477026847813182E-2</v>
      </c>
      <c r="Y15" s="27">
        <v>1943</v>
      </c>
      <c r="Z15" s="28">
        <v>2.2499999999999999E-12</v>
      </c>
      <c r="AA15" t="s">
        <v>312</v>
      </c>
      <c r="AB15" s="46">
        <f>AB11-AB13</f>
        <v>2.7109326692178998E-2</v>
      </c>
      <c r="AC15" s="27">
        <v>1943</v>
      </c>
      <c r="AD15" s="28">
        <v>2.2499999999999999E-12</v>
      </c>
      <c r="AE15" t="s">
        <v>312</v>
      </c>
      <c r="AF15" s="46">
        <f>AF11-AF13</f>
        <v>2.7463477099924111E-2</v>
      </c>
      <c r="AG15" s="27">
        <v>1943</v>
      </c>
      <c r="AH15" s="28">
        <v>2.2499999999999999E-12</v>
      </c>
      <c r="AI15" t="s">
        <v>312</v>
      </c>
      <c r="AJ15" s="46">
        <f>AJ11-AJ13</f>
        <v>2.7361052420084367E-2</v>
      </c>
      <c r="AK15" s="27">
        <v>1943</v>
      </c>
      <c r="AL15" s="28">
        <v>2.2499999999999999E-12</v>
      </c>
      <c r="AM15" t="s">
        <v>312</v>
      </c>
      <c r="AN15" s="46">
        <f>AN11-AN13</f>
        <v>2.7307654531762315E-2</v>
      </c>
      <c r="AO15" s="27">
        <v>1943</v>
      </c>
      <c r="AP15" s="28">
        <v>2.2499999999999999E-12</v>
      </c>
      <c r="AQ15" t="s">
        <v>312</v>
      </c>
      <c r="AR15" s="46">
        <f>AR11-AR13</f>
        <v>2.7187614485261705E-2</v>
      </c>
      <c r="AS15" s="27">
        <v>1943</v>
      </c>
      <c r="AT15" s="28">
        <v>2.2499999999999999E-12</v>
      </c>
      <c r="AU15" t="s">
        <v>312</v>
      </c>
      <c r="AV15" s="46">
        <f>AV11-AV13</f>
        <v>2.7173641838731152E-2</v>
      </c>
      <c r="AW15" s="27">
        <v>1943</v>
      </c>
      <c r="AX15" s="28">
        <v>2.2499999999999999E-12</v>
      </c>
      <c r="AY15" t="s">
        <v>312</v>
      </c>
      <c r="AZ15" s="46">
        <f>AZ11-AZ13</f>
        <v>2.6145992172070684E-2</v>
      </c>
      <c r="BA15" s="27">
        <v>1943</v>
      </c>
      <c r="BB15" s="28">
        <v>2.2499999999999999E-12</v>
      </c>
      <c r="BC15" t="s">
        <v>312</v>
      </c>
      <c r="BD15" s="46">
        <f>BD11-BD13</f>
        <v>2.7156764288618018E-2</v>
      </c>
      <c r="BE15" s="27">
        <v>1943</v>
      </c>
      <c r="BF15" s="28">
        <v>2.2499999999999999E-12</v>
      </c>
      <c r="BG15" t="s">
        <v>312</v>
      </c>
      <c r="BH15" s="46">
        <f>BH11-BH13</f>
        <v>2.7194726678732822E-2</v>
      </c>
      <c r="BI15" s="27">
        <v>1943</v>
      </c>
      <c r="BJ15" s="28">
        <v>2.2499999999999999E-12</v>
      </c>
      <c r="BK15" t="s">
        <v>312</v>
      </c>
      <c r="BL15" s="46">
        <f>BL11-BL13</f>
        <v>2.7351401585605409E-2</v>
      </c>
      <c r="BM15" s="27">
        <v>1941</v>
      </c>
      <c r="BN15" s="28">
        <v>3.9100000000000001E-12</v>
      </c>
      <c r="BO15" t="s">
        <v>312</v>
      </c>
      <c r="BP15" s="46">
        <f>BP11-BP13</f>
        <v>2.7529902982081744E-2</v>
      </c>
      <c r="BQ15" s="27">
        <v>1941</v>
      </c>
      <c r="BR15" s="28">
        <v>3.9100000000000001E-12</v>
      </c>
      <c r="BS15" t="s">
        <v>312</v>
      </c>
      <c r="BT15" s="46">
        <f>BT11-BT13</f>
        <v>2.7337666788427764E-2</v>
      </c>
      <c r="BU15" s="27">
        <v>1941</v>
      </c>
      <c r="BV15" s="28">
        <v>3.9100000000000001E-12</v>
      </c>
      <c r="BW15" t="s">
        <v>312</v>
      </c>
      <c r="BX15" s="46">
        <f>BX11-BX13</f>
        <v>2.6647112776006565E-2</v>
      </c>
      <c r="BY15" s="27">
        <v>1941</v>
      </c>
      <c r="BZ15" s="28">
        <v>3.9100000000000001E-12</v>
      </c>
      <c r="CA15" t="s">
        <v>312</v>
      </c>
      <c r="CB15" s="46">
        <f>CB11-CB13</f>
        <v>2.7668841810219835E-2</v>
      </c>
      <c r="CC15" s="27">
        <v>1941</v>
      </c>
      <c r="CD15" s="28">
        <v>3.9100000000000001E-12</v>
      </c>
      <c r="CE15" t="s">
        <v>312</v>
      </c>
      <c r="CF15" s="46">
        <f>CF11-CF13</f>
        <v>2.635826971459046E-2</v>
      </c>
      <c r="CG15" s="27">
        <v>1941</v>
      </c>
      <c r="CH15" s="28">
        <v>3.9100000000000001E-12</v>
      </c>
      <c r="CI15" t="s">
        <v>312</v>
      </c>
      <c r="CJ15" s="46">
        <f>CJ11-CJ13</f>
        <v>2.7715401434014464E-2</v>
      </c>
      <c r="CK15" s="27">
        <v>1941</v>
      </c>
      <c r="CL15" s="28">
        <v>3.9100000000000001E-12</v>
      </c>
      <c r="CM15" t="s">
        <v>312</v>
      </c>
      <c r="CN15" s="46">
        <f>CN11-CN13</f>
        <v>1.9855869305627549E-2</v>
      </c>
      <c r="CO15" s="27">
        <v>1941</v>
      </c>
      <c r="CP15" s="28">
        <v>3.9100000000000001E-12</v>
      </c>
    </row>
    <row r="16" spans="2:96">
      <c r="B16">
        <v>0.10715544490195637</v>
      </c>
      <c r="C16" s="45">
        <v>0.75190683773948641</v>
      </c>
      <c r="D16">
        <v>57.584134068349677</v>
      </c>
      <c r="E16" s="27">
        <v>1943</v>
      </c>
      <c r="F16" s="28">
        <v>2.2499999999999999E-12</v>
      </c>
      <c r="G16" t="s">
        <v>313</v>
      </c>
      <c r="H16" s="47">
        <f>AVERAGE(H14:H15)</f>
        <v>2.6058007818425037E-2</v>
      </c>
      <c r="I16" s="27">
        <v>1943</v>
      </c>
      <c r="J16" s="28">
        <v>1.5399999999999999E-12</v>
      </c>
      <c r="K16" t="s">
        <v>313</v>
      </c>
      <c r="L16" s="47">
        <f>AVERAGE(L14:L15)</f>
        <v>2.9743270841161289E-2</v>
      </c>
      <c r="M16" s="27">
        <v>1943</v>
      </c>
      <c r="N16" s="28">
        <v>1.5399999999999999E-12</v>
      </c>
      <c r="O16" t="s">
        <v>313</v>
      </c>
      <c r="P16" s="47">
        <f>AVERAGE(P14:P15)</f>
        <v>2.7332780201828034E-2</v>
      </c>
      <c r="Q16" s="27">
        <v>1943</v>
      </c>
      <c r="R16" s="28">
        <v>1.5399999999999999E-12</v>
      </c>
      <c r="S16" t="s">
        <v>313</v>
      </c>
      <c r="T16" s="47">
        <f>AVERAGE(T14:T15)</f>
        <v>2.8137627045629388E-2</v>
      </c>
      <c r="U16" s="27">
        <v>1943</v>
      </c>
      <c r="V16" s="28">
        <v>1.5399999999999999E-12</v>
      </c>
      <c r="W16" t="s">
        <v>313</v>
      </c>
      <c r="X16" s="47">
        <f>AVERAGE(X14:X15)</f>
        <v>2.7109606467842183E-2</v>
      </c>
      <c r="Y16" s="27">
        <v>1943</v>
      </c>
      <c r="Z16" s="28">
        <v>1.5399999999999999E-12</v>
      </c>
      <c r="AA16" t="s">
        <v>313</v>
      </c>
      <c r="AB16" s="47">
        <f>AVERAGE(AB14:AB15)</f>
        <v>2.6751546736645156E-2</v>
      </c>
      <c r="AC16" s="27">
        <v>1943</v>
      </c>
      <c r="AD16" s="28">
        <v>1.5399999999999999E-12</v>
      </c>
      <c r="AE16" t="s">
        <v>313</v>
      </c>
      <c r="AF16" s="47">
        <f>AVERAGE(AF14:AF15)</f>
        <v>2.7096414183060427E-2</v>
      </c>
      <c r="AG16" s="27">
        <v>1943</v>
      </c>
      <c r="AH16" s="28">
        <v>1.5399999999999999E-12</v>
      </c>
      <c r="AI16" t="s">
        <v>313</v>
      </c>
      <c r="AJ16" s="47">
        <f>AVERAGE(AJ14:AJ15)</f>
        <v>2.6996686145086907E-2</v>
      </c>
      <c r="AK16" s="27">
        <v>1943</v>
      </c>
      <c r="AL16" s="28">
        <v>1.5399999999999999E-12</v>
      </c>
      <c r="AM16" t="s">
        <v>313</v>
      </c>
      <c r="AN16" s="47">
        <f>AVERAGE(AN14:AN15)</f>
        <v>2.6944690281065331E-2</v>
      </c>
      <c r="AO16" s="27">
        <v>1943</v>
      </c>
      <c r="AP16" s="28">
        <v>1.5399999999999999E-12</v>
      </c>
      <c r="AQ16" t="s">
        <v>313</v>
      </c>
      <c r="AR16" s="47">
        <f>AVERAGE(AR14:AR15)</f>
        <v>2.6827792421531639E-2</v>
      </c>
      <c r="AS16" s="27">
        <v>1943</v>
      </c>
      <c r="AT16" s="28">
        <v>1.5399999999999999E-12</v>
      </c>
      <c r="AU16" t="s">
        <v>313</v>
      </c>
      <c r="AV16" s="47">
        <f>AVERAGE(AV14:AV15)</f>
        <v>2.6814184661096488E-2</v>
      </c>
      <c r="AW16" s="27">
        <v>1943</v>
      </c>
      <c r="AX16" s="28">
        <v>1.5399999999999999E-12</v>
      </c>
      <c r="AY16" t="s">
        <v>313</v>
      </c>
      <c r="AZ16" s="47">
        <f>AVERAGE(AZ14:AZ15)</f>
        <v>2.5812876856513234E-2</v>
      </c>
      <c r="BA16" s="27">
        <v>1943</v>
      </c>
      <c r="BB16" s="28">
        <v>1.5399999999999999E-12</v>
      </c>
      <c r="BC16" t="s">
        <v>313</v>
      </c>
      <c r="BD16" s="47">
        <f>AVERAGE(BD14:BD15)</f>
        <v>2.679774761634366E-2</v>
      </c>
      <c r="BE16" s="27">
        <v>1943</v>
      </c>
      <c r="BF16" s="28">
        <v>1.5399999999999999E-12</v>
      </c>
      <c r="BG16" t="s">
        <v>313</v>
      </c>
      <c r="BH16" s="47">
        <f>AVERAGE(BH14:BH15)</f>
        <v>2.6834718815733904E-2</v>
      </c>
      <c r="BI16" s="27">
        <v>1943</v>
      </c>
      <c r="BJ16" s="28">
        <v>1.5399999999999999E-12</v>
      </c>
      <c r="BK16" t="s">
        <v>313</v>
      </c>
      <c r="BL16" s="47">
        <f>AVERAGE(BL14:BL15)</f>
        <v>2.698728889936472E-2</v>
      </c>
      <c r="BM16" s="27">
        <v>1943</v>
      </c>
      <c r="BN16" s="28">
        <v>1.5399999999999999E-12</v>
      </c>
      <c r="BO16" t="s">
        <v>313</v>
      </c>
      <c r="BP16" s="47">
        <f>AVERAGE(BP14:BP15)</f>
        <v>2.7161086029151509E-2</v>
      </c>
      <c r="BQ16" s="27">
        <v>1943</v>
      </c>
      <c r="BR16" s="28">
        <v>2.2499999999999999E-12</v>
      </c>
      <c r="BS16" t="s">
        <v>313</v>
      </c>
      <c r="BT16" s="47">
        <f>AVERAGE(BT14:BT15)</f>
        <v>2.6973914854436121E-2</v>
      </c>
      <c r="BU16" s="27">
        <v>1943</v>
      </c>
      <c r="BV16" s="28">
        <v>2.2499999999999999E-12</v>
      </c>
      <c r="BW16" t="s">
        <v>313</v>
      </c>
      <c r="BX16" s="47">
        <f>AVERAGE(BX14:BX15)</f>
        <v>2.6301274135394105E-2</v>
      </c>
      <c r="BY16" s="27">
        <v>1943</v>
      </c>
      <c r="BZ16" s="28">
        <v>2.2499999999999999E-12</v>
      </c>
      <c r="CA16" t="s">
        <v>313</v>
      </c>
      <c r="CB16" s="47">
        <f>AVERAGE(CB14:CB15)</f>
        <v>2.7296342896567009E-2</v>
      </c>
      <c r="CC16" s="27">
        <v>1943</v>
      </c>
      <c r="CD16" s="28">
        <v>2.2499999999999999E-12</v>
      </c>
      <c r="CE16" t="s">
        <v>313</v>
      </c>
      <c r="CF16" s="47">
        <f>AVERAGE(CF14:CF15)</f>
        <v>2.6019793088927295E-2</v>
      </c>
      <c r="CG16" s="27">
        <v>1943</v>
      </c>
      <c r="CH16" s="28">
        <v>2.2499999999999999E-12</v>
      </c>
      <c r="CI16" t="s">
        <v>313</v>
      </c>
      <c r="CJ16" s="47">
        <f>AVERAGE(CJ14:CJ15)</f>
        <v>2.7341664682255955E-2</v>
      </c>
      <c r="CK16" s="27">
        <v>1943</v>
      </c>
      <c r="CL16" s="28">
        <v>2.2499999999999999E-12</v>
      </c>
      <c r="CM16" t="s">
        <v>313</v>
      </c>
      <c r="CN16" s="47">
        <f>AVERAGE(CN14:CN15)</f>
        <v>1.9662573364727147E-2</v>
      </c>
      <c r="CO16" s="27">
        <v>1943</v>
      </c>
      <c r="CP16" s="28">
        <v>2.2499999999999999E-12</v>
      </c>
    </row>
    <row r="17" spans="1:94">
      <c r="B17">
        <v>0.10790395486962835</v>
      </c>
      <c r="C17" s="45">
        <v>0.75677081677496072</v>
      </c>
      <c r="D17">
        <v>59.115626373751873</v>
      </c>
      <c r="E17" s="27">
        <v>1943</v>
      </c>
      <c r="F17" s="28">
        <v>1.5399999999999999E-12</v>
      </c>
      <c r="G17" t="s">
        <v>314</v>
      </c>
      <c r="H17">
        <f>TINV(0.3173,H5)</f>
        <v>1.0256556347025874</v>
      </c>
      <c r="I17" s="27">
        <v>1944</v>
      </c>
      <c r="J17" s="28">
        <v>8.6600000000000005E-13</v>
      </c>
      <c r="K17" t="s">
        <v>314</v>
      </c>
      <c r="L17">
        <f>TINV(0.3173,L5)</f>
        <v>1.0270403027550943</v>
      </c>
      <c r="M17" s="27">
        <v>1944</v>
      </c>
      <c r="N17" s="28">
        <v>8.6600000000000005E-13</v>
      </c>
      <c r="O17" t="s">
        <v>314</v>
      </c>
      <c r="P17">
        <f>TINV(0.3173,P5)</f>
        <v>1.0270403027550943</v>
      </c>
      <c r="Q17" s="27">
        <v>1944</v>
      </c>
      <c r="R17" s="28">
        <v>8.6600000000000005E-13</v>
      </c>
      <c r="S17" t="s">
        <v>314</v>
      </c>
      <c r="T17">
        <f>TINV(0.3173,T5)</f>
        <v>1.0270403027550943</v>
      </c>
      <c r="U17" s="27">
        <v>1944</v>
      </c>
      <c r="V17" s="28">
        <v>8.6600000000000005E-13</v>
      </c>
      <c r="W17" t="s">
        <v>314</v>
      </c>
      <c r="X17">
        <f>TINV(0.3173,X5)</f>
        <v>1.0270403027550943</v>
      </c>
      <c r="Y17" s="27">
        <v>1944</v>
      </c>
      <c r="Z17" s="28">
        <v>8.6600000000000005E-13</v>
      </c>
      <c r="AA17" t="s">
        <v>314</v>
      </c>
      <c r="AB17">
        <f>TINV(0.3173,AB5)</f>
        <v>1.0270403027550943</v>
      </c>
      <c r="AC17" s="27">
        <v>1944</v>
      </c>
      <c r="AD17" s="28">
        <v>8.6600000000000005E-13</v>
      </c>
      <c r="AE17" t="s">
        <v>314</v>
      </c>
      <c r="AF17">
        <f>TINV(0.3173,AF5)</f>
        <v>1.0270403027550943</v>
      </c>
      <c r="AG17" s="27">
        <v>1944</v>
      </c>
      <c r="AH17" s="28">
        <v>8.6600000000000005E-13</v>
      </c>
      <c r="AI17" t="s">
        <v>314</v>
      </c>
      <c r="AJ17">
        <f>TINV(0.3173,AJ5)</f>
        <v>1.0270403027550943</v>
      </c>
      <c r="AK17" s="27">
        <v>1944</v>
      </c>
      <c r="AL17" s="28">
        <v>8.6600000000000005E-13</v>
      </c>
      <c r="AM17" t="s">
        <v>314</v>
      </c>
      <c r="AN17">
        <f>TINV(0.3173,AN5)</f>
        <v>1.0270403027550943</v>
      </c>
      <c r="AO17" s="27">
        <v>1944</v>
      </c>
      <c r="AP17" s="28">
        <v>8.6600000000000005E-13</v>
      </c>
      <c r="AQ17" t="s">
        <v>314</v>
      </c>
      <c r="AR17">
        <f>TINV(0.3173,AR5)</f>
        <v>1.0270403027550943</v>
      </c>
      <c r="AS17" s="27">
        <v>1944</v>
      </c>
      <c r="AT17" s="28">
        <v>8.6600000000000005E-13</v>
      </c>
      <c r="AU17" t="s">
        <v>314</v>
      </c>
      <c r="AV17">
        <f>TINV(0.3173,AV5)</f>
        <v>1.0270403027550943</v>
      </c>
      <c r="AW17" s="27">
        <v>1944</v>
      </c>
      <c r="AX17" s="28">
        <v>8.6600000000000005E-13</v>
      </c>
      <c r="AY17" t="s">
        <v>314</v>
      </c>
      <c r="AZ17">
        <f>TINV(0.3173,AZ5)</f>
        <v>1.0270403027550943</v>
      </c>
      <c r="BA17" s="27">
        <v>1944</v>
      </c>
      <c r="BB17" s="28">
        <v>8.6600000000000005E-13</v>
      </c>
      <c r="BC17" t="s">
        <v>314</v>
      </c>
      <c r="BD17">
        <f>TINV(0.3173,BD5)</f>
        <v>1.0270403027550943</v>
      </c>
      <c r="BE17" s="27">
        <v>1944</v>
      </c>
      <c r="BF17" s="28">
        <v>8.6600000000000005E-13</v>
      </c>
      <c r="BG17" t="s">
        <v>314</v>
      </c>
      <c r="BH17">
        <f>TINV(0.3173,BH5)</f>
        <v>1.0270403027550943</v>
      </c>
      <c r="BI17" s="27">
        <v>1944</v>
      </c>
      <c r="BJ17" s="28">
        <v>8.6600000000000005E-13</v>
      </c>
      <c r="BK17" t="s">
        <v>314</v>
      </c>
      <c r="BL17">
        <f>TINV(0.3173,BL5)</f>
        <v>1.0270403027550943</v>
      </c>
      <c r="BM17" s="27">
        <v>1944</v>
      </c>
      <c r="BN17" s="28">
        <v>8.6600000000000005E-13</v>
      </c>
      <c r="BO17" t="s">
        <v>314</v>
      </c>
      <c r="BP17">
        <f>TINV(0.3173,BP5)</f>
        <v>1.0270403027550943</v>
      </c>
      <c r="BQ17" s="27">
        <v>1944</v>
      </c>
      <c r="BR17" s="28">
        <v>8.6600000000000005E-13</v>
      </c>
      <c r="BS17" t="s">
        <v>314</v>
      </c>
      <c r="BT17">
        <f>TINV(0.3173,BT5)</f>
        <v>1.0270403027550943</v>
      </c>
      <c r="BU17" s="27">
        <v>1943</v>
      </c>
      <c r="BV17" s="28">
        <v>1.5399999999999999E-12</v>
      </c>
      <c r="BW17" t="s">
        <v>314</v>
      </c>
      <c r="BX17">
        <f>TINV(0.3173,BX5)</f>
        <v>1.0270403027550943</v>
      </c>
      <c r="BY17" s="27">
        <v>1943</v>
      </c>
      <c r="BZ17" s="28">
        <v>1.5399999999999999E-12</v>
      </c>
      <c r="CA17" t="s">
        <v>314</v>
      </c>
      <c r="CB17">
        <f>TINV(0.3173,CB5)</f>
        <v>1.0270403027550943</v>
      </c>
      <c r="CC17" s="27">
        <v>1943</v>
      </c>
      <c r="CD17" s="28">
        <v>1.5399999999999999E-12</v>
      </c>
      <c r="CE17" t="s">
        <v>314</v>
      </c>
      <c r="CF17">
        <f>TINV(0.3173,CF5)</f>
        <v>1.0270403027550943</v>
      </c>
      <c r="CG17" s="27">
        <v>1943</v>
      </c>
      <c r="CH17" s="28">
        <v>1.5399999999999999E-12</v>
      </c>
      <c r="CI17" t="s">
        <v>314</v>
      </c>
      <c r="CJ17">
        <f>TINV(0.3173,CJ5)</f>
        <v>1.0270403027550943</v>
      </c>
      <c r="CK17" s="27">
        <v>1943</v>
      </c>
      <c r="CL17" s="28">
        <v>1.5399999999999999E-12</v>
      </c>
      <c r="CM17" t="s">
        <v>314</v>
      </c>
      <c r="CN17">
        <f>TINV(0.3173,CN5)</f>
        <v>1.0270403027550943</v>
      </c>
      <c r="CO17" s="27">
        <v>1943</v>
      </c>
      <c r="CP17" s="28">
        <v>1.5399999999999999E-12</v>
      </c>
    </row>
    <row r="18" spans="1:94">
      <c r="B18">
        <v>0.10944281742179875</v>
      </c>
      <c r="C18" s="45">
        <v>0.77043725932777951</v>
      </c>
      <c r="D18">
        <v>63.766044456356319</v>
      </c>
      <c r="E18" s="27">
        <v>1944</v>
      </c>
      <c r="F18" s="28">
        <v>8.6600000000000005E-13</v>
      </c>
      <c r="G18" t="s">
        <v>315</v>
      </c>
      <c r="H18">
        <f>H17*G3</f>
        <v>1.3937329627488329E-2</v>
      </c>
      <c r="I18" s="27">
        <v>1945</v>
      </c>
      <c r="J18" s="28">
        <v>4.6700000000000001E-12</v>
      </c>
      <c r="K18" t="s">
        <v>315</v>
      </c>
      <c r="L18">
        <f>L17*K3</f>
        <v>1.5903065247454152E-2</v>
      </c>
      <c r="M18" s="27">
        <v>1945</v>
      </c>
      <c r="N18" s="28">
        <v>4.6700000000000001E-12</v>
      </c>
      <c r="O18" t="s">
        <v>315</v>
      </c>
      <c r="P18">
        <f>P17*O3</f>
        <v>1.474135386081416E-2</v>
      </c>
      <c r="Q18" s="27">
        <v>1945</v>
      </c>
      <c r="R18" s="28">
        <v>4.6700000000000001E-12</v>
      </c>
      <c r="S18" t="s">
        <v>315</v>
      </c>
      <c r="T18">
        <f>T17*S3</f>
        <v>1.5059603573237218E-2</v>
      </c>
      <c r="U18" s="27">
        <v>1945</v>
      </c>
      <c r="V18" s="28">
        <v>4.6700000000000001E-12</v>
      </c>
      <c r="W18" t="s">
        <v>315</v>
      </c>
      <c r="X18">
        <f>X17*W3</f>
        <v>1.4422351485003329E-2</v>
      </c>
      <c r="Y18" s="27">
        <v>1945</v>
      </c>
      <c r="Z18" s="28">
        <v>4.6700000000000001E-12</v>
      </c>
      <c r="AA18" t="s">
        <v>315</v>
      </c>
      <c r="AB18">
        <f>AB17*AA3</f>
        <v>1.4230291823114589E-2</v>
      </c>
      <c r="AC18" s="27">
        <v>1945</v>
      </c>
      <c r="AD18" s="28">
        <v>4.6700000000000001E-12</v>
      </c>
      <c r="AE18" t="s">
        <v>315</v>
      </c>
      <c r="AF18">
        <f>AF17*AE3</f>
        <v>1.4430612605945444E-2</v>
      </c>
      <c r="AG18" s="27">
        <v>1945</v>
      </c>
      <c r="AH18" s="28">
        <v>4.6700000000000001E-12</v>
      </c>
      <c r="AI18" t="s">
        <v>315</v>
      </c>
      <c r="AJ18">
        <f>AJ17*AI3</f>
        <v>1.4409871697777705E-2</v>
      </c>
      <c r="AK18" s="27">
        <v>1945</v>
      </c>
      <c r="AL18" s="28">
        <v>4.6700000000000001E-12</v>
      </c>
      <c r="AM18" t="s">
        <v>315</v>
      </c>
      <c r="AN18">
        <f>AN17*AM3</f>
        <v>1.4376030564947691E-2</v>
      </c>
      <c r="AO18" s="27">
        <v>1945</v>
      </c>
      <c r="AP18" s="28">
        <v>4.6700000000000001E-12</v>
      </c>
      <c r="AQ18" t="s">
        <v>315</v>
      </c>
      <c r="AR18">
        <f>AR17*AQ3</f>
        <v>1.4317995826423456E-2</v>
      </c>
      <c r="AS18" s="27">
        <v>1945</v>
      </c>
      <c r="AT18" s="28">
        <v>4.6700000000000001E-12</v>
      </c>
      <c r="AU18" t="s">
        <v>315</v>
      </c>
      <c r="AV18">
        <f>AV17*AU3</f>
        <v>1.4310917369531419E-2</v>
      </c>
      <c r="AW18" s="27">
        <v>1945</v>
      </c>
      <c r="AX18" s="28">
        <v>4.6700000000000001E-12</v>
      </c>
      <c r="AY18" t="s">
        <v>315</v>
      </c>
      <c r="AZ18">
        <f>AZ17*AY3</f>
        <v>1.3802473001211365E-2</v>
      </c>
      <c r="BA18" s="27">
        <v>1945</v>
      </c>
      <c r="BB18" s="28">
        <v>4.6700000000000001E-12</v>
      </c>
      <c r="BC18" t="s">
        <v>315</v>
      </c>
      <c r="BD18">
        <f>BD17*BC3</f>
        <v>1.4287994345800062E-2</v>
      </c>
      <c r="BE18" s="27">
        <v>1945</v>
      </c>
      <c r="BF18" s="28">
        <v>4.6700000000000001E-12</v>
      </c>
      <c r="BG18" t="s">
        <v>315</v>
      </c>
      <c r="BH18">
        <f>BH17*BG3</f>
        <v>1.4308845372182976E-2</v>
      </c>
      <c r="BI18" s="27">
        <v>1945</v>
      </c>
      <c r="BJ18" s="28">
        <v>4.6700000000000001E-12</v>
      </c>
      <c r="BK18" t="s">
        <v>315</v>
      </c>
      <c r="BL18">
        <f>BL17*BK3</f>
        <v>1.4390416189297916E-2</v>
      </c>
      <c r="BM18" s="27">
        <v>1945</v>
      </c>
      <c r="BN18" s="28">
        <v>4.6700000000000001E-12</v>
      </c>
      <c r="BO18" t="s">
        <v>315</v>
      </c>
      <c r="BP18">
        <f>BP17*BO3</f>
        <v>1.4502748307476481E-2</v>
      </c>
      <c r="BQ18" s="27">
        <v>1945</v>
      </c>
      <c r="BR18" s="28">
        <v>4.6700000000000001E-12</v>
      </c>
      <c r="BS18" t="s">
        <v>315</v>
      </c>
      <c r="BT18">
        <f>BT17*BS3</f>
        <v>1.4413641009410928E-2</v>
      </c>
      <c r="BU18" s="27">
        <v>1945</v>
      </c>
      <c r="BV18" s="28">
        <v>4.6700000000000001E-12</v>
      </c>
      <c r="BW18" t="s">
        <v>315</v>
      </c>
      <c r="BX18">
        <f>BX17*BW3</f>
        <v>1.4076024441232892E-2</v>
      </c>
      <c r="BY18" s="27">
        <v>1944</v>
      </c>
      <c r="BZ18" s="28">
        <v>8.6600000000000005E-13</v>
      </c>
      <c r="CA18" t="s">
        <v>315</v>
      </c>
      <c r="CB18">
        <f>CB17*CA3</f>
        <v>1.4558870531119048E-2</v>
      </c>
      <c r="CC18" s="27">
        <v>1944</v>
      </c>
      <c r="CD18" s="28">
        <v>8.6600000000000005E-13</v>
      </c>
      <c r="CE18" t="s">
        <v>315</v>
      </c>
      <c r="CF18">
        <f>CF17*CE3</f>
        <v>1.3938965102725848E-2</v>
      </c>
      <c r="CG18" s="27">
        <v>1944</v>
      </c>
      <c r="CH18" s="28">
        <v>8.6600000000000005E-13</v>
      </c>
      <c r="CI18" t="s">
        <v>315</v>
      </c>
      <c r="CJ18">
        <f>CJ17*CI3</f>
        <v>1.4607086282026244E-2</v>
      </c>
      <c r="CK18" s="27">
        <v>1944</v>
      </c>
      <c r="CL18" s="28">
        <v>8.6600000000000005E-13</v>
      </c>
      <c r="CM18" t="s">
        <v>315</v>
      </c>
      <c r="CN18">
        <f>CN17*CM3</f>
        <v>1.0392364480780316E-2</v>
      </c>
      <c r="CO18" s="27">
        <v>1944</v>
      </c>
      <c r="CP18" s="28">
        <v>8.6600000000000005E-13</v>
      </c>
    </row>
    <row r="19" spans="1:94">
      <c r="B19">
        <v>0.10605275058624865</v>
      </c>
      <c r="C19" s="45">
        <v>0.74656885283377206</v>
      </c>
      <c r="D19">
        <v>55.971053133961149</v>
      </c>
      <c r="E19" s="27">
        <v>1945</v>
      </c>
      <c r="F19" s="28">
        <v>4.6700000000000001E-12</v>
      </c>
      <c r="G19" t="s">
        <v>316</v>
      </c>
      <c r="H19">
        <f>G2+H18</f>
        <v>1.1265184936707213</v>
      </c>
      <c r="I19" s="27">
        <v>1946</v>
      </c>
      <c r="J19" s="28">
        <v>8.4400000000000004E-13</v>
      </c>
      <c r="K19" t="s">
        <v>316</v>
      </c>
      <c r="L19">
        <f>K2+L18</f>
        <v>1.1305753884561267</v>
      </c>
      <c r="M19" s="27">
        <v>1946</v>
      </c>
      <c r="N19" s="28">
        <v>8.4400000000000004E-13</v>
      </c>
      <c r="O19" t="s">
        <v>316</v>
      </c>
      <c r="P19">
        <f>O2+P18</f>
        <v>1.1390582985913025</v>
      </c>
      <c r="Q19" s="27">
        <v>1946</v>
      </c>
      <c r="R19" s="28">
        <v>8.4400000000000004E-13</v>
      </c>
      <c r="S19" t="s">
        <v>316</v>
      </c>
      <c r="T19">
        <f>S2+T18</f>
        <v>1.1308117349223212</v>
      </c>
      <c r="U19" s="27">
        <v>1946</v>
      </c>
      <c r="V19" s="28">
        <v>8.4400000000000004E-13</v>
      </c>
      <c r="W19" t="s">
        <v>316</v>
      </c>
      <c r="X19">
        <f>W2+X18</f>
        <v>1.1234600207122152</v>
      </c>
      <c r="Y19" s="27">
        <v>1946</v>
      </c>
      <c r="Z19" s="28">
        <v>8.4400000000000004E-13</v>
      </c>
      <c r="AA19" t="s">
        <v>316</v>
      </c>
      <c r="AB19">
        <f>AA2+AB18</f>
        <v>1.1231383855489689</v>
      </c>
      <c r="AC19" s="27">
        <v>1946</v>
      </c>
      <c r="AD19" s="28">
        <v>8.4400000000000004E-13</v>
      </c>
      <c r="AE19" t="s">
        <v>316</v>
      </c>
      <c r="AF19">
        <f>AE2+AF18</f>
        <v>1.124643534371893</v>
      </c>
      <c r="AG19" s="27">
        <v>1946</v>
      </c>
      <c r="AH19" s="28">
        <v>8.4400000000000004E-13</v>
      </c>
      <c r="AI19" t="s">
        <v>316</v>
      </c>
      <c r="AJ19">
        <f>AI2+AJ18</f>
        <v>1.1271204261407044</v>
      </c>
      <c r="AK19" s="27">
        <v>1946</v>
      </c>
      <c r="AL19" s="28">
        <v>8.4400000000000004E-13</v>
      </c>
      <c r="AM19" t="s">
        <v>316</v>
      </c>
      <c r="AN19">
        <f>AM2+AN18</f>
        <v>1.1266145631666717</v>
      </c>
      <c r="AO19" s="27">
        <v>1946</v>
      </c>
      <c r="AP19" s="28">
        <v>8.4400000000000004E-13</v>
      </c>
      <c r="AQ19" t="s">
        <v>316</v>
      </c>
      <c r="AR19">
        <f>AQ2+AR18</f>
        <v>1.1268910303036681</v>
      </c>
      <c r="AS19" s="27">
        <v>1946</v>
      </c>
      <c r="AT19" s="28">
        <v>8.4400000000000004E-13</v>
      </c>
      <c r="AU19" t="s">
        <v>316</v>
      </c>
      <c r="AV19">
        <f>AU2+AV18</f>
        <v>1.1268979866116511</v>
      </c>
      <c r="AW19" s="27">
        <v>1946</v>
      </c>
      <c r="AX19" s="28">
        <v>8.4400000000000004E-13</v>
      </c>
      <c r="AY19" t="s">
        <v>316</v>
      </c>
      <c r="AZ19">
        <f>AY2+AZ18</f>
        <v>1.1284665386177024</v>
      </c>
      <c r="BA19" s="27">
        <v>1946</v>
      </c>
      <c r="BB19" s="28">
        <v>8.4400000000000004E-13</v>
      </c>
      <c r="BC19" t="s">
        <v>316</v>
      </c>
      <c r="BD19">
        <f>BC2+BD18</f>
        <v>1.1257739500785315</v>
      </c>
      <c r="BE19" s="27">
        <v>1946</v>
      </c>
      <c r="BF19" s="28">
        <v>8.4400000000000004E-13</v>
      </c>
      <c r="BG19" t="s">
        <v>316</v>
      </c>
      <c r="BH19">
        <f>BG2+BH18</f>
        <v>1.1258839996212984</v>
      </c>
      <c r="BI19" s="27">
        <v>1946</v>
      </c>
      <c r="BJ19" s="28">
        <v>8.4400000000000004E-13</v>
      </c>
      <c r="BK19" t="s">
        <v>316</v>
      </c>
      <c r="BL19">
        <f>BK2+BL18</f>
        <v>1.1259853889026896</v>
      </c>
      <c r="BM19" s="27">
        <v>1946</v>
      </c>
      <c r="BN19" s="28">
        <v>8.4400000000000004E-13</v>
      </c>
      <c r="BO19" t="s">
        <v>316</v>
      </c>
      <c r="BP19">
        <f>BO2+BP18</f>
        <v>1.1276100161895508</v>
      </c>
      <c r="BQ19" s="27">
        <v>1946</v>
      </c>
      <c r="BR19" s="28">
        <v>8.4400000000000004E-13</v>
      </c>
      <c r="BS19" t="s">
        <v>316</v>
      </c>
      <c r="BT19">
        <f>BS2+BT18</f>
        <v>1.1283543926731279</v>
      </c>
      <c r="BU19" s="27">
        <v>1946</v>
      </c>
      <c r="BV19" s="28">
        <v>8.4400000000000004E-13</v>
      </c>
      <c r="BW19" t="s">
        <v>316</v>
      </c>
      <c r="BX19">
        <f>BW2+BX18</f>
        <v>1.1297322974502559</v>
      </c>
      <c r="BY19" s="27">
        <v>1946</v>
      </c>
      <c r="BZ19" s="28">
        <v>8.4400000000000004E-13</v>
      </c>
      <c r="CA19" t="s">
        <v>316</v>
      </c>
      <c r="CB19">
        <f>CA2+CB18</f>
        <v>1.1264393978403582</v>
      </c>
      <c r="CC19" s="27">
        <v>1945</v>
      </c>
      <c r="CD19" s="28">
        <v>4.6700000000000001E-12</v>
      </c>
      <c r="CE19" t="s">
        <v>316</v>
      </c>
      <c r="CF19">
        <f>CE2+CF18</f>
        <v>1.1306781316982562</v>
      </c>
      <c r="CG19" s="27">
        <v>1945</v>
      </c>
      <c r="CH19" s="28">
        <v>4.6700000000000001E-12</v>
      </c>
      <c r="CI19" t="s">
        <v>316</v>
      </c>
      <c r="CJ19">
        <f>CI2+CJ18</f>
        <v>1.1283216674904828</v>
      </c>
      <c r="CK19" s="27">
        <v>1945</v>
      </c>
      <c r="CL19" s="28">
        <v>4.6700000000000001E-12</v>
      </c>
      <c r="CM19" t="s">
        <v>316</v>
      </c>
      <c r="CN19">
        <f>CM2+CN18</f>
        <v>1.1120763558028863</v>
      </c>
      <c r="CO19" s="27">
        <v>1945</v>
      </c>
      <c r="CP19" s="28">
        <v>4.6700000000000001E-12</v>
      </c>
    </row>
    <row r="20" spans="1:94">
      <c r="B20">
        <v>0.11041298037073891</v>
      </c>
      <c r="C20" s="45">
        <v>0.77695388361101114</v>
      </c>
      <c r="D20">
        <v>66.184177638243682</v>
      </c>
      <c r="E20" s="27">
        <v>1946</v>
      </c>
      <c r="F20" s="28">
        <v>8.4400000000000004E-13</v>
      </c>
      <c r="G20" t="s">
        <v>317</v>
      </c>
      <c r="H20">
        <f>G2-H18</f>
        <v>1.0986438344157448</v>
      </c>
      <c r="I20" s="27">
        <v>1947</v>
      </c>
      <c r="J20" s="28">
        <v>2.9500000000000002E-12</v>
      </c>
      <c r="K20" t="s">
        <v>317</v>
      </c>
      <c r="L20">
        <f>K2-L18</f>
        <v>1.0987692579612185</v>
      </c>
      <c r="M20" s="27">
        <v>1947</v>
      </c>
      <c r="N20" s="28">
        <v>2.9500000000000002E-12</v>
      </c>
      <c r="O20" t="s">
        <v>317</v>
      </c>
      <c r="P20">
        <f>O2-P18</f>
        <v>1.1095755908696743</v>
      </c>
      <c r="Q20" s="27">
        <v>1947</v>
      </c>
      <c r="R20" s="28">
        <v>2.9500000000000002E-12</v>
      </c>
      <c r="S20" t="s">
        <v>317</v>
      </c>
      <c r="T20">
        <f>S2-T18</f>
        <v>1.1006925277758466</v>
      </c>
      <c r="U20" s="27">
        <v>1947</v>
      </c>
      <c r="V20" s="28">
        <v>2.9500000000000002E-12</v>
      </c>
      <c r="W20" t="s">
        <v>317</v>
      </c>
      <c r="X20">
        <f>W2-X18</f>
        <v>1.0946153177422087</v>
      </c>
      <c r="Y20" s="27">
        <v>1947</v>
      </c>
      <c r="Z20" s="28">
        <v>2.9500000000000002E-12</v>
      </c>
      <c r="AA20" t="s">
        <v>317</v>
      </c>
      <c r="AB20">
        <f>AA2-AB18</f>
        <v>1.0946778019027399</v>
      </c>
      <c r="AC20" s="27">
        <v>1947</v>
      </c>
      <c r="AD20" s="28">
        <v>2.9500000000000002E-12</v>
      </c>
      <c r="AE20" t="s">
        <v>317</v>
      </c>
      <c r="AF20">
        <f>AE2-AF18</f>
        <v>1.0957823091600021</v>
      </c>
      <c r="AG20" s="27">
        <v>1947</v>
      </c>
      <c r="AH20" s="28">
        <v>2.9500000000000002E-12</v>
      </c>
      <c r="AI20" t="s">
        <v>317</v>
      </c>
      <c r="AJ20">
        <f>AI2-AJ18</f>
        <v>1.0983006827451491</v>
      </c>
      <c r="AK20" s="27">
        <v>1947</v>
      </c>
      <c r="AL20" s="28">
        <v>2.9500000000000002E-12</v>
      </c>
      <c r="AM20" t="s">
        <v>317</v>
      </c>
      <c r="AN20">
        <f>AM2-AN18</f>
        <v>1.0978625020367765</v>
      </c>
      <c r="AO20" s="27">
        <v>1947</v>
      </c>
      <c r="AP20" s="28">
        <v>2.9500000000000002E-12</v>
      </c>
      <c r="AQ20" t="s">
        <v>317</v>
      </c>
      <c r="AR20">
        <f>AQ2-AR18</f>
        <v>1.0982550386508212</v>
      </c>
      <c r="AS20" s="27">
        <v>1947</v>
      </c>
      <c r="AT20" s="28">
        <v>2.9500000000000002E-12</v>
      </c>
      <c r="AU20" t="s">
        <v>317</v>
      </c>
      <c r="AV20">
        <f>AU2-AV18</f>
        <v>1.0982761518725881</v>
      </c>
      <c r="AW20" s="27">
        <v>1947</v>
      </c>
      <c r="AX20" s="28">
        <v>2.9500000000000002E-12</v>
      </c>
      <c r="AY20" t="s">
        <v>317</v>
      </c>
      <c r="AZ20">
        <f>AY2-AZ18</f>
        <v>1.1008615926152796</v>
      </c>
      <c r="BA20" s="27">
        <v>1947</v>
      </c>
      <c r="BB20" s="28">
        <v>2.9500000000000002E-12</v>
      </c>
      <c r="BC20" t="s">
        <v>317</v>
      </c>
      <c r="BD20">
        <f>BC2-BD18</f>
        <v>1.0971979613869314</v>
      </c>
      <c r="BE20" s="27">
        <v>1947</v>
      </c>
      <c r="BF20" s="28">
        <v>2.9500000000000002E-12</v>
      </c>
      <c r="BG20" t="s">
        <v>317</v>
      </c>
      <c r="BH20">
        <f>BG2-BH18</f>
        <v>1.0972663088769326</v>
      </c>
      <c r="BI20" s="27">
        <v>1947</v>
      </c>
      <c r="BJ20" s="28">
        <v>2.9500000000000002E-12</v>
      </c>
      <c r="BK20" t="s">
        <v>317</v>
      </c>
      <c r="BL20">
        <f>BK2-BL18</f>
        <v>1.097204556524094</v>
      </c>
      <c r="BM20" s="27">
        <v>1947</v>
      </c>
      <c r="BN20" s="28">
        <v>2.9500000000000002E-12</v>
      </c>
      <c r="BO20" t="s">
        <v>317</v>
      </c>
      <c r="BP20">
        <f>BO2-BP18</f>
        <v>1.0986045195745979</v>
      </c>
      <c r="BQ20" s="27">
        <v>1947</v>
      </c>
      <c r="BR20" s="28">
        <v>2.9500000000000002E-12</v>
      </c>
      <c r="BS20" t="s">
        <v>317</v>
      </c>
      <c r="BT20">
        <f>BS2-BT18</f>
        <v>1.0995271106543061</v>
      </c>
      <c r="BU20" s="27">
        <v>1947</v>
      </c>
      <c r="BV20" s="28">
        <v>2.9500000000000002E-12</v>
      </c>
      <c r="BW20" t="s">
        <v>317</v>
      </c>
      <c r="BX20">
        <f>BW2-BX18</f>
        <v>1.1015802485677904</v>
      </c>
      <c r="BY20" s="27">
        <v>1947</v>
      </c>
      <c r="BZ20" s="28">
        <v>2.9500000000000002E-12</v>
      </c>
      <c r="CA20" t="s">
        <v>317</v>
      </c>
      <c r="CB20">
        <f>CA2-CB18</f>
        <v>1.0973216567781201</v>
      </c>
      <c r="CC20" s="27">
        <v>1947</v>
      </c>
      <c r="CD20" s="28">
        <v>2.9500000000000002E-12</v>
      </c>
      <c r="CE20" t="s">
        <v>317</v>
      </c>
      <c r="CF20">
        <f>CE2-CF18</f>
        <v>1.1028002014928047</v>
      </c>
      <c r="CG20" s="27">
        <v>1946</v>
      </c>
      <c r="CH20" s="28">
        <v>8.4400000000000004E-13</v>
      </c>
      <c r="CI20" t="s">
        <v>317</v>
      </c>
      <c r="CJ20">
        <f>CI2-CJ18</f>
        <v>1.0991074949264303</v>
      </c>
      <c r="CK20" s="27">
        <v>1946</v>
      </c>
      <c r="CL20" s="28">
        <v>8.4400000000000004E-13</v>
      </c>
      <c r="CM20" t="s">
        <v>317</v>
      </c>
      <c r="CN20">
        <f>CM2-CN18</f>
        <v>1.0912916268413255</v>
      </c>
      <c r="CO20" s="27">
        <v>1946</v>
      </c>
      <c r="CP20" s="28">
        <v>8.4400000000000004E-13</v>
      </c>
    </row>
    <row r="21" spans="1:94">
      <c r="B21">
        <v>0.10770089791310543</v>
      </c>
      <c r="C21" s="45">
        <v>0.75112581212376173</v>
      </c>
      <c r="D21">
        <v>57.343795080301547</v>
      </c>
      <c r="E21" s="27">
        <v>1947</v>
      </c>
      <c r="F21" s="28">
        <v>2.9500000000000002E-12</v>
      </c>
      <c r="G21" t="s">
        <v>308</v>
      </c>
      <c r="H21" s="46">
        <f>LN(G2)</f>
        <v>0.10668268884042188</v>
      </c>
      <c r="I21" s="27">
        <v>1948</v>
      </c>
      <c r="J21" s="28">
        <v>1.79E-10</v>
      </c>
      <c r="K21" t="s">
        <v>308</v>
      </c>
      <c r="L21" s="46">
        <f>LN(K2)</f>
        <v>0.10856048119039828</v>
      </c>
      <c r="M21" s="27">
        <v>1948</v>
      </c>
      <c r="N21" s="28">
        <v>1.79E-10</v>
      </c>
      <c r="O21" t="s">
        <v>308</v>
      </c>
      <c r="P21" s="46">
        <f>LN(O2)</f>
        <v>0.11717569102039675</v>
      </c>
      <c r="Q21" s="27">
        <v>1948</v>
      </c>
      <c r="R21" s="28">
        <v>1.79E-10</v>
      </c>
      <c r="S21" t="s">
        <v>308</v>
      </c>
      <c r="T21" s="46">
        <f>LN(S2)</f>
        <v>0.10952873476434573</v>
      </c>
      <c r="U21" s="27">
        <v>1948</v>
      </c>
      <c r="V21" s="28">
        <v>1.79E-10</v>
      </c>
      <c r="W21" t="s">
        <v>308</v>
      </c>
      <c r="X21" s="46">
        <f>LN(W2)</f>
        <v>0.10349267463285944</v>
      </c>
      <c r="Y21" s="27">
        <v>1948</v>
      </c>
      <c r="Z21" s="28">
        <v>1.79E-10</v>
      </c>
      <c r="AA21" t="s">
        <v>308</v>
      </c>
      <c r="AB21" s="46">
        <f>LN(AA2)</f>
        <v>0.1033758318284327</v>
      </c>
      <c r="AC21" s="27">
        <v>1948</v>
      </c>
      <c r="AD21" s="28">
        <v>1.79E-10</v>
      </c>
      <c r="AE21" t="s">
        <v>308</v>
      </c>
      <c r="AF21" s="46">
        <f>LN(AE2)</f>
        <v>0.1045518183396319</v>
      </c>
      <c r="AG21" s="27">
        <v>1948</v>
      </c>
      <c r="AH21" s="28">
        <v>1.79E-10</v>
      </c>
      <c r="AI21" t="s">
        <v>308</v>
      </c>
      <c r="AJ21" s="46">
        <f>LN(AI2)</f>
        <v>0.10679897957099412</v>
      </c>
      <c r="AK21" s="27">
        <v>1948</v>
      </c>
      <c r="AL21" s="28">
        <v>1.79E-10</v>
      </c>
      <c r="AM21" t="s">
        <v>308</v>
      </c>
      <c r="AN21" s="46">
        <f>LN(AM2)</f>
        <v>0.10637468056025934</v>
      </c>
      <c r="AO21" s="27">
        <v>1948</v>
      </c>
      <c r="AP21" s="28">
        <v>1.79E-10</v>
      </c>
      <c r="AQ21" t="s">
        <v>308</v>
      </c>
      <c r="AR21" s="46">
        <f>LN(AQ2)</f>
        <v>0.10667538187176881</v>
      </c>
      <c r="AS21" s="27">
        <v>1948</v>
      </c>
      <c r="AT21" s="28">
        <v>1.79E-10</v>
      </c>
      <c r="AU21" t="s">
        <v>308</v>
      </c>
      <c r="AV21" s="46">
        <f>LN(AU2)</f>
        <v>0.10668799648305154</v>
      </c>
      <c r="AW21" s="27">
        <v>1948</v>
      </c>
      <c r="AX21" s="28">
        <v>1.79E-10</v>
      </c>
      <c r="AY21" t="s">
        <v>308</v>
      </c>
      <c r="AZ21" s="46">
        <f>LN(AY2)</f>
        <v>0.10855307307359453</v>
      </c>
      <c r="BA21" s="27">
        <v>1948</v>
      </c>
      <c r="BB21" s="28">
        <v>1.79E-10</v>
      </c>
      <c r="BC21" t="s">
        <v>308</v>
      </c>
      <c r="BD21" s="46">
        <f>LN(BC2)</f>
        <v>0.1056978189241413</v>
      </c>
      <c r="BE21" s="27">
        <v>1948</v>
      </c>
      <c r="BF21" s="28">
        <v>1.79E-10</v>
      </c>
      <c r="BG21" t="s">
        <v>308</v>
      </c>
      <c r="BH21" s="46">
        <f>LN(BG2)</f>
        <v>0.10577806729521069</v>
      </c>
      <c r="BI21" s="27">
        <v>1948</v>
      </c>
      <c r="BJ21" s="28">
        <v>1.79E-10</v>
      </c>
      <c r="BK21" t="s">
        <v>308</v>
      </c>
      <c r="BL21" s="46">
        <f>LN(BK2)</f>
        <v>0.1057958963079673</v>
      </c>
      <c r="BM21" s="27">
        <v>1948</v>
      </c>
      <c r="BN21" s="28">
        <v>1.79E-10</v>
      </c>
      <c r="BO21" t="s">
        <v>308</v>
      </c>
      <c r="BP21" s="46">
        <f>LN(BO2)</f>
        <v>0.10715544490195637</v>
      </c>
      <c r="BQ21" s="27">
        <v>1948</v>
      </c>
      <c r="BR21" s="28">
        <v>1.79E-10</v>
      </c>
      <c r="BS21" t="s">
        <v>308</v>
      </c>
      <c r="BT21" s="46">
        <f>LN(BS2)</f>
        <v>0.10790395486962835</v>
      </c>
      <c r="BU21" s="27">
        <v>1948</v>
      </c>
      <c r="BV21" s="28">
        <v>1.79E-10</v>
      </c>
      <c r="BW21" t="s">
        <v>308</v>
      </c>
      <c r="BX21" s="46">
        <f>LN(BW2)</f>
        <v>0.10944281742179875</v>
      </c>
      <c r="BY21" s="27">
        <v>1948</v>
      </c>
      <c r="BZ21" s="28">
        <v>1.79E-10</v>
      </c>
      <c r="CA21" t="s">
        <v>308</v>
      </c>
      <c r="CB21" s="46">
        <f>LN(CA2)</f>
        <v>0.10605275058624865</v>
      </c>
      <c r="CC21" s="27">
        <v>1948</v>
      </c>
      <c r="CD21" s="28">
        <v>1.79E-10</v>
      </c>
      <c r="CE21" t="s">
        <v>308</v>
      </c>
      <c r="CF21" s="46">
        <f>LN(CE2)</f>
        <v>0.11041298037073891</v>
      </c>
      <c r="CG21" s="27">
        <v>1948</v>
      </c>
      <c r="CH21" s="28">
        <v>1.79E-10</v>
      </c>
      <c r="CI21" t="s">
        <v>308</v>
      </c>
      <c r="CJ21" s="46">
        <f>LN(CI2)</f>
        <v>0.10770089791310543</v>
      </c>
      <c r="CK21" s="27">
        <v>1947</v>
      </c>
      <c r="CL21" s="28">
        <v>2.9500000000000002E-12</v>
      </c>
      <c r="CM21" t="s">
        <v>308</v>
      </c>
      <c r="CN21" s="46">
        <f>LN(CM2)</f>
        <v>9.6839910371592688E-2</v>
      </c>
      <c r="CO21" s="27">
        <v>1947</v>
      </c>
      <c r="CP21" s="28">
        <v>2.9500000000000002E-12</v>
      </c>
    </row>
    <row r="22" spans="1:94">
      <c r="B22">
        <v>9.6839910371592688E-2</v>
      </c>
      <c r="C22" s="45">
        <v>0.82819650192332028</v>
      </c>
      <c r="D22">
        <v>91.59146183111983</v>
      </c>
      <c r="E22" s="27">
        <v>1948</v>
      </c>
      <c r="F22" s="28">
        <v>1.79E-10</v>
      </c>
      <c r="G22" t="s">
        <v>318</v>
      </c>
      <c r="H22" s="46">
        <f>LN(H19)</f>
        <v>0.11913189768458582</v>
      </c>
      <c r="I22" s="27">
        <v>1952</v>
      </c>
      <c r="J22" s="28">
        <v>1.54E-11</v>
      </c>
      <c r="K22" t="s">
        <v>318</v>
      </c>
      <c r="L22" s="46">
        <f>LN(L19)</f>
        <v>0.12272669645332525</v>
      </c>
      <c r="M22" s="27">
        <v>1952</v>
      </c>
      <c r="N22" s="28">
        <v>1.54E-11</v>
      </c>
      <c r="O22" t="s">
        <v>318</v>
      </c>
      <c r="P22" s="46">
        <f>LN(P19)</f>
        <v>0.13020186716862317</v>
      </c>
      <c r="Q22" s="27">
        <v>1952</v>
      </c>
      <c r="R22" s="28">
        <v>1.54E-11</v>
      </c>
      <c r="S22" t="s">
        <v>318</v>
      </c>
      <c r="T22" s="46">
        <f>LN(T19)</f>
        <v>0.12293572432353084</v>
      </c>
      <c r="U22" s="27">
        <v>1952</v>
      </c>
      <c r="V22" s="28">
        <v>1.54E-11</v>
      </c>
      <c r="W22" t="s">
        <v>318</v>
      </c>
      <c r="X22" s="46">
        <f>LN(X19)</f>
        <v>0.11641322741928152</v>
      </c>
      <c r="Y22" s="27">
        <v>1952</v>
      </c>
      <c r="Z22" s="28">
        <v>1.54E-11</v>
      </c>
      <c r="AA22" t="s">
        <v>318</v>
      </c>
      <c r="AB22" s="46">
        <f>LN(AB19)</f>
        <v>0.11612689661396509</v>
      </c>
      <c r="AC22" s="27">
        <v>1952</v>
      </c>
      <c r="AD22" s="28">
        <v>1.54E-11</v>
      </c>
      <c r="AE22" t="s">
        <v>318</v>
      </c>
      <c r="AF22" s="46">
        <f>LN(AF19)</f>
        <v>0.11746612711007916</v>
      </c>
      <c r="AG22" s="27">
        <v>1952</v>
      </c>
      <c r="AH22" s="28">
        <v>1.54E-11</v>
      </c>
      <c r="AI22" t="s">
        <v>318</v>
      </c>
      <c r="AJ22" s="46">
        <f>LN(AJ19)</f>
        <v>0.11966608484208059</v>
      </c>
      <c r="AK22" s="27">
        <v>1952</v>
      </c>
      <c r="AL22" s="28">
        <v>1.54E-11</v>
      </c>
      <c r="AM22" t="s">
        <v>318</v>
      </c>
      <c r="AN22" s="46">
        <f>LN(AN19)</f>
        <v>0.11921717404739723</v>
      </c>
      <c r="AO22" s="27">
        <v>1952</v>
      </c>
      <c r="AP22" s="28">
        <v>1.54E-11</v>
      </c>
      <c r="AQ22" t="s">
        <v>318</v>
      </c>
      <c r="AR22" s="46">
        <f>LN(AR19)</f>
        <v>0.11946254032399713</v>
      </c>
      <c r="AS22" s="27">
        <v>1952</v>
      </c>
      <c r="AT22" s="28">
        <v>1.54E-11</v>
      </c>
      <c r="AU22" t="s">
        <v>318</v>
      </c>
      <c r="AV22" s="46">
        <f>LN(AV19)</f>
        <v>0.11946871331351015</v>
      </c>
      <c r="AW22" s="27">
        <v>1952</v>
      </c>
      <c r="AX22" s="28">
        <v>1.54E-11</v>
      </c>
      <c r="AY22" t="s">
        <v>318</v>
      </c>
      <c r="AZ22" s="46">
        <f>LN(AZ19)</f>
        <v>0.12085966563310285</v>
      </c>
      <c r="BA22" s="27">
        <v>1952</v>
      </c>
      <c r="BB22" s="28">
        <v>1.54E-11</v>
      </c>
      <c r="BC22" t="s">
        <v>318</v>
      </c>
      <c r="BD22" s="46">
        <f>LN(BD19)</f>
        <v>0.11847075474875017</v>
      </c>
      <c r="BE22" s="27">
        <v>1952</v>
      </c>
      <c r="BF22" s="28">
        <v>1.54E-11</v>
      </c>
      <c r="BG22" t="s">
        <v>318</v>
      </c>
      <c r="BH22" s="46">
        <f>LN(BH19)</f>
        <v>0.1185685045360739</v>
      </c>
      <c r="BI22" s="27">
        <v>1952</v>
      </c>
      <c r="BJ22" s="28">
        <v>1.54E-11</v>
      </c>
      <c r="BK22" t="s">
        <v>318</v>
      </c>
      <c r="BL22" s="46">
        <f>LN(BL19)</f>
        <v>0.11865855352557254</v>
      </c>
      <c r="BM22" s="27">
        <v>1952</v>
      </c>
      <c r="BN22" s="28">
        <v>1.54E-11</v>
      </c>
      <c r="BO22" t="s">
        <v>318</v>
      </c>
      <c r="BP22" s="46">
        <f>LN(BP19)</f>
        <v>0.1201003629689462</v>
      </c>
      <c r="BQ22" s="27">
        <v>1952</v>
      </c>
      <c r="BR22" s="28">
        <v>1.54E-11</v>
      </c>
      <c r="BS22" t="s">
        <v>318</v>
      </c>
      <c r="BT22" s="46">
        <f>LN(BT19)</f>
        <v>0.12076028163403413</v>
      </c>
      <c r="BU22" s="27">
        <v>1952</v>
      </c>
      <c r="BV22" s="28">
        <v>1.54E-11</v>
      </c>
      <c r="BW22" t="s">
        <v>318</v>
      </c>
      <c r="BX22" s="46">
        <f>LN(BX19)</f>
        <v>0.12198069974656998</v>
      </c>
      <c r="BY22" s="27">
        <v>1952</v>
      </c>
      <c r="BZ22" s="28">
        <v>1.54E-11</v>
      </c>
      <c r="CA22" t="s">
        <v>318</v>
      </c>
      <c r="CB22" s="46">
        <f>LN(CB19)</f>
        <v>0.11906168258585391</v>
      </c>
      <c r="CC22" s="27">
        <v>1952</v>
      </c>
      <c r="CD22" s="28">
        <v>1.54E-11</v>
      </c>
      <c r="CE22" t="s">
        <v>318</v>
      </c>
      <c r="CF22" s="46">
        <f>LN(CF19)</f>
        <v>0.12281756927345303</v>
      </c>
      <c r="CG22" s="27">
        <v>1952</v>
      </c>
      <c r="CH22" s="28">
        <v>1.54E-11</v>
      </c>
      <c r="CI22" t="s">
        <v>318</v>
      </c>
      <c r="CJ22" s="46">
        <f>LN(CJ19)</f>
        <v>0.12073127863867732</v>
      </c>
      <c r="CK22" s="27">
        <v>1952</v>
      </c>
      <c r="CL22" s="28">
        <v>1.54E-11</v>
      </c>
      <c r="CM22" t="s">
        <v>318</v>
      </c>
      <c r="CN22" s="46">
        <f>LN(CN19)</f>
        <v>0.10622885876140289</v>
      </c>
      <c r="CO22" s="27">
        <v>1948</v>
      </c>
      <c r="CP22" s="28">
        <v>1.79E-10</v>
      </c>
    </row>
    <row r="23" spans="1:94">
      <c r="B23">
        <v>0.10423529611900634</v>
      </c>
      <c r="C23" s="45">
        <v>0.73582004584813454</v>
      </c>
      <c r="D23">
        <v>52.920672637704129</v>
      </c>
      <c r="E23" s="27">
        <v>1952</v>
      </c>
      <c r="F23" s="28">
        <v>1.54E-11</v>
      </c>
      <c r="G23" t="s">
        <v>319</v>
      </c>
      <c r="H23" s="46">
        <f>LN(H20)</f>
        <v>9.4076541381385631E-2</v>
      </c>
      <c r="K23" t="s">
        <v>319</v>
      </c>
      <c r="L23" s="46">
        <f>LN(L20)</f>
        <v>9.4190697018343525E-2</v>
      </c>
      <c r="O23" t="s">
        <v>319</v>
      </c>
      <c r="P23" s="46">
        <f>LN(P20)</f>
        <v>0.10397759164176584</v>
      </c>
      <c r="S23" t="s">
        <v>319</v>
      </c>
      <c r="T23" s="46">
        <f>LN(T20)</f>
        <v>9.593955241314292E-2</v>
      </c>
      <c r="W23" t="s">
        <v>319</v>
      </c>
      <c r="X23" s="46">
        <f>LN(X20)</f>
        <v>9.040299354737015E-2</v>
      </c>
      <c r="AA23" t="s">
        <v>319</v>
      </c>
      <c r="AB23" s="46">
        <f>LN(AB20)</f>
        <v>9.0460075132277648E-2</v>
      </c>
      <c r="AE23" t="s">
        <v>319</v>
      </c>
      <c r="AF23" s="46">
        <f>LN(AF20)</f>
        <v>9.1468545768462389E-2</v>
      </c>
      <c r="AI23" t="s">
        <v>319</v>
      </c>
      <c r="AJ23" s="46">
        <f>LN(AJ20)</f>
        <v>9.3764151450091718E-2</v>
      </c>
      <c r="AM23" t="s">
        <v>319</v>
      </c>
      <c r="AN23" s="46">
        <f>LN(AN20)</f>
        <v>9.3365109414214387E-2</v>
      </c>
      <c r="AQ23" t="s">
        <v>319</v>
      </c>
      <c r="AR23" s="46">
        <f>LN(AR20)</f>
        <v>9.3722591753800003E-2</v>
      </c>
      <c r="AU23" t="s">
        <v>319</v>
      </c>
      <c r="AV23" s="46">
        <f>LN(AV20)</f>
        <v>9.37418159030938E-2</v>
      </c>
      <c r="AY23" t="s">
        <v>319</v>
      </c>
      <c r="AZ23" s="46">
        <f>LN(AZ20)</f>
        <v>9.6093139225476493E-2</v>
      </c>
      <c r="BC23" t="s">
        <v>319</v>
      </c>
      <c r="BD23" s="46">
        <f>LN(BD20)</f>
        <v>9.2759622065486727E-2</v>
      </c>
      <c r="BG23" t="s">
        <v>319</v>
      </c>
      <c r="BH23" s="46">
        <f>LN(BH20)</f>
        <v>9.2821912886029506E-2</v>
      </c>
      <c r="BK23" t="s">
        <v>319</v>
      </c>
      <c r="BL23" s="46">
        <f>LN(BL20)</f>
        <v>9.2765632938249409E-2</v>
      </c>
      <c r="BO23" t="s">
        <v>319</v>
      </c>
      <c r="BP23" s="46">
        <f>LN(BP20)</f>
        <v>9.4040755858024447E-2</v>
      </c>
      <c r="BS23" t="s">
        <v>319</v>
      </c>
      <c r="BT23" s="46">
        <f>LN(BT20)</f>
        <v>9.4880187965907012E-2</v>
      </c>
      <c r="BW23" t="s">
        <v>319</v>
      </c>
      <c r="BX23" s="46">
        <f>LN(BX20)</f>
        <v>9.6745738503766776E-2</v>
      </c>
      <c r="CA23" t="s">
        <v>319</v>
      </c>
      <c r="CB23" s="46">
        <f>LN(CB20)</f>
        <v>9.2872353243914879E-2</v>
      </c>
      <c r="CE23" t="s">
        <v>319</v>
      </c>
      <c r="CF23" s="46">
        <f>LN(CF20)</f>
        <v>9.7852582877684405E-2</v>
      </c>
      <c r="CI23" t="s">
        <v>319</v>
      </c>
      <c r="CJ23" s="46">
        <f>LN(CJ20)</f>
        <v>9.4498482218253022E-2</v>
      </c>
      <c r="CM23" t="s">
        <v>319</v>
      </c>
      <c r="CN23" s="46">
        <f>LN(CN20)</f>
        <v>8.7361973461385439E-2</v>
      </c>
    </row>
    <row r="24" spans="1:94">
      <c r="A24" t="s">
        <v>298</v>
      </c>
      <c r="B24" s="19">
        <f>AVERAGE(B2:B23)</f>
        <v>0.10676323538259674</v>
      </c>
      <c r="C24" s="19">
        <f>AVERAGE(C2:C23)</f>
        <v>0.75630629278388539</v>
      </c>
      <c r="D24" s="19">
        <f>AVERAGE(D2:D23)</f>
        <v>59.632655288545585</v>
      </c>
      <c r="E24" s="19">
        <f>AVERAGE(E2:E23)</f>
        <v>1928.7727272727273</v>
      </c>
      <c r="F24" s="19">
        <f>AVERAGE(F2:F23)</f>
        <v>1.0039890909090909E-11</v>
      </c>
      <c r="G24" t="s">
        <v>320</v>
      </c>
      <c r="H24" s="46">
        <f>H22-H21</f>
        <v>1.2449208844163936E-2</v>
      </c>
      <c r="K24" t="s">
        <v>320</v>
      </c>
      <c r="L24" s="46">
        <f>L22-L21</f>
        <v>1.4166215262926968E-2</v>
      </c>
      <c r="O24" t="s">
        <v>320</v>
      </c>
      <c r="P24" s="46">
        <f>P22-P21</f>
        <v>1.3026176148226418E-2</v>
      </c>
      <c r="S24" t="s">
        <v>320</v>
      </c>
      <c r="T24" s="46">
        <f>T22-T21</f>
        <v>1.3406989559185109E-2</v>
      </c>
      <c r="W24" t="s">
        <v>320</v>
      </c>
      <c r="X24" s="46">
        <f>X22-X21</f>
        <v>1.2920552786422082E-2</v>
      </c>
      <c r="AA24" t="s">
        <v>320</v>
      </c>
      <c r="AB24" s="46">
        <f>AB22-AB21</f>
        <v>1.2751064785532396E-2</v>
      </c>
      <c r="AE24" t="s">
        <v>320</v>
      </c>
      <c r="AF24" s="46">
        <f>AF22-AF21</f>
        <v>1.2914308770447261E-2</v>
      </c>
      <c r="AI24" t="s">
        <v>320</v>
      </c>
      <c r="AJ24" s="46">
        <f>AJ22-AJ21</f>
        <v>1.2867105271086476E-2</v>
      </c>
      <c r="AM24" t="s">
        <v>320</v>
      </c>
      <c r="AN24" s="46">
        <f>AN22-AN21</f>
        <v>1.2842493487137896E-2</v>
      </c>
      <c r="AQ24" t="s">
        <v>320</v>
      </c>
      <c r="AR24" s="46">
        <f>AR22-AR21</f>
        <v>1.2787158452228317E-2</v>
      </c>
      <c r="AU24" t="s">
        <v>320</v>
      </c>
      <c r="AV24" s="46">
        <f>AV22-AV21</f>
        <v>1.2780716830458616E-2</v>
      </c>
      <c r="AY24" t="s">
        <v>320</v>
      </c>
      <c r="AZ24" s="46">
        <f>AZ22-AZ21</f>
        <v>1.230659255950832E-2</v>
      </c>
      <c r="BC24" t="s">
        <v>320</v>
      </c>
      <c r="BD24" s="46">
        <f>BD22-BD21</f>
        <v>1.2772935824608866E-2</v>
      </c>
      <c r="BG24" t="s">
        <v>320</v>
      </c>
      <c r="BH24" s="46">
        <f>BH22-BH21</f>
        <v>1.2790437240863206E-2</v>
      </c>
      <c r="BK24" t="s">
        <v>320</v>
      </c>
      <c r="BL24" s="46">
        <f>BL22-BL21</f>
        <v>1.2862657217605239E-2</v>
      </c>
      <c r="BO24" t="s">
        <v>320</v>
      </c>
      <c r="BP24" s="46">
        <f>BP22-BP21</f>
        <v>1.294491806698983E-2</v>
      </c>
      <c r="BS24" t="s">
        <v>320</v>
      </c>
      <c r="BT24" s="46">
        <f>BT22-BT21</f>
        <v>1.2856326764405776E-2</v>
      </c>
      <c r="BW24" t="s">
        <v>320</v>
      </c>
      <c r="BX24" s="46">
        <f>BX22-BX21</f>
        <v>1.2537882324771238E-2</v>
      </c>
      <c r="CA24" t="s">
        <v>320</v>
      </c>
      <c r="CB24" s="46">
        <f>CB22-CB21</f>
        <v>1.3008931999605261E-2</v>
      </c>
      <c r="CE24" t="s">
        <v>320</v>
      </c>
      <c r="CF24" s="46">
        <f>CF22-CF21</f>
        <v>1.240458890271412E-2</v>
      </c>
      <c r="CI24" t="s">
        <v>320</v>
      </c>
      <c r="CJ24" s="46">
        <f>CJ22-CJ21</f>
        <v>1.3030380725571888E-2</v>
      </c>
      <c r="CM24" t="s">
        <v>320</v>
      </c>
      <c r="CN24" s="46">
        <f>CN22-CN21</f>
        <v>9.3889483898102061E-3</v>
      </c>
    </row>
    <row r="25" spans="1:94">
      <c r="A25" t="s">
        <v>299</v>
      </c>
      <c r="B25" s="19">
        <f>STDEV(B2:B23)</f>
        <v>3.657816385375893E-3</v>
      </c>
      <c r="C25" s="19">
        <f>STDEV(C2:C23)</f>
        <v>2.0811055763700268E-2</v>
      </c>
      <c r="D25" s="19">
        <f>STDEV(D2:D23)</f>
        <v>8.2807170521059472</v>
      </c>
      <c r="E25" s="19">
        <f>STDEV(E2:E23)</f>
        <v>19.225310247493034</v>
      </c>
      <c r="F25" s="19">
        <f>STDEV(F2:F23)</f>
        <v>3.7886412929765143E-11</v>
      </c>
      <c r="G25" t="s">
        <v>321</v>
      </c>
      <c r="H25" s="46">
        <f>H21-H23</f>
        <v>1.2606147459036252E-2</v>
      </c>
      <c r="K25" t="s">
        <v>321</v>
      </c>
      <c r="L25" s="46">
        <f>L21-L23</f>
        <v>1.4369784172054756E-2</v>
      </c>
      <c r="O25" t="s">
        <v>321</v>
      </c>
      <c r="P25" s="46">
        <f>P21-P23</f>
        <v>1.3198099378630909E-2</v>
      </c>
      <c r="S25" t="s">
        <v>321</v>
      </c>
      <c r="T25" s="46">
        <f>T21-T23</f>
        <v>1.3589182351202808E-2</v>
      </c>
      <c r="W25" t="s">
        <v>321</v>
      </c>
      <c r="X25" s="46">
        <f>X21-X23</f>
        <v>1.3089681085489288E-2</v>
      </c>
      <c r="AA25" t="s">
        <v>321</v>
      </c>
      <c r="AB25" s="46">
        <f>AB21-AB23</f>
        <v>1.2915756696155051E-2</v>
      </c>
      <c r="AE25" t="s">
        <v>321</v>
      </c>
      <c r="AF25" s="46">
        <f>AF21-AF23</f>
        <v>1.3083272571169507E-2</v>
      </c>
      <c r="AI25" t="s">
        <v>321</v>
      </c>
      <c r="AJ25" s="46">
        <f>AJ21-AJ23</f>
        <v>1.3034828120902398E-2</v>
      </c>
      <c r="AM25" t="s">
        <v>321</v>
      </c>
      <c r="AN25" s="46">
        <f>AN21-AN23</f>
        <v>1.3009571146044951E-2</v>
      </c>
      <c r="AQ25" t="s">
        <v>321</v>
      </c>
      <c r="AR25" s="46">
        <f>AR21-AR23</f>
        <v>1.2952790117968807E-2</v>
      </c>
      <c r="AU25" t="s">
        <v>321</v>
      </c>
      <c r="AV25" s="46">
        <f>AV21-AV23</f>
        <v>1.2946180579957736E-2</v>
      </c>
      <c r="AY25" t="s">
        <v>321</v>
      </c>
      <c r="AZ25" s="46">
        <f>AZ21-AZ23</f>
        <v>1.2459933848118041E-2</v>
      </c>
      <c r="BC25" t="s">
        <v>321</v>
      </c>
      <c r="BD25" s="46">
        <f>BD21-BD23</f>
        <v>1.2938196858654577E-2</v>
      </c>
      <c r="BG25" t="s">
        <v>321</v>
      </c>
      <c r="BH25" s="46">
        <f>BH21-BH23</f>
        <v>1.2956154409181186E-2</v>
      </c>
      <c r="BK25" t="s">
        <v>321</v>
      </c>
      <c r="BL25" s="46">
        <f>BL21-BL23</f>
        <v>1.3030263369717895E-2</v>
      </c>
      <c r="BO25" t="s">
        <v>321</v>
      </c>
      <c r="BP25" s="46">
        <f>BP21-BP23</f>
        <v>1.3114689043931926E-2</v>
      </c>
      <c r="BS25" t="s">
        <v>321</v>
      </c>
      <c r="BT25" s="46">
        <f>BT21-BT23</f>
        <v>1.302376690372134E-2</v>
      </c>
      <c r="BW25" t="s">
        <v>321</v>
      </c>
      <c r="BX25" s="46">
        <f>BX21-BX23</f>
        <v>1.269707891803197E-2</v>
      </c>
      <c r="CA25" t="s">
        <v>321</v>
      </c>
      <c r="CB25" s="46">
        <f>CB21-CB23</f>
        <v>1.3180397342333769E-2</v>
      </c>
      <c r="CE25" t="s">
        <v>321</v>
      </c>
      <c r="CF25" s="46">
        <f>CF21-CF23</f>
        <v>1.2560397493054501E-2</v>
      </c>
      <c r="CI25" t="s">
        <v>321</v>
      </c>
      <c r="CJ25" s="46">
        <f>CJ21-CJ23</f>
        <v>1.3202415694852407E-2</v>
      </c>
      <c r="CM25" t="s">
        <v>321</v>
      </c>
      <c r="CN25" s="46">
        <f>CN21-CN23</f>
        <v>9.4779369102072492E-3</v>
      </c>
    </row>
    <row r="26" spans="1:94">
      <c r="A26" t="s">
        <v>300</v>
      </c>
      <c r="B26" s="19">
        <f>MIN(B2:B23)</f>
        <v>9.6839910371592688E-2</v>
      </c>
      <c r="C26" s="19">
        <f>MIN(C2:C23)</f>
        <v>0.72121863968558764</v>
      </c>
      <c r="D26" s="19">
        <f>MIN(D2:D23)</f>
        <v>49.153767449056183</v>
      </c>
      <c r="E26" s="19">
        <f>MIN(E2:E23)</f>
        <v>1891</v>
      </c>
      <c r="F26" s="19">
        <f>MIN(F2:F23)</f>
        <v>1.4999999999999999E-14</v>
      </c>
      <c r="G26" t="s">
        <v>322</v>
      </c>
      <c r="H26" s="47">
        <f>AVERAGE(H24:H25)</f>
        <v>1.2527678151600094E-2</v>
      </c>
      <c r="K26" t="s">
        <v>322</v>
      </c>
      <c r="L26" s="47">
        <f>AVERAGE(L24:L25)</f>
        <v>1.4267999717490862E-2</v>
      </c>
      <c r="O26" t="s">
        <v>322</v>
      </c>
      <c r="P26" s="47">
        <f>AVERAGE(P24:P25)</f>
        <v>1.3112137763428663E-2</v>
      </c>
      <c r="S26" t="s">
        <v>322</v>
      </c>
      <c r="T26" s="47">
        <f>AVERAGE(T24:T25)</f>
        <v>1.3498085955193959E-2</v>
      </c>
      <c r="W26" t="s">
        <v>322</v>
      </c>
      <c r="X26" s="47">
        <f>AVERAGE(X24:X25)</f>
        <v>1.3005116935955685E-2</v>
      </c>
      <c r="AA26" t="s">
        <v>322</v>
      </c>
      <c r="AB26" s="47">
        <f>AVERAGE(AB24:AB25)</f>
        <v>1.2833410740843723E-2</v>
      </c>
      <c r="AE26" t="s">
        <v>322</v>
      </c>
      <c r="AF26" s="47">
        <f>AVERAGE(AF24:AF25)</f>
        <v>1.2998790670808384E-2</v>
      </c>
      <c r="AI26" t="s">
        <v>322</v>
      </c>
      <c r="AJ26" s="47">
        <f>AVERAGE(AJ24:AJ25)</f>
        <v>1.2950966695994437E-2</v>
      </c>
      <c r="AM26" t="s">
        <v>322</v>
      </c>
      <c r="AN26" s="47">
        <f>AVERAGE(AN24:AN25)</f>
        <v>1.2926032316591424E-2</v>
      </c>
      <c r="AQ26" t="s">
        <v>322</v>
      </c>
      <c r="AR26" s="47">
        <f>AVERAGE(AR24:AR25)</f>
        <v>1.2869974285098562E-2</v>
      </c>
      <c r="AU26" t="s">
        <v>322</v>
      </c>
      <c r="AV26" s="47">
        <f>AVERAGE(AV24:AV25)</f>
        <v>1.2863448705208176E-2</v>
      </c>
      <c r="AY26" t="s">
        <v>322</v>
      </c>
      <c r="AZ26" s="47">
        <f>AVERAGE(AZ24:AZ25)</f>
        <v>1.238326320381318E-2</v>
      </c>
      <c r="BC26" t="s">
        <v>322</v>
      </c>
      <c r="BD26" s="47">
        <f>AVERAGE(BD24:BD25)</f>
        <v>1.2855566341631722E-2</v>
      </c>
      <c r="BG26" t="s">
        <v>322</v>
      </c>
      <c r="BH26" s="47">
        <f>AVERAGE(BH24:BH25)</f>
        <v>1.2873295825022196E-2</v>
      </c>
      <c r="BK26" t="s">
        <v>322</v>
      </c>
      <c r="BL26" s="47">
        <f>AVERAGE(BL24:BL25)</f>
        <v>1.2946460293661567E-2</v>
      </c>
      <c r="BO26" t="s">
        <v>322</v>
      </c>
      <c r="BP26" s="47">
        <f>AVERAGE(BP24:BP25)</f>
        <v>1.3029803555460878E-2</v>
      </c>
      <c r="BS26" t="s">
        <v>322</v>
      </c>
      <c r="BT26" s="47">
        <f>AVERAGE(BT24:BT25)</f>
        <v>1.2940046834063558E-2</v>
      </c>
      <c r="BW26" t="s">
        <v>322</v>
      </c>
      <c r="BX26" s="47">
        <f>AVERAGE(BX24:BX25)</f>
        <v>1.2617480621401604E-2</v>
      </c>
      <c r="CA26" t="s">
        <v>322</v>
      </c>
      <c r="CB26" s="47">
        <f>AVERAGE(CB24:CB25)</f>
        <v>1.3094664670969515E-2</v>
      </c>
      <c r="CE26" t="s">
        <v>322</v>
      </c>
      <c r="CF26" s="47">
        <f>AVERAGE(CF24:CF25)</f>
        <v>1.248249319788431E-2</v>
      </c>
      <c r="CI26" t="s">
        <v>322</v>
      </c>
      <c r="CJ26" s="47">
        <f>AVERAGE(CJ24:CJ25)</f>
        <v>1.3116398210212148E-2</v>
      </c>
      <c r="CM26" t="s">
        <v>322</v>
      </c>
      <c r="CN26" s="47">
        <f>AVERAGE(CN24:CN25)</f>
        <v>9.4334426500087276E-3</v>
      </c>
    </row>
    <row r="27" spans="1:94">
      <c r="A27" t="s">
        <v>301</v>
      </c>
      <c r="B27" s="19">
        <f>MAX(B2:B23)</f>
        <v>0.11717569102039675</v>
      </c>
      <c r="C27" s="19">
        <f>MAX(C2:C23)</f>
        <v>0.82819650192332028</v>
      </c>
      <c r="D27" s="19">
        <f>MAX(D2:D23)</f>
        <v>91.59146183111983</v>
      </c>
      <c r="E27" s="19">
        <f>MAX(E2:E23)</f>
        <v>1952</v>
      </c>
      <c r="F27" s="19">
        <f>MAX(F2:F23)</f>
        <v>1.79E-10</v>
      </c>
    </row>
    <row r="28" spans="1:94">
      <c r="A28" t="s">
        <v>302</v>
      </c>
      <c r="B28" s="19">
        <f>ABS(B27-B26)</f>
        <v>2.0335780648804064E-2</v>
      </c>
      <c r="C28" s="19">
        <f>ABS(C27-C26)</f>
        <v>0.10697786223773265</v>
      </c>
      <c r="D28" s="19">
        <f>ABS(D27-D26)</f>
        <v>42.437694382063647</v>
      </c>
      <c r="E28" s="19">
        <f>ABS(E27-E26)</f>
        <v>61</v>
      </c>
      <c r="F28" s="19">
        <f>ABS(F27-F26)</f>
        <v>1.78985E-10</v>
      </c>
    </row>
    <row r="29" spans="1:94">
      <c r="A29" t="s">
        <v>303</v>
      </c>
      <c r="B29" s="19">
        <f>COUNT(B2:B23)</f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B23"/>
  <sheetViews>
    <sheetView workbookViewId="0">
      <selection sqref="A1:B23"/>
    </sheetView>
  </sheetViews>
  <sheetFormatPr defaultRowHeight="15"/>
  <cols>
    <col min="1" max="1" width="11" customWidth="1"/>
    <col min="2" max="2" width="12.140625" customWidth="1"/>
  </cols>
  <sheetData>
    <row r="1" spans="1:2">
      <c r="A1" s="37" t="s">
        <v>0</v>
      </c>
      <c r="B1" s="37" t="s">
        <v>11</v>
      </c>
    </row>
    <row r="2" spans="1:2">
      <c r="A2" s="27">
        <v>1891</v>
      </c>
      <c r="B2" s="28">
        <v>1.4999999999999999E-14</v>
      </c>
    </row>
    <row r="3" spans="1:2">
      <c r="A3" s="27">
        <v>1892</v>
      </c>
      <c r="B3" s="28">
        <v>6.9800000000000003E-14</v>
      </c>
    </row>
    <row r="4" spans="1:2">
      <c r="A4" s="27">
        <v>1900</v>
      </c>
      <c r="B4" s="28">
        <v>5.58E-14</v>
      </c>
    </row>
    <row r="5" spans="1:2">
      <c r="A5" s="27">
        <v>1908</v>
      </c>
      <c r="B5" s="28">
        <v>2.34E-14</v>
      </c>
    </row>
    <row r="6" spans="1:2">
      <c r="A6" s="27">
        <v>1910</v>
      </c>
      <c r="B6" s="28">
        <v>2.4399999999999999E-14</v>
      </c>
    </row>
    <row r="7" spans="1:2">
      <c r="A7" s="27">
        <v>1911</v>
      </c>
      <c r="B7" s="28">
        <v>4.0200000000000002E-14</v>
      </c>
    </row>
    <row r="8" spans="1:2">
      <c r="A8" s="27">
        <v>1919</v>
      </c>
      <c r="B8" s="28">
        <v>2.4099999999999998E-13</v>
      </c>
    </row>
    <row r="9" spans="1:2">
      <c r="A9" s="27">
        <v>1920</v>
      </c>
      <c r="B9" s="28">
        <v>1.9E-13</v>
      </c>
    </row>
    <row r="10" spans="1:2">
      <c r="A10" s="27">
        <v>1928</v>
      </c>
      <c r="B10" s="28">
        <v>5.3800000000000003E-13</v>
      </c>
    </row>
    <row r="11" spans="1:2">
      <c r="A11" s="27">
        <v>1929</v>
      </c>
      <c r="B11" s="28">
        <v>5.4000000000000002E-13</v>
      </c>
    </row>
    <row r="12" spans="1:2">
      <c r="A12" s="27">
        <v>1938</v>
      </c>
      <c r="B12" s="28">
        <v>3.8E-13</v>
      </c>
    </row>
    <row r="13" spans="1:2">
      <c r="A13" s="27">
        <v>1939</v>
      </c>
      <c r="B13" s="28">
        <v>3.7700000000000003E-12</v>
      </c>
    </row>
    <row r="14" spans="1:2">
      <c r="A14" s="27">
        <v>1939</v>
      </c>
      <c r="B14" s="28">
        <v>3.5600000000000002E-12</v>
      </c>
    </row>
    <row r="15" spans="1:2">
      <c r="A15" s="27">
        <v>1941</v>
      </c>
      <c r="B15" s="28">
        <v>3.9100000000000001E-12</v>
      </c>
    </row>
    <row r="16" spans="1:2">
      <c r="A16" s="27">
        <v>1943</v>
      </c>
      <c r="B16" s="28">
        <v>2.2499999999999999E-12</v>
      </c>
    </row>
    <row r="17" spans="1:2">
      <c r="A17" s="27">
        <v>1943</v>
      </c>
      <c r="B17" s="28">
        <v>1.5399999999999999E-12</v>
      </c>
    </row>
    <row r="18" spans="1:2">
      <c r="A18" s="27">
        <v>1944</v>
      </c>
      <c r="B18" s="28">
        <v>8.6600000000000005E-13</v>
      </c>
    </row>
    <row r="19" spans="1:2">
      <c r="A19" s="27">
        <v>1945</v>
      </c>
      <c r="B19" s="28">
        <v>4.6700000000000001E-12</v>
      </c>
    </row>
    <row r="20" spans="1:2">
      <c r="A20" s="27">
        <v>1946</v>
      </c>
      <c r="B20" s="28">
        <v>8.4400000000000004E-13</v>
      </c>
    </row>
    <row r="21" spans="1:2">
      <c r="A21" s="27">
        <v>1947</v>
      </c>
      <c r="B21" s="28">
        <v>2.9500000000000002E-12</v>
      </c>
    </row>
    <row r="22" spans="1:2">
      <c r="A22" s="27">
        <v>1948</v>
      </c>
      <c r="B22" s="28">
        <v>1.79E-10</v>
      </c>
    </row>
    <row r="23" spans="1:2">
      <c r="A23" s="27">
        <v>1952</v>
      </c>
      <c r="B23" s="28">
        <v>1.54E-11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2"/>
  <dimension ref="A1:L29"/>
  <sheetViews>
    <sheetView workbookViewId="0">
      <selection activeCell="I14" sqref="I14"/>
    </sheetView>
  </sheetViews>
  <sheetFormatPr defaultRowHeight="15"/>
  <cols>
    <col min="1" max="1" width="11" customWidth="1"/>
    <col min="2" max="2" width="12.140625" customWidth="1"/>
    <col min="3" max="3" width="25.7109375" customWidth="1"/>
  </cols>
  <sheetData>
    <row r="1" spans="1:12" ht="20.100000000000001" customHeight="1"/>
    <row r="7" spans="1:12">
      <c r="A7" s="25" t="s">
        <v>0</v>
      </c>
      <c r="B7" s="25" t="s">
        <v>2</v>
      </c>
      <c r="C7" s="26" t="s">
        <v>110</v>
      </c>
      <c r="D7" s="26" t="s">
        <v>111</v>
      </c>
      <c r="G7" s="19" t="s">
        <v>284</v>
      </c>
      <c r="H7" s="19" t="s">
        <v>285</v>
      </c>
      <c r="I7" s="19" t="s">
        <v>286</v>
      </c>
      <c r="J7" s="19" t="s">
        <v>287</v>
      </c>
      <c r="K7" s="19" t="s">
        <v>288</v>
      </c>
      <c r="L7" s="19" t="s">
        <v>289</v>
      </c>
    </row>
    <row r="8" spans="1:12">
      <c r="A8" s="27">
        <v>1891</v>
      </c>
      <c r="B8" s="28">
        <v>1.4999999999999999E-14</v>
      </c>
      <c r="C8" s="29" t="s">
        <v>117</v>
      </c>
      <c r="D8" s="30" t="s">
        <v>282</v>
      </c>
      <c r="G8">
        <v>1</v>
      </c>
      <c r="H8" s="36" t="s">
        <v>290</v>
      </c>
      <c r="I8" t="s">
        <v>291</v>
      </c>
      <c r="J8" t="s">
        <v>292</v>
      </c>
      <c r="K8" t="s">
        <v>293</v>
      </c>
      <c r="L8" t="s">
        <v>294</v>
      </c>
    </row>
    <row r="9" spans="1:12">
      <c r="A9" s="27">
        <v>1892</v>
      </c>
      <c r="B9" s="28">
        <v>6.9800000000000003E-14</v>
      </c>
      <c r="C9" s="30" t="s">
        <v>281</v>
      </c>
      <c r="D9" s="30" t="s">
        <v>282</v>
      </c>
    </row>
    <row r="10" spans="1:12">
      <c r="A10" s="27">
        <v>1900</v>
      </c>
      <c r="B10" s="28">
        <v>5.58E-14</v>
      </c>
      <c r="C10" s="31" t="s">
        <v>15</v>
      </c>
      <c r="D10" s="30" t="s">
        <v>282</v>
      </c>
    </row>
    <row r="11" spans="1:12">
      <c r="A11" s="27">
        <v>1908</v>
      </c>
      <c r="B11" s="28">
        <v>2.34E-14</v>
      </c>
      <c r="C11" s="31" t="s">
        <v>16</v>
      </c>
      <c r="D11" s="30" t="s">
        <v>282</v>
      </c>
    </row>
    <row r="12" spans="1:12">
      <c r="A12" s="27">
        <v>1910</v>
      </c>
      <c r="B12" s="28">
        <v>2.4399999999999999E-14</v>
      </c>
      <c r="C12" s="31" t="s">
        <v>17</v>
      </c>
      <c r="D12" s="30" t="s">
        <v>282</v>
      </c>
    </row>
    <row r="13" spans="1:12">
      <c r="A13" s="27">
        <v>1911</v>
      </c>
      <c r="B13" s="28">
        <v>4.0200000000000002E-14</v>
      </c>
      <c r="C13" s="31" t="s">
        <v>18</v>
      </c>
      <c r="D13" s="30" t="s">
        <v>282</v>
      </c>
    </row>
    <row r="14" spans="1:12">
      <c r="A14" s="27">
        <v>1919</v>
      </c>
      <c r="B14" s="28">
        <v>2.4099999999999998E-13</v>
      </c>
      <c r="C14" s="31" t="s">
        <v>19</v>
      </c>
      <c r="D14" s="30" t="s">
        <v>282</v>
      </c>
    </row>
    <row r="15" spans="1:12">
      <c r="A15" s="27">
        <v>1920</v>
      </c>
      <c r="B15" s="28">
        <v>1.9E-13</v>
      </c>
      <c r="C15" s="31" t="s">
        <v>20</v>
      </c>
      <c r="D15" s="30" t="s">
        <v>109</v>
      </c>
    </row>
    <row r="16" spans="1:12">
      <c r="A16" s="27">
        <v>1928</v>
      </c>
      <c r="B16" s="28">
        <v>5.3800000000000003E-13</v>
      </c>
      <c r="C16" s="31" t="s">
        <v>21</v>
      </c>
      <c r="D16" s="30" t="s">
        <v>109</v>
      </c>
    </row>
    <row r="17" spans="1:4">
      <c r="A17" s="27">
        <v>1929</v>
      </c>
      <c r="B17" s="28">
        <v>5.4000000000000002E-13</v>
      </c>
      <c r="C17" s="30" t="s">
        <v>22</v>
      </c>
      <c r="D17" s="30" t="s">
        <v>283</v>
      </c>
    </row>
    <row r="18" spans="1:4">
      <c r="A18" s="27">
        <v>1938</v>
      </c>
      <c r="B18" s="28">
        <v>3.8E-13</v>
      </c>
      <c r="C18" s="30" t="s">
        <v>23</v>
      </c>
      <c r="D18" s="30" t="s">
        <v>135</v>
      </c>
    </row>
    <row r="19" spans="1:4">
      <c r="A19" s="27">
        <v>1939</v>
      </c>
      <c r="B19" s="28">
        <v>3.7700000000000003E-12</v>
      </c>
      <c r="C19" s="30" t="s">
        <v>24</v>
      </c>
      <c r="D19" s="30" t="s">
        <v>138</v>
      </c>
    </row>
    <row r="20" spans="1:4">
      <c r="A20" s="27">
        <v>1939</v>
      </c>
      <c r="B20" s="28">
        <v>3.5600000000000002E-12</v>
      </c>
      <c r="C20" s="30" t="s">
        <v>25</v>
      </c>
      <c r="D20" s="30" t="s">
        <v>109</v>
      </c>
    </row>
    <row r="21" spans="1:4">
      <c r="A21" s="27">
        <v>1941</v>
      </c>
      <c r="B21" s="28">
        <v>3.9100000000000001E-12</v>
      </c>
      <c r="C21" s="30" t="s">
        <v>26</v>
      </c>
      <c r="D21" s="30" t="s">
        <v>138</v>
      </c>
    </row>
    <row r="22" spans="1:4">
      <c r="A22" s="27">
        <v>1943</v>
      </c>
      <c r="B22" s="28">
        <v>2.2499999999999999E-12</v>
      </c>
      <c r="C22" s="30" t="s">
        <v>27</v>
      </c>
      <c r="D22" s="30" t="s">
        <v>109</v>
      </c>
    </row>
    <row r="23" spans="1:4">
      <c r="A23" s="27">
        <v>1943</v>
      </c>
      <c r="B23" s="28">
        <v>1.5399999999999999E-12</v>
      </c>
      <c r="C23" s="30" t="s">
        <v>29</v>
      </c>
      <c r="D23" s="30" t="s">
        <v>109</v>
      </c>
    </row>
    <row r="24" spans="1:4">
      <c r="A24" s="27">
        <v>1944</v>
      </c>
      <c r="B24" s="28">
        <v>8.6600000000000005E-13</v>
      </c>
      <c r="C24" s="30" t="s">
        <v>30</v>
      </c>
      <c r="D24" s="30" t="s">
        <v>109</v>
      </c>
    </row>
    <row r="25" spans="1:4">
      <c r="A25" s="27">
        <v>1945</v>
      </c>
      <c r="B25" s="28">
        <v>4.6700000000000001E-12</v>
      </c>
      <c r="C25" s="30" t="s">
        <v>26</v>
      </c>
      <c r="D25" s="30" t="s">
        <v>138</v>
      </c>
    </row>
    <row r="26" spans="1:4">
      <c r="A26" s="27">
        <v>1946</v>
      </c>
      <c r="B26" s="28">
        <v>8.4400000000000004E-13</v>
      </c>
      <c r="C26" s="30" t="s">
        <v>31</v>
      </c>
      <c r="D26" s="30" t="s">
        <v>109</v>
      </c>
    </row>
    <row r="27" spans="1:4">
      <c r="A27" s="27">
        <v>1947</v>
      </c>
      <c r="B27" s="28">
        <v>2.9500000000000002E-12</v>
      </c>
      <c r="C27" s="30" t="s">
        <v>33</v>
      </c>
      <c r="D27" s="30" t="s">
        <v>109</v>
      </c>
    </row>
    <row r="28" spans="1:4">
      <c r="A28" s="27">
        <v>1948</v>
      </c>
      <c r="B28" s="28">
        <v>1.79E-10</v>
      </c>
      <c r="C28" s="30" t="s">
        <v>34</v>
      </c>
      <c r="D28" s="30" t="s">
        <v>162</v>
      </c>
    </row>
    <row r="29" spans="1:4">
      <c r="A29" s="27">
        <v>1952</v>
      </c>
      <c r="B29" s="28">
        <v>1.54E-11</v>
      </c>
      <c r="C29" s="30" t="s">
        <v>38</v>
      </c>
      <c r="D29" s="30" t="s">
        <v>138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3"/>
  <dimension ref="A1:M121"/>
  <sheetViews>
    <sheetView workbookViewId="0">
      <selection activeCell="E4" sqref="E4"/>
    </sheetView>
  </sheetViews>
  <sheetFormatPr defaultRowHeight="15"/>
  <cols>
    <col min="4" max="4" width="25.7109375" customWidth="1"/>
  </cols>
  <sheetData>
    <row r="1" spans="1:13" ht="20.100000000000001" customHeight="1">
      <c r="J1" s="1" t="s">
        <v>3</v>
      </c>
      <c r="K1" s="2">
        <v>1960</v>
      </c>
      <c r="L1" s="3" t="s">
        <v>3</v>
      </c>
      <c r="M1" s="3">
        <v>1960</v>
      </c>
    </row>
    <row r="2" spans="1:13" ht="45">
      <c r="J2" s="4" t="s">
        <v>13</v>
      </c>
      <c r="K2" s="5">
        <f>H41+((H44-H41)/(G44-G41))*(G43-G41)</f>
        <v>0.86299999999999999</v>
      </c>
      <c r="L2" s="1" t="s">
        <v>12</v>
      </c>
      <c r="M2" s="6">
        <f>I43</f>
        <v>1.5900000000000001E-7</v>
      </c>
    </row>
    <row r="3" spans="1:13" ht="24">
      <c r="J3" s="7" t="s">
        <v>4</v>
      </c>
      <c r="K3" s="8">
        <v>50</v>
      </c>
      <c r="L3" s="7" t="s">
        <v>4</v>
      </c>
      <c r="M3" s="9">
        <v>50</v>
      </c>
    </row>
    <row r="4" spans="1:13" ht="22.5">
      <c r="G4" s="38" t="s">
        <v>5</v>
      </c>
      <c r="H4" s="39"/>
      <c r="I4" s="39"/>
      <c r="J4" s="10" t="s">
        <v>6</v>
      </c>
      <c r="K4" s="8">
        <v>5</v>
      </c>
      <c r="L4" s="11" t="s">
        <v>6</v>
      </c>
      <c r="M4" s="9">
        <v>6</v>
      </c>
    </row>
    <row r="5" spans="1:13" ht="30">
      <c r="G5" s="12"/>
      <c r="H5" s="13"/>
      <c r="I5" s="13"/>
      <c r="J5" s="4" t="s">
        <v>7</v>
      </c>
      <c r="K5" s="8">
        <f>K3*(K4-1)</f>
        <v>200</v>
      </c>
      <c r="L5" s="15" t="s">
        <v>7</v>
      </c>
      <c r="M5" s="9">
        <f>M3*(M4-1)</f>
        <v>250</v>
      </c>
    </row>
    <row r="6" spans="1:13">
      <c r="G6" s="40" t="s">
        <v>8</v>
      </c>
      <c r="H6" s="40"/>
      <c r="I6" s="40"/>
      <c r="J6" s="40" t="s">
        <v>8</v>
      </c>
      <c r="K6" s="40"/>
      <c r="L6" s="40"/>
      <c r="M6" s="40"/>
    </row>
    <row r="7" spans="1:13">
      <c r="A7" s="25" t="s">
        <v>0</v>
      </c>
      <c r="B7" s="25" t="s">
        <v>1</v>
      </c>
      <c r="C7" s="25" t="s">
        <v>2</v>
      </c>
      <c r="D7" s="26" t="s">
        <v>110</v>
      </c>
      <c r="E7" s="26" t="s">
        <v>111</v>
      </c>
      <c r="G7" s="14" t="s">
        <v>9</v>
      </c>
      <c r="H7" s="14" t="s">
        <v>10</v>
      </c>
      <c r="I7" s="14" t="s">
        <v>11</v>
      </c>
      <c r="J7" s="14" t="s">
        <v>9</v>
      </c>
      <c r="K7" s="14" t="s">
        <v>1</v>
      </c>
      <c r="L7" s="14" t="s">
        <v>9</v>
      </c>
      <c r="M7" s="14" t="s">
        <v>11</v>
      </c>
    </row>
    <row r="8" spans="1:13">
      <c r="A8" s="27">
        <v>1891</v>
      </c>
      <c r="B8" s="28">
        <v>3.3299999999999999E-9</v>
      </c>
      <c r="C8" s="28">
        <v>1.4999999999999999E-14</v>
      </c>
      <c r="D8" s="29" t="s">
        <v>117</v>
      </c>
      <c r="E8" s="30" t="s">
        <v>282</v>
      </c>
      <c r="G8" s="16">
        <f>A8</f>
        <v>1891</v>
      </c>
      <c r="H8" s="17">
        <f>B8</f>
        <v>3.3299999999999999E-9</v>
      </c>
      <c r="I8" s="17">
        <f>C8</f>
        <v>1.4999999999999999E-14</v>
      </c>
      <c r="J8" s="16">
        <f>G8+($K$4-1)*$K$3</f>
        <v>2091</v>
      </c>
      <c r="K8" s="17">
        <f>H8/$K$2</f>
        <v>3.8586326767091536E-9</v>
      </c>
      <c r="L8" s="3">
        <f>G8+$M$5</f>
        <v>2141</v>
      </c>
      <c r="M8" s="17">
        <f>I8/$M$2</f>
        <v>9.433962264150943E-8</v>
      </c>
    </row>
    <row r="9" spans="1:13">
      <c r="A9" s="27">
        <v>1892</v>
      </c>
      <c r="B9" s="28">
        <v>1.1900000000000001E-8</v>
      </c>
      <c r="C9" s="28">
        <v>6.9800000000000003E-14</v>
      </c>
      <c r="D9" s="30" t="s">
        <v>281</v>
      </c>
      <c r="E9" s="30" t="s">
        <v>282</v>
      </c>
      <c r="G9" s="16">
        <f t="shared" ref="G9" si="0">A9</f>
        <v>1892</v>
      </c>
      <c r="H9" s="17">
        <f>B9</f>
        <v>1.1900000000000001E-8</v>
      </c>
      <c r="I9" s="17">
        <f t="shared" ref="I9" si="1">C9</f>
        <v>6.9800000000000003E-14</v>
      </c>
      <c r="J9" s="16">
        <f t="shared" ref="J9:J72" si="2">G9+($K$4-1)*$K$3</f>
        <v>2092</v>
      </c>
      <c r="K9" s="17">
        <f t="shared" ref="K9:K66" si="3">H9/$K$2</f>
        <v>1.3789107763615296E-8</v>
      </c>
      <c r="L9" s="3">
        <f t="shared" ref="L9:L72" si="4">G9+$M$5</f>
        <v>2142</v>
      </c>
      <c r="M9" s="17">
        <f t="shared" ref="M9:M70" si="5">I9/$M$2</f>
        <v>4.389937106918239E-7</v>
      </c>
    </row>
    <row r="10" spans="1:13">
      <c r="A10" s="27">
        <v>1900</v>
      </c>
      <c r="B10" s="28">
        <v>1.33E-8</v>
      </c>
      <c r="C10" s="28">
        <v>5.58E-14</v>
      </c>
      <c r="D10" s="31" t="s">
        <v>15</v>
      </c>
      <c r="E10" s="30" t="s">
        <v>282</v>
      </c>
      <c r="G10" s="16">
        <f t="shared" ref="G10:G41" si="6">A10</f>
        <v>1900</v>
      </c>
      <c r="H10" s="17">
        <f>B10</f>
        <v>1.33E-8</v>
      </c>
      <c r="I10" s="17"/>
      <c r="J10" s="16">
        <f t="shared" si="2"/>
        <v>2100</v>
      </c>
      <c r="K10" s="17">
        <f t="shared" si="3"/>
        <v>1.5411355735805331E-8</v>
      </c>
      <c r="L10" s="3">
        <f t="shared" si="4"/>
        <v>2150</v>
      </c>
      <c r="M10" s="17"/>
    </row>
    <row r="11" spans="1:13">
      <c r="A11" s="27">
        <v>1908</v>
      </c>
      <c r="B11" s="28">
        <v>1.85E-8</v>
      </c>
      <c r="C11" s="28">
        <v>2.34E-14</v>
      </c>
      <c r="D11" s="31" t="s">
        <v>16</v>
      </c>
      <c r="E11" s="30" t="s">
        <v>282</v>
      </c>
      <c r="G11" s="16">
        <f t="shared" si="6"/>
        <v>1908</v>
      </c>
      <c r="H11" s="17">
        <f>B11</f>
        <v>1.85E-8</v>
      </c>
      <c r="I11" s="17"/>
      <c r="J11" s="16">
        <f t="shared" si="2"/>
        <v>2108</v>
      </c>
      <c r="K11" s="17">
        <f t="shared" si="3"/>
        <v>2.1436848203939745E-8</v>
      </c>
      <c r="L11" s="3">
        <f t="shared" si="4"/>
        <v>2158</v>
      </c>
      <c r="M11" s="17"/>
    </row>
    <row r="12" spans="1:13">
      <c r="A12" s="27">
        <v>1910</v>
      </c>
      <c r="B12" s="28">
        <v>3.77E-7</v>
      </c>
      <c r="C12" s="28">
        <v>2.4399999999999999E-14</v>
      </c>
      <c r="D12" s="31" t="s">
        <v>17</v>
      </c>
      <c r="E12" s="30" t="s">
        <v>282</v>
      </c>
      <c r="G12" s="16">
        <f t="shared" si="6"/>
        <v>1910</v>
      </c>
      <c r="H12" s="17">
        <f>B12</f>
        <v>3.77E-7</v>
      </c>
      <c r="I12" s="17"/>
      <c r="J12" s="16">
        <f t="shared" si="2"/>
        <v>2110</v>
      </c>
      <c r="K12" s="17">
        <f t="shared" si="3"/>
        <v>4.3684820393974509E-7</v>
      </c>
      <c r="L12" s="3">
        <f t="shared" si="4"/>
        <v>2160</v>
      </c>
      <c r="M12" s="17"/>
    </row>
    <row r="13" spans="1:13">
      <c r="A13" s="27">
        <v>1911</v>
      </c>
      <c r="B13" s="28">
        <v>2.18E-8</v>
      </c>
      <c r="C13" s="28">
        <v>4.0200000000000002E-14</v>
      </c>
      <c r="D13" s="31" t="s">
        <v>18</v>
      </c>
      <c r="E13" s="30" t="s">
        <v>282</v>
      </c>
      <c r="G13" s="16">
        <f t="shared" si="6"/>
        <v>1911</v>
      </c>
      <c r="H13" s="17"/>
      <c r="I13" s="17"/>
      <c r="J13" s="16">
        <f t="shared" si="2"/>
        <v>2111</v>
      </c>
      <c r="K13" s="17"/>
      <c r="L13" s="3">
        <f t="shared" si="4"/>
        <v>2161</v>
      </c>
      <c r="M13" s="17"/>
    </row>
    <row r="14" spans="1:13">
      <c r="A14" s="27">
        <v>1919</v>
      </c>
      <c r="B14" s="28">
        <v>4.1199999999999998E-8</v>
      </c>
      <c r="C14" s="28">
        <v>2.4099999999999998E-13</v>
      </c>
      <c r="D14" s="31" t="s">
        <v>19</v>
      </c>
      <c r="E14" s="30" t="s">
        <v>282</v>
      </c>
      <c r="G14" s="16">
        <f t="shared" si="6"/>
        <v>1919</v>
      </c>
      <c r="H14" s="17"/>
      <c r="I14" s="17">
        <f>C14</f>
        <v>2.4099999999999998E-13</v>
      </c>
      <c r="J14" s="16">
        <f t="shared" si="2"/>
        <v>2119</v>
      </c>
      <c r="K14" s="17"/>
      <c r="L14" s="3">
        <f t="shared" si="4"/>
        <v>2169</v>
      </c>
      <c r="M14" s="17">
        <f t="shared" si="5"/>
        <v>1.5157232704402514E-6</v>
      </c>
    </row>
    <row r="15" spans="1:13">
      <c r="A15" s="27">
        <v>1920</v>
      </c>
      <c r="B15" s="28">
        <v>3.5800000000000003E-8</v>
      </c>
      <c r="C15" s="28">
        <v>1.9E-13</v>
      </c>
      <c r="D15" s="31" t="s">
        <v>20</v>
      </c>
      <c r="E15" s="30" t="s">
        <v>109</v>
      </c>
      <c r="G15" s="16">
        <f t="shared" si="6"/>
        <v>1920</v>
      </c>
      <c r="H15" s="17"/>
      <c r="I15" s="17"/>
      <c r="J15" s="16">
        <f t="shared" si="2"/>
        <v>2120</v>
      </c>
      <c r="K15" s="17"/>
      <c r="L15" s="3">
        <f t="shared" si="4"/>
        <v>2170</v>
      </c>
      <c r="M15" s="17"/>
    </row>
    <row r="16" spans="1:13">
      <c r="A16" s="27">
        <v>1928</v>
      </c>
      <c r="B16" s="28">
        <v>7.3799999999999999E-8</v>
      </c>
      <c r="C16" s="28">
        <v>5.3800000000000003E-13</v>
      </c>
      <c r="D16" s="31" t="s">
        <v>21</v>
      </c>
      <c r="E16" s="30" t="s">
        <v>109</v>
      </c>
      <c r="G16" s="16">
        <f t="shared" si="6"/>
        <v>1928</v>
      </c>
      <c r="H16" s="17"/>
      <c r="I16" s="17">
        <f>C16</f>
        <v>5.3800000000000003E-13</v>
      </c>
      <c r="J16" s="16">
        <f t="shared" si="2"/>
        <v>2128</v>
      </c>
      <c r="K16" s="17"/>
      <c r="L16" s="3">
        <f t="shared" si="4"/>
        <v>2178</v>
      </c>
      <c r="M16" s="17">
        <f t="shared" si="5"/>
        <v>3.3836477987421386E-6</v>
      </c>
    </row>
    <row r="17" spans="1:13">
      <c r="A17" s="27">
        <v>1929</v>
      </c>
      <c r="B17" s="28">
        <v>7.3799999999999999E-8</v>
      </c>
      <c r="C17" s="28">
        <v>5.4000000000000002E-13</v>
      </c>
      <c r="D17" s="30" t="s">
        <v>22</v>
      </c>
      <c r="E17" s="30" t="s">
        <v>283</v>
      </c>
      <c r="G17" s="16">
        <f t="shared" si="6"/>
        <v>1929</v>
      </c>
      <c r="H17" s="17"/>
      <c r="I17" s="17">
        <f>C17</f>
        <v>5.4000000000000002E-13</v>
      </c>
      <c r="J17" s="16">
        <f t="shared" si="2"/>
        <v>2129</v>
      </c>
      <c r="K17" s="17"/>
      <c r="L17" s="3">
        <f t="shared" si="4"/>
        <v>2179</v>
      </c>
      <c r="M17" s="17">
        <f t="shared" si="5"/>
        <v>3.3962264150943395E-6</v>
      </c>
    </row>
    <row r="18" spans="1:13">
      <c r="A18" s="27">
        <v>1938</v>
      </c>
      <c r="B18" s="28">
        <v>4.2400000000000002E-8</v>
      </c>
      <c r="C18" s="28">
        <v>3.8E-13</v>
      </c>
      <c r="D18" s="30" t="s">
        <v>23</v>
      </c>
      <c r="E18" s="30" t="s">
        <v>135</v>
      </c>
      <c r="G18" s="16">
        <f t="shared" si="6"/>
        <v>1938</v>
      </c>
      <c r="H18" s="17"/>
      <c r="I18" s="17"/>
      <c r="J18" s="16">
        <f t="shared" si="2"/>
        <v>2138</v>
      </c>
      <c r="K18" s="17"/>
      <c r="L18" s="3">
        <f t="shared" si="4"/>
        <v>2188</v>
      </c>
      <c r="M18" s="17"/>
    </row>
    <row r="19" spans="1:13">
      <c r="A19" s="27">
        <v>1939</v>
      </c>
      <c r="B19" s="28">
        <v>4.2399999999999999E-7</v>
      </c>
      <c r="C19" s="28">
        <v>3.7700000000000003E-12</v>
      </c>
      <c r="D19" s="30" t="s">
        <v>24</v>
      </c>
      <c r="E19" s="30" t="s">
        <v>138</v>
      </c>
      <c r="G19" s="16">
        <f t="shared" si="6"/>
        <v>1939</v>
      </c>
      <c r="H19" s="17">
        <f>B19</f>
        <v>4.2399999999999999E-7</v>
      </c>
      <c r="I19" s="17">
        <f>C19</f>
        <v>3.7700000000000003E-12</v>
      </c>
      <c r="J19" s="16">
        <f t="shared" si="2"/>
        <v>2139</v>
      </c>
      <c r="K19" s="17">
        <f t="shared" si="3"/>
        <v>4.9130938586326762E-7</v>
      </c>
      <c r="L19" s="3">
        <f t="shared" si="4"/>
        <v>2189</v>
      </c>
      <c r="M19" s="17">
        <f t="shared" si="5"/>
        <v>2.3710691823899371E-5</v>
      </c>
    </row>
    <row r="20" spans="1:13">
      <c r="A20" s="27">
        <v>1939</v>
      </c>
      <c r="B20" s="28">
        <v>1.9999999999999999E-6</v>
      </c>
      <c r="C20" s="28">
        <v>3.5600000000000002E-12</v>
      </c>
      <c r="D20" s="30" t="s">
        <v>25</v>
      </c>
      <c r="E20" s="30" t="s">
        <v>109</v>
      </c>
      <c r="G20" s="16">
        <f t="shared" si="6"/>
        <v>1939</v>
      </c>
      <c r="H20" s="17">
        <f>B20</f>
        <v>1.9999999999999999E-6</v>
      </c>
      <c r="I20" s="17"/>
      <c r="J20" s="16">
        <f t="shared" si="2"/>
        <v>2139</v>
      </c>
      <c r="K20" s="17">
        <f t="shared" si="3"/>
        <v>2.3174971031286211E-6</v>
      </c>
      <c r="L20" s="3">
        <f t="shared" si="4"/>
        <v>2189</v>
      </c>
      <c r="M20" s="17"/>
    </row>
    <row r="21" spans="1:13">
      <c r="A21" s="27">
        <v>1941</v>
      </c>
      <c r="B21" s="28">
        <v>2.04E-6</v>
      </c>
      <c r="C21" s="28">
        <v>3.9100000000000001E-12</v>
      </c>
      <c r="D21" s="30" t="s">
        <v>26</v>
      </c>
      <c r="E21" s="30" t="s">
        <v>138</v>
      </c>
      <c r="G21" s="16">
        <f t="shared" si="6"/>
        <v>1941</v>
      </c>
      <c r="H21" s="17">
        <f>B21</f>
        <v>2.04E-6</v>
      </c>
      <c r="I21" s="17">
        <f>C21</f>
        <v>3.9100000000000001E-12</v>
      </c>
      <c r="J21" s="16">
        <f t="shared" si="2"/>
        <v>2141</v>
      </c>
      <c r="K21" s="17">
        <f t="shared" si="3"/>
        <v>2.3638470451911936E-6</v>
      </c>
      <c r="L21" s="3">
        <f t="shared" si="4"/>
        <v>2191</v>
      </c>
      <c r="M21" s="17">
        <f t="shared" si="5"/>
        <v>2.4591194968553457E-5</v>
      </c>
    </row>
    <row r="22" spans="1:13">
      <c r="A22" s="27">
        <v>1943</v>
      </c>
      <c r="B22" s="28">
        <v>1.0300000000000001E-6</v>
      </c>
      <c r="C22" s="28">
        <v>2.2499999999999999E-12</v>
      </c>
      <c r="D22" s="30" t="s">
        <v>27</v>
      </c>
      <c r="E22" s="30" t="s">
        <v>109</v>
      </c>
      <c r="G22" s="16">
        <f t="shared" si="6"/>
        <v>1943</v>
      </c>
      <c r="H22" s="17"/>
      <c r="I22" s="17"/>
      <c r="J22" s="16">
        <f t="shared" si="2"/>
        <v>2143</v>
      </c>
      <c r="K22" s="17"/>
      <c r="L22" s="3">
        <f t="shared" si="4"/>
        <v>2193</v>
      </c>
      <c r="M22" s="17"/>
    </row>
    <row r="23" spans="1:13">
      <c r="A23" s="27">
        <v>1943</v>
      </c>
      <c r="B23" s="28">
        <v>2.24E-4</v>
      </c>
      <c r="C23" s="28">
        <v>2.4399999999999998E-10</v>
      </c>
      <c r="D23" s="30" t="s">
        <v>28</v>
      </c>
      <c r="E23" s="30" t="s">
        <v>147</v>
      </c>
      <c r="G23" s="16">
        <f t="shared" si="6"/>
        <v>1943</v>
      </c>
      <c r="H23" s="17">
        <f>B23</f>
        <v>2.24E-4</v>
      </c>
      <c r="I23" s="17">
        <f>C23</f>
        <v>2.4399999999999998E-10</v>
      </c>
      <c r="J23" s="16">
        <f t="shared" si="2"/>
        <v>2143</v>
      </c>
      <c r="K23" s="17">
        <f t="shared" si="3"/>
        <v>2.5955967555040557E-4</v>
      </c>
      <c r="L23" s="3">
        <f t="shared" si="4"/>
        <v>2193</v>
      </c>
      <c r="M23" s="17">
        <f t="shared" si="5"/>
        <v>1.5345911949685533E-3</v>
      </c>
    </row>
    <row r="24" spans="1:13">
      <c r="A24" s="27">
        <v>1943</v>
      </c>
      <c r="B24" s="28">
        <v>2.83E-6</v>
      </c>
      <c r="C24" s="28">
        <v>1.5399999999999999E-12</v>
      </c>
      <c r="D24" s="30" t="s">
        <v>29</v>
      </c>
      <c r="E24" s="30" t="s">
        <v>109</v>
      </c>
      <c r="G24" s="16">
        <f t="shared" si="6"/>
        <v>1943</v>
      </c>
      <c r="H24" s="17"/>
      <c r="I24" s="17"/>
      <c r="J24" s="16">
        <f t="shared" si="2"/>
        <v>2143</v>
      </c>
      <c r="K24" s="17"/>
      <c r="L24" s="3">
        <f t="shared" si="4"/>
        <v>2193</v>
      </c>
      <c r="M24" s="17"/>
    </row>
    <row r="25" spans="1:13">
      <c r="A25" s="27">
        <v>1944</v>
      </c>
      <c r="B25" s="28">
        <v>2.3300000000000001E-6</v>
      </c>
      <c r="C25" s="28">
        <v>8.6600000000000005E-13</v>
      </c>
      <c r="D25" s="30" t="s">
        <v>30</v>
      </c>
      <c r="E25" s="30" t="s">
        <v>109</v>
      </c>
      <c r="G25" s="16">
        <f t="shared" si="6"/>
        <v>1944</v>
      </c>
      <c r="H25" s="17"/>
      <c r="I25" s="17"/>
      <c r="J25" s="16">
        <f t="shared" si="2"/>
        <v>2144</v>
      </c>
      <c r="K25" s="17"/>
      <c r="L25" s="3">
        <f t="shared" si="4"/>
        <v>2194</v>
      </c>
      <c r="M25" s="17"/>
    </row>
    <row r="26" spans="1:13">
      <c r="A26" s="27">
        <v>1945</v>
      </c>
      <c r="B26" s="28">
        <v>2.04E-6</v>
      </c>
      <c r="C26" s="28">
        <v>4.6700000000000001E-12</v>
      </c>
      <c r="D26" s="30" t="s">
        <v>26</v>
      </c>
      <c r="E26" s="30" t="s">
        <v>138</v>
      </c>
      <c r="G26" s="16">
        <f t="shared" si="6"/>
        <v>1945</v>
      </c>
      <c r="H26" s="17"/>
      <c r="I26" s="17"/>
      <c r="J26" s="16">
        <f t="shared" si="2"/>
        <v>2145</v>
      </c>
      <c r="K26" s="17"/>
      <c r="L26" s="3">
        <f t="shared" si="4"/>
        <v>2195</v>
      </c>
      <c r="M26" s="17"/>
    </row>
    <row r="27" spans="1:13">
      <c r="A27" s="27">
        <v>1946</v>
      </c>
      <c r="B27" s="28">
        <v>3.2899999999999998E-6</v>
      </c>
      <c r="C27" s="28">
        <v>8.4400000000000004E-13</v>
      </c>
      <c r="D27" s="30" t="s">
        <v>31</v>
      </c>
      <c r="E27" s="30" t="s">
        <v>109</v>
      </c>
      <c r="G27" s="16">
        <f t="shared" si="6"/>
        <v>1946</v>
      </c>
      <c r="H27" s="17"/>
      <c r="I27" s="17"/>
      <c r="J27" s="16">
        <f t="shared" si="2"/>
        <v>2146</v>
      </c>
      <c r="K27" s="17"/>
      <c r="L27" s="3">
        <f t="shared" si="4"/>
        <v>2196</v>
      </c>
      <c r="M27" s="17"/>
    </row>
    <row r="28" spans="1:13">
      <c r="A28" s="27">
        <v>1946</v>
      </c>
      <c r="B28" s="32">
        <v>2.8900000000000002E-3</v>
      </c>
      <c r="C28" s="28">
        <v>6.1800000000000004E-10</v>
      </c>
      <c r="D28" s="30" t="s">
        <v>32</v>
      </c>
      <c r="E28" s="30" t="s">
        <v>157</v>
      </c>
      <c r="G28" s="16">
        <f t="shared" si="6"/>
        <v>1946</v>
      </c>
      <c r="H28" s="17">
        <f>B28</f>
        <v>2.8900000000000002E-3</v>
      </c>
      <c r="I28" s="17">
        <f>C28</f>
        <v>6.1800000000000004E-10</v>
      </c>
      <c r="J28" s="16">
        <f t="shared" si="2"/>
        <v>2146</v>
      </c>
      <c r="K28" s="17">
        <f t="shared" si="3"/>
        <v>3.3487833140208576E-3</v>
      </c>
      <c r="L28" s="3">
        <f t="shared" si="4"/>
        <v>2196</v>
      </c>
      <c r="M28" s="17">
        <f t="shared" si="5"/>
        <v>3.8867924528301887E-3</v>
      </c>
    </row>
    <row r="29" spans="1:13">
      <c r="A29" s="27">
        <v>1947</v>
      </c>
      <c r="B29" s="28">
        <v>6.2199999999999997E-6</v>
      </c>
      <c r="C29" s="28">
        <v>2.9500000000000002E-12</v>
      </c>
      <c r="D29" s="30" t="s">
        <v>33</v>
      </c>
      <c r="E29" s="30" t="s">
        <v>109</v>
      </c>
      <c r="G29" s="16">
        <f t="shared" si="6"/>
        <v>1947</v>
      </c>
      <c r="H29" s="17"/>
      <c r="I29" s="17"/>
      <c r="J29" s="16">
        <f t="shared" si="2"/>
        <v>2147</v>
      </c>
      <c r="K29" s="17"/>
      <c r="L29" s="3">
        <f t="shared" si="4"/>
        <v>2197</v>
      </c>
      <c r="M29" s="17"/>
    </row>
    <row r="30" spans="1:13">
      <c r="A30" s="27">
        <v>1948</v>
      </c>
      <c r="B30" s="28">
        <v>5.9699999999999998E-4</v>
      </c>
      <c r="C30" s="28">
        <v>1.79E-10</v>
      </c>
      <c r="D30" s="30" t="s">
        <v>34</v>
      </c>
      <c r="E30" s="30" t="s">
        <v>162</v>
      </c>
      <c r="G30" s="16">
        <f t="shared" si="6"/>
        <v>1948</v>
      </c>
      <c r="H30" s="17"/>
      <c r="I30" s="17"/>
      <c r="J30" s="16">
        <f t="shared" si="2"/>
        <v>2148</v>
      </c>
      <c r="K30" s="17"/>
      <c r="L30" s="3">
        <f t="shared" si="4"/>
        <v>2198</v>
      </c>
      <c r="M30" s="17"/>
    </row>
    <row r="31" spans="1:13">
      <c r="A31" s="27">
        <v>1949</v>
      </c>
      <c r="B31" s="28">
        <v>2.5500000000000002E-3</v>
      </c>
      <c r="C31" s="28">
        <v>3.8199999999999996E-9</v>
      </c>
      <c r="D31" s="30" t="s">
        <v>35</v>
      </c>
      <c r="E31" s="30" t="s">
        <v>165</v>
      </c>
      <c r="G31" s="16">
        <f t="shared" si="6"/>
        <v>1949</v>
      </c>
      <c r="H31" s="17"/>
      <c r="I31" s="17">
        <f>C31</f>
        <v>3.8199999999999996E-9</v>
      </c>
      <c r="J31" s="16">
        <f t="shared" si="2"/>
        <v>2149</v>
      </c>
      <c r="K31" s="17"/>
      <c r="L31" s="3">
        <f t="shared" si="4"/>
        <v>2199</v>
      </c>
      <c r="M31" s="17">
        <f t="shared" si="5"/>
        <v>2.4025157232704399E-2</v>
      </c>
    </row>
    <row r="32" spans="1:13">
      <c r="A32" s="27">
        <v>1950</v>
      </c>
      <c r="B32" s="28">
        <v>4.1599999999999996E-3</v>
      </c>
      <c r="C32" s="28">
        <v>7.8799999999999997E-10</v>
      </c>
      <c r="D32" s="30" t="s">
        <v>36</v>
      </c>
      <c r="E32" s="30" t="s">
        <v>168</v>
      </c>
      <c r="G32" s="16">
        <f t="shared" si="6"/>
        <v>1950</v>
      </c>
      <c r="H32" s="17">
        <f>B32</f>
        <v>4.1599999999999996E-3</v>
      </c>
      <c r="I32" s="17"/>
      <c r="J32" s="16">
        <f t="shared" si="2"/>
        <v>2150</v>
      </c>
      <c r="K32" s="17">
        <f t="shared" si="3"/>
        <v>4.8203939745075312E-3</v>
      </c>
      <c r="L32" s="3">
        <f t="shared" si="4"/>
        <v>2200</v>
      </c>
      <c r="M32" s="17"/>
    </row>
    <row r="33" spans="1:13">
      <c r="A33" s="27">
        <v>1951</v>
      </c>
      <c r="B33" s="28">
        <v>5.7499999999999999E-3</v>
      </c>
      <c r="C33" s="28">
        <v>1.0000000000000001E-9</v>
      </c>
      <c r="D33" s="30" t="s">
        <v>37</v>
      </c>
      <c r="E33" s="30" t="s">
        <v>171</v>
      </c>
      <c r="G33" s="16">
        <f t="shared" si="6"/>
        <v>1951</v>
      </c>
      <c r="H33" s="17">
        <f>B33</f>
        <v>5.7499999999999999E-3</v>
      </c>
      <c r="I33" s="17"/>
      <c r="J33" s="16">
        <f t="shared" si="2"/>
        <v>2151</v>
      </c>
      <c r="K33" s="17">
        <f t="shared" si="3"/>
        <v>6.6628041714947859E-3</v>
      </c>
      <c r="L33" s="3">
        <f t="shared" si="4"/>
        <v>2201</v>
      </c>
      <c r="M33" s="17"/>
    </row>
    <row r="34" spans="1:13">
      <c r="A34" s="27">
        <v>1952</v>
      </c>
      <c r="B34" s="28">
        <v>9.3300000000000005E-6</v>
      </c>
      <c r="C34" s="28">
        <v>1.54E-11</v>
      </c>
      <c r="D34" s="30" t="s">
        <v>38</v>
      </c>
      <c r="E34" s="30" t="s">
        <v>138</v>
      </c>
      <c r="G34" s="16">
        <f t="shared" si="6"/>
        <v>1952</v>
      </c>
      <c r="H34" s="17"/>
      <c r="I34" s="17"/>
      <c r="J34" s="16">
        <f t="shared" si="2"/>
        <v>2152</v>
      </c>
      <c r="K34" s="17"/>
      <c r="L34" s="3">
        <f t="shared" si="4"/>
        <v>2202</v>
      </c>
      <c r="M34" s="17"/>
    </row>
    <row r="35" spans="1:13">
      <c r="A35" s="27">
        <v>1952</v>
      </c>
      <c r="B35" s="28">
        <v>1.7600000000000001E-3</v>
      </c>
      <c r="C35" s="28">
        <v>2.9100000000000001E-9</v>
      </c>
      <c r="D35" s="30" t="s">
        <v>39</v>
      </c>
      <c r="E35" s="30" t="s">
        <v>176</v>
      </c>
      <c r="G35" s="16">
        <f t="shared" si="6"/>
        <v>1952</v>
      </c>
      <c r="H35" s="17"/>
      <c r="I35" s="17">
        <f>C35</f>
        <v>2.9100000000000001E-9</v>
      </c>
      <c r="J35" s="16">
        <f t="shared" si="2"/>
        <v>2152</v>
      </c>
      <c r="K35" s="17"/>
      <c r="L35" s="3">
        <f t="shared" si="4"/>
        <v>2202</v>
      </c>
      <c r="M35" s="17"/>
    </row>
    <row r="36" spans="1:13">
      <c r="A36" s="27">
        <v>1953</v>
      </c>
      <c r="B36" s="28">
        <v>9.6599999999999995E-4</v>
      </c>
      <c r="C36" s="28">
        <v>8.08E-10</v>
      </c>
      <c r="D36" s="30" t="s">
        <v>40</v>
      </c>
      <c r="E36" s="30" t="s">
        <v>179</v>
      </c>
      <c r="G36" s="16">
        <f t="shared" si="6"/>
        <v>1953</v>
      </c>
      <c r="H36" s="17"/>
      <c r="I36" s="17"/>
      <c r="J36" s="16">
        <f t="shared" si="2"/>
        <v>2153</v>
      </c>
      <c r="K36" s="17"/>
      <c r="L36" s="3">
        <f t="shared" si="4"/>
        <v>2203</v>
      </c>
      <c r="M36" s="17"/>
    </row>
    <row r="37" spans="1:13">
      <c r="A37" s="27">
        <v>1954</v>
      </c>
      <c r="B37" s="28">
        <v>1.6999999999999999E-3</v>
      </c>
      <c r="C37" s="28">
        <v>5.7399999999999998E-10</v>
      </c>
      <c r="D37" s="30" t="s">
        <v>41</v>
      </c>
      <c r="E37" s="30" t="s">
        <v>182</v>
      </c>
      <c r="G37" s="16">
        <f t="shared" si="6"/>
        <v>1954</v>
      </c>
      <c r="H37" s="17"/>
      <c r="I37" s="17"/>
      <c r="J37" s="16">
        <f t="shared" si="2"/>
        <v>2154</v>
      </c>
      <c r="K37" s="17"/>
      <c r="L37" s="3">
        <f t="shared" si="4"/>
        <v>2204</v>
      </c>
      <c r="M37" s="17"/>
    </row>
    <row r="38" spans="1:13">
      <c r="A38" s="27">
        <v>1955</v>
      </c>
      <c r="B38" s="28">
        <v>6.9400000000000003E-2</v>
      </c>
      <c r="C38" s="28">
        <v>5.9599999999999998E-8</v>
      </c>
      <c r="D38" s="30" t="s">
        <v>42</v>
      </c>
      <c r="E38" s="30" t="s">
        <v>185</v>
      </c>
      <c r="G38" s="16">
        <f t="shared" si="6"/>
        <v>1955</v>
      </c>
      <c r="H38" s="17">
        <f>B38</f>
        <v>6.9400000000000003E-2</v>
      </c>
      <c r="I38" s="17">
        <f>C38</f>
        <v>5.9599999999999998E-8</v>
      </c>
      <c r="J38" s="16">
        <f t="shared" si="2"/>
        <v>2155</v>
      </c>
      <c r="K38" s="17">
        <f t="shared" si="3"/>
        <v>8.0417149478563155E-2</v>
      </c>
      <c r="L38" s="3">
        <f t="shared" si="4"/>
        <v>2205</v>
      </c>
      <c r="M38" s="17">
        <f t="shared" si="5"/>
        <v>0.37484276729559746</v>
      </c>
    </row>
    <row r="39" spans="1:13">
      <c r="A39" s="27">
        <v>1955</v>
      </c>
      <c r="B39" s="28">
        <v>5.3600000000000002E-2</v>
      </c>
      <c r="C39" s="28">
        <v>4.6099999999999996E-9</v>
      </c>
      <c r="D39" s="30" t="s">
        <v>43</v>
      </c>
      <c r="E39" s="30" t="s">
        <v>188</v>
      </c>
      <c r="G39" s="16">
        <f t="shared" si="6"/>
        <v>1955</v>
      </c>
      <c r="H39" s="17"/>
      <c r="I39" s="17"/>
      <c r="J39" s="16">
        <f t="shared" si="2"/>
        <v>2155</v>
      </c>
      <c r="K39" s="17"/>
      <c r="L39" s="3">
        <f t="shared" si="4"/>
        <v>2205</v>
      </c>
      <c r="M39" s="17"/>
    </row>
    <row r="40" spans="1:13">
      <c r="A40" s="27">
        <v>1956</v>
      </c>
      <c r="B40" s="28">
        <v>7.0100000000000002E-4</v>
      </c>
      <c r="C40" s="28">
        <v>2.4899999999999999E-9</v>
      </c>
      <c r="D40" s="30" t="s">
        <v>44</v>
      </c>
      <c r="E40" s="30" t="s">
        <v>191</v>
      </c>
      <c r="G40" s="16">
        <f t="shared" si="6"/>
        <v>1956</v>
      </c>
      <c r="H40" s="17"/>
      <c r="I40" s="17"/>
      <c r="J40" s="16">
        <f t="shared" si="2"/>
        <v>2156</v>
      </c>
      <c r="K40" s="17"/>
      <c r="L40" s="3">
        <f t="shared" si="4"/>
        <v>2206</v>
      </c>
      <c r="M40" s="17"/>
    </row>
    <row r="41" spans="1:13">
      <c r="A41" s="27">
        <v>1959</v>
      </c>
      <c r="B41" s="28">
        <v>0.32600000000000001</v>
      </c>
      <c r="C41" s="28">
        <v>2.07E-8</v>
      </c>
      <c r="D41" s="30" t="s">
        <v>45</v>
      </c>
      <c r="E41" s="30" t="s">
        <v>193</v>
      </c>
      <c r="G41" s="16">
        <f t="shared" si="6"/>
        <v>1959</v>
      </c>
      <c r="H41" s="17">
        <f>B41</f>
        <v>0.32600000000000001</v>
      </c>
      <c r="I41" s="17"/>
      <c r="J41" s="16">
        <f t="shared" si="2"/>
        <v>2159</v>
      </c>
      <c r="K41" s="17">
        <f t="shared" si="3"/>
        <v>0.37775202780996525</v>
      </c>
      <c r="L41" s="3">
        <f t="shared" si="4"/>
        <v>2209</v>
      </c>
      <c r="M41" s="17"/>
    </row>
    <row r="42" spans="1:13">
      <c r="A42" s="27">
        <v>1960</v>
      </c>
      <c r="B42" s="28">
        <v>1.0300000000000001E-3</v>
      </c>
      <c r="C42" s="28">
        <v>9.9299999999999998E-10</v>
      </c>
      <c r="D42" s="30" t="s">
        <v>46</v>
      </c>
      <c r="E42" s="30" t="s">
        <v>193</v>
      </c>
      <c r="G42" s="16">
        <f t="shared" ref="G42:G73" si="7">A42</f>
        <v>1960</v>
      </c>
      <c r="H42" s="17"/>
      <c r="I42" s="17"/>
      <c r="J42" s="16">
        <f t="shared" si="2"/>
        <v>2160</v>
      </c>
      <c r="K42" s="17"/>
      <c r="L42" s="3">
        <f t="shared" si="4"/>
        <v>2210</v>
      </c>
      <c r="M42" s="17"/>
    </row>
    <row r="43" spans="1:13">
      <c r="A43" s="27">
        <v>1960</v>
      </c>
      <c r="B43" s="28">
        <v>0.124</v>
      </c>
      <c r="C43" s="28">
        <v>1.5900000000000001E-7</v>
      </c>
      <c r="D43" s="30" t="s">
        <v>47</v>
      </c>
      <c r="E43" s="30" t="s">
        <v>196</v>
      </c>
      <c r="G43" s="16">
        <f t="shared" si="7"/>
        <v>1960</v>
      </c>
      <c r="H43" s="17"/>
      <c r="I43" s="17">
        <f>C43</f>
        <v>1.5900000000000001E-7</v>
      </c>
      <c r="J43" s="16">
        <f t="shared" si="2"/>
        <v>2160</v>
      </c>
      <c r="K43" s="17"/>
      <c r="L43" s="3">
        <f t="shared" si="4"/>
        <v>2210</v>
      </c>
      <c r="M43" s="17">
        <f t="shared" si="5"/>
        <v>1</v>
      </c>
    </row>
    <row r="44" spans="1:13">
      <c r="A44" s="27">
        <v>1961</v>
      </c>
      <c r="B44" s="28">
        <v>1.4</v>
      </c>
      <c r="C44" s="28">
        <v>5.4599999999999999E-8</v>
      </c>
      <c r="D44" s="30" t="s">
        <v>48</v>
      </c>
      <c r="E44" s="30" t="s">
        <v>198</v>
      </c>
      <c r="G44" s="16">
        <f t="shared" si="7"/>
        <v>1961</v>
      </c>
      <c r="H44" s="17">
        <f>B44</f>
        <v>1.4</v>
      </c>
      <c r="I44" s="17"/>
      <c r="J44" s="16">
        <f t="shared" si="2"/>
        <v>2161</v>
      </c>
      <c r="K44" s="17">
        <f t="shared" si="3"/>
        <v>1.6222479721900347</v>
      </c>
      <c r="L44" s="3">
        <f t="shared" si="4"/>
        <v>2211</v>
      </c>
      <c r="M44" s="17"/>
    </row>
    <row r="45" spans="1:13">
      <c r="A45" s="27">
        <v>1962</v>
      </c>
      <c r="B45" s="28">
        <v>9.8900000000000002E-2</v>
      </c>
      <c r="C45" s="28">
        <v>1.96E-8</v>
      </c>
      <c r="D45" s="30" t="s">
        <v>49</v>
      </c>
      <c r="E45" s="30" t="s">
        <v>188</v>
      </c>
      <c r="G45" s="16">
        <f t="shared" si="7"/>
        <v>1962</v>
      </c>
      <c r="H45" s="17"/>
      <c r="I45" s="17"/>
      <c r="J45" s="16">
        <f t="shared" si="2"/>
        <v>2162</v>
      </c>
      <c r="K45" s="17"/>
      <c r="L45" s="3">
        <f t="shared" si="4"/>
        <v>2212</v>
      </c>
      <c r="M45" s="17"/>
    </row>
    <row r="46" spans="1:13">
      <c r="A46" s="27">
        <v>1963</v>
      </c>
      <c r="B46" s="28">
        <v>6.3E-2</v>
      </c>
      <c r="C46" s="28">
        <v>2.25E-8</v>
      </c>
      <c r="D46" s="30" t="s">
        <v>50</v>
      </c>
      <c r="E46" s="30" t="s">
        <v>201</v>
      </c>
      <c r="G46" s="16">
        <f t="shared" si="7"/>
        <v>1963</v>
      </c>
      <c r="H46" s="17"/>
      <c r="I46" s="17"/>
      <c r="J46" s="16">
        <f t="shared" si="2"/>
        <v>2163</v>
      </c>
      <c r="K46" s="17"/>
      <c r="L46" s="3">
        <f t="shared" si="4"/>
        <v>2213</v>
      </c>
      <c r="M46" s="17"/>
    </row>
    <row r="47" spans="1:13">
      <c r="A47" s="27">
        <v>1963</v>
      </c>
      <c r="B47" s="28">
        <v>0.15</v>
      </c>
      <c r="C47" s="28">
        <v>2.14E-8</v>
      </c>
      <c r="D47" s="30" t="s">
        <v>51</v>
      </c>
      <c r="E47" s="30" t="s">
        <v>188</v>
      </c>
      <c r="G47" s="16">
        <f t="shared" si="7"/>
        <v>1963</v>
      </c>
      <c r="H47" s="17"/>
      <c r="I47" s="17"/>
      <c r="J47" s="16">
        <f t="shared" si="2"/>
        <v>2163</v>
      </c>
      <c r="K47" s="17"/>
      <c r="L47" s="3">
        <f t="shared" si="4"/>
        <v>2213</v>
      </c>
      <c r="M47" s="17"/>
    </row>
    <row r="48" spans="1:13">
      <c r="A48" s="27">
        <v>1964</v>
      </c>
      <c r="B48" s="28">
        <v>0.16900000000000001</v>
      </c>
      <c r="C48" s="28">
        <v>1.14E-7</v>
      </c>
      <c r="D48" s="30" t="s">
        <v>52</v>
      </c>
      <c r="E48" s="30" t="s">
        <v>204</v>
      </c>
      <c r="G48" s="16">
        <f t="shared" si="7"/>
        <v>1964</v>
      </c>
      <c r="H48" s="17"/>
      <c r="I48" s="17"/>
      <c r="J48" s="16">
        <f t="shared" si="2"/>
        <v>2164</v>
      </c>
      <c r="K48" s="17"/>
      <c r="L48" s="3">
        <f t="shared" si="4"/>
        <v>2214</v>
      </c>
      <c r="M48" s="17"/>
    </row>
    <row r="49" spans="1:13">
      <c r="A49" s="27">
        <v>1964</v>
      </c>
      <c r="B49" s="28">
        <v>8.76</v>
      </c>
      <c r="C49" s="28">
        <v>3.5499999999999999E-7</v>
      </c>
      <c r="D49" s="30" t="s">
        <v>53</v>
      </c>
      <c r="E49" s="30" t="s">
        <v>206</v>
      </c>
      <c r="G49" s="16">
        <f t="shared" si="7"/>
        <v>1964</v>
      </c>
      <c r="H49" s="17">
        <f>B49</f>
        <v>8.76</v>
      </c>
      <c r="I49" s="17">
        <f>C49</f>
        <v>3.5499999999999999E-7</v>
      </c>
      <c r="J49" s="16">
        <f t="shared" si="2"/>
        <v>2164</v>
      </c>
      <c r="K49" s="17">
        <f t="shared" si="3"/>
        <v>10.15063731170336</v>
      </c>
      <c r="L49" s="3">
        <f t="shared" si="4"/>
        <v>2214</v>
      </c>
      <c r="M49" s="17">
        <f t="shared" si="5"/>
        <v>2.232704402515723</v>
      </c>
    </row>
    <row r="50" spans="1:13">
      <c r="A50" s="27">
        <v>1965</v>
      </c>
      <c r="B50" s="28">
        <v>0.15</v>
      </c>
      <c r="C50" s="28">
        <v>6.1999999999999999E-7</v>
      </c>
      <c r="D50" s="30" t="s">
        <v>54</v>
      </c>
      <c r="E50" s="30" t="s">
        <v>188</v>
      </c>
      <c r="G50" s="16">
        <f t="shared" si="7"/>
        <v>1965</v>
      </c>
      <c r="H50" s="17"/>
      <c r="I50" s="17">
        <f>C50</f>
        <v>6.1999999999999999E-7</v>
      </c>
      <c r="J50" s="16">
        <f t="shared" si="2"/>
        <v>2165</v>
      </c>
      <c r="K50" s="17"/>
      <c r="L50" s="3">
        <f t="shared" si="4"/>
        <v>2215</v>
      </c>
      <c r="M50" s="17">
        <f t="shared" si="5"/>
        <v>3.8993710691823895</v>
      </c>
    </row>
    <row r="51" spans="1:13">
      <c r="A51" s="27">
        <v>1966</v>
      </c>
      <c r="B51" s="28">
        <v>2.54</v>
      </c>
      <c r="C51" s="28">
        <v>1.08E-7</v>
      </c>
      <c r="D51" s="30" t="s">
        <v>55</v>
      </c>
      <c r="E51" s="30" t="s">
        <v>209</v>
      </c>
      <c r="G51" s="16">
        <f t="shared" si="7"/>
        <v>1966</v>
      </c>
      <c r="H51" s="17"/>
      <c r="I51" s="17"/>
      <c r="J51" s="16">
        <f t="shared" si="2"/>
        <v>2166</v>
      </c>
      <c r="K51" s="17"/>
      <c r="L51" s="3">
        <f t="shared" si="4"/>
        <v>2216</v>
      </c>
      <c r="M51" s="17"/>
    </row>
    <row r="52" spans="1:13">
      <c r="A52" s="27">
        <v>1967</v>
      </c>
      <c r="B52" s="28">
        <v>1.24</v>
      </c>
      <c r="C52" s="28">
        <v>9.0499999999999996E-8</v>
      </c>
      <c r="D52" s="30" t="s">
        <v>56</v>
      </c>
      <c r="E52" s="30" t="s">
        <v>211</v>
      </c>
      <c r="G52" s="16">
        <f t="shared" si="7"/>
        <v>1967</v>
      </c>
      <c r="H52" s="17"/>
      <c r="I52" s="17"/>
      <c r="J52" s="16">
        <f t="shared" si="2"/>
        <v>2167</v>
      </c>
      <c r="K52" s="17"/>
      <c r="L52" s="3">
        <f t="shared" si="4"/>
        <v>2217</v>
      </c>
      <c r="M52" s="17"/>
    </row>
    <row r="53" spans="1:13">
      <c r="A53" s="27">
        <v>1968</v>
      </c>
      <c r="B53" s="28">
        <v>0.65500000000000003</v>
      </c>
      <c r="C53" s="28">
        <v>2.9900000000000002E-7</v>
      </c>
      <c r="D53" s="30" t="s">
        <v>57</v>
      </c>
      <c r="E53" s="30" t="s">
        <v>188</v>
      </c>
      <c r="G53" s="16">
        <f t="shared" si="7"/>
        <v>1968</v>
      </c>
      <c r="H53" s="17"/>
      <c r="I53" s="17"/>
      <c r="J53" s="16">
        <f t="shared" si="2"/>
        <v>2168</v>
      </c>
      <c r="K53" s="17"/>
      <c r="L53" s="3">
        <f t="shared" si="4"/>
        <v>2218</v>
      </c>
      <c r="M53" s="17"/>
    </row>
    <row r="54" spans="1:13">
      <c r="A54" s="27">
        <v>1969</v>
      </c>
      <c r="B54" s="28">
        <v>25.7</v>
      </c>
      <c r="C54" s="28">
        <v>6.1600000000000001E-7</v>
      </c>
      <c r="D54" s="30" t="s">
        <v>58</v>
      </c>
      <c r="E54" s="30" t="s">
        <v>188</v>
      </c>
      <c r="G54" s="16">
        <f t="shared" si="7"/>
        <v>1969</v>
      </c>
      <c r="H54" s="17">
        <f>B54</f>
        <v>25.7</v>
      </c>
      <c r="I54" s="17"/>
      <c r="J54" s="16">
        <f t="shared" si="2"/>
        <v>2169</v>
      </c>
      <c r="K54" s="17">
        <f t="shared" si="3"/>
        <v>29.779837775202779</v>
      </c>
      <c r="L54" s="3">
        <f t="shared" si="4"/>
        <v>2219</v>
      </c>
      <c r="M54" s="17"/>
    </row>
    <row r="55" spans="1:13">
      <c r="A55" s="27">
        <v>1969</v>
      </c>
      <c r="B55" s="28">
        <v>0.11749999999999999</v>
      </c>
      <c r="C55" s="28">
        <v>3.7100000000000001E-6</v>
      </c>
      <c r="D55" s="30" t="s">
        <v>59</v>
      </c>
      <c r="E55" s="30" t="s">
        <v>188</v>
      </c>
      <c r="G55" s="16">
        <f t="shared" si="7"/>
        <v>1969</v>
      </c>
      <c r="H55" s="17"/>
      <c r="I55" s="17">
        <f>C55</f>
        <v>3.7100000000000001E-6</v>
      </c>
      <c r="J55" s="16">
        <f t="shared" si="2"/>
        <v>2169</v>
      </c>
      <c r="K55" s="17"/>
      <c r="L55" s="3">
        <f t="shared" si="4"/>
        <v>2219</v>
      </c>
      <c r="M55" s="17">
        <f t="shared" si="5"/>
        <v>23.333333333333332</v>
      </c>
    </row>
    <row r="56" spans="1:13">
      <c r="A56" s="27">
        <v>1970</v>
      </c>
      <c r="B56" s="28">
        <v>0.64900000000000002</v>
      </c>
      <c r="C56" s="28">
        <v>8.1899999999999999E-8</v>
      </c>
      <c r="D56" s="30" t="s">
        <v>60</v>
      </c>
      <c r="E56" s="30" t="s">
        <v>188</v>
      </c>
      <c r="G56" s="16">
        <f t="shared" si="7"/>
        <v>1970</v>
      </c>
      <c r="H56" s="17"/>
      <c r="I56" s="17"/>
      <c r="J56" s="16">
        <f t="shared" si="2"/>
        <v>2170</v>
      </c>
      <c r="K56" s="17"/>
      <c r="L56" s="3">
        <f t="shared" si="4"/>
        <v>2220</v>
      </c>
      <c r="M56" s="17"/>
    </row>
    <row r="57" spans="1:13">
      <c r="A57" s="27">
        <v>1971</v>
      </c>
      <c r="B57" s="28">
        <v>0.105</v>
      </c>
      <c r="C57" s="28">
        <v>2.7799999999999997E-7</v>
      </c>
      <c r="D57" s="30" t="s">
        <v>61</v>
      </c>
      <c r="E57" s="30" t="s">
        <v>188</v>
      </c>
      <c r="G57" s="16">
        <f t="shared" si="7"/>
        <v>1971</v>
      </c>
      <c r="H57" s="17"/>
      <c r="I57" s="17"/>
      <c r="J57" s="16">
        <f t="shared" si="2"/>
        <v>2171</v>
      </c>
      <c r="K57" s="17"/>
      <c r="L57" s="3">
        <f t="shared" si="4"/>
        <v>2221</v>
      </c>
      <c r="M57" s="17"/>
    </row>
    <row r="58" spans="1:13">
      <c r="A58" s="27">
        <v>1972</v>
      </c>
      <c r="B58" s="28">
        <v>17.3</v>
      </c>
      <c r="C58" s="28">
        <v>5.9800000000000003E-7</v>
      </c>
      <c r="D58" s="30" t="s">
        <v>62</v>
      </c>
      <c r="E58" s="30" t="s">
        <v>188</v>
      </c>
      <c r="G58" s="16">
        <f t="shared" si="7"/>
        <v>1972</v>
      </c>
      <c r="H58" s="17"/>
      <c r="I58" s="17"/>
      <c r="J58" s="16">
        <f t="shared" si="2"/>
        <v>2172</v>
      </c>
      <c r="K58" s="17"/>
      <c r="L58" s="3">
        <f t="shared" si="4"/>
        <v>2222</v>
      </c>
      <c r="M58" s="17"/>
    </row>
    <row r="59" spans="1:13">
      <c r="A59" s="27">
        <v>1972</v>
      </c>
      <c r="B59" s="28">
        <v>7.4999999999999997E-2</v>
      </c>
      <c r="C59" s="28">
        <v>1.73E-6</v>
      </c>
      <c r="D59" s="30" t="s">
        <v>63</v>
      </c>
      <c r="E59" s="30" t="s">
        <v>188</v>
      </c>
      <c r="G59" s="16">
        <f t="shared" si="7"/>
        <v>1972</v>
      </c>
      <c r="H59" s="17"/>
      <c r="I59" s="17"/>
      <c r="J59" s="16">
        <f t="shared" si="2"/>
        <v>2172</v>
      </c>
      <c r="K59" s="17"/>
      <c r="L59" s="3">
        <f t="shared" si="4"/>
        <v>2222</v>
      </c>
      <c r="M59" s="17"/>
    </row>
    <row r="60" spans="1:13">
      <c r="A60" s="27">
        <v>1973</v>
      </c>
      <c r="B60" s="28">
        <v>0.36</v>
      </c>
      <c r="C60" s="28">
        <v>1.24E-5</v>
      </c>
      <c r="D60" s="30" t="s">
        <v>64</v>
      </c>
      <c r="E60" s="30" t="s">
        <v>188</v>
      </c>
      <c r="G60" s="16">
        <f t="shared" si="7"/>
        <v>1973</v>
      </c>
      <c r="H60" s="17"/>
      <c r="I60" s="17">
        <f>C60</f>
        <v>1.24E-5</v>
      </c>
      <c r="J60" s="16">
        <f t="shared" si="2"/>
        <v>2173</v>
      </c>
      <c r="K60" s="17"/>
      <c r="L60" s="3">
        <f t="shared" si="4"/>
        <v>2223</v>
      </c>
      <c r="M60" s="17">
        <f t="shared" si="5"/>
        <v>77.987421383647799</v>
      </c>
    </row>
    <row r="61" spans="1:13">
      <c r="A61" s="27">
        <v>1974</v>
      </c>
      <c r="B61" s="28">
        <v>8.8800000000000008</v>
      </c>
      <c r="C61" s="28">
        <v>1.4100000000000001E-6</v>
      </c>
      <c r="D61" s="30" t="s">
        <v>65</v>
      </c>
      <c r="E61" s="30" t="s">
        <v>188</v>
      </c>
      <c r="G61" s="16">
        <f t="shared" si="7"/>
        <v>1974</v>
      </c>
      <c r="H61" s="17"/>
      <c r="I61" s="17"/>
      <c r="J61" s="16">
        <f t="shared" si="2"/>
        <v>2174</v>
      </c>
      <c r="K61" s="17"/>
      <c r="L61" s="3">
        <f t="shared" si="4"/>
        <v>2224</v>
      </c>
      <c r="M61" s="17"/>
    </row>
    <row r="62" spans="1:13">
      <c r="A62" s="27">
        <v>1974</v>
      </c>
      <c r="B62" s="28">
        <v>0.01</v>
      </c>
      <c r="C62" s="28">
        <v>6.37E-6</v>
      </c>
      <c r="D62" s="30" t="s">
        <v>66</v>
      </c>
      <c r="E62" s="30" t="s">
        <v>188</v>
      </c>
      <c r="G62" s="16">
        <f t="shared" si="7"/>
        <v>1974</v>
      </c>
      <c r="H62" s="17"/>
      <c r="I62" s="17"/>
      <c r="J62" s="16">
        <f t="shared" si="2"/>
        <v>2174</v>
      </c>
      <c r="K62" s="17"/>
      <c r="L62" s="3">
        <f t="shared" si="4"/>
        <v>2224</v>
      </c>
      <c r="M62" s="17"/>
    </row>
    <row r="63" spans="1:13">
      <c r="A63" s="27">
        <v>1975</v>
      </c>
      <c r="B63" s="28">
        <v>0.47</v>
      </c>
      <c r="C63" s="28">
        <v>3.27E-6</v>
      </c>
      <c r="D63" s="30" t="s">
        <v>67</v>
      </c>
      <c r="E63" s="30" t="s">
        <v>188</v>
      </c>
      <c r="G63" s="16">
        <f t="shared" si="7"/>
        <v>1975</v>
      </c>
      <c r="H63" s="17"/>
      <c r="I63" s="17"/>
      <c r="J63" s="16">
        <f t="shared" si="2"/>
        <v>2175</v>
      </c>
      <c r="K63" s="17"/>
      <c r="L63" s="3">
        <f t="shared" si="4"/>
        <v>2225</v>
      </c>
      <c r="M63" s="17"/>
    </row>
    <row r="64" spans="1:13">
      <c r="A64" s="27">
        <v>1975</v>
      </c>
      <c r="B64" s="28">
        <v>2.2999999999999998</v>
      </c>
      <c r="C64" s="28">
        <v>1.5999999999999999E-6</v>
      </c>
      <c r="D64" s="30" t="s">
        <v>68</v>
      </c>
      <c r="E64" s="30" t="s">
        <v>188</v>
      </c>
      <c r="G64" s="16">
        <f t="shared" si="7"/>
        <v>1975</v>
      </c>
      <c r="H64" s="17"/>
      <c r="I64" s="17"/>
      <c r="J64" s="16">
        <f t="shared" si="2"/>
        <v>2175</v>
      </c>
      <c r="K64" s="17"/>
      <c r="L64" s="3">
        <f t="shared" si="4"/>
        <v>2225</v>
      </c>
      <c r="M64" s="17"/>
    </row>
    <row r="65" spans="1:13">
      <c r="A65" s="27">
        <v>1976</v>
      </c>
      <c r="B65" s="28">
        <v>0.4</v>
      </c>
      <c r="C65" s="28">
        <v>9.8299999999999995E-7</v>
      </c>
      <c r="D65" s="30" t="s">
        <v>69</v>
      </c>
      <c r="E65" s="30" t="s">
        <v>188</v>
      </c>
      <c r="G65" s="16">
        <f t="shared" si="7"/>
        <v>1976</v>
      </c>
      <c r="H65" s="17"/>
      <c r="I65" s="17"/>
      <c r="J65" s="16">
        <f t="shared" si="2"/>
        <v>2176</v>
      </c>
      <c r="K65" s="17"/>
      <c r="L65" s="3">
        <f t="shared" si="4"/>
        <v>2226</v>
      </c>
      <c r="M65" s="17"/>
    </row>
    <row r="66" spans="1:13">
      <c r="A66" s="27">
        <v>1976</v>
      </c>
      <c r="B66" s="28">
        <v>150</v>
      </c>
      <c r="C66" s="28">
        <v>5.5300000000000004E-6</v>
      </c>
      <c r="D66" s="30" t="s">
        <v>70</v>
      </c>
      <c r="E66" s="30" t="s">
        <v>188</v>
      </c>
      <c r="G66" s="16">
        <f t="shared" si="7"/>
        <v>1976</v>
      </c>
      <c r="H66" s="17">
        <f>B66</f>
        <v>150</v>
      </c>
      <c r="I66" s="17"/>
      <c r="J66" s="16">
        <f t="shared" si="2"/>
        <v>2176</v>
      </c>
      <c r="K66" s="17">
        <f t="shared" si="3"/>
        <v>173.81228273464657</v>
      </c>
      <c r="L66" s="3">
        <f t="shared" si="4"/>
        <v>2226</v>
      </c>
      <c r="M66" s="17"/>
    </row>
    <row r="67" spans="1:13">
      <c r="A67" s="27">
        <v>1977</v>
      </c>
      <c r="B67" s="28">
        <v>0.02</v>
      </c>
      <c r="C67" s="28">
        <v>6.0299999999999999E-6</v>
      </c>
      <c r="D67" s="30" t="s">
        <v>71</v>
      </c>
      <c r="E67" s="30" t="s">
        <v>188</v>
      </c>
      <c r="G67" s="16">
        <f t="shared" si="7"/>
        <v>1977</v>
      </c>
      <c r="H67" s="17"/>
      <c r="I67" s="17"/>
      <c r="J67" s="16">
        <f t="shared" si="2"/>
        <v>2177</v>
      </c>
      <c r="K67" s="17"/>
      <c r="L67" s="3">
        <f t="shared" si="4"/>
        <v>2227</v>
      </c>
      <c r="M67" s="17"/>
    </row>
    <row r="68" spans="1:13">
      <c r="A68" s="27">
        <v>1977</v>
      </c>
      <c r="B68" s="28">
        <v>1</v>
      </c>
      <c r="C68" s="28">
        <v>1.9599999999999999E-6</v>
      </c>
      <c r="D68" s="30" t="s">
        <v>72</v>
      </c>
      <c r="E68" s="30" t="s">
        <v>188</v>
      </c>
      <c r="G68" s="16">
        <f t="shared" si="7"/>
        <v>1977</v>
      </c>
      <c r="H68" s="17"/>
      <c r="I68" s="17"/>
      <c r="J68" s="16">
        <f t="shared" si="2"/>
        <v>2177</v>
      </c>
      <c r="K68" s="17"/>
      <c r="L68" s="3">
        <f t="shared" si="4"/>
        <v>2227</v>
      </c>
      <c r="M68" s="17"/>
    </row>
    <row r="69" spans="1:13">
      <c r="A69" s="27">
        <v>1977</v>
      </c>
      <c r="B69" s="28">
        <v>0.04</v>
      </c>
      <c r="C69" s="28">
        <v>7.8399999999999995E-6</v>
      </c>
      <c r="D69" s="30" t="s">
        <v>73</v>
      </c>
      <c r="E69" s="30" t="s">
        <v>188</v>
      </c>
      <c r="G69" s="16">
        <f t="shared" si="7"/>
        <v>1977</v>
      </c>
      <c r="H69" s="17"/>
      <c r="I69" s="17"/>
      <c r="J69" s="16">
        <f t="shared" si="2"/>
        <v>2177</v>
      </c>
      <c r="K69" s="17"/>
      <c r="L69" s="3">
        <f t="shared" si="4"/>
        <v>2227</v>
      </c>
      <c r="M69" s="17"/>
    </row>
    <row r="70" spans="1:13">
      <c r="A70" s="27">
        <v>1977</v>
      </c>
      <c r="B70" s="28">
        <v>0.06</v>
      </c>
      <c r="C70" s="28">
        <v>1.5699999999999999E-5</v>
      </c>
      <c r="D70" s="30" t="s">
        <v>74</v>
      </c>
      <c r="E70" s="30" t="s">
        <v>188</v>
      </c>
      <c r="G70" s="16">
        <f t="shared" si="7"/>
        <v>1977</v>
      </c>
      <c r="H70" s="17"/>
      <c r="I70" s="17">
        <f>C70</f>
        <v>1.5699999999999999E-5</v>
      </c>
      <c r="J70" s="16">
        <f t="shared" si="2"/>
        <v>2177</v>
      </c>
      <c r="K70" s="17"/>
      <c r="L70" s="3">
        <f t="shared" si="4"/>
        <v>2227</v>
      </c>
      <c r="M70" s="17">
        <f t="shared" si="5"/>
        <v>98.742138364779862</v>
      </c>
    </row>
    <row r="71" spans="1:13">
      <c r="A71" s="27">
        <v>1978</v>
      </c>
      <c r="B71" s="28">
        <v>7.5</v>
      </c>
      <c r="C71" s="28">
        <v>6.2899999999999999E-6</v>
      </c>
      <c r="D71" s="30" t="s">
        <v>75</v>
      </c>
      <c r="E71" s="30" t="s">
        <v>188</v>
      </c>
      <c r="G71" s="16">
        <f t="shared" si="7"/>
        <v>1978</v>
      </c>
      <c r="H71" s="17"/>
      <c r="I71" s="17"/>
      <c r="J71" s="16">
        <f t="shared" si="2"/>
        <v>2178</v>
      </c>
      <c r="K71" s="17"/>
      <c r="L71" s="3">
        <f t="shared" si="4"/>
        <v>2228</v>
      </c>
      <c r="M71" s="17"/>
    </row>
    <row r="72" spans="1:13">
      <c r="A72" s="27">
        <v>1979</v>
      </c>
      <c r="B72" s="28">
        <v>2.1</v>
      </c>
      <c r="C72" s="28">
        <v>3.18E-6</v>
      </c>
      <c r="D72" s="30" t="s">
        <v>76</v>
      </c>
      <c r="E72" s="30" t="s">
        <v>188</v>
      </c>
      <c r="G72" s="16">
        <f t="shared" si="7"/>
        <v>1979</v>
      </c>
      <c r="H72" s="17"/>
      <c r="I72" s="17"/>
      <c r="J72" s="16">
        <f t="shared" si="2"/>
        <v>2179</v>
      </c>
      <c r="K72" s="17"/>
      <c r="L72" s="3">
        <f t="shared" si="4"/>
        <v>2229</v>
      </c>
      <c r="M72" s="17"/>
    </row>
    <row r="73" spans="1:13">
      <c r="A73" s="27">
        <v>1980</v>
      </c>
      <c r="B73" s="28">
        <v>0.04</v>
      </c>
      <c r="C73" s="28">
        <v>7.9899999999999997E-6</v>
      </c>
      <c r="D73" s="30" t="s">
        <v>77</v>
      </c>
      <c r="E73" s="30" t="s">
        <v>188</v>
      </c>
      <c r="G73" s="16">
        <f t="shared" si="7"/>
        <v>1980</v>
      </c>
      <c r="H73" s="17"/>
      <c r="I73" s="17"/>
      <c r="J73" s="16">
        <f t="shared" ref="J73:J121" si="8">G73+($K$4-1)*$K$3</f>
        <v>2180</v>
      </c>
      <c r="K73" s="17"/>
      <c r="L73" s="3">
        <f t="shared" ref="L73:L121" si="9">G73+$M$5</f>
        <v>2230</v>
      </c>
      <c r="M73" s="17"/>
    </row>
    <row r="74" spans="1:13">
      <c r="A74" s="27">
        <v>1980</v>
      </c>
      <c r="B74" s="28">
        <v>0.48399999999999999</v>
      </c>
      <c r="C74" s="28">
        <v>1.6500000000000001E-5</v>
      </c>
      <c r="D74" s="30" t="s">
        <v>78</v>
      </c>
      <c r="E74" s="30" t="s">
        <v>188</v>
      </c>
      <c r="G74" s="16">
        <f t="shared" ref="G74:G105" si="10">A74</f>
        <v>1980</v>
      </c>
      <c r="H74" s="17"/>
      <c r="I74" s="17">
        <f>C74</f>
        <v>1.6500000000000001E-5</v>
      </c>
      <c r="J74" s="16">
        <f t="shared" si="8"/>
        <v>2180</v>
      </c>
      <c r="K74" s="17"/>
      <c r="L74" s="3">
        <f t="shared" si="9"/>
        <v>2230</v>
      </c>
      <c r="M74" s="17">
        <f t="shared" ref="M74:M114" si="11">I74/$M$2</f>
        <v>103.77358490566039</v>
      </c>
    </row>
    <row r="75" spans="1:13">
      <c r="A75" s="27">
        <v>1981</v>
      </c>
      <c r="B75" s="28">
        <v>73.2</v>
      </c>
      <c r="C75" s="28">
        <v>4.4100000000000001E-6</v>
      </c>
      <c r="D75" s="30" t="s">
        <v>79</v>
      </c>
      <c r="E75" s="30" t="s">
        <v>188</v>
      </c>
      <c r="G75" s="16">
        <f t="shared" si="10"/>
        <v>1981</v>
      </c>
      <c r="H75" s="17"/>
      <c r="I75" s="17"/>
      <c r="J75" s="16">
        <f t="shared" si="8"/>
        <v>2181</v>
      </c>
      <c r="K75" s="17"/>
      <c r="L75" s="3">
        <f t="shared" si="9"/>
        <v>2231</v>
      </c>
      <c r="M75" s="17"/>
    </row>
    <row r="76" spans="1:13">
      <c r="A76" s="27">
        <v>1981</v>
      </c>
      <c r="B76" s="28">
        <v>0.04</v>
      </c>
      <c r="C76" s="28">
        <v>7.7700000000000005E-5</v>
      </c>
      <c r="D76" s="30" t="s">
        <v>80</v>
      </c>
      <c r="E76" s="30" t="s">
        <v>188</v>
      </c>
      <c r="G76" s="16">
        <f t="shared" si="10"/>
        <v>1981</v>
      </c>
      <c r="H76" s="17"/>
      <c r="I76" s="17">
        <f>C76</f>
        <v>7.7700000000000005E-5</v>
      </c>
      <c r="J76" s="16">
        <f t="shared" si="8"/>
        <v>2181</v>
      </c>
      <c r="K76" s="17"/>
      <c r="L76" s="3">
        <f t="shared" si="9"/>
        <v>2231</v>
      </c>
      <c r="M76" s="17">
        <f t="shared" si="11"/>
        <v>488.67924528301887</v>
      </c>
    </row>
    <row r="77" spans="1:13">
      <c r="A77" s="27">
        <v>1982</v>
      </c>
      <c r="B77" s="28">
        <v>0.23799999999999999</v>
      </c>
      <c r="C77" s="28">
        <v>3.9100000000000002E-5</v>
      </c>
      <c r="D77" s="30" t="s">
        <v>81</v>
      </c>
      <c r="E77" s="30" t="s">
        <v>188</v>
      </c>
      <c r="G77" s="16">
        <f t="shared" si="10"/>
        <v>1982</v>
      </c>
      <c r="H77" s="17"/>
      <c r="I77" s="17"/>
      <c r="J77" s="16">
        <f t="shared" si="8"/>
        <v>2182</v>
      </c>
      <c r="K77" s="17"/>
      <c r="L77" s="3">
        <f t="shared" si="9"/>
        <v>2232</v>
      </c>
      <c r="M77" s="17"/>
    </row>
    <row r="78" spans="1:13">
      <c r="A78" s="27">
        <v>1982</v>
      </c>
      <c r="B78" s="28">
        <v>0.74099999999999999</v>
      </c>
      <c r="C78" s="28">
        <v>2.1299999999999999E-5</v>
      </c>
      <c r="D78" s="30" t="s">
        <v>82</v>
      </c>
      <c r="E78" s="30" t="s">
        <v>188</v>
      </c>
      <c r="G78" s="16">
        <f t="shared" si="10"/>
        <v>1982</v>
      </c>
      <c r="H78" s="17"/>
      <c r="I78" s="17"/>
      <c r="J78" s="16">
        <f t="shared" si="8"/>
        <v>2182</v>
      </c>
      <c r="K78" s="17"/>
      <c r="L78" s="3">
        <f t="shared" si="9"/>
        <v>2232</v>
      </c>
      <c r="M78" s="17"/>
    </row>
    <row r="79" spans="1:13">
      <c r="A79" s="27">
        <v>1982</v>
      </c>
      <c r="B79" s="28">
        <v>0.2</v>
      </c>
      <c r="C79" s="28">
        <v>2.3000000000000001E-4</v>
      </c>
      <c r="D79" s="30" t="s">
        <v>83</v>
      </c>
      <c r="E79" s="30" t="s">
        <v>188</v>
      </c>
      <c r="G79" s="16">
        <f t="shared" si="10"/>
        <v>1982</v>
      </c>
      <c r="H79" s="17"/>
      <c r="I79" s="17">
        <f>C79</f>
        <v>2.3000000000000001E-4</v>
      </c>
      <c r="J79" s="16">
        <f t="shared" si="8"/>
        <v>2182</v>
      </c>
      <c r="K79" s="17"/>
      <c r="L79" s="3">
        <f t="shared" si="9"/>
        <v>2232</v>
      </c>
      <c r="M79" s="17">
        <f t="shared" si="11"/>
        <v>1446.5408805031445</v>
      </c>
    </row>
    <row r="80" spans="1:13">
      <c r="A80" s="27">
        <v>1983</v>
      </c>
      <c r="B80" s="28">
        <v>0.2</v>
      </c>
      <c r="C80" s="28">
        <v>1.2E-4</v>
      </c>
      <c r="D80" s="30" t="s">
        <v>77</v>
      </c>
      <c r="E80" s="30" t="s">
        <v>188</v>
      </c>
      <c r="G80" s="16">
        <f t="shared" si="10"/>
        <v>1983</v>
      </c>
      <c r="H80" s="17"/>
      <c r="I80" s="17"/>
      <c r="J80" s="16">
        <f t="shared" si="8"/>
        <v>2183</v>
      </c>
      <c r="K80" s="17"/>
      <c r="L80" s="3">
        <f t="shared" si="9"/>
        <v>2233</v>
      </c>
      <c r="M80" s="17"/>
    </row>
    <row r="81" spans="1:13">
      <c r="A81" s="27">
        <v>1983</v>
      </c>
      <c r="B81" s="28">
        <v>0.79900000000000004</v>
      </c>
      <c r="C81" s="28">
        <v>9.55E-6</v>
      </c>
      <c r="D81" s="30" t="s">
        <v>84</v>
      </c>
      <c r="E81" s="30" t="s">
        <v>188</v>
      </c>
      <c r="G81" s="16">
        <f t="shared" si="10"/>
        <v>1983</v>
      </c>
      <c r="H81" s="17"/>
      <c r="I81" s="17"/>
      <c r="J81" s="16">
        <f t="shared" si="8"/>
        <v>2183</v>
      </c>
      <c r="K81" s="17"/>
      <c r="L81" s="3">
        <f t="shared" si="9"/>
        <v>2233</v>
      </c>
      <c r="M81" s="17"/>
    </row>
    <row r="82" spans="1:13">
      <c r="A82" s="27">
        <v>1984</v>
      </c>
      <c r="B82" s="28">
        <v>0.52</v>
      </c>
      <c r="C82" s="28">
        <v>1.2899999999999999E-4</v>
      </c>
      <c r="D82" s="30" t="s">
        <v>85</v>
      </c>
      <c r="E82" s="30" t="s">
        <v>188</v>
      </c>
      <c r="G82" s="16">
        <f t="shared" si="10"/>
        <v>1984</v>
      </c>
      <c r="H82" s="17"/>
      <c r="I82" s="17"/>
      <c r="J82" s="16">
        <f t="shared" si="8"/>
        <v>2184</v>
      </c>
      <c r="K82" s="17"/>
      <c r="L82" s="3">
        <f t="shared" si="9"/>
        <v>2234</v>
      </c>
      <c r="M82" s="17"/>
    </row>
    <row r="83" spans="1:13">
      <c r="A83" s="27">
        <v>1984</v>
      </c>
      <c r="B83" s="28">
        <v>2.2599999999999998</v>
      </c>
      <c r="C83" s="28">
        <v>7.0099999999999998E-6</v>
      </c>
      <c r="D83" s="30" t="s">
        <v>86</v>
      </c>
      <c r="E83" s="30" t="s">
        <v>188</v>
      </c>
      <c r="G83" s="16">
        <f t="shared" si="10"/>
        <v>1984</v>
      </c>
      <c r="H83" s="17"/>
      <c r="I83" s="17"/>
      <c r="J83" s="16">
        <f t="shared" si="8"/>
        <v>2184</v>
      </c>
      <c r="K83" s="17"/>
      <c r="L83" s="3">
        <f t="shared" si="9"/>
        <v>2234</v>
      </c>
      <c r="M83" s="17"/>
    </row>
    <row r="84" spans="1:13">
      <c r="A84" s="27">
        <v>1984</v>
      </c>
      <c r="B84" s="28">
        <v>1187.5</v>
      </c>
      <c r="C84" s="27"/>
      <c r="D84" s="30" t="s">
        <v>87</v>
      </c>
      <c r="E84" s="30" t="s">
        <v>188</v>
      </c>
      <c r="G84" s="16">
        <f t="shared" si="10"/>
        <v>1984</v>
      </c>
      <c r="H84" s="17">
        <f>B84</f>
        <v>1187.5</v>
      </c>
      <c r="I84" s="17"/>
      <c r="J84" s="16">
        <f t="shared" si="8"/>
        <v>2184</v>
      </c>
      <c r="K84" s="17">
        <f t="shared" ref="K84:K120" si="12">H84/$K$2</f>
        <v>1376.0139049826189</v>
      </c>
      <c r="L84" s="3">
        <f t="shared" si="9"/>
        <v>2234</v>
      </c>
      <c r="M84" s="17"/>
    </row>
    <row r="85" spans="1:13">
      <c r="A85" s="27">
        <v>1985</v>
      </c>
      <c r="B85" s="28">
        <v>824</v>
      </c>
      <c r="C85" s="28">
        <v>5.2599999999999998E-5</v>
      </c>
      <c r="D85" s="30" t="s">
        <v>88</v>
      </c>
      <c r="E85" s="30" t="s">
        <v>188</v>
      </c>
      <c r="G85" s="16">
        <f t="shared" si="10"/>
        <v>1985</v>
      </c>
      <c r="H85" s="17"/>
      <c r="I85" s="17"/>
      <c r="J85" s="16">
        <f t="shared" si="8"/>
        <v>2185</v>
      </c>
      <c r="K85" s="17"/>
      <c r="L85" s="3">
        <f t="shared" si="9"/>
        <v>2235</v>
      </c>
      <c r="M85" s="17"/>
    </row>
    <row r="86" spans="1:13">
      <c r="A86" s="27">
        <v>1985</v>
      </c>
      <c r="B86" s="28">
        <v>0.26</v>
      </c>
      <c r="C86" s="28">
        <v>8.3300000000000005E-5</v>
      </c>
      <c r="D86" s="30" t="s">
        <v>89</v>
      </c>
      <c r="E86" s="30" t="s">
        <v>188</v>
      </c>
      <c r="G86" s="16">
        <f t="shared" si="10"/>
        <v>1985</v>
      </c>
      <c r="H86" s="17"/>
      <c r="I86" s="17"/>
      <c r="J86" s="16">
        <f t="shared" si="8"/>
        <v>2185</v>
      </c>
      <c r="K86" s="17"/>
      <c r="L86" s="3">
        <f t="shared" si="9"/>
        <v>2235</v>
      </c>
      <c r="M86" s="17"/>
    </row>
    <row r="87" spans="1:13">
      <c r="A87" s="27">
        <v>1985</v>
      </c>
      <c r="B87" s="28">
        <v>0.16500000000000001</v>
      </c>
      <c r="C87" s="28">
        <v>1.2400000000000001E-4</v>
      </c>
      <c r="D87" s="30" t="s">
        <v>90</v>
      </c>
      <c r="E87" s="30" t="s">
        <v>188</v>
      </c>
      <c r="G87" s="16">
        <f t="shared" si="10"/>
        <v>1985</v>
      </c>
      <c r="H87" s="17"/>
      <c r="I87" s="17"/>
      <c r="J87" s="16">
        <f t="shared" si="8"/>
        <v>2185</v>
      </c>
      <c r="K87" s="17"/>
      <c r="L87" s="3">
        <f t="shared" si="9"/>
        <v>2235</v>
      </c>
      <c r="M87" s="17"/>
    </row>
    <row r="88" spans="1:13">
      <c r="A88" s="27">
        <v>1985</v>
      </c>
      <c r="B88" s="28">
        <v>1187.5</v>
      </c>
      <c r="C88" s="27"/>
      <c r="D88" s="30" t="s">
        <v>91</v>
      </c>
      <c r="E88" s="30" t="s">
        <v>188</v>
      </c>
      <c r="G88" s="16">
        <f t="shared" si="10"/>
        <v>1985</v>
      </c>
      <c r="H88" s="17"/>
      <c r="I88" s="17"/>
      <c r="J88" s="16">
        <f t="shared" si="8"/>
        <v>2185</v>
      </c>
      <c r="K88" s="17"/>
      <c r="L88" s="3">
        <f t="shared" si="9"/>
        <v>2235</v>
      </c>
      <c r="M88" s="17"/>
    </row>
    <row r="89" spans="1:13">
      <c r="A89" s="27">
        <v>1986</v>
      </c>
      <c r="B89" s="28">
        <v>2.0499999999999998</v>
      </c>
      <c r="C89" s="28">
        <v>1.34E-4</v>
      </c>
      <c r="D89" s="30" t="s">
        <v>92</v>
      </c>
      <c r="E89" s="30" t="s">
        <v>188</v>
      </c>
      <c r="G89" s="16">
        <f t="shared" si="10"/>
        <v>1986</v>
      </c>
      <c r="H89" s="17"/>
      <c r="I89" s="17"/>
      <c r="J89" s="16">
        <f t="shared" si="8"/>
        <v>2186</v>
      </c>
      <c r="K89" s="17"/>
      <c r="L89" s="3">
        <f t="shared" si="9"/>
        <v>2236</v>
      </c>
      <c r="M89" s="17"/>
    </row>
    <row r="90" spans="1:13">
      <c r="A90" s="27">
        <v>1986</v>
      </c>
      <c r="B90" s="28">
        <v>7.71</v>
      </c>
      <c r="C90" s="28">
        <v>4.0299999999999997E-5</v>
      </c>
      <c r="D90" s="30" t="s">
        <v>93</v>
      </c>
      <c r="E90" s="30" t="s">
        <v>188</v>
      </c>
      <c r="G90" s="16">
        <f t="shared" si="10"/>
        <v>1986</v>
      </c>
      <c r="H90" s="17"/>
      <c r="I90" s="17"/>
      <c r="J90" s="16">
        <f t="shared" si="8"/>
        <v>2186</v>
      </c>
      <c r="K90" s="17"/>
      <c r="L90" s="3">
        <f t="shared" si="9"/>
        <v>2236</v>
      </c>
      <c r="M90" s="17"/>
    </row>
    <row r="91" spans="1:13">
      <c r="A91" s="27">
        <v>1986</v>
      </c>
      <c r="B91" s="28">
        <v>0.53400000000000003</v>
      </c>
      <c r="C91" s="28">
        <v>6.9700000000000003E-4</v>
      </c>
      <c r="D91" s="30" t="s">
        <v>94</v>
      </c>
      <c r="E91" s="30" t="s">
        <v>188</v>
      </c>
      <c r="G91" s="16">
        <f t="shared" si="10"/>
        <v>1986</v>
      </c>
      <c r="H91" s="17"/>
      <c r="I91" s="17">
        <f>C91</f>
        <v>6.9700000000000003E-4</v>
      </c>
      <c r="J91" s="16">
        <f t="shared" si="8"/>
        <v>2186</v>
      </c>
      <c r="K91" s="17"/>
      <c r="L91" s="3">
        <f t="shared" si="9"/>
        <v>2236</v>
      </c>
      <c r="M91" s="17">
        <f t="shared" si="11"/>
        <v>4383.6477987421385</v>
      </c>
    </row>
    <row r="92" spans="1:13">
      <c r="A92" s="27">
        <v>1987</v>
      </c>
      <c r="B92" s="28">
        <v>2.5</v>
      </c>
      <c r="C92" s="28">
        <v>5.5900000000000004E-4</v>
      </c>
      <c r="D92" s="30" t="s">
        <v>95</v>
      </c>
      <c r="E92" s="30" t="s">
        <v>188</v>
      </c>
      <c r="G92" s="16">
        <f t="shared" si="10"/>
        <v>1987</v>
      </c>
      <c r="H92" s="17"/>
      <c r="I92" s="17"/>
      <c r="J92" s="16">
        <f t="shared" si="8"/>
        <v>2187</v>
      </c>
      <c r="K92" s="17"/>
      <c r="L92" s="3">
        <f t="shared" si="9"/>
        <v>2237</v>
      </c>
      <c r="M92" s="17"/>
    </row>
    <row r="93" spans="1:13">
      <c r="A93" s="27">
        <v>1987</v>
      </c>
      <c r="B93" s="28">
        <v>1.87</v>
      </c>
      <c r="C93" s="28">
        <v>1.25E-4</v>
      </c>
      <c r="D93" s="30" t="s">
        <v>92</v>
      </c>
      <c r="E93" s="30" t="s">
        <v>188</v>
      </c>
      <c r="G93" s="16">
        <f t="shared" si="10"/>
        <v>1987</v>
      </c>
      <c r="H93" s="17"/>
      <c r="I93" s="17"/>
      <c r="J93" s="16">
        <f t="shared" si="8"/>
        <v>2187</v>
      </c>
      <c r="K93" s="17"/>
      <c r="L93" s="3">
        <f t="shared" si="9"/>
        <v>2237</v>
      </c>
      <c r="M93" s="17"/>
    </row>
    <row r="94" spans="1:13">
      <c r="A94" s="27">
        <v>1987</v>
      </c>
      <c r="B94" s="28">
        <v>9250</v>
      </c>
      <c r="C94" s="27"/>
      <c r="D94" s="30" t="s">
        <v>96</v>
      </c>
      <c r="E94" s="30" t="s">
        <v>188</v>
      </c>
      <c r="G94" s="16">
        <f t="shared" si="10"/>
        <v>1987</v>
      </c>
      <c r="H94" s="17">
        <f>B94</f>
        <v>9250</v>
      </c>
      <c r="I94" s="17"/>
      <c r="J94" s="16">
        <f t="shared" si="8"/>
        <v>2187</v>
      </c>
      <c r="K94" s="17">
        <f t="shared" si="12"/>
        <v>10718.424101969873</v>
      </c>
      <c r="L94" s="3">
        <f t="shared" si="9"/>
        <v>2237</v>
      </c>
      <c r="M94" s="17"/>
    </row>
    <row r="95" spans="1:13">
      <c r="A95" s="27">
        <v>1989</v>
      </c>
      <c r="B95" s="28">
        <v>25.5</v>
      </c>
      <c r="C95" s="28">
        <v>3.6699999999999998E-4</v>
      </c>
      <c r="D95" s="30" t="s">
        <v>97</v>
      </c>
      <c r="E95" s="30" t="s">
        <v>188</v>
      </c>
      <c r="G95" s="16">
        <f t="shared" si="10"/>
        <v>1989</v>
      </c>
      <c r="H95" s="17"/>
      <c r="I95" s="17"/>
      <c r="J95" s="16">
        <f t="shared" si="8"/>
        <v>2189</v>
      </c>
      <c r="K95" s="17"/>
      <c r="L95" s="3">
        <f t="shared" si="9"/>
        <v>2239</v>
      </c>
      <c r="M95" s="17"/>
    </row>
    <row r="96" spans="1:13">
      <c r="A96" s="27">
        <v>1989</v>
      </c>
      <c r="B96" s="28">
        <v>7150</v>
      </c>
      <c r="C96" s="27"/>
      <c r="D96" s="30" t="s">
        <v>98</v>
      </c>
      <c r="E96" s="30" t="s">
        <v>188</v>
      </c>
      <c r="G96" s="16">
        <f t="shared" si="10"/>
        <v>1989</v>
      </c>
      <c r="H96" s="17"/>
      <c r="I96" s="17"/>
      <c r="J96" s="16">
        <f t="shared" si="8"/>
        <v>2189</v>
      </c>
      <c r="K96" s="17"/>
      <c r="L96" s="3">
        <f t="shared" si="9"/>
        <v>2239</v>
      </c>
      <c r="M96" s="17"/>
    </row>
    <row r="97" spans="1:13">
      <c r="A97" s="27">
        <v>1990</v>
      </c>
      <c r="B97" s="28">
        <v>12.5</v>
      </c>
      <c r="C97" s="28">
        <v>2.8300000000000001E-3</v>
      </c>
      <c r="D97" s="30" t="s">
        <v>99</v>
      </c>
      <c r="E97" s="30" t="s">
        <v>188</v>
      </c>
      <c r="G97" s="16">
        <f t="shared" si="10"/>
        <v>1990</v>
      </c>
      <c r="H97" s="17"/>
      <c r="I97" s="17">
        <f>C97</f>
        <v>2.8300000000000001E-3</v>
      </c>
      <c r="J97" s="16">
        <f t="shared" si="8"/>
        <v>2190</v>
      </c>
      <c r="K97" s="17"/>
      <c r="L97" s="3">
        <f t="shared" si="9"/>
        <v>2240</v>
      </c>
      <c r="M97" s="17">
        <f t="shared" si="11"/>
        <v>17798.742138364778</v>
      </c>
    </row>
    <row r="98" spans="1:13">
      <c r="A98" s="27">
        <v>1991</v>
      </c>
      <c r="B98" s="28">
        <v>25000</v>
      </c>
      <c r="C98" s="28">
        <v>3.2200000000000002E-3</v>
      </c>
      <c r="D98" s="30" t="s">
        <v>100</v>
      </c>
      <c r="E98" s="30" t="s">
        <v>188</v>
      </c>
      <c r="G98" s="16">
        <f t="shared" si="10"/>
        <v>1991</v>
      </c>
      <c r="H98" s="17">
        <f>B98</f>
        <v>25000</v>
      </c>
      <c r="I98" s="17">
        <f>C98</f>
        <v>3.2200000000000002E-3</v>
      </c>
      <c r="J98" s="16">
        <f t="shared" si="8"/>
        <v>2191</v>
      </c>
      <c r="K98" s="17">
        <f t="shared" si="12"/>
        <v>28968.713789107765</v>
      </c>
      <c r="L98" s="3">
        <f t="shared" si="9"/>
        <v>2241</v>
      </c>
      <c r="M98" s="17">
        <f t="shared" si="11"/>
        <v>20251.572327044025</v>
      </c>
    </row>
    <row r="99" spans="1:13">
      <c r="A99" s="27">
        <v>1992</v>
      </c>
      <c r="B99" s="28">
        <v>52500</v>
      </c>
      <c r="C99" s="27"/>
      <c r="D99" s="30" t="s">
        <v>101</v>
      </c>
      <c r="E99" s="30" t="s">
        <v>188</v>
      </c>
      <c r="G99" s="16">
        <f t="shared" si="10"/>
        <v>1992</v>
      </c>
      <c r="H99" s="17"/>
      <c r="I99" s="17"/>
      <c r="J99" s="16">
        <f t="shared" si="8"/>
        <v>2192</v>
      </c>
      <c r="K99" s="17"/>
      <c r="L99" s="3">
        <f t="shared" si="9"/>
        <v>2242</v>
      </c>
      <c r="M99" s="17"/>
    </row>
    <row r="100" spans="1:13">
      <c r="A100" s="27">
        <v>1993</v>
      </c>
      <c r="B100" s="33">
        <v>408750</v>
      </c>
      <c r="C100" s="27"/>
      <c r="D100" s="30" t="s">
        <v>255</v>
      </c>
      <c r="E100" s="30" t="s">
        <v>188</v>
      </c>
      <c r="G100" s="16">
        <f t="shared" si="10"/>
        <v>1993</v>
      </c>
      <c r="H100" s="17">
        <f>B100</f>
        <v>408750</v>
      </c>
      <c r="I100" s="17"/>
      <c r="J100" s="16">
        <f t="shared" si="8"/>
        <v>2193</v>
      </c>
      <c r="K100" s="17">
        <f t="shared" si="12"/>
        <v>473638.47045191197</v>
      </c>
      <c r="L100" s="3">
        <f t="shared" si="9"/>
        <v>2243</v>
      </c>
      <c r="M100" s="17"/>
    </row>
    <row r="101" spans="1:13">
      <c r="A101" s="27">
        <v>1994</v>
      </c>
      <c r="B101" s="28">
        <v>26.1</v>
      </c>
      <c r="C101" s="28">
        <v>1.2E-2</v>
      </c>
      <c r="D101" s="30" t="s">
        <v>103</v>
      </c>
      <c r="E101" s="30" t="s">
        <v>188</v>
      </c>
      <c r="G101" s="16">
        <f t="shared" si="10"/>
        <v>1994</v>
      </c>
      <c r="H101" s="17"/>
      <c r="I101" s="17">
        <f>C101</f>
        <v>1.2E-2</v>
      </c>
      <c r="J101" s="16">
        <f t="shared" si="8"/>
        <v>2194</v>
      </c>
      <c r="K101" s="17"/>
      <c r="L101" s="3">
        <f t="shared" si="9"/>
        <v>2244</v>
      </c>
      <c r="M101" s="17">
        <f t="shared" si="11"/>
        <v>75471.698113207545</v>
      </c>
    </row>
    <row r="102" spans="1:13">
      <c r="A102" s="27">
        <v>1994</v>
      </c>
      <c r="B102" s="28">
        <v>315625</v>
      </c>
      <c r="C102" s="27"/>
      <c r="D102" s="30" t="s">
        <v>257</v>
      </c>
      <c r="E102" s="30" t="s">
        <v>188</v>
      </c>
      <c r="G102" s="16">
        <f t="shared" si="10"/>
        <v>1994</v>
      </c>
      <c r="H102" s="17"/>
      <c r="I102" s="17"/>
      <c r="J102" s="16">
        <f t="shared" si="8"/>
        <v>2194</v>
      </c>
      <c r="K102" s="17"/>
      <c r="L102" s="3">
        <f t="shared" si="9"/>
        <v>2244</v>
      </c>
      <c r="M102" s="17"/>
    </row>
    <row r="103" spans="1:13">
      <c r="A103" s="27">
        <v>1995</v>
      </c>
      <c r="B103" s="28">
        <v>317750</v>
      </c>
      <c r="C103" s="27"/>
      <c r="D103" s="30" t="s">
        <v>258</v>
      </c>
      <c r="E103" s="30" t="s">
        <v>188</v>
      </c>
      <c r="G103" s="16">
        <f t="shared" si="10"/>
        <v>1995</v>
      </c>
      <c r="H103" s="17"/>
      <c r="I103" s="17"/>
      <c r="J103" s="16">
        <f t="shared" si="8"/>
        <v>2195</v>
      </c>
      <c r="K103" s="17"/>
      <c r="L103" s="3">
        <f t="shared" si="9"/>
        <v>2245</v>
      </c>
      <c r="M103" s="17"/>
    </row>
    <row r="104" spans="1:13">
      <c r="A104" s="27">
        <v>1996</v>
      </c>
      <c r="B104" s="28">
        <v>300</v>
      </c>
      <c r="C104" s="28">
        <v>7.8299999999999995E-2</v>
      </c>
      <c r="D104" s="30" t="s">
        <v>104</v>
      </c>
      <c r="E104" s="30" t="s">
        <v>188</v>
      </c>
      <c r="G104" s="16">
        <f t="shared" si="10"/>
        <v>1996</v>
      </c>
      <c r="H104" s="17"/>
      <c r="I104" s="17">
        <f>C104</f>
        <v>7.8299999999999995E-2</v>
      </c>
      <c r="J104" s="16">
        <f t="shared" si="8"/>
        <v>2196</v>
      </c>
      <c r="K104" s="17"/>
      <c r="L104" s="3">
        <f t="shared" si="9"/>
        <v>2246</v>
      </c>
      <c r="M104" s="17">
        <f t="shared" si="11"/>
        <v>492452.83018867916</v>
      </c>
    </row>
    <row r="105" spans="1:13">
      <c r="A105" s="27">
        <v>1996</v>
      </c>
      <c r="B105" s="28">
        <v>920500</v>
      </c>
      <c r="C105" s="27"/>
      <c r="D105" s="30" t="s">
        <v>105</v>
      </c>
      <c r="E105" s="30" t="s">
        <v>188</v>
      </c>
      <c r="G105" s="16">
        <f t="shared" si="10"/>
        <v>1996</v>
      </c>
      <c r="H105" s="17">
        <f>B105</f>
        <v>920500</v>
      </c>
      <c r="I105" s="17"/>
      <c r="J105" s="16">
        <f t="shared" si="8"/>
        <v>2196</v>
      </c>
      <c r="K105" s="17">
        <f t="shared" si="12"/>
        <v>1066628.0417149479</v>
      </c>
      <c r="L105" s="3">
        <f t="shared" si="9"/>
        <v>2246</v>
      </c>
      <c r="M105" s="17"/>
    </row>
    <row r="106" spans="1:13">
      <c r="A106" s="27">
        <v>1997</v>
      </c>
      <c r="B106" s="28">
        <v>3345000</v>
      </c>
      <c r="C106" s="27"/>
      <c r="D106" s="30" t="s">
        <v>260</v>
      </c>
      <c r="E106" s="30" t="s">
        <v>188</v>
      </c>
      <c r="G106" s="16">
        <f t="shared" ref="G106:G121" si="13">A106</f>
        <v>1997</v>
      </c>
      <c r="H106" s="17">
        <f>B106</f>
        <v>3345000</v>
      </c>
      <c r="I106" s="17"/>
      <c r="J106" s="16">
        <f t="shared" si="8"/>
        <v>2197</v>
      </c>
      <c r="K106" s="17">
        <f t="shared" si="12"/>
        <v>3876013.904982619</v>
      </c>
      <c r="L106" s="3">
        <f t="shared" si="9"/>
        <v>2247</v>
      </c>
      <c r="M106" s="17"/>
    </row>
    <row r="107" spans="1:13">
      <c r="A107" s="27">
        <v>1998</v>
      </c>
      <c r="B107" s="28">
        <v>650</v>
      </c>
      <c r="C107" s="28">
        <v>0.25</v>
      </c>
      <c r="D107" s="30" t="s">
        <v>106</v>
      </c>
      <c r="E107" s="30" t="s">
        <v>188</v>
      </c>
      <c r="G107" s="16">
        <f t="shared" si="13"/>
        <v>1998</v>
      </c>
      <c r="H107" s="17"/>
      <c r="I107" s="17">
        <f>C107</f>
        <v>0.25</v>
      </c>
      <c r="J107" s="16">
        <f t="shared" si="8"/>
        <v>2198</v>
      </c>
      <c r="K107" s="17"/>
      <c r="L107" s="3">
        <f t="shared" si="9"/>
        <v>2248</v>
      </c>
      <c r="M107" s="17">
        <f t="shared" si="11"/>
        <v>1572327.0440251571</v>
      </c>
    </row>
    <row r="108" spans="1:13">
      <c r="A108" s="27">
        <v>1998</v>
      </c>
      <c r="B108" s="28">
        <v>2228750</v>
      </c>
      <c r="C108" s="28">
        <v>5.04E-2</v>
      </c>
      <c r="D108" s="30" t="s">
        <v>263</v>
      </c>
      <c r="E108" s="30" t="s">
        <v>188</v>
      </c>
      <c r="G108" s="16">
        <f t="shared" si="13"/>
        <v>1998</v>
      </c>
      <c r="H108" s="17">
        <f>B108</f>
        <v>2228750</v>
      </c>
      <c r="I108" s="17"/>
      <c r="J108" s="16">
        <f t="shared" si="8"/>
        <v>2198</v>
      </c>
      <c r="K108" s="17">
        <f t="shared" si="12"/>
        <v>2582560.8342989571</v>
      </c>
      <c r="L108" s="3">
        <f t="shared" si="9"/>
        <v>2248</v>
      </c>
      <c r="M108" s="17"/>
    </row>
    <row r="109" spans="1:13">
      <c r="A109" s="27">
        <v>1999</v>
      </c>
      <c r="B109" s="28">
        <v>750</v>
      </c>
      <c r="C109" s="28">
        <v>0.29399999999999998</v>
      </c>
      <c r="D109" s="30" t="s">
        <v>265</v>
      </c>
      <c r="E109" s="30" t="s">
        <v>188</v>
      </c>
      <c r="G109" s="16">
        <f t="shared" si="13"/>
        <v>1999</v>
      </c>
      <c r="H109" s="17"/>
      <c r="I109" s="17">
        <f>C109</f>
        <v>0.29399999999999998</v>
      </c>
      <c r="J109" s="16">
        <f t="shared" si="8"/>
        <v>2199</v>
      </c>
      <c r="K109" s="17"/>
      <c r="L109" s="3">
        <f t="shared" si="9"/>
        <v>2249</v>
      </c>
      <c r="M109" s="17">
        <f t="shared" si="11"/>
        <v>1849056.6037735848</v>
      </c>
    </row>
    <row r="110" spans="1:13">
      <c r="A110" s="27">
        <v>1999</v>
      </c>
      <c r="B110" s="28">
        <v>820</v>
      </c>
      <c r="C110" s="28">
        <v>0.33600000000000002</v>
      </c>
      <c r="D110" s="30" t="s">
        <v>267</v>
      </c>
      <c r="E110" s="30" t="s">
        <v>188</v>
      </c>
      <c r="G110" s="16">
        <f t="shared" si="13"/>
        <v>1999</v>
      </c>
      <c r="H110" s="17"/>
      <c r="I110" s="17">
        <f>C110</f>
        <v>0.33600000000000002</v>
      </c>
      <c r="J110" s="16">
        <f t="shared" si="8"/>
        <v>2199</v>
      </c>
      <c r="K110" s="17"/>
      <c r="L110" s="3">
        <f t="shared" si="9"/>
        <v>2249</v>
      </c>
      <c r="M110" s="17">
        <f t="shared" si="11"/>
        <v>2113207.5471698116</v>
      </c>
    </row>
    <row r="111" spans="1:13">
      <c r="A111" s="27">
        <v>1999</v>
      </c>
      <c r="B111" s="28">
        <v>5949000</v>
      </c>
      <c r="C111" s="27"/>
      <c r="D111" s="30" t="s">
        <v>268</v>
      </c>
      <c r="E111" s="30" t="s">
        <v>188</v>
      </c>
      <c r="G111" s="16">
        <f t="shared" si="13"/>
        <v>1999</v>
      </c>
      <c r="H111" s="17">
        <f>B111</f>
        <v>5949000</v>
      </c>
      <c r="I111" s="17"/>
      <c r="J111" s="16">
        <f t="shared" si="8"/>
        <v>2199</v>
      </c>
      <c r="K111" s="17">
        <f t="shared" si="12"/>
        <v>6893395.1332560834</v>
      </c>
      <c r="L111" s="3">
        <f t="shared" si="9"/>
        <v>2249</v>
      </c>
      <c r="M111" s="17"/>
    </row>
    <row r="112" spans="1:13">
      <c r="A112" s="27">
        <v>2000</v>
      </c>
      <c r="B112" s="28">
        <v>1500</v>
      </c>
      <c r="C112" s="28">
        <v>0.10299999999999999</v>
      </c>
      <c r="D112" s="30" t="s">
        <v>270</v>
      </c>
      <c r="E112" s="30" t="s">
        <v>188</v>
      </c>
      <c r="G112" s="16">
        <f t="shared" si="13"/>
        <v>2000</v>
      </c>
      <c r="H112" s="17"/>
      <c r="I112" s="17"/>
      <c r="J112" s="16">
        <f t="shared" si="8"/>
        <v>2200</v>
      </c>
      <c r="K112" s="17"/>
      <c r="L112" s="3">
        <f t="shared" si="9"/>
        <v>2250</v>
      </c>
      <c r="M112" s="17"/>
    </row>
    <row r="113" spans="1:13">
      <c r="A113" s="27">
        <v>2000</v>
      </c>
      <c r="B113" s="28">
        <v>12345000</v>
      </c>
      <c r="C113" s="28">
        <v>0.39300000000000002</v>
      </c>
      <c r="D113" s="30" t="s">
        <v>268</v>
      </c>
      <c r="E113" s="30" t="s">
        <v>188</v>
      </c>
      <c r="G113" s="16">
        <f t="shared" si="13"/>
        <v>2000</v>
      </c>
      <c r="H113" s="17">
        <f>B113</f>
        <v>12345000</v>
      </c>
      <c r="I113" s="17">
        <f>C113</f>
        <v>0.39300000000000002</v>
      </c>
      <c r="J113" s="16">
        <f t="shared" si="8"/>
        <v>2200</v>
      </c>
      <c r="K113" s="17">
        <f t="shared" si="12"/>
        <v>14304750.869061414</v>
      </c>
      <c r="L113" s="3">
        <f t="shared" si="9"/>
        <v>2250</v>
      </c>
      <c r="M113" s="17">
        <f t="shared" si="11"/>
        <v>2471698.113207547</v>
      </c>
    </row>
    <row r="114" spans="1:13">
      <c r="A114" s="27">
        <v>2001</v>
      </c>
      <c r="B114" s="28">
        <v>10147500</v>
      </c>
      <c r="C114" s="28">
        <v>164</v>
      </c>
      <c r="D114" s="30" t="s">
        <v>272</v>
      </c>
      <c r="E114" s="30" t="s">
        <v>188</v>
      </c>
      <c r="G114" s="16">
        <f t="shared" si="13"/>
        <v>2001</v>
      </c>
      <c r="H114" s="17"/>
      <c r="I114" s="17">
        <f>C114</f>
        <v>164</v>
      </c>
      <c r="J114" s="16">
        <f t="shared" si="8"/>
        <v>2201</v>
      </c>
      <c r="K114" s="17"/>
      <c r="L114" s="3">
        <f t="shared" si="9"/>
        <v>2251</v>
      </c>
      <c r="M114" s="17">
        <f t="shared" si="11"/>
        <v>1031446540.8805031</v>
      </c>
    </row>
    <row r="115" spans="1:13">
      <c r="A115" s="27">
        <v>2002</v>
      </c>
      <c r="B115" s="28">
        <v>1000</v>
      </c>
      <c r="C115" s="28">
        <v>0.59699999999999998</v>
      </c>
      <c r="D115" s="30" t="s">
        <v>274</v>
      </c>
      <c r="E115" s="30" t="s">
        <v>188</v>
      </c>
      <c r="G115" s="16">
        <f t="shared" si="13"/>
        <v>2002</v>
      </c>
      <c r="H115" s="17"/>
      <c r="I115" s="17"/>
      <c r="J115" s="16">
        <f t="shared" si="8"/>
        <v>2202</v>
      </c>
      <c r="K115" s="17"/>
      <c r="L115" s="3">
        <f t="shared" si="9"/>
        <v>2252</v>
      </c>
      <c r="M115" s="17"/>
    </row>
    <row r="116" spans="1:13">
      <c r="A116" s="27">
        <v>2002</v>
      </c>
      <c r="B116" s="28">
        <v>89650000</v>
      </c>
      <c r="C116" s="28">
        <v>0.252</v>
      </c>
      <c r="D116" s="30" t="s">
        <v>276</v>
      </c>
      <c r="E116" s="30" t="s">
        <v>188</v>
      </c>
      <c r="G116" s="16">
        <f t="shared" si="13"/>
        <v>2002</v>
      </c>
      <c r="H116" s="17">
        <f>B116</f>
        <v>89650000</v>
      </c>
      <c r="I116" s="17"/>
      <c r="J116" s="16">
        <f t="shared" si="8"/>
        <v>2202</v>
      </c>
      <c r="K116" s="17">
        <f t="shared" si="12"/>
        <v>103881807.64774044</v>
      </c>
      <c r="L116" s="3">
        <f t="shared" si="9"/>
        <v>2252</v>
      </c>
      <c r="M116" s="17"/>
    </row>
    <row r="117" spans="1:13">
      <c r="A117" s="27">
        <v>2003</v>
      </c>
      <c r="B117" s="28">
        <v>9726</v>
      </c>
      <c r="C117" s="28">
        <v>10.1</v>
      </c>
      <c r="D117" s="30" t="s">
        <v>107</v>
      </c>
      <c r="E117" s="30" t="s">
        <v>188</v>
      </c>
      <c r="G117" s="16">
        <f t="shared" si="13"/>
        <v>2003</v>
      </c>
      <c r="H117" s="17"/>
      <c r="I117" s="17"/>
      <c r="J117" s="16">
        <f t="shared" si="8"/>
        <v>2203</v>
      </c>
      <c r="K117" s="17"/>
      <c r="L117" s="3">
        <f t="shared" si="9"/>
        <v>2253</v>
      </c>
      <c r="M117" s="17"/>
    </row>
    <row r="118" spans="1:13">
      <c r="A118" s="27">
        <v>2003</v>
      </c>
      <c r="B118" s="28">
        <v>25700000</v>
      </c>
      <c r="C118" s="27"/>
      <c r="D118" s="30" t="s">
        <v>277</v>
      </c>
      <c r="E118" s="30" t="s">
        <v>188</v>
      </c>
      <c r="G118" s="16">
        <f t="shared" si="13"/>
        <v>2003</v>
      </c>
      <c r="H118" s="17">
        <f>B118</f>
        <v>25700000</v>
      </c>
      <c r="I118" s="17"/>
      <c r="J118" s="16">
        <f t="shared" si="8"/>
        <v>2203</v>
      </c>
      <c r="K118" s="17">
        <f t="shared" si="12"/>
        <v>29779837.775202781</v>
      </c>
      <c r="L118" s="3">
        <f t="shared" si="9"/>
        <v>2253</v>
      </c>
      <c r="M118" s="17"/>
    </row>
    <row r="119" spans="1:13">
      <c r="A119" s="27">
        <v>2004</v>
      </c>
      <c r="B119" s="28">
        <v>10810</v>
      </c>
      <c r="C119" s="28">
        <v>10.8</v>
      </c>
      <c r="D119" s="30" t="s">
        <v>278</v>
      </c>
      <c r="E119" s="30" t="s">
        <v>188</v>
      </c>
      <c r="G119" s="16">
        <f t="shared" si="13"/>
        <v>2004</v>
      </c>
      <c r="H119" s="17"/>
      <c r="I119" s="17"/>
      <c r="J119" s="16">
        <f t="shared" si="8"/>
        <v>2204</v>
      </c>
      <c r="K119" s="17"/>
      <c r="L119" s="3">
        <f t="shared" si="9"/>
        <v>2254</v>
      </c>
      <c r="M119" s="17"/>
    </row>
    <row r="120" spans="1:13">
      <c r="A120" s="27">
        <v>2004</v>
      </c>
      <c r="B120" s="28">
        <v>176800000</v>
      </c>
      <c r="C120" s="28">
        <v>13.5</v>
      </c>
      <c r="D120" s="30" t="s">
        <v>279</v>
      </c>
      <c r="E120" s="30" t="s">
        <v>188</v>
      </c>
      <c r="G120" s="16">
        <f t="shared" si="13"/>
        <v>2004</v>
      </c>
      <c r="H120" s="17">
        <f>B120</f>
        <v>176800000</v>
      </c>
      <c r="I120" s="17"/>
      <c r="J120" s="16">
        <f t="shared" si="8"/>
        <v>2204</v>
      </c>
      <c r="K120" s="17">
        <f t="shared" si="12"/>
        <v>204866743.9165701</v>
      </c>
      <c r="L120" s="3">
        <f t="shared" si="9"/>
        <v>2254</v>
      </c>
      <c r="M120" s="17"/>
    </row>
    <row r="121" spans="1:13">
      <c r="A121" s="34">
        <v>2004</v>
      </c>
      <c r="B121" s="35">
        <v>10065</v>
      </c>
      <c r="C121" s="35">
        <v>118</v>
      </c>
      <c r="D121" s="30" t="s">
        <v>280</v>
      </c>
      <c r="E121" s="30" t="s">
        <v>188</v>
      </c>
      <c r="G121" s="16">
        <f t="shared" si="13"/>
        <v>2004</v>
      </c>
      <c r="H121" s="17"/>
      <c r="I121" s="17"/>
      <c r="J121" s="16">
        <f t="shared" si="8"/>
        <v>2204</v>
      </c>
      <c r="K121" s="17"/>
      <c r="L121" s="3">
        <f t="shared" si="9"/>
        <v>2254</v>
      </c>
      <c r="M121" s="17"/>
    </row>
  </sheetData>
  <mergeCells count="3">
    <mergeCell ref="G4:I4"/>
    <mergeCell ref="G6:I6"/>
    <mergeCell ref="J6:M6"/>
  </mergeCells>
  <pageMargins left="0.7" right="0.7" top="0.75" bottom="0.75" header="0.3" footer="0.3"/>
  <pageSetup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4"/>
  <dimension ref="A1:E116"/>
  <sheetViews>
    <sheetView workbookViewId="0">
      <selection activeCell="D4" sqref="D4"/>
    </sheetView>
  </sheetViews>
  <sheetFormatPr defaultRowHeight="15"/>
  <cols>
    <col min="2" max="2" width="11.42578125" customWidth="1"/>
    <col min="3" max="3" width="15.7109375" customWidth="1"/>
    <col min="4" max="4" width="27.42578125" customWidth="1"/>
  </cols>
  <sheetData>
    <row r="1" spans="1:5">
      <c r="A1" t="s">
        <v>14</v>
      </c>
    </row>
    <row r="2" spans="1:5">
      <c r="A2" s="19" t="s">
        <v>0</v>
      </c>
      <c r="B2" s="19" t="s">
        <v>1</v>
      </c>
      <c r="C2" s="19" t="s">
        <v>2</v>
      </c>
      <c r="D2" s="19" t="s">
        <v>110</v>
      </c>
      <c r="E2" s="19" t="s">
        <v>111</v>
      </c>
    </row>
    <row r="3" spans="1:5">
      <c r="A3" s="20">
        <v>1892</v>
      </c>
      <c r="B3" s="20" t="s">
        <v>112</v>
      </c>
      <c r="C3" s="21" t="s">
        <v>113</v>
      </c>
      <c r="D3" s="22" t="s">
        <v>114</v>
      </c>
    </row>
    <row r="4" spans="1:5">
      <c r="A4" s="20">
        <v>1891</v>
      </c>
      <c r="B4" s="20" t="s">
        <v>115</v>
      </c>
      <c r="C4" s="21" t="s">
        <v>116</v>
      </c>
      <c r="D4" s="22" t="s">
        <v>117</v>
      </c>
      <c r="E4" s="18" t="s">
        <v>108</v>
      </c>
    </row>
    <row r="5" spans="1:5">
      <c r="A5" s="20">
        <v>1900</v>
      </c>
      <c r="B5" s="20" t="s">
        <v>118</v>
      </c>
      <c r="C5" s="21" t="s">
        <v>119</v>
      </c>
      <c r="D5" s="22" t="s">
        <v>15</v>
      </c>
      <c r="E5" s="18" t="s">
        <v>108</v>
      </c>
    </row>
    <row r="6" spans="1:5">
      <c r="A6" s="20">
        <v>1908</v>
      </c>
      <c r="B6" s="20" t="s">
        <v>120</v>
      </c>
      <c r="C6" s="21" t="s">
        <v>121</v>
      </c>
      <c r="D6" s="22" t="s">
        <v>16</v>
      </c>
      <c r="E6" s="18" t="s">
        <v>108</v>
      </c>
    </row>
    <row r="7" spans="1:5">
      <c r="A7" s="20">
        <v>1910</v>
      </c>
      <c r="B7" s="20" t="s">
        <v>122</v>
      </c>
      <c r="C7" s="21" t="s">
        <v>123</v>
      </c>
      <c r="D7" s="22" t="s">
        <v>17</v>
      </c>
      <c r="E7" s="18" t="s">
        <v>108</v>
      </c>
    </row>
    <row r="8" spans="1:5">
      <c r="A8" s="20">
        <v>1911</v>
      </c>
      <c r="B8" s="20" t="s">
        <v>124</v>
      </c>
      <c r="C8" s="21" t="s">
        <v>125</v>
      </c>
      <c r="D8" s="22" t="s">
        <v>18</v>
      </c>
      <c r="E8" s="18" t="s">
        <v>108</v>
      </c>
    </row>
    <row r="9" spans="1:5">
      <c r="A9" s="20">
        <v>1919</v>
      </c>
      <c r="B9" s="20" t="s">
        <v>126</v>
      </c>
      <c r="C9" s="21" t="s">
        <v>127</v>
      </c>
      <c r="D9" s="22" t="s">
        <v>19</v>
      </c>
      <c r="E9" s="18" t="s">
        <v>108</v>
      </c>
    </row>
    <row r="10" spans="1:5">
      <c r="A10" s="20">
        <v>1920</v>
      </c>
      <c r="B10" s="20" t="s">
        <v>128</v>
      </c>
      <c r="C10" s="21" t="s">
        <v>129</v>
      </c>
      <c r="D10" s="22" t="s">
        <v>20</v>
      </c>
      <c r="E10" s="18" t="s">
        <v>109</v>
      </c>
    </row>
    <row r="11" spans="1:5">
      <c r="A11" s="20">
        <v>1928</v>
      </c>
      <c r="B11" s="20" t="s">
        <v>130</v>
      </c>
      <c r="C11" s="21" t="s">
        <v>131</v>
      </c>
      <c r="D11" s="22" t="s">
        <v>21</v>
      </c>
      <c r="E11" s="18" t="s">
        <v>109</v>
      </c>
    </row>
    <row r="12" spans="1:5">
      <c r="A12" s="20">
        <v>1929</v>
      </c>
      <c r="B12" s="20" t="s">
        <v>130</v>
      </c>
      <c r="C12" s="21" t="s">
        <v>132</v>
      </c>
      <c r="D12" s="22" t="s">
        <v>22</v>
      </c>
      <c r="E12" s="18" t="s">
        <v>108</v>
      </c>
    </row>
    <row r="13" spans="1:5">
      <c r="A13" s="20">
        <v>1938</v>
      </c>
      <c r="B13" s="20" t="s">
        <v>133</v>
      </c>
      <c r="C13" s="21" t="s">
        <v>134</v>
      </c>
      <c r="D13" s="22" t="s">
        <v>23</v>
      </c>
      <c r="E13" s="18" t="s">
        <v>135</v>
      </c>
    </row>
    <row r="14" spans="1:5">
      <c r="A14" s="20">
        <v>1939</v>
      </c>
      <c r="B14" s="20" t="s">
        <v>136</v>
      </c>
      <c r="C14" s="21" t="s">
        <v>137</v>
      </c>
      <c r="D14" s="22" t="s">
        <v>24</v>
      </c>
      <c r="E14" s="18" t="s">
        <v>138</v>
      </c>
    </row>
    <row r="15" spans="1:5">
      <c r="A15" s="20">
        <v>1939</v>
      </c>
      <c r="B15" s="20" t="s">
        <v>139</v>
      </c>
      <c r="C15" s="21" t="s">
        <v>140</v>
      </c>
      <c r="D15" s="22" t="s">
        <v>25</v>
      </c>
      <c r="E15" s="18" t="s">
        <v>109</v>
      </c>
    </row>
    <row r="16" spans="1:5">
      <c r="A16" s="20">
        <v>1941</v>
      </c>
      <c r="B16" s="20" t="s">
        <v>141</v>
      </c>
      <c r="C16" s="21" t="s">
        <v>142</v>
      </c>
      <c r="D16" s="22" t="s">
        <v>26</v>
      </c>
      <c r="E16" s="18" t="s">
        <v>138</v>
      </c>
    </row>
    <row r="17" spans="1:5">
      <c r="A17" s="20">
        <v>1943</v>
      </c>
      <c r="B17" s="20" t="s">
        <v>143</v>
      </c>
      <c r="C17" s="21" t="s">
        <v>144</v>
      </c>
      <c r="D17" s="22" t="s">
        <v>27</v>
      </c>
      <c r="E17" s="18" t="s">
        <v>109</v>
      </c>
    </row>
    <row r="18" spans="1:5">
      <c r="A18" s="20">
        <v>1943</v>
      </c>
      <c r="B18" s="20" t="s">
        <v>145</v>
      </c>
      <c r="C18" s="21" t="s">
        <v>146</v>
      </c>
      <c r="D18" s="22" t="s">
        <v>28</v>
      </c>
      <c r="E18" s="18" t="s">
        <v>147</v>
      </c>
    </row>
    <row r="19" spans="1:5">
      <c r="A19" s="20">
        <v>1943</v>
      </c>
      <c r="B19" s="20" t="s">
        <v>148</v>
      </c>
      <c r="C19" s="21" t="s">
        <v>149</v>
      </c>
      <c r="D19" s="22" t="s">
        <v>29</v>
      </c>
      <c r="E19" s="18" t="s">
        <v>109</v>
      </c>
    </row>
    <row r="20" spans="1:5">
      <c r="A20" s="20">
        <v>1944</v>
      </c>
      <c r="B20" s="20" t="s">
        <v>150</v>
      </c>
      <c r="C20" s="21" t="s">
        <v>151</v>
      </c>
      <c r="D20" s="22" t="s">
        <v>30</v>
      </c>
      <c r="E20" s="18" t="s">
        <v>109</v>
      </c>
    </row>
    <row r="21" spans="1:5">
      <c r="A21" s="20">
        <v>1945</v>
      </c>
      <c r="B21" s="20" t="s">
        <v>141</v>
      </c>
      <c r="C21" s="21" t="s">
        <v>152</v>
      </c>
      <c r="D21" s="22" t="s">
        <v>26</v>
      </c>
      <c r="E21" s="18" t="s">
        <v>138</v>
      </c>
    </row>
    <row r="22" spans="1:5">
      <c r="A22" s="20">
        <v>1946</v>
      </c>
      <c r="B22" s="20" t="s">
        <v>153</v>
      </c>
      <c r="C22" s="21" t="s">
        <v>154</v>
      </c>
      <c r="D22" s="22" t="s">
        <v>31</v>
      </c>
      <c r="E22" s="18" t="s">
        <v>109</v>
      </c>
    </row>
    <row r="23" spans="1:5">
      <c r="A23" s="20">
        <v>1946</v>
      </c>
      <c r="B23" s="20" t="s">
        <v>155</v>
      </c>
      <c r="C23" s="21" t="s">
        <v>156</v>
      </c>
      <c r="D23" s="22" t="s">
        <v>32</v>
      </c>
      <c r="E23" s="18" t="s">
        <v>157</v>
      </c>
    </row>
    <row r="24" spans="1:5">
      <c r="A24" s="20">
        <v>1947</v>
      </c>
      <c r="B24" s="20" t="s">
        <v>158</v>
      </c>
      <c r="C24" s="21" t="s">
        <v>159</v>
      </c>
      <c r="D24" s="22" t="s">
        <v>33</v>
      </c>
      <c r="E24" s="18" t="s">
        <v>109</v>
      </c>
    </row>
    <row r="25" spans="1:5">
      <c r="A25" s="20">
        <v>1948</v>
      </c>
      <c r="B25" s="20" t="s">
        <v>160</v>
      </c>
      <c r="C25" s="21" t="s">
        <v>161</v>
      </c>
      <c r="D25" s="22" t="s">
        <v>34</v>
      </c>
      <c r="E25" s="18" t="s">
        <v>162</v>
      </c>
    </row>
    <row r="26" spans="1:5">
      <c r="A26" s="20">
        <v>1949</v>
      </c>
      <c r="B26" s="20" t="s">
        <v>163</v>
      </c>
      <c r="C26" s="21" t="s">
        <v>164</v>
      </c>
      <c r="D26" s="22" t="s">
        <v>35</v>
      </c>
      <c r="E26" s="18" t="s">
        <v>165</v>
      </c>
    </row>
    <row r="27" spans="1:5">
      <c r="A27" s="20">
        <v>1950</v>
      </c>
      <c r="B27" s="20" t="s">
        <v>166</v>
      </c>
      <c r="C27" s="21" t="s">
        <v>167</v>
      </c>
      <c r="D27" s="22" t="s">
        <v>36</v>
      </c>
      <c r="E27" t="s">
        <v>168</v>
      </c>
    </row>
    <row r="28" spans="1:5">
      <c r="A28" s="21">
        <v>1951</v>
      </c>
      <c r="B28" s="20" t="s">
        <v>169</v>
      </c>
      <c r="C28" s="21" t="s">
        <v>170</v>
      </c>
      <c r="D28" s="22" t="s">
        <v>37</v>
      </c>
      <c r="E28" s="18" t="s">
        <v>171</v>
      </c>
    </row>
    <row r="29" spans="1:5">
      <c r="A29" s="21">
        <v>1952</v>
      </c>
      <c r="B29" s="20" t="s">
        <v>172</v>
      </c>
      <c r="C29" s="21" t="s">
        <v>173</v>
      </c>
      <c r="D29" s="22" t="s">
        <v>38</v>
      </c>
      <c r="E29" s="18" t="s">
        <v>138</v>
      </c>
    </row>
    <row r="30" spans="1:5">
      <c r="A30" s="21">
        <v>1952</v>
      </c>
      <c r="B30" s="20" t="s">
        <v>174</v>
      </c>
      <c r="C30" s="21" t="s">
        <v>175</v>
      </c>
      <c r="D30" s="22" t="s">
        <v>39</v>
      </c>
      <c r="E30" s="18" t="s">
        <v>176</v>
      </c>
    </row>
    <row r="31" spans="1:5">
      <c r="A31" s="21">
        <v>1953</v>
      </c>
      <c r="B31" s="20" t="s">
        <v>177</v>
      </c>
      <c r="C31" s="21" t="s">
        <v>178</v>
      </c>
      <c r="D31" s="22" t="s">
        <v>40</v>
      </c>
      <c r="E31" s="18" t="s">
        <v>179</v>
      </c>
    </row>
    <row r="32" spans="1:5">
      <c r="A32" s="21">
        <v>1954</v>
      </c>
      <c r="B32" s="20" t="s">
        <v>180</v>
      </c>
      <c r="C32" s="21" t="s">
        <v>181</v>
      </c>
      <c r="D32" s="22" t="s">
        <v>41</v>
      </c>
      <c r="E32" s="18" t="s">
        <v>182</v>
      </c>
    </row>
    <row r="33" spans="1:5">
      <c r="A33" s="21">
        <v>1955</v>
      </c>
      <c r="B33" s="20" t="s">
        <v>183</v>
      </c>
      <c r="C33" s="21" t="s">
        <v>184</v>
      </c>
      <c r="D33" s="22" t="s">
        <v>42</v>
      </c>
      <c r="E33" s="18" t="s">
        <v>185</v>
      </c>
    </row>
    <row r="34" spans="1:5">
      <c r="A34" s="21">
        <v>1955</v>
      </c>
      <c r="B34" s="20" t="s">
        <v>186</v>
      </c>
      <c r="C34" s="21" t="s">
        <v>187</v>
      </c>
      <c r="D34" s="22" t="s">
        <v>43</v>
      </c>
      <c r="E34" s="18" t="s">
        <v>188</v>
      </c>
    </row>
    <row r="35" spans="1:5">
      <c r="A35" s="21">
        <v>1956</v>
      </c>
      <c r="B35" s="20" t="s">
        <v>189</v>
      </c>
      <c r="C35" s="21" t="s">
        <v>190</v>
      </c>
      <c r="D35" s="22" t="s">
        <v>44</v>
      </c>
      <c r="E35" s="18" t="s">
        <v>191</v>
      </c>
    </row>
    <row r="36" spans="1:5">
      <c r="A36" s="21">
        <v>1959</v>
      </c>
      <c r="B36" s="20">
        <v>0.32600000000000001</v>
      </c>
      <c r="C36" s="21" t="s">
        <v>192</v>
      </c>
      <c r="D36" s="22" t="s">
        <v>45</v>
      </c>
      <c r="E36" s="18" t="s">
        <v>193</v>
      </c>
    </row>
    <row r="37" spans="1:5">
      <c r="A37" s="21">
        <v>1960</v>
      </c>
      <c r="B37" s="20">
        <v>1.0300000000000001E-3</v>
      </c>
      <c r="C37" s="21" t="s">
        <v>194</v>
      </c>
      <c r="D37" s="22" t="s">
        <v>46</v>
      </c>
      <c r="E37" s="18" t="s">
        <v>193</v>
      </c>
    </row>
    <row r="38" spans="1:5">
      <c r="A38" s="21">
        <v>1960</v>
      </c>
      <c r="B38" s="20">
        <v>0.124</v>
      </c>
      <c r="C38" s="21" t="s">
        <v>195</v>
      </c>
      <c r="D38" s="22" t="s">
        <v>47</v>
      </c>
      <c r="E38" s="18" t="s">
        <v>196</v>
      </c>
    </row>
    <row r="39" spans="1:5">
      <c r="A39" s="21">
        <v>1961</v>
      </c>
      <c r="B39" s="20">
        <v>1.4</v>
      </c>
      <c r="C39" s="21" t="s">
        <v>197</v>
      </c>
      <c r="D39" s="22" t="s">
        <v>48</v>
      </c>
      <c r="E39" s="18" t="s">
        <v>198</v>
      </c>
    </row>
    <row r="40" spans="1:5">
      <c r="A40" s="21">
        <v>1962</v>
      </c>
      <c r="B40" s="20">
        <v>9.8900000000000002E-2</v>
      </c>
      <c r="C40" s="21" t="s">
        <v>199</v>
      </c>
      <c r="D40" s="22" t="s">
        <v>49</v>
      </c>
      <c r="E40" s="18" t="s">
        <v>188</v>
      </c>
    </row>
    <row r="41" spans="1:5">
      <c r="A41" s="21">
        <v>1963</v>
      </c>
      <c r="B41" s="20">
        <v>6.3E-2</v>
      </c>
      <c r="C41" s="21" t="s">
        <v>200</v>
      </c>
      <c r="D41" s="22" t="s">
        <v>50</v>
      </c>
      <c r="E41" s="18" t="s">
        <v>201</v>
      </c>
    </row>
    <row r="42" spans="1:5">
      <c r="A42" s="21">
        <v>1963</v>
      </c>
      <c r="B42" s="20">
        <v>0.15</v>
      </c>
      <c r="C42" s="21" t="s">
        <v>202</v>
      </c>
      <c r="D42" s="22" t="s">
        <v>51</v>
      </c>
      <c r="E42" s="18" t="s">
        <v>188</v>
      </c>
    </row>
    <row r="43" spans="1:5">
      <c r="A43" s="21">
        <v>1964</v>
      </c>
      <c r="B43" s="20">
        <v>0.16900000000000001</v>
      </c>
      <c r="C43" s="21" t="s">
        <v>203</v>
      </c>
      <c r="D43" s="22" t="s">
        <v>52</v>
      </c>
      <c r="E43" s="18" t="s">
        <v>204</v>
      </c>
    </row>
    <row r="44" spans="1:5">
      <c r="A44" s="21">
        <v>1964</v>
      </c>
      <c r="B44" s="20">
        <v>8.76</v>
      </c>
      <c r="C44" s="21" t="s">
        <v>205</v>
      </c>
      <c r="D44" s="22" t="s">
        <v>53</v>
      </c>
      <c r="E44" s="18" t="s">
        <v>206</v>
      </c>
    </row>
    <row r="45" spans="1:5">
      <c r="A45" s="21">
        <v>1965</v>
      </c>
      <c r="B45" s="20">
        <v>0.15</v>
      </c>
      <c r="C45" s="21" t="s">
        <v>207</v>
      </c>
      <c r="D45" s="22" t="s">
        <v>54</v>
      </c>
      <c r="E45" s="18" t="s">
        <v>188</v>
      </c>
    </row>
    <row r="46" spans="1:5">
      <c r="A46" s="21">
        <v>1966</v>
      </c>
      <c r="B46" s="20">
        <v>2.54</v>
      </c>
      <c r="C46" s="21" t="s">
        <v>208</v>
      </c>
      <c r="D46" s="22" t="s">
        <v>55</v>
      </c>
      <c r="E46" s="18" t="s">
        <v>209</v>
      </c>
    </row>
    <row r="47" spans="1:5">
      <c r="A47" s="21">
        <v>1967</v>
      </c>
      <c r="B47" s="20">
        <v>1.24</v>
      </c>
      <c r="C47" s="21" t="s">
        <v>210</v>
      </c>
      <c r="D47" s="22" t="s">
        <v>56</v>
      </c>
      <c r="E47" s="18" t="s">
        <v>211</v>
      </c>
    </row>
    <row r="48" spans="1:5">
      <c r="A48" s="21">
        <v>1968</v>
      </c>
      <c r="B48" s="20">
        <v>0.65500000000000003</v>
      </c>
      <c r="C48" s="21" t="s">
        <v>212</v>
      </c>
      <c r="D48" s="22" t="s">
        <v>57</v>
      </c>
      <c r="E48" s="18" t="s">
        <v>188</v>
      </c>
    </row>
    <row r="49" spans="1:5">
      <c r="A49" s="21">
        <v>1969</v>
      </c>
      <c r="B49" s="20">
        <v>25.7</v>
      </c>
      <c r="C49" s="21" t="s">
        <v>213</v>
      </c>
      <c r="D49" s="22" t="s">
        <v>58</v>
      </c>
      <c r="E49" s="18" t="s">
        <v>188</v>
      </c>
    </row>
    <row r="50" spans="1:5">
      <c r="A50" s="21">
        <v>1969</v>
      </c>
      <c r="B50" s="20">
        <v>0.11749999999999999</v>
      </c>
      <c r="C50" s="21" t="s">
        <v>214</v>
      </c>
      <c r="D50" s="22" t="s">
        <v>59</v>
      </c>
      <c r="E50" s="18" t="s">
        <v>188</v>
      </c>
    </row>
    <row r="51" spans="1:5">
      <c r="A51" s="21">
        <v>1970</v>
      </c>
      <c r="B51" s="20">
        <v>0.64900000000000002</v>
      </c>
      <c r="C51" s="21" t="s">
        <v>215</v>
      </c>
      <c r="D51" s="22" t="s">
        <v>60</v>
      </c>
      <c r="E51" s="18" t="s">
        <v>188</v>
      </c>
    </row>
    <row r="52" spans="1:5">
      <c r="A52" s="21">
        <v>1971</v>
      </c>
      <c r="B52" s="20">
        <v>0.105</v>
      </c>
      <c r="C52" s="21" t="s">
        <v>216</v>
      </c>
      <c r="D52" s="22" t="s">
        <v>61</v>
      </c>
      <c r="E52" s="18" t="s">
        <v>188</v>
      </c>
    </row>
    <row r="53" spans="1:5">
      <c r="A53" s="21">
        <v>1972</v>
      </c>
      <c r="B53" s="20">
        <v>17.3</v>
      </c>
      <c r="C53" s="21" t="s">
        <v>217</v>
      </c>
      <c r="D53" s="22" t="s">
        <v>62</v>
      </c>
      <c r="E53" s="18" t="s">
        <v>188</v>
      </c>
    </row>
    <row r="54" spans="1:5">
      <c r="A54" s="21">
        <v>1972</v>
      </c>
      <c r="B54" s="20">
        <v>7.4999999999999997E-2</v>
      </c>
      <c r="C54" s="21" t="s">
        <v>218</v>
      </c>
      <c r="D54" s="22" t="s">
        <v>63</v>
      </c>
      <c r="E54" s="18" t="s">
        <v>188</v>
      </c>
    </row>
    <row r="55" spans="1:5">
      <c r="A55" s="21">
        <v>1973</v>
      </c>
      <c r="B55" s="20">
        <v>0.36</v>
      </c>
      <c r="C55" s="21" t="s">
        <v>219</v>
      </c>
      <c r="D55" s="22" t="s">
        <v>64</v>
      </c>
      <c r="E55" s="18" t="s">
        <v>188</v>
      </c>
    </row>
    <row r="56" spans="1:5">
      <c r="A56" s="21">
        <v>1974</v>
      </c>
      <c r="B56" s="20">
        <v>8.8800000000000008</v>
      </c>
      <c r="C56" s="21" t="s">
        <v>220</v>
      </c>
      <c r="D56" s="22" t="s">
        <v>65</v>
      </c>
      <c r="E56" s="18" t="s">
        <v>188</v>
      </c>
    </row>
    <row r="57" spans="1:5">
      <c r="A57" s="21">
        <v>1974</v>
      </c>
      <c r="B57" s="20">
        <v>0.01</v>
      </c>
      <c r="C57" s="21" t="s">
        <v>221</v>
      </c>
      <c r="D57" s="22" t="s">
        <v>66</v>
      </c>
      <c r="E57" s="18" t="s">
        <v>188</v>
      </c>
    </row>
    <row r="58" spans="1:5">
      <c r="A58" s="21">
        <v>1975</v>
      </c>
      <c r="B58" s="20">
        <v>0.47</v>
      </c>
      <c r="C58" s="21" t="s">
        <v>222</v>
      </c>
      <c r="D58" s="22" t="s">
        <v>67</v>
      </c>
      <c r="E58" s="18" t="s">
        <v>188</v>
      </c>
    </row>
    <row r="59" spans="1:5">
      <c r="A59" s="21">
        <v>1975</v>
      </c>
      <c r="B59" s="20">
        <v>2.2999999999999998</v>
      </c>
      <c r="C59" s="21" t="s">
        <v>223</v>
      </c>
      <c r="D59" s="22" t="s">
        <v>68</v>
      </c>
      <c r="E59" s="18" t="s">
        <v>188</v>
      </c>
    </row>
    <row r="60" spans="1:5">
      <c r="A60" s="21">
        <v>1976</v>
      </c>
      <c r="B60" s="20">
        <v>0.4</v>
      </c>
      <c r="C60" s="21" t="s">
        <v>224</v>
      </c>
      <c r="D60" s="22" t="s">
        <v>69</v>
      </c>
      <c r="E60" s="18" t="s">
        <v>188</v>
      </c>
    </row>
    <row r="61" spans="1:5">
      <c r="A61" s="21">
        <v>1976</v>
      </c>
      <c r="B61" s="20">
        <v>150</v>
      </c>
      <c r="C61" s="21" t="s">
        <v>225</v>
      </c>
      <c r="D61" s="22" t="s">
        <v>70</v>
      </c>
      <c r="E61" s="18" t="s">
        <v>188</v>
      </c>
    </row>
    <row r="62" spans="1:5">
      <c r="A62" s="20">
        <v>1977</v>
      </c>
      <c r="B62" s="20">
        <v>0.02</v>
      </c>
      <c r="C62" s="21" t="s">
        <v>226</v>
      </c>
      <c r="D62" s="22" t="s">
        <v>71</v>
      </c>
      <c r="E62" s="18" t="s">
        <v>188</v>
      </c>
    </row>
    <row r="63" spans="1:5">
      <c r="A63" s="20">
        <v>1977</v>
      </c>
      <c r="B63" s="20">
        <v>1</v>
      </c>
      <c r="C63" s="21" t="s">
        <v>227</v>
      </c>
      <c r="D63" s="22" t="s">
        <v>72</v>
      </c>
      <c r="E63" s="18" t="s">
        <v>188</v>
      </c>
    </row>
    <row r="64" spans="1:5">
      <c r="A64" s="20">
        <v>1977</v>
      </c>
      <c r="B64" s="20">
        <v>0.04</v>
      </c>
      <c r="C64" s="21" t="s">
        <v>228</v>
      </c>
      <c r="D64" s="22" t="s">
        <v>73</v>
      </c>
      <c r="E64" s="18" t="s">
        <v>188</v>
      </c>
    </row>
    <row r="65" spans="1:5">
      <c r="A65" s="20">
        <v>1977</v>
      </c>
      <c r="B65" s="20">
        <v>0.06</v>
      </c>
      <c r="C65" s="21" t="s">
        <v>229</v>
      </c>
      <c r="D65" s="22" t="s">
        <v>74</v>
      </c>
      <c r="E65" s="18" t="s">
        <v>188</v>
      </c>
    </row>
    <row r="66" spans="1:5">
      <c r="A66" s="20">
        <v>1978</v>
      </c>
      <c r="B66" s="20">
        <v>7.5</v>
      </c>
      <c r="C66" s="21" t="s">
        <v>230</v>
      </c>
      <c r="D66" s="22" t="s">
        <v>75</v>
      </c>
      <c r="E66" s="18" t="s">
        <v>188</v>
      </c>
    </row>
    <row r="67" spans="1:5">
      <c r="A67" s="20">
        <v>1979</v>
      </c>
      <c r="B67" s="20">
        <v>2.1</v>
      </c>
      <c r="C67" s="21" t="s">
        <v>231</v>
      </c>
      <c r="D67" s="22" t="s">
        <v>76</v>
      </c>
      <c r="E67" s="18" t="s">
        <v>188</v>
      </c>
    </row>
    <row r="68" spans="1:5">
      <c r="A68" s="20">
        <v>1980</v>
      </c>
      <c r="B68" s="20">
        <v>0.04</v>
      </c>
      <c r="C68" s="21" t="s">
        <v>232</v>
      </c>
      <c r="D68" s="22" t="s">
        <v>77</v>
      </c>
      <c r="E68" s="18" t="s">
        <v>188</v>
      </c>
    </row>
    <row r="69" spans="1:5">
      <c r="A69" s="20">
        <v>1980</v>
      </c>
      <c r="B69" s="20">
        <v>0.48399999999999999</v>
      </c>
      <c r="C69" s="21" t="s">
        <v>233</v>
      </c>
      <c r="D69" s="22" t="s">
        <v>78</v>
      </c>
      <c r="E69" s="18" t="s">
        <v>188</v>
      </c>
    </row>
    <row r="70" spans="1:5">
      <c r="A70" s="20">
        <v>1981</v>
      </c>
      <c r="B70" s="20">
        <v>73.2</v>
      </c>
      <c r="C70" s="21" t="s">
        <v>234</v>
      </c>
      <c r="D70" s="22" t="s">
        <v>79</v>
      </c>
      <c r="E70" s="18" t="s">
        <v>188</v>
      </c>
    </row>
    <row r="71" spans="1:5">
      <c r="A71" s="20">
        <v>1981</v>
      </c>
      <c r="B71" s="20">
        <v>0.04</v>
      </c>
      <c r="C71" s="21" t="s">
        <v>235</v>
      </c>
      <c r="D71" s="22" t="s">
        <v>80</v>
      </c>
      <c r="E71" s="18" t="s">
        <v>188</v>
      </c>
    </row>
    <row r="72" spans="1:5">
      <c r="A72" s="20">
        <v>1982</v>
      </c>
      <c r="B72" s="20">
        <v>0.23799999999999999</v>
      </c>
      <c r="C72" s="21" t="s">
        <v>236</v>
      </c>
      <c r="D72" s="22" t="s">
        <v>81</v>
      </c>
      <c r="E72" s="18" t="s">
        <v>188</v>
      </c>
    </row>
    <row r="73" spans="1:5">
      <c r="A73" s="20">
        <v>1982</v>
      </c>
      <c r="B73" s="20">
        <v>0.74099999999999999</v>
      </c>
      <c r="C73" s="21" t="s">
        <v>237</v>
      </c>
      <c r="D73" s="22" t="s">
        <v>82</v>
      </c>
      <c r="E73" s="18" t="s">
        <v>188</v>
      </c>
    </row>
    <row r="74" spans="1:5">
      <c r="A74" s="20">
        <v>1982</v>
      </c>
      <c r="B74" s="20">
        <v>0.2</v>
      </c>
      <c r="C74" s="21" t="s">
        <v>238</v>
      </c>
      <c r="D74" s="22" t="s">
        <v>83</v>
      </c>
      <c r="E74" s="18" t="s">
        <v>188</v>
      </c>
    </row>
    <row r="75" spans="1:5">
      <c r="A75" s="20">
        <v>1983</v>
      </c>
      <c r="B75" s="20">
        <v>0.2</v>
      </c>
      <c r="C75" s="21" t="s">
        <v>239</v>
      </c>
      <c r="D75" s="22" t="s">
        <v>77</v>
      </c>
      <c r="E75" s="18" t="s">
        <v>188</v>
      </c>
    </row>
    <row r="76" spans="1:5">
      <c r="A76" s="20">
        <v>1983</v>
      </c>
      <c r="B76" s="20">
        <v>0.79900000000000004</v>
      </c>
      <c r="C76" s="21" t="s">
        <v>240</v>
      </c>
      <c r="D76" s="22" t="s">
        <v>84</v>
      </c>
      <c r="E76" s="18" t="s">
        <v>188</v>
      </c>
    </row>
    <row r="77" spans="1:5">
      <c r="A77" s="20">
        <v>1984</v>
      </c>
      <c r="B77" s="20">
        <v>0.52</v>
      </c>
      <c r="C77" s="21" t="s">
        <v>241</v>
      </c>
      <c r="D77" s="22" t="s">
        <v>85</v>
      </c>
      <c r="E77" s="18" t="s">
        <v>188</v>
      </c>
    </row>
    <row r="78" spans="1:5">
      <c r="A78" s="20">
        <v>1984</v>
      </c>
      <c r="B78" s="20">
        <v>2.2599999999999998</v>
      </c>
      <c r="C78" s="21" t="s">
        <v>242</v>
      </c>
      <c r="D78" s="22" t="s">
        <v>86</v>
      </c>
      <c r="E78" s="18" t="s">
        <v>188</v>
      </c>
    </row>
    <row r="79" spans="1:5">
      <c r="A79" s="20">
        <v>1984</v>
      </c>
      <c r="B79" s="20">
        <v>1187.5</v>
      </c>
      <c r="C79" s="21"/>
      <c r="D79" s="22" t="s">
        <v>87</v>
      </c>
      <c r="E79" s="18" t="s">
        <v>188</v>
      </c>
    </row>
    <row r="80" spans="1:5">
      <c r="A80" s="20">
        <v>1985</v>
      </c>
      <c r="B80" s="20">
        <v>824</v>
      </c>
      <c r="C80" s="21" t="s">
        <v>243</v>
      </c>
      <c r="D80" s="22" t="s">
        <v>88</v>
      </c>
      <c r="E80" s="18" t="s">
        <v>188</v>
      </c>
    </row>
    <row r="81" spans="1:5">
      <c r="A81" s="20">
        <v>1985</v>
      </c>
      <c r="B81" s="20">
        <v>0.26</v>
      </c>
      <c r="C81" s="21" t="s">
        <v>244</v>
      </c>
      <c r="D81" s="22" t="s">
        <v>89</v>
      </c>
      <c r="E81" s="18" t="s">
        <v>188</v>
      </c>
    </row>
    <row r="82" spans="1:5">
      <c r="A82" s="20">
        <v>1985</v>
      </c>
      <c r="B82" s="20">
        <v>0.16500000000000001</v>
      </c>
      <c r="C82" s="21" t="s">
        <v>245</v>
      </c>
      <c r="D82" s="22" t="s">
        <v>90</v>
      </c>
      <c r="E82" s="18" t="s">
        <v>188</v>
      </c>
    </row>
    <row r="83" spans="1:5">
      <c r="A83" s="20">
        <v>1985</v>
      </c>
      <c r="B83" s="20">
        <v>1187.5</v>
      </c>
      <c r="C83" s="21"/>
      <c r="D83" s="22" t="s">
        <v>91</v>
      </c>
      <c r="E83" s="18" t="s">
        <v>188</v>
      </c>
    </row>
    <row r="84" spans="1:5">
      <c r="A84" s="20">
        <v>1986</v>
      </c>
      <c r="B84" s="20">
        <v>2.0499999999999998</v>
      </c>
      <c r="C84" s="21" t="s">
        <v>246</v>
      </c>
      <c r="D84" s="22" t="s">
        <v>92</v>
      </c>
      <c r="E84" s="18" t="s">
        <v>188</v>
      </c>
    </row>
    <row r="85" spans="1:5">
      <c r="A85" s="20">
        <v>1986</v>
      </c>
      <c r="B85" s="23">
        <v>7.71</v>
      </c>
      <c r="C85" s="23" t="s">
        <v>247</v>
      </c>
      <c r="D85" s="22" t="s">
        <v>93</v>
      </c>
      <c r="E85" s="18" t="s">
        <v>188</v>
      </c>
    </row>
    <row r="86" spans="1:5">
      <c r="A86" s="20">
        <v>1986</v>
      </c>
      <c r="B86" s="23">
        <v>0.53400000000000003</v>
      </c>
      <c r="C86" s="23" t="s">
        <v>248</v>
      </c>
      <c r="D86" s="22" t="s">
        <v>94</v>
      </c>
      <c r="E86" s="18" t="s">
        <v>188</v>
      </c>
    </row>
    <row r="87" spans="1:5">
      <c r="A87" s="20">
        <v>1987</v>
      </c>
      <c r="B87" s="23">
        <v>2.5</v>
      </c>
      <c r="C87" s="23" t="s">
        <v>249</v>
      </c>
      <c r="D87" s="22" t="s">
        <v>95</v>
      </c>
      <c r="E87" s="18" t="s">
        <v>188</v>
      </c>
    </row>
    <row r="88" spans="1:5">
      <c r="A88" s="20">
        <v>1987</v>
      </c>
      <c r="B88" s="23">
        <v>1.87</v>
      </c>
      <c r="C88" s="23" t="s">
        <v>250</v>
      </c>
      <c r="D88" s="22" t="s">
        <v>92</v>
      </c>
      <c r="E88" s="18" t="s">
        <v>188</v>
      </c>
    </row>
    <row r="89" spans="1:5">
      <c r="A89" s="20">
        <v>1987</v>
      </c>
      <c r="B89" s="23">
        <v>9250</v>
      </c>
      <c r="C89" s="23" t="s">
        <v>251</v>
      </c>
      <c r="D89" s="22" t="s">
        <v>96</v>
      </c>
      <c r="E89" s="18" t="s">
        <v>188</v>
      </c>
    </row>
    <row r="90" spans="1:5">
      <c r="A90" s="20">
        <v>1989</v>
      </c>
      <c r="B90" s="23">
        <v>25.5</v>
      </c>
      <c r="C90" s="23" t="s">
        <v>252</v>
      </c>
      <c r="D90" s="22" t="s">
        <v>97</v>
      </c>
      <c r="E90" s="18" t="s">
        <v>188</v>
      </c>
    </row>
    <row r="91" spans="1:5">
      <c r="A91" s="20">
        <v>1989</v>
      </c>
      <c r="B91" s="23">
        <v>7150</v>
      </c>
      <c r="C91" s="21"/>
      <c r="D91" s="24" t="s">
        <v>98</v>
      </c>
      <c r="E91" s="18" t="s">
        <v>188</v>
      </c>
    </row>
    <row r="92" spans="1:5">
      <c r="A92" s="20">
        <v>1990</v>
      </c>
      <c r="B92" s="23">
        <v>12.5</v>
      </c>
      <c r="C92" s="23" t="s">
        <v>253</v>
      </c>
      <c r="D92" s="22" t="s">
        <v>99</v>
      </c>
      <c r="E92" s="18" t="s">
        <v>188</v>
      </c>
    </row>
    <row r="93" spans="1:5">
      <c r="A93" s="20">
        <v>1991</v>
      </c>
      <c r="B93" s="23">
        <v>25000</v>
      </c>
      <c r="C93" s="23" t="s">
        <v>254</v>
      </c>
      <c r="D93" s="22" t="s">
        <v>100</v>
      </c>
      <c r="E93" s="18" t="s">
        <v>188</v>
      </c>
    </row>
    <row r="94" spans="1:5">
      <c r="A94" s="20">
        <v>1992</v>
      </c>
      <c r="B94" s="23">
        <v>52500</v>
      </c>
      <c r="C94" s="23" t="s">
        <v>251</v>
      </c>
      <c r="D94" s="22" t="s">
        <v>101</v>
      </c>
      <c r="E94" s="18" t="s">
        <v>188</v>
      </c>
    </row>
    <row r="95" spans="1:5">
      <c r="A95" s="20">
        <v>1993</v>
      </c>
      <c r="B95" s="23">
        <v>408750</v>
      </c>
      <c r="C95" s="23" t="s">
        <v>251</v>
      </c>
      <c r="D95" s="22" t="s">
        <v>255</v>
      </c>
      <c r="E95" s="18" t="s">
        <v>188</v>
      </c>
    </row>
    <row r="96" spans="1:5">
      <c r="A96" s="20">
        <v>1994</v>
      </c>
      <c r="B96" s="23">
        <v>26.1</v>
      </c>
      <c r="C96" s="23" t="s">
        <v>256</v>
      </c>
      <c r="D96" s="22" t="s">
        <v>103</v>
      </c>
      <c r="E96" s="18" t="s">
        <v>188</v>
      </c>
    </row>
    <row r="97" spans="1:5">
      <c r="A97" s="20">
        <v>1994</v>
      </c>
      <c r="B97" s="23">
        <v>315625</v>
      </c>
      <c r="C97" s="23" t="s">
        <v>251</v>
      </c>
      <c r="D97" s="22" t="s">
        <v>257</v>
      </c>
      <c r="E97" s="18" t="s">
        <v>188</v>
      </c>
    </row>
    <row r="98" spans="1:5">
      <c r="A98" s="20">
        <v>1995</v>
      </c>
      <c r="B98" s="23">
        <v>317750</v>
      </c>
      <c r="C98" s="23" t="s">
        <v>251</v>
      </c>
      <c r="D98" s="22" t="s">
        <v>258</v>
      </c>
      <c r="E98" s="18" t="s">
        <v>188</v>
      </c>
    </row>
    <row r="99" spans="1:5">
      <c r="A99" s="20">
        <v>1996</v>
      </c>
      <c r="B99" s="23">
        <v>300</v>
      </c>
      <c r="C99" s="23" t="s">
        <v>259</v>
      </c>
      <c r="D99" s="22" t="s">
        <v>104</v>
      </c>
      <c r="E99" s="18" t="s">
        <v>188</v>
      </c>
    </row>
    <row r="100" spans="1:5">
      <c r="A100" s="20">
        <v>1996</v>
      </c>
      <c r="B100" s="23">
        <v>920500</v>
      </c>
      <c r="C100" s="23" t="s">
        <v>251</v>
      </c>
      <c r="D100" s="22" t="s">
        <v>105</v>
      </c>
      <c r="E100" s="18" t="s">
        <v>188</v>
      </c>
    </row>
    <row r="101" spans="1:5">
      <c r="A101" s="20">
        <v>1997</v>
      </c>
      <c r="B101" s="23">
        <v>3345000</v>
      </c>
      <c r="C101" s="23" t="s">
        <v>251</v>
      </c>
      <c r="D101" s="22" t="s">
        <v>260</v>
      </c>
      <c r="E101" s="18" t="s">
        <v>188</v>
      </c>
    </row>
    <row r="102" spans="1:5">
      <c r="A102" s="20">
        <v>1998</v>
      </c>
      <c r="B102" s="23">
        <v>650</v>
      </c>
      <c r="C102" s="23" t="s">
        <v>261</v>
      </c>
      <c r="D102" s="22" t="s">
        <v>106</v>
      </c>
      <c r="E102" s="18" t="s">
        <v>188</v>
      </c>
    </row>
    <row r="103" spans="1:5">
      <c r="A103" s="20">
        <v>1998</v>
      </c>
      <c r="B103" s="23">
        <v>2228750</v>
      </c>
      <c r="C103" s="23" t="s">
        <v>262</v>
      </c>
      <c r="D103" s="22" t="s">
        <v>263</v>
      </c>
      <c r="E103" s="18" t="s">
        <v>188</v>
      </c>
    </row>
    <row r="104" spans="1:5">
      <c r="A104" s="20">
        <v>1999</v>
      </c>
      <c r="B104" s="23">
        <v>750</v>
      </c>
      <c r="C104" s="23" t="s">
        <v>264</v>
      </c>
      <c r="D104" s="22" t="s">
        <v>265</v>
      </c>
      <c r="E104" s="18" t="s">
        <v>188</v>
      </c>
    </row>
    <row r="105" spans="1:5">
      <c r="A105" s="20">
        <v>1999</v>
      </c>
      <c r="B105" s="23">
        <v>820</v>
      </c>
      <c r="C105" s="23" t="s">
        <v>266</v>
      </c>
      <c r="D105" s="22" t="s">
        <v>267</v>
      </c>
      <c r="E105" s="18" t="s">
        <v>188</v>
      </c>
    </row>
    <row r="106" spans="1:5">
      <c r="A106" s="20">
        <v>1999</v>
      </c>
      <c r="B106" s="23">
        <v>5949000</v>
      </c>
      <c r="C106" s="23" t="s">
        <v>102</v>
      </c>
      <c r="D106" s="22" t="s">
        <v>268</v>
      </c>
      <c r="E106" s="18" t="s">
        <v>188</v>
      </c>
    </row>
    <row r="107" spans="1:5">
      <c r="A107" s="20">
        <v>2000</v>
      </c>
      <c r="B107" s="23">
        <v>1500</v>
      </c>
      <c r="C107" s="23" t="s">
        <v>269</v>
      </c>
      <c r="D107" s="22" t="s">
        <v>270</v>
      </c>
      <c r="E107" s="18" t="s">
        <v>188</v>
      </c>
    </row>
    <row r="108" spans="1:5">
      <c r="A108" s="20">
        <v>2000</v>
      </c>
      <c r="B108" s="23">
        <v>12345000</v>
      </c>
      <c r="C108" s="23" t="s">
        <v>271</v>
      </c>
      <c r="D108" s="22" t="s">
        <v>268</v>
      </c>
      <c r="E108" s="18" t="s">
        <v>188</v>
      </c>
    </row>
    <row r="109" spans="1:5">
      <c r="A109" s="20">
        <v>2001</v>
      </c>
      <c r="B109" s="23">
        <v>10147500</v>
      </c>
      <c r="C109" s="23">
        <v>164</v>
      </c>
      <c r="D109" s="22" t="s">
        <v>272</v>
      </c>
      <c r="E109" s="18" t="s">
        <v>188</v>
      </c>
    </row>
    <row r="110" spans="1:5">
      <c r="A110" s="20">
        <v>2002</v>
      </c>
      <c r="B110" s="23">
        <v>1000</v>
      </c>
      <c r="C110" s="23" t="s">
        <v>273</v>
      </c>
      <c r="D110" s="22" t="s">
        <v>274</v>
      </c>
      <c r="E110" s="18" t="s">
        <v>188</v>
      </c>
    </row>
    <row r="111" spans="1:5">
      <c r="A111" s="20">
        <v>2002</v>
      </c>
      <c r="B111" s="23">
        <v>89650000</v>
      </c>
      <c r="C111" s="23" t="s">
        <v>275</v>
      </c>
      <c r="D111" s="22" t="s">
        <v>276</v>
      </c>
      <c r="E111" s="18" t="s">
        <v>188</v>
      </c>
    </row>
    <row r="112" spans="1:5">
      <c r="A112" s="20">
        <v>2003</v>
      </c>
      <c r="B112" s="23">
        <v>9726</v>
      </c>
      <c r="C112" s="23">
        <v>10.1</v>
      </c>
      <c r="D112" s="22" t="s">
        <v>107</v>
      </c>
      <c r="E112" s="18" t="s">
        <v>188</v>
      </c>
    </row>
    <row r="113" spans="1:5">
      <c r="A113" s="20">
        <v>2003</v>
      </c>
      <c r="B113" s="23">
        <v>25700000</v>
      </c>
      <c r="C113" s="23"/>
      <c r="D113" s="22" t="s">
        <v>277</v>
      </c>
      <c r="E113" s="18" t="s">
        <v>188</v>
      </c>
    </row>
    <row r="114" spans="1:5">
      <c r="A114" s="20">
        <v>2004</v>
      </c>
      <c r="B114" s="23">
        <v>10810</v>
      </c>
      <c r="C114" s="23">
        <v>10.8</v>
      </c>
      <c r="D114" s="22" t="s">
        <v>278</v>
      </c>
      <c r="E114" s="18" t="s">
        <v>188</v>
      </c>
    </row>
    <row r="115" spans="1:5">
      <c r="A115" s="20">
        <v>2004</v>
      </c>
      <c r="B115" s="23">
        <v>176800000</v>
      </c>
      <c r="C115" s="23">
        <v>13.5</v>
      </c>
      <c r="D115" s="22" t="s">
        <v>279</v>
      </c>
      <c r="E115" s="18" t="s">
        <v>188</v>
      </c>
    </row>
    <row r="116" spans="1:5">
      <c r="A116" s="20">
        <v>2004</v>
      </c>
      <c r="B116" s="23">
        <v>10065</v>
      </c>
      <c r="C116" s="23">
        <v>118</v>
      </c>
      <c r="D116" s="22" t="s">
        <v>280</v>
      </c>
      <c r="E116" s="18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PRM_Summary</vt:lpstr>
      <vt:lpstr>PRM70ND</vt:lpstr>
      <vt:lpstr>PRMallND</vt:lpstr>
      <vt:lpstr>PRM70all</vt:lpstr>
      <vt:lpstr>PRMallall</vt:lpstr>
      <vt:lpstr>rawdata</vt:lpstr>
      <vt:lpstr>sourcedata</vt:lpstr>
      <vt:lpstr>MIPs_$_original</vt:lpstr>
      <vt:lpstr>mips_$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Chris</cp:lastModifiedBy>
  <dcterms:created xsi:type="dcterms:W3CDTF">2011-11-25T23:10:52Z</dcterms:created>
  <dcterms:modified xsi:type="dcterms:W3CDTF">2013-11-18T16:14:50Z</dcterms:modified>
</cp:coreProperties>
</file>