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50" yWindow="165" windowWidth="18630" windowHeight="6255"/>
  </bookViews>
  <sheets>
    <sheet name="PRM_Summary" sheetId="7" r:id="rId1"/>
    <sheet name="PRM70ND" sheetId="3" r:id="rId2"/>
    <sheet name="PRMallND" sheetId="4" r:id="rId3"/>
    <sheet name="PRM70all" sheetId="5" r:id="rId4"/>
    <sheet name="PRMallall" sheetId="6" r:id="rId5"/>
    <sheet name="rawdata" sheetId="2" r:id="rId6"/>
    <sheet name="sourcedata" sheetId="1" r:id="rId7"/>
  </sheets>
  <calcPr calcId="125725" concurrentCalc="0"/>
</workbook>
</file>

<file path=xl/calcChain.xml><?xml version="1.0" encoding="utf-8"?>
<calcChain xmlns="http://schemas.openxmlformats.org/spreadsheetml/2006/main">
  <c r="E13" i="7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22" i="6"/>
  <c r="F20"/>
  <c r="F19"/>
  <c r="F21"/>
  <c r="F18"/>
  <c r="F17"/>
  <c r="E20"/>
  <c r="E19"/>
  <c r="E21"/>
  <c r="E18"/>
  <c r="E17"/>
  <c r="D20"/>
  <c r="D19"/>
  <c r="D21"/>
  <c r="D18"/>
  <c r="D17"/>
  <c r="C20"/>
  <c r="C19"/>
  <c r="C21"/>
  <c r="C18"/>
  <c r="C17"/>
  <c r="B21"/>
  <c r="B20"/>
  <c r="B19"/>
  <c r="B18"/>
  <c r="B17"/>
  <c r="BL26"/>
  <c r="BL25"/>
  <c r="BL24"/>
  <c r="BL23"/>
  <c r="BL22"/>
  <c r="BL21"/>
  <c r="BL20"/>
  <c r="BL19"/>
  <c r="BL18"/>
  <c r="BL17"/>
  <c r="BL16"/>
  <c r="BL15"/>
  <c r="BL14"/>
  <c r="BL13"/>
  <c r="BL12"/>
  <c r="BL11"/>
  <c r="BL10"/>
  <c r="BL9"/>
  <c r="BL8"/>
  <c r="BL7"/>
  <c r="BP1"/>
  <c r="BO1"/>
  <c r="BO2" a="1"/>
  <c r="BO2"/>
  <c r="BP2"/>
  <c r="BO3"/>
  <c r="BP3"/>
  <c r="BO4"/>
  <c r="BP4"/>
  <c r="BO5"/>
  <c r="BP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2" a="1"/>
  <c r="BK4"/>
  <c r="BL1"/>
  <c r="BK2"/>
  <c r="BK1"/>
  <c r="BL2"/>
  <c r="BK3"/>
  <c r="BL3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5" i="5"/>
  <c r="F13"/>
  <c r="F12"/>
  <c r="F14"/>
  <c r="F11"/>
  <c r="F10"/>
  <c r="E13"/>
  <c r="E12"/>
  <c r="E14"/>
  <c r="E11"/>
  <c r="E10"/>
  <c r="D13"/>
  <c r="D12"/>
  <c r="D14"/>
  <c r="D11"/>
  <c r="D10"/>
  <c r="C13"/>
  <c r="C12"/>
  <c r="C14"/>
  <c r="C11"/>
  <c r="C10"/>
  <c r="B14"/>
  <c r="B13"/>
  <c r="B12"/>
  <c r="B11"/>
  <c r="B10"/>
  <c r="AJ26"/>
  <c r="AJ25"/>
  <c r="AJ24"/>
  <c r="AJ23"/>
  <c r="AJ22"/>
  <c r="AJ21"/>
  <c r="AJ20"/>
  <c r="AJ19"/>
  <c r="AJ18"/>
  <c r="AJ17"/>
  <c r="AJ16"/>
  <c r="AJ15"/>
  <c r="AJ14"/>
  <c r="AJ13"/>
  <c r="AJ12"/>
  <c r="AJ11"/>
  <c r="AJ10"/>
  <c r="AJ9"/>
  <c r="AJ8"/>
  <c r="AJ7"/>
  <c r="AN1"/>
  <c r="AM1"/>
  <c r="AM2" a="1"/>
  <c r="AM2"/>
  <c r="AN2"/>
  <c r="AM3"/>
  <c r="AN3"/>
  <c r="AM4"/>
  <c r="AN4"/>
  <c r="AM5"/>
  <c r="AN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2" a="1"/>
  <c r="AI4"/>
  <c r="AJ1"/>
  <c r="AI2"/>
  <c r="AI1"/>
  <c r="AJ2"/>
  <c r="AI3"/>
  <c r="AJ3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1" i="4"/>
  <c r="F19"/>
  <c r="F18"/>
  <c r="F20"/>
  <c r="F17"/>
  <c r="F16"/>
  <c r="E19"/>
  <c r="E18"/>
  <c r="E20"/>
  <c r="E17"/>
  <c r="E16"/>
  <c r="D19"/>
  <c r="D18"/>
  <c r="D20"/>
  <c r="D17"/>
  <c r="D16"/>
  <c r="C19"/>
  <c r="C18"/>
  <c r="C20"/>
  <c r="C17"/>
  <c r="C16"/>
  <c r="B20"/>
  <c r="B19"/>
  <c r="B18"/>
  <c r="B17"/>
  <c r="B16"/>
  <c r="BH26"/>
  <c r="BH25"/>
  <c r="BH24"/>
  <c r="BH23"/>
  <c r="BH22"/>
  <c r="BH21"/>
  <c r="BH20"/>
  <c r="BH19"/>
  <c r="BH18"/>
  <c r="BH17"/>
  <c r="BH16"/>
  <c r="BH15"/>
  <c r="BH14"/>
  <c r="BH13"/>
  <c r="BH12"/>
  <c r="BH11"/>
  <c r="BH10"/>
  <c r="BH9"/>
  <c r="BH8"/>
  <c r="BH7"/>
  <c r="BL1"/>
  <c r="BK1"/>
  <c r="BK2" a="1"/>
  <c r="BK2"/>
  <c r="BL2"/>
  <c r="BK3"/>
  <c r="BL3"/>
  <c r="BK4"/>
  <c r="BL4"/>
  <c r="BK5"/>
  <c r="BL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2" a="1"/>
  <c r="BG4"/>
  <c r="BH1"/>
  <c r="BG2"/>
  <c r="BG1"/>
  <c r="BH2"/>
  <c r="BG3"/>
  <c r="BH3"/>
  <c r="BH4"/>
  <c r="BG5"/>
  <c r="BH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14" i="3"/>
  <c r="F12"/>
  <c r="F11"/>
  <c r="F13"/>
  <c r="F10"/>
  <c r="F9"/>
  <c r="E12"/>
  <c r="E11"/>
  <c r="E13"/>
  <c r="E10"/>
  <c r="E9"/>
  <c r="D12"/>
  <c r="D11"/>
  <c r="D13"/>
  <c r="D10"/>
  <c r="D9"/>
  <c r="C12"/>
  <c r="C11"/>
  <c r="C13"/>
  <c r="C10"/>
  <c r="C9"/>
  <c r="B13"/>
  <c r="B12"/>
  <c r="B11"/>
  <c r="B10"/>
  <c r="B9"/>
  <c r="AF26"/>
  <c r="AF25"/>
  <c r="AF24"/>
  <c r="AF23"/>
  <c r="AF22"/>
  <c r="AF21"/>
  <c r="AF20"/>
  <c r="AF19"/>
  <c r="AF18"/>
  <c r="AF17"/>
  <c r="AF16"/>
  <c r="AF15"/>
  <c r="AF14"/>
  <c r="AF13"/>
  <c r="AF12"/>
  <c r="AF11"/>
  <c r="AF10"/>
  <c r="AF9"/>
  <c r="AF8"/>
  <c r="AF7"/>
  <c r="AJ1"/>
  <c r="AI1"/>
  <c r="AI2" a="1"/>
  <c r="AI2"/>
  <c r="AJ2"/>
  <c r="AI3"/>
  <c r="AJ3"/>
  <c r="AI4"/>
  <c r="AJ4"/>
  <c r="AI5"/>
  <c r="AJ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2" a="1"/>
  <c r="AE4"/>
  <c r="AF1"/>
  <c r="AE2"/>
  <c r="AE1"/>
  <c r="AF2"/>
  <c r="AE3"/>
  <c r="AF3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</calcChain>
</file>

<file path=xl/sharedStrings.xml><?xml version="1.0" encoding="utf-8"?>
<sst xmlns="http://schemas.openxmlformats.org/spreadsheetml/2006/main" count="1076" uniqueCount="73">
  <si>
    <t>Superconductivity critical temperature (K)</t>
  </si>
  <si>
    <t>Year</t>
  </si>
  <si>
    <t>deg K</t>
  </si>
  <si>
    <t>source: http://physics.info/condensed-matter/</t>
  </si>
  <si>
    <t>who</t>
  </si>
  <si>
    <t>Hg (superconductivity discovered)
Heike Kamerlingh-Onnes, Georg Holst
Universiteit Leiden</t>
  </si>
  <si>
    <t>Pb
Heike Kamerlingh Onnes
Universiteit Leiden</t>
  </si>
  <si>
    <t xml:space="preserve">Nb (pure element with highest critical </t>
  </si>
  <si>
    <t>NbN E. Justi Berlin</t>
  </si>
  <si>
    <t>V3Si G.F. Hardy and J.K. Hulm, University of Chicago, Physical Review. Vol. 89 No. 4 (February 1953): 884.; Physical Review. Vol. 93 No. 5</t>
  </si>
  <si>
    <t>Nb3Sn B.T. Matthias, T.H. Geballe, S. Geller, E. Corenzwit
Bell Telephone Laboratories, Physical Review. Vol. 95 No. 6</t>
  </si>
  <si>
    <t>Nb3Al0.75Ge0.25</t>
  </si>
  <si>
    <t>Nb3Ge (classical superconductor with highest critical temperature)
J.R. Gavaler, M.A. Janocko, C. J. Jones
Westinghouse Research Laboratories
Applied Physics Letters. Vol. 23 No. 8 (October 1973): 480-482.
Journal of Applied Physics. Vol</t>
  </si>
  <si>
    <t xml:space="preserve">La1.85Ba0.15CuO4 (high temperature superconductivity discovered), Johann Georg Bednorz, Karl Alex Müller, IBM Zurich Research Laboratory, Zeitschrift für Physik B. Vol. 64 </t>
  </si>
  <si>
    <t xml:space="preserve">YBa2Cu3O7 (liquid nitrogen barrier broken)
Wu, Ashburn, Torng, Hor, Meng, Gao, Huang, Wang, and Chu
University of Alabama and University of Houston
Physical Review Letters. Vol. 58 </t>
  </si>
  <si>
    <t>Bi2Sr2CaCu2O8
H. Maeda, Y. Tanaka, M. Fukutomi, T. Asano
Tsukuba Magnet Laboratory
Japanese Journal of Applied Physics</t>
  </si>
  <si>
    <t xml:space="preserve">Tl2Ba2Ca2Cu3O10 Z.Z. Sheng, A.M. Hermann, University of Arkansas, Nature. Vol. 332 (March 1988): </t>
  </si>
  <si>
    <t>HgBa2Ca2Cu3O8 A. Schilling, M. Cantoni, J.D. Guo, H.R. Ott Laboratorium für Festkörperphysik, Nature. Vol. 363 (May 1993): 56</t>
  </si>
  <si>
    <t>HgBa2Ca2Cu3O8 (under 30 GPa pressure), Gao, Xue, Chen, Xiong, Meng, Ramirez, Chu, Eggert, and Mao, University of Houston
Physical Review B. Vol. 50 No. 6 (August 1994): 4260–4263.</t>
  </si>
  <si>
    <t xml:space="preserve">Hg0.8Tl0.2Ba2Ca2Cu3O8.33 (highest critical temperature of any material), P. Dai, B.C. Chakoumakos, G.F. Sun, K.W. Wong, Y. Xin, and D.F. Lu, University of Kansas, Lawrence, Physica C. Vol. 243 No. 3&amp;4 (February 1995): 201-206. </t>
  </si>
  <si>
    <t>version</t>
  </si>
  <si>
    <t>date</t>
  </si>
  <si>
    <t>what changes</t>
  </si>
  <si>
    <t>source</t>
  </si>
  <si>
    <t>Note</t>
  </si>
  <si>
    <t>Basnet</t>
  </si>
  <si>
    <t xml:space="preserve">recently copied from non-dom study; </t>
  </si>
  <si>
    <t>x</t>
  </si>
  <si>
    <t>11/13/013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</si>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</sst>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14" fontId="0" fillId="0" borderId="0" xfId="0" applyNumberFormat="1"/>
    <xf numFmtId="0" fontId="4" fillId="2" borderId="1" xfId="2"/>
    <xf numFmtId="0" fontId="5" fillId="3" borderId="2" xfId="3"/>
    <xf numFmtId="164" fontId="4" fillId="2" borderId="1" xfId="2" applyNumberFormat="1"/>
    <xf numFmtId="2" fontId="5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21111636045494317"/>
                  <c:y val="-0.11098972003499562"/>
                </c:manualLayout>
              </c:layout>
              <c:numFmt formatCode="General" sourceLinked="0"/>
            </c:trendlineLbl>
          </c:trendline>
          <c:xVal>
            <c:numRef>
              <c:f>sourcedata!$A$8:$A$22</c:f>
              <c:numCache>
                <c:formatCode>General</c:formatCode>
                <c:ptCount val="15"/>
                <c:pt idx="0">
                  <c:v>1911</c:v>
                </c:pt>
                <c:pt idx="1">
                  <c:v>1913</c:v>
                </c:pt>
                <c:pt idx="2">
                  <c:v>1932</c:v>
                </c:pt>
                <c:pt idx="3">
                  <c:v>1941</c:v>
                </c:pt>
                <c:pt idx="4">
                  <c:v>1953</c:v>
                </c:pt>
                <c:pt idx="5">
                  <c:v>1954</c:v>
                </c:pt>
                <c:pt idx="6">
                  <c:v>1967</c:v>
                </c:pt>
                <c:pt idx="7">
                  <c:v>1973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1988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</c:numCache>
            </c:numRef>
          </c:xVal>
          <c:yVal>
            <c:numRef>
              <c:f>sourcedata!$B$8:$B$22</c:f>
              <c:numCache>
                <c:formatCode>General</c:formatCode>
                <c:ptCount val="15"/>
                <c:pt idx="0">
                  <c:v>4.1539999999999999</c:v>
                </c:pt>
                <c:pt idx="1">
                  <c:v>7.1959999999999997</c:v>
                </c:pt>
                <c:pt idx="2">
                  <c:v>11.5</c:v>
                </c:pt>
                <c:pt idx="3">
                  <c:v>16.100000000000001</c:v>
                </c:pt>
                <c:pt idx="4">
                  <c:v>17.100000000000001</c:v>
                </c:pt>
                <c:pt idx="5">
                  <c:v>18.05</c:v>
                </c:pt>
                <c:pt idx="6">
                  <c:v>20.7</c:v>
                </c:pt>
                <c:pt idx="7">
                  <c:v>23.2</c:v>
                </c:pt>
                <c:pt idx="8">
                  <c:v>30</c:v>
                </c:pt>
                <c:pt idx="9">
                  <c:v>93</c:v>
                </c:pt>
                <c:pt idx="10">
                  <c:v>105</c:v>
                </c:pt>
                <c:pt idx="11">
                  <c:v>120</c:v>
                </c:pt>
                <c:pt idx="12">
                  <c:v>133</c:v>
                </c:pt>
                <c:pt idx="13">
                  <c:v>164</c:v>
                </c:pt>
                <c:pt idx="14">
                  <c:v>138</c:v>
                </c:pt>
              </c:numCache>
            </c:numRef>
          </c:yVal>
        </c:ser>
        <c:dLbls/>
        <c:axId val="77630464"/>
        <c:axId val="80347136"/>
      </c:scatterChart>
      <c:valAx>
        <c:axId val="77630464"/>
        <c:scaling>
          <c:orientation val="minMax"/>
        </c:scaling>
        <c:axPos val="b"/>
        <c:majorGridlines/>
        <c:numFmt formatCode="General" sourceLinked="1"/>
        <c:tickLblPos val="nextTo"/>
        <c:crossAx val="80347136"/>
        <c:crosses val="autoZero"/>
        <c:crossBetween val="midCat"/>
      </c:valAx>
      <c:valAx>
        <c:axId val="803471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763046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11</xdr:row>
      <xdr:rowOff>157162</xdr:rowOff>
    </xdr:from>
    <xdr:to>
      <xdr:col>13</xdr:col>
      <xdr:colOff>300037</xdr:colOff>
      <xdr:row>25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61</v>
      </c>
      <c r="B2" s="15">
        <f>PRMallall!G1</f>
        <v>3.7889401433523505E-2</v>
      </c>
      <c r="C2" s="15">
        <f>PRMallND!G1</f>
        <v>3.7113679012393805E-2</v>
      </c>
      <c r="D2" s="15">
        <f>PRM70all!G1</f>
        <v>9.1307181081155472E-2</v>
      </c>
      <c r="E2" s="15">
        <f>PRM70ND!G1</f>
        <v>9.5293248499878899E-2</v>
      </c>
    </row>
    <row r="3" spans="1:5">
      <c r="A3" t="s">
        <v>56</v>
      </c>
      <c r="B3">
        <f>PRMallall!B22</f>
        <v>15</v>
      </c>
      <c r="C3">
        <f>PRMallND!B21</f>
        <v>14</v>
      </c>
      <c r="D3">
        <f>PRM70all!B15</f>
        <v>8</v>
      </c>
      <c r="E3">
        <f>PRM70ND!B14</f>
        <v>7</v>
      </c>
    </row>
    <row r="4" spans="1:5">
      <c r="A4" t="s">
        <v>30</v>
      </c>
      <c r="B4" s="14">
        <f>PRMallall!H1</f>
        <v>0.86957947333849572</v>
      </c>
      <c r="C4" s="14">
        <f>PRMallND!H1</f>
        <v>0.85886511937831467</v>
      </c>
      <c r="D4" s="14">
        <f>PRM70all!H1</f>
        <v>0.74433078911460826</v>
      </c>
      <c r="E4" s="14">
        <f>PRM70ND!H1</f>
        <v>0.7315754483490694</v>
      </c>
    </row>
    <row r="5" spans="1:5">
      <c r="A5" t="s">
        <v>62</v>
      </c>
      <c r="B5" s="15">
        <f>PRMallall!H16</f>
        <v>8.6669463742460491E-3</v>
      </c>
      <c r="C5" s="15">
        <f>PRMallND!H16</f>
        <v>9.3381402498761285E-3</v>
      </c>
      <c r="D5" s="15">
        <f>PRM70all!H16</f>
        <v>5.0222471393158968E-2</v>
      </c>
      <c r="E5" s="15">
        <f>PRM70ND!H16</f>
        <v>6.2238466621170246E-2</v>
      </c>
    </row>
    <row r="6" spans="1:5">
      <c r="A6" t="s">
        <v>63</v>
      </c>
      <c r="B6" s="15">
        <f>PRMallall!H26</f>
        <v>4.0751344164865269E-3</v>
      </c>
      <c r="C6" s="15">
        <f>PRMallND!H26</f>
        <v>4.3667610453748881E-3</v>
      </c>
      <c r="D6" s="15">
        <f>PRM70all!H26</f>
        <v>2.1750200779692509E-2</v>
      </c>
      <c r="E6" s="15">
        <f>PRM70ND!H26</f>
        <v>2.6067737173276588E-2</v>
      </c>
    </row>
    <row r="7" spans="1:5">
      <c r="A7" t="s">
        <v>64</v>
      </c>
      <c r="B7" s="15">
        <f>SUM(B5:B6)/3</f>
        <v>4.2473602635775256E-3</v>
      </c>
      <c r="C7" s="15">
        <f>SUM(C5:C6)/3</f>
        <v>4.5683004317503386E-3</v>
      </c>
      <c r="D7" s="15">
        <f>SUM(D5:D6)/3</f>
        <v>2.3990890724283825E-2</v>
      </c>
      <c r="E7" s="15">
        <f>SUM(E5:E6)/3</f>
        <v>2.9435401264815614E-2</v>
      </c>
    </row>
    <row r="8" spans="1:5">
      <c r="A8" t="s">
        <v>65</v>
      </c>
      <c r="B8" s="16">
        <f>B7/B2</f>
        <v>0.11209890108793266</v>
      </c>
      <c r="C8" s="16">
        <f>C7/C2</f>
        <v>0.12308939866146906</v>
      </c>
      <c r="D8" s="16">
        <f>D7/D2</f>
        <v>0.2627492212574199</v>
      </c>
      <c r="E8" s="16">
        <f>E7/E2</f>
        <v>0.30889283058550598</v>
      </c>
    </row>
    <row r="9" spans="1:5">
      <c r="A9" t="s">
        <v>66</v>
      </c>
      <c r="B9" s="15">
        <f>PRMallall!B17</f>
        <v>3.7913765170099818E-2</v>
      </c>
      <c r="C9" s="15">
        <f>PRMallND!B16</f>
        <v>3.7132067918166499E-2</v>
      </c>
      <c r="D9" s="15">
        <f>PRM70all!B10</f>
        <v>9.2982499448972619E-2</v>
      </c>
      <c r="E9" s="15">
        <f>PRM70ND!B9</f>
        <v>9.9302883883388191E-2</v>
      </c>
    </row>
    <row r="10" spans="1:5">
      <c r="A10" t="s">
        <v>67</v>
      </c>
      <c r="B10" s="15">
        <f>PRMallall!B18</f>
        <v>1.025088146647512E-3</v>
      </c>
      <c r="C10" s="15">
        <f>PRMallND!B17</f>
        <v>1.1895035449415135E-3</v>
      </c>
      <c r="D10" s="15">
        <f>PRM70all!B11</f>
        <v>6.9498866540647136E-3</v>
      </c>
      <c r="E10" s="15">
        <f>PRM70ND!B10</f>
        <v>1.3907166482638511E-2</v>
      </c>
    </row>
    <row r="11" spans="1:5">
      <c r="A11" t="s">
        <v>69</v>
      </c>
      <c r="B11" s="15">
        <f>PRMallall!B20</f>
        <v>4.0440470294145825E-2</v>
      </c>
      <c r="C11" s="15">
        <f>PRMallND!B19</f>
        <v>3.966478359954996E-2</v>
      </c>
      <c r="D11" s="15">
        <f>PRM70all!B13</f>
        <v>0.10871777086097535</v>
      </c>
      <c r="E11" s="15">
        <f>PRM70ND!B12</f>
        <v>0.13063850457545442</v>
      </c>
    </row>
    <row r="12" spans="1:5">
      <c r="A12" t="s">
        <v>68</v>
      </c>
      <c r="B12" s="15">
        <f>PRMallall!B19</f>
        <v>3.6561073934449483E-2</v>
      </c>
      <c r="C12" s="15">
        <f>PRMallND!B18</f>
        <v>3.5379035806630141E-2</v>
      </c>
      <c r="D12" s="15">
        <f>PRM70all!B12</f>
        <v>8.5543657625418906E-2</v>
      </c>
      <c r="E12" s="15">
        <f>PRM70ND!B11</f>
        <v>9.1737454515589692E-2</v>
      </c>
    </row>
    <row r="13" spans="1:5">
      <c r="A13" t="s">
        <v>70</v>
      </c>
      <c r="B13">
        <f>PRMallall!E21</f>
        <v>84</v>
      </c>
      <c r="C13">
        <f>PRMallND!E20</f>
        <v>83</v>
      </c>
      <c r="D13">
        <f>PRM70all!E14</f>
        <v>22</v>
      </c>
      <c r="E13">
        <f>PRM70ND!E13</f>
        <v>21</v>
      </c>
    </row>
    <row r="14" spans="1:5">
      <c r="A14" t="s">
        <v>71</v>
      </c>
    </row>
    <row r="15" spans="1:5">
      <c r="A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J26"/>
  <sheetViews>
    <sheetView workbookViewId="0">
      <selection activeCell="F1" sqref="F1"/>
    </sheetView>
  </sheetViews>
  <sheetFormatPr defaultRowHeight="15"/>
  <sheetData>
    <row r="1" spans="1:36" ht="16.5" thickTop="1" thickBot="1"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7">
        <f>LN(G2)</f>
        <v>9.5293248499878899E-2</v>
      </c>
      <c r="H1" s="8">
        <f>G4</f>
        <v>0.7315754483490694</v>
      </c>
      <c r="I1" t="s">
        <v>1</v>
      </c>
      <c r="J1" t="s">
        <v>2</v>
      </c>
      <c r="K1" s="9">
        <f>LN(K2)</f>
        <v>0.13063850457545442</v>
      </c>
      <c r="L1" s="10">
        <f>K4</f>
        <v>0.52325741607152632</v>
      </c>
      <c r="M1" t="s">
        <v>1</v>
      </c>
      <c r="N1" t="s">
        <v>2</v>
      </c>
      <c r="O1" s="9">
        <f>LN(O2)</f>
        <v>9.1737454515589692E-2</v>
      </c>
      <c r="P1" s="10">
        <f>O4</f>
        <v>0.9691625910541336</v>
      </c>
      <c r="Q1" t="s">
        <v>1</v>
      </c>
      <c r="R1" t="s">
        <v>2</v>
      </c>
      <c r="S1" s="9">
        <f>LN(S2)</f>
        <v>9.5293248499878899E-2</v>
      </c>
      <c r="T1" s="10">
        <f>S4</f>
        <v>0.73898704703852103</v>
      </c>
      <c r="U1" t="s">
        <v>1</v>
      </c>
      <c r="V1" t="s">
        <v>2</v>
      </c>
      <c r="W1" s="9">
        <f>LN(W2)</f>
        <v>9.4467642778529384E-2</v>
      </c>
      <c r="X1" s="10">
        <f>W4</f>
        <v>0.73729926933787404</v>
      </c>
      <c r="Y1" t="s">
        <v>1</v>
      </c>
      <c r="Z1" t="s">
        <v>2</v>
      </c>
      <c r="AA1" s="9">
        <f>LN(AA2)</f>
        <v>9.3916835619795191E-2</v>
      </c>
      <c r="AB1" s="10">
        <f>AA4</f>
        <v>0.75356865684895724</v>
      </c>
      <c r="AC1" t="s">
        <v>1</v>
      </c>
      <c r="AD1" t="s">
        <v>2</v>
      </c>
      <c r="AE1" s="9">
        <f>LN(AE2)</f>
        <v>9.644816313589484E-2</v>
      </c>
      <c r="AF1" s="10">
        <f>AE4</f>
        <v>0.70453689535306951</v>
      </c>
      <c r="AG1" t="s">
        <v>1</v>
      </c>
      <c r="AH1" t="s">
        <v>2</v>
      </c>
      <c r="AI1" s="9">
        <f>LN(AI2)</f>
        <v>9.2618338058574876E-2</v>
      </c>
      <c r="AJ1" s="10">
        <f>AI4</f>
        <v>0.6746924173957658</v>
      </c>
    </row>
    <row r="2" spans="1:36" ht="15.75" thickTop="1">
      <c r="B2">
        <v>0.13063850457545442</v>
      </c>
      <c r="C2" s="11">
        <v>0.52325741607152632</v>
      </c>
      <c r="D2">
        <v>4.3902720982863261</v>
      </c>
      <c r="E2">
        <v>1973</v>
      </c>
      <c r="F2">
        <v>23.2</v>
      </c>
      <c r="G2">
        <f t="array" ref="G2:H6">LOGEST(F2:F8,E2:E8,TRUE, TRUE)</f>
        <v>1.0999813757227765</v>
      </c>
      <c r="H2">
        <v>4.5732515431818099E-81</v>
      </c>
      <c r="I2">
        <v>1986</v>
      </c>
      <c r="J2">
        <v>30</v>
      </c>
      <c r="K2">
        <f t="array" ref="K2:L6">LOGEST(J2:J7,I2:I7,TRUE, TRUE)</f>
        <v>1.1395557626508339</v>
      </c>
      <c r="L2">
        <v>1.302550554769991E-111</v>
      </c>
      <c r="M2">
        <v>1973</v>
      </c>
      <c r="N2">
        <v>23.2</v>
      </c>
      <c r="O2">
        <f t="array" ref="O2:P6">LOGEST(N2:N7,M2:M7,TRUE, TRUE)</f>
        <v>1.0960770142304923</v>
      </c>
      <c r="P2">
        <v>6.1848048844519915E-78</v>
      </c>
      <c r="Q2">
        <v>1973</v>
      </c>
      <c r="R2">
        <v>23.2</v>
      </c>
      <c r="S2">
        <f t="array" ref="S2:T6">LOGEST(R2:R7,Q2:Q7,TRUE, TRUE)</f>
        <v>1.0999813757227765</v>
      </c>
      <c r="T2">
        <v>4.4424705334314541E-81</v>
      </c>
      <c r="U2">
        <v>1973</v>
      </c>
      <c r="V2">
        <v>23.2</v>
      </c>
      <c r="W2">
        <f t="array" ref="W2:X6">LOGEST(V2:V7,U2:U7,TRUE, TRUE)</f>
        <v>1.09907359958975</v>
      </c>
      <c r="X2">
        <v>2.2810181974329499E-80</v>
      </c>
      <c r="Y2">
        <v>1973</v>
      </c>
      <c r="Z2">
        <v>23.2</v>
      </c>
      <c r="AA2">
        <f t="array" ref="AA2:AB6">LOGEST(Z2:Z7,Y2:Y7,TRUE, TRUE)</f>
        <v>1.0984683886756734</v>
      </c>
      <c r="AB2">
        <v>6.6640586924014184E-80</v>
      </c>
      <c r="AC2">
        <v>1973</v>
      </c>
      <c r="AD2">
        <v>23.2</v>
      </c>
      <c r="AE2">
        <f t="array" ref="AE2:AF6">LOGEST(AD2:AD7,AC2:AC7,TRUE, TRUE)</f>
        <v>1.1012524941883159</v>
      </c>
      <c r="AF2">
        <v>4.6450567207540771E-82</v>
      </c>
      <c r="AG2">
        <v>1973</v>
      </c>
      <c r="AH2">
        <v>23.2</v>
      </c>
      <c r="AI2">
        <f t="array" ref="AI2:AJ6">LOGEST(AH2:AH7,AG2:AG7,TRUE, TRUE)</f>
        <v>1.0970429558127333</v>
      </c>
      <c r="AJ2">
        <v>9.1577246543659324E-79</v>
      </c>
    </row>
    <row r="3" spans="1:36">
      <c r="B3">
        <v>9.1737454515589692E-2</v>
      </c>
      <c r="C3" s="11">
        <v>0.9691625910541336</v>
      </c>
      <c r="D3">
        <v>125.71258405729907</v>
      </c>
      <c r="E3">
        <v>1986</v>
      </c>
      <c r="F3">
        <v>30</v>
      </c>
      <c r="G3">
        <v>2.5814200982793609E-2</v>
      </c>
      <c r="H3">
        <v>51.293080894914766</v>
      </c>
      <c r="I3">
        <v>1987</v>
      </c>
      <c r="J3">
        <v>93</v>
      </c>
      <c r="K3">
        <v>6.2348424203632076E-2</v>
      </c>
      <c r="L3">
        <v>124.03194306752914</v>
      </c>
      <c r="M3">
        <v>1987</v>
      </c>
      <c r="N3">
        <v>93</v>
      </c>
      <c r="O3">
        <v>8.181959182923906E-3</v>
      </c>
      <c r="P3">
        <v>16.259013600864478</v>
      </c>
      <c r="Q3">
        <v>1986</v>
      </c>
      <c r="R3">
        <v>30</v>
      </c>
      <c r="S3">
        <v>2.8316837814062284E-2</v>
      </c>
      <c r="T3">
        <v>56.265894010398334</v>
      </c>
      <c r="U3">
        <v>1986</v>
      </c>
      <c r="V3">
        <v>30</v>
      </c>
      <c r="W3">
        <v>2.8194332790401851E-2</v>
      </c>
      <c r="X3">
        <v>56.017774662334872</v>
      </c>
      <c r="Y3">
        <v>1986</v>
      </c>
      <c r="Z3">
        <v>30</v>
      </c>
      <c r="AA3">
        <v>2.6853445346639838E-2</v>
      </c>
      <c r="AB3">
        <v>53.35363888616267</v>
      </c>
      <c r="AC3">
        <v>1986</v>
      </c>
      <c r="AD3">
        <v>30</v>
      </c>
      <c r="AE3">
        <v>3.1229405947168724E-2</v>
      </c>
      <c r="AF3">
        <v>62.021917326590618</v>
      </c>
      <c r="AG3">
        <v>1986</v>
      </c>
      <c r="AH3">
        <v>30</v>
      </c>
      <c r="AI3">
        <v>3.2155936815342866E-2</v>
      </c>
      <c r="AJ3">
        <v>63.856637278110547</v>
      </c>
    </row>
    <row r="4" spans="1:36" ht="15.75" thickBot="1">
      <c r="B4">
        <v>9.5293248499878899E-2</v>
      </c>
      <c r="C4" s="11">
        <v>0.73898704703852103</v>
      </c>
      <c r="D4">
        <v>11.324909950313197</v>
      </c>
      <c r="E4">
        <v>1987</v>
      </c>
      <c r="F4">
        <v>93</v>
      </c>
      <c r="G4">
        <v>0.7315754483490694</v>
      </c>
      <c r="H4">
        <v>0.4350286475117906</v>
      </c>
      <c r="I4">
        <v>1988</v>
      </c>
      <c r="J4">
        <v>105</v>
      </c>
      <c r="K4">
        <v>0.52325741607152632</v>
      </c>
      <c r="L4">
        <v>0.46378734930002308</v>
      </c>
      <c r="M4">
        <v>1988</v>
      </c>
      <c r="N4">
        <v>105</v>
      </c>
      <c r="O4">
        <v>0.9691625910541336</v>
      </c>
      <c r="P4">
        <v>0.13760132142809212</v>
      </c>
      <c r="Q4">
        <v>1988</v>
      </c>
      <c r="R4">
        <v>105</v>
      </c>
      <c r="S4">
        <v>0.73898704703852103</v>
      </c>
      <c r="T4">
        <v>0.4772038330480653</v>
      </c>
      <c r="U4">
        <v>1987</v>
      </c>
      <c r="V4">
        <v>93</v>
      </c>
      <c r="W4">
        <v>0.73729926933787404</v>
      </c>
      <c r="X4">
        <v>0.4741624056056799</v>
      </c>
      <c r="Y4">
        <v>1987</v>
      </c>
      <c r="Z4">
        <v>93</v>
      </c>
      <c r="AA4">
        <v>0.75356865684895724</v>
      </c>
      <c r="AB4">
        <v>0.4516118306122156</v>
      </c>
      <c r="AC4">
        <v>1987</v>
      </c>
      <c r="AD4">
        <v>93</v>
      </c>
      <c r="AE4">
        <v>0.70453689535306951</v>
      </c>
      <c r="AF4">
        <v>0.48581554378875091</v>
      </c>
      <c r="AG4">
        <v>1987</v>
      </c>
      <c r="AH4">
        <v>93</v>
      </c>
      <c r="AI4">
        <v>0.6746924173957658</v>
      </c>
      <c r="AJ4">
        <v>0.48430015053250314</v>
      </c>
    </row>
    <row r="5" spans="1:36" ht="16.5" thickTop="1" thickBot="1">
      <c r="B5">
        <v>9.4467642778529384E-2</v>
      </c>
      <c r="C5" s="11">
        <v>0.73729926933787404</v>
      </c>
      <c r="D5">
        <v>11.226451749556121</v>
      </c>
      <c r="E5">
        <v>1988</v>
      </c>
      <c r="F5">
        <v>105</v>
      </c>
      <c r="G5">
        <v>13.627208164259834</v>
      </c>
      <c r="H5">
        <v>5</v>
      </c>
      <c r="I5">
        <v>1988</v>
      </c>
      <c r="J5">
        <v>120</v>
      </c>
      <c r="K5" s="8">
        <v>4.3902720982863261</v>
      </c>
      <c r="L5">
        <v>4</v>
      </c>
      <c r="M5">
        <v>1988</v>
      </c>
      <c r="N5">
        <v>120</v>
      </c>
      <c r="O5" s="8">
        <v>125.71258405729907</v>
      </c>
      <c r="P5">
        <v>4</v>
      </c>
      <c r="Q5">
        <v>1988</v>
      </c>
      <c r="R5">
        <v>120</v>
      </c>
      <c r="S5" s="8">
        <v>11.324909950313197</v>
      </c>
      <c r="T5">
        <v>4</v>
      </c>
      <c r="U5">
        <v>1988</v>
      </c>
      <c r="V5">
        <v>120</v>
      </c>
      <c r="W5" s="8">
        <v>11.226451749556121</v>
      </c>
      <c r="X5">
        <v>4</v>
      </c>
      <c r="Y5">
        <v>1988</v>
      </c>
      <c r="Z5">
        <v>105</v>
      </c>
      <c r="AA5" s="8">
        <v>12.231701490781219</v>
      </c>
      <c r="AB5">
        <v>4</v>
      </c>
      <c r="AC5">
        <v>1988</v>
      </c>
      <c r="AD5">
        <v>105</v>
      </c>
      <c r="AE5" s="8">
        <v>9.5380693463567283</v>
      </c>
      <c r="AF5">
        <v>4</v>
      </c>
      <c r="AG5">
        <v>1988</v>
      </c>
      <c r="AH5">
        <v>105</v>
      </c>
      <c r="AI5" s="8">
        <v>8.2960552225010922</v>
      </c>
      <c r="AJ5">
        <v>4</v>
      </c>
    </row>
    <row r="6" spans="1:36" ht="15.75" thickTop="1">
      <c r="B6">
        <v>9.3916835619795191E-2</v>
      </c>
      <c r="C6" s="11">
        <v>0.75356865684895724</v>
      </c>
      <c r="D6">
        <v>12.231701490781219</v>
      </c>
      <c r="E6">
        <v>1988</v>
      </c>
      <c r="F6">
        <v>120</v>
      </c>
      <c r="G6">
        <v>2.5789481115433497</v>
      </c>
      <c r="H6">
        <v>0.94624962077968888</v>
      </c>
      <c r="I6">
        <v>1993</v>
      </c>
      <c r="J6">
        <v>133</v>
      </c>
      <c r="K6">
        <v>0.94434184456667802</v>
      </c>
      <c r="L6">
        <v>0.86039482148296642</v>
      </c>
      <c r="M6">
        <v>1993</v>
      </c>
      <c r="N6">
        <v>133</v>
      </c>
      <c r="O6">
        <v>2.3802576120027998</v>
      </c>
      <c r="P6">
        <v>7.573649463502849E-2</v>
      </c>
      <c r="Q6">
        <v>1993</v>
      </c>
      <c r="R6">
        <v>133</v>
      </c>
      <c r="S6">
        <v>2.5789481115433501</v>
      </c>
      <c r="T6">
        <v>0.91089399310306318</v>
      </c>
      <c r="U6">
        <v>1993</v>
      </c>
      <c r="V6">
        <v>133</v>
      </c>
      <c r="W6">
        <v>2.5240429996712854</v>
      </c>
      <c r="X6">
        <v>0.89931994755906119</v>
      </c>
      <c r="Y6">
        <v>1993</v>
      </c>
      <c r="Z6">
        <v>133</v>
      </c>
      <c r="AA6">
        <v>2.4946952176303503</v>
      </c>
      <c r="AB6">
        <v>0.81581298219566611</v>
      </c>
      <c r="AC6">
        <v>1988</v>
      </c>
      <c r="AD6">
        <v>120</v>
      </c>
      <c r="AE6">
        <v>2.25114405769374</v>
      </c>
      <c r="AF6">
        <v>0.94406697034703912</v>
      </c>
      <c r="AG6">
        <v>1988</v>
      </c>
      <c r="AH6">
        <v>120</v>
      </c>
      <c r="AI6">
        <v>1.9458118428968121</v>
      </c>
      <c r="AJ6">
        <v>0.93818654322322081</v>
      </c>
    </row>
    <row r="7" spans="1:36">
      <c r="B7">
        <v>9.644816313589484E-2</v>
      </c>
      <c r="C7" s="11">
        <v>0.70453689535306951</v>
      </c>
      <c r="D7">
        <v>9.5380693463567283</v>
      </c>
      <c r="E7">
        <v>1993</v>
      </c>
      <c r="F7">
        <v>133</v>
      </c>
      <c r="G7" t="s">
        <v>32</v>
      </c>
      <c r="H7">
        <f>TINV(0.0455,H5)</f>
        <v>2.6486542536661553</v>
      </c>
      <c r="I7">
        <v>1994</v>
      </c>
      <c r="J7">
        <v>164</v>
      </c>
      <c r="K7" t="s">
        <v>32</v>
      </c>
      <c r="L7">
        <f>TINV(0.0455,L5)</f>
        <v>2.8693151695711707</v>
      </c>
      <c r="M7">
        <v>1994</v>
      </c>
      <c r="N7">
        <v>164</v>
      </c>
      <c r="O7" t="s">
        <v>32</v>
      </c>
      <c r="P7">
        <f>TINV(0.0455,P5)</f>
        <v>2.8693151695711707</v>
      </c>
      <c r="Q7">
        <v>1994</v>
      </c>
      <c r="R7">
        <v>164</v>
      </c>
      <c r="S7" t="s">
        <v>32</v>
      </c>
      <c r="T7">
        <f>TINV(0.0455,T5)</f>
        <v>2.8693151695711707</v>
      </c>
      <c r="U7">
        <v>1994</v>
      </c>
      <c r="V7">
        <v>164</v>
      </c>
      <c r="W7" t="s">
        <v>32</v>
      </c>
      <c r="X7">
        <f>TINV(0.0455,X5)</f>
        <v>2.8693151695711707</v>
      </c>
      <c r="Y7">
        <v>1994</v>
      </c>
      <c r="Z7">
        <v>164</v>
      </c>
      <c r="AA7" t="s">
        <v>32</v>
      </c>
      <c r="AB7">
        <f>TINV(0.0455,AB5)</f>
        <v>2.8693151695711707</v>
      </c>
      <c r="AC7">
        <v>1994</v>
      </c>
      <c r="AD7">
        <v>164</v>
      </c>
      <c r="AE7" t="s">
        <v>32</v>
      </c>
      <c r="AF7">
        <f>TINV(0.0455,AF5)</f>
        <v>2.8693151695711707</v>
      </c>
      <c r="AG7">
        <v>1993</v>
      </c>
      <c r="AH7">
        <v>133</v>
      </c>
    </row>
    <row r="8" spans="1:36">
      <c r="B8">
        <v>9.2618338058574876E-2</v>
      </c>
      <c r="C8" s="11">
        <v>0.6746924173957658</v>
      </c>
      <c r="D8">
        <v>8.2960552225010922</v>
      </c>
      <c r="E8">
        <v>1994</v>
      </c>
      <c r="F8">
        <v>164</v>
      </c>
      <c r="G8" t="s">
        <v>33</v>
      </c>
      <c r="H8">
        <f>H7*G3</f>
        <v>6.8372893238069332E-2</v>
      </c>
      <c r="K8" t="s">
        <v>33</v>
      </c>
      <c r="L8">
        <f>L7*K3</f>
        <v>0.17889727936633987</v>
      </c>
      <c r="O8" t="s">
        <v>33</v>
      </c>
      <c r="P8">
        <f>P7*O3</f>
        <v>2.3476619600375705E-2</v>
      </c>
      <c r="S8" t="s">
        <v>33</v>
      </c>
      <c r="T8">
        <f>T7*S3</f>
        <v>8.1249932294175459E-2</v>
      </c>
      <c r="W8" t="s">
        <v>33</v>
      </c>
      <c r="X8">
        <f>X7*W3</f>
        <v>8.0898426771437909E-2</v>
      </c>
      <c r="AA8" t="s">
        <v>33</v>
      </c>
      <c r="AB8">
        <f>AB7*AA3</f>
        <v>7.7050998088364048E-2</v>
      </c>
      <c r="AE8" t="s">
        <v>33</v>
      </c>
      <c r="AF8">
        <f>AF7*AE3</f>
        <v>8.960700822090735E-2</v>
      </c>
    </row>
    <row r="9" spans="1:36">
      <c r="A9" t="s">
        <v>51</v>
      </c>
      <c r="B9" s="1">
        <f>AVERAGE(B2:B8)</f>
        <v>9.9302883883388191E-2</v>
      </c>
      <c r="C9" s="1">
        <f>AVERAGE(C2:C8)</f>
        <v>0.72878632758569262</v>
      </c>
      <c r="D9" s="1">
        <f>AVERAGE(D2:D8)</f>
        <v>26.102863416441966</v>
      </c>
      <c r="E9" s="1">
        <f>AVERAGE(E2:E8)</f>
        <v>1987</v>
      </c>
      <c r="F9" s="1">
        <f>AVERAGE(F2:F8)</f>
        <v>95.45714285714287</v>
      </c>
      <c r="G9" t="s">
        <v>34</v>
      </c>
      <c r="H9">
        <f>G2+H8</f>
        <v>1.1683542689608459</v>
      </c>
      <c r="K9" t="s">
        <v>34</v>
      </c>
      <c r="L9">
        <f>K2+L8</f>
        <v>1.3184530420171738</v>
      </c>
      <c r="O9" t="s">
        <v>34</v>
      </c>
      <c r="P9">
        <f>O2+P8</f>
        <v>1.119553633830868</v>
      </c>
      <c r="S9" t="s">
        <v>34</v>
      </c>
      <c r="T9">
        <f>S2+T8</f>
        <v>1.1812313080169521</v>
      </c>
      <c r="W9" t="s">
        <v>34</v>
      </c>
      <c r="X9">
        <f>W2+X8</f>
        <v>1.1799720263611879</v>
      </c>
      <c r="AA9" t="s">
        <v>34</v>
      </c>
      <c r="AB9">
        <f>AA2+AB8</f>
        <v>1.1755193867640374</v>
      </c>
      <c r="AE9" t="s">
        <v>34</v>
      </c>
      <c r="AF9">
        <f>AE2+AF8</f>
        <v>1.1908595024092232</v>
      </c>
    </row>
    <row r="10" spans="1:36">
      <c r="A10" t="s">
        <v>52</v>
      </c>
      <c r="B10" s="1">
        <f>STDEV(B2:B8)</f>
        <v>1.3907166482638511E-2</v>
      </c>
      <c r="C10" s="1">
        <f>STDEV(C2:C8)</f>
        <v>0.13186341183767311</v>
      </c>
      <c r="D10" s="1">
        <f>STDEV(D2:D8)</f>
        <v>44.002107060224205</v>
      </c>
      <c r="E10" s="1">
        <f>STDEV(E2:E8)</f>
        <v>6.8799224801834313</v>
      </c>
      <c r="F10" s="1">
        <f>STDEV(F2:F8)</f>
        <v>52.14207696741844</v>
      </c>
      <c r="G10" t="s">
        <v>35</v>
      </c>
      <c r="H10">
        <f>G2-H8</f>
        <v>1.0316084824847072</v>
      </c>
      <c r="K10" t="s">
        <v>35</v>
      </c>
      <c r="L10">
        <f>K2-L8</f>
        <v>0.96065848328449399</v>
      </c>
      <c r="O10" t="s">
        <v>35</v>
      </c>
      <c r="P10">
        <f>O2-P8</f>
        <v>1.0726003946301166</v>
      </c>
      <c r="S10" t="s">
        <v>35</v>
      </c>
      <c r="T10">
        <f>S2-T8</f>
        <v>1.018731443428601</v>
      </c>
      <c r="W10" t="s">
        <v>35</v>
      </c>
      <c r="X10">
        <f>W2-X8</f>
        <v>1.0181751728183122</v>
      </c>
      <c r="AA10" t="s">
        <v>35</v>
      </c>
      <c r="AB10">
        <f>AA2-AB8</f>
        <v>1.0214173905873094</v>
      </c>
      <c r="AE10" t="s">
        <v>35</v>
      </c>
      <c r="AF10">
        <f>AE2-AF8</f>
        <v>1.0116454859674087</v>
      </c>
    </row>
    <row r="11" spans="1:36">
      <c r="A11" t="s">
        <v>53</v>
      </c>
      <c r="B11" s="1">
        <f>MIN(B2:B8)</f>
        <v>9.1737454515589692E-2</v>
      </c>
      <c r="C11" s="1">
        <f>MIN(C2:C8)</f>
        <v>0.52325741607152632</v>
      </c>
      <c r="D11" s="1">
        <f>MIN(D2:D8)</f>
        <v>4.3902720982863261</v>
      </c>
      <c r="E11" s="1">
        <f>MIN(E2:E8)</f>
        <v>1973</v>
      </c>
      <c r="F11" s="1">
        <f>MIN(F2:F8)</f>
        <v>23.2</v>
      </c>
      <c r="G11" t="s">
        <v>36</v>
      </c>
      <c r="H11" s="12">
        <f>LN(G2)</f>
        <v>9.5293248499878899E-2</v>
      </c>
      <c r="K11" t="s">
        <v>36</v>
      </c>
      <c r="L11" s="12">
        <f>LN(K2)</f>
        <v>0.13063850457545442</v>
      </c>
      <c r="O11" t="s">
        <v>36</v>
      </c>
      <c r="P11" s="12">
        <f>LN(O2)</f>
        <v>9.1737454515589692E-2</v>
      </c>
      <c r="S11" t="s">
        <v>36</v>
      </c>
      <c r="T11" s="12">
        <f>LN(S2)</f>
        <v>9.5293248499878899E-2</v>
      </c>
      <c r="W11" t="s">
        <v>36</v>
      </c>
      <c r="X11" s="12">
        <f>LN(W2)</f>
        <v>9.4467642778529384E-2</v>
      </c>
      <c r="AA11" t="s">
        <v>36</v>
      </c>
      <c r="AB11" s="12">
        <f>LN(AA2)</f>
        <v>9.3916835619795191E-2</v>
      </c>
      <c r="AE11" t="s">
        <v>36</v>
      </c>
      <c r="AF11" s="12">
        <f>LN(AE2)</f>
        <v>9.644816313589484E-2</v>
      </c>
    </row>
    <row r="12" spans="1:36">
      <c r="A12" t="s">
        <v>54</v>
      </c>
      <c r="B12" s="1">
        <f>MAX(B2:B8)</f>
        <v>0.13063850457545442</v>
      </c>
      <c r="C12" s="1">
        <f>MAX(C2:C8)</f>
        <v>0.9691625910541336</v>
      </c>
      <c r="D12" s="1">
        <f>MAX(D2:D8)</f>
        <v>125.71258405729907</v>
      </c>
      <c r="E12" s="1">
        <f>MAX(E2:E8)</f>
        <v>1994</v>
      </c>
      <c r="F12" s="1">
        <f>MAX(F2:F8)</f>
        <v>164</v>
      </c>
      <c r="G12" t="s">
        <v>37</v>
      </c>
      <c r="H12" s="12">
        <f>LN(H9)</f>
        <v>0.15559615088258616</v>
      </c>
      <c r="K12" t="s">
        <v>37</v>
      </c>
      <c r="L12" s="12">
        <f>LN(L9)</f>
        <v>0.2764591114763213</v>
      </c>
      <c r="O12" t="s">
        <v>37</v>
      </c>
      <c r="P12" s="12">
        <f>LN(P9)</f>
        <v>0.11293006464590384</v>
      </c>
      <c r="S12" t="s">
        <v>37</v>
      </c>
      <c r="T12" s="12">
        <f>LN(T9)</f>
        <v>0.16655737579962326</v>
      </c>
      <c r="W12" t="s">
        <v>37</v>
      </c>
      <c r="X12" s="12">
        <f>LN(X9)</f>
        <v>0.16549073172300094</v>
      </c>
      <c r="AA12" t="s">
        <v>37</v>
      </c>
      <c r="AB12" s="12">
        <f>LN(AB9)</f>
        <v>0.16171008121761496</v>
      </c>
      <c r="AE12" t="s">
        <v>37</v>
      </c>
      <c r="AF12" s="12">
        <f>LN(AF9)</f>
        <v>0.17467531734343766</v>
      </c>
    </row>
    <row r="13" spans="1:36">
      <c r="A13" t="s">
        <v>55</v>
      </c>
      <c r="B13" s="1">
        <f>ABS(B12-B11)</f>
        <v>3.8901050059864731E-2</v>
      </c>
      <c r="C13" s="1">
        <f>ABS(C12-C11)</f>
        <v>0.44590517498260729</v>
      </c>
      <c r="D13" s="1">
        <f>ABS(D12-D11)</f>
        <v>121.32231195901274</v>
      </c>
      <c r="E13" s="1">
        <f>ABS(E12-E11)</f>
        <v>21</v>
      </c>
      <c r="F13" s="1">
        <f>ABS(F12-F11)</f>
        <v>140.80000000000001</v>
      </c>
      <c r="G13" t="s">
        <v>38</v>
      </c>
      <c r="H13" s="12">
        <f>LN(H10)</f>
        <v>3.1119217640245663E-2</v>
      </c>
      <c r="K13" t="s">
        <v>38</v>
      </c>
      <c r="L13" s="12">
        <f>LN(L10)</f>
        <v>-4.0136309567907417E-2</v>
      </c>
      <c r="O13" t="s">
        <v>38</v>
      </c>
      <c r="P13" s="12">
        <f>LN(P10)</f>
        <v>7.008597548580392E-2</v>
      </c>
      <c r="S13" t="s">
        <v>38</v>
      </c>
      <c r="T13" s="12">
        <f>LN(T10)</f>
        <v>1.8558170367629509E-2</v>
      </c>
      <c r="W13" t="s">
        <v>38</v>
      </c>
      <c r="X13" s="12">
        <f>LN(X10)</f>
        <v>1.8011978785078781E-2</v>
      </c>
      <c r="AA13" t="s">
        <v>38</v>
      </c>
      <c r="AB13" s="12">
        <f>LN(AB10)</f>
        <v>2.1191261312533415E-2</v>
      </c>
      <c r="AE13" t="s">
        <v>38</v>
      </c>
      <c r="AF13" s="12">
        <f>LN(AF10)</f>
        <v>1.1578199183399349E-2</v>
      </c>
    </row>
    <row r="14" spans="1:36">
      <c r="A14" t="s">
        <v>56</v>
      </c>
      <c r="B14" s="1">
        <f>COUNT(B2:B8)</f>
        <v>7</v>
      </c>
      <c r="G14" t="s">
        <v>39</v>
      </c>
      <c r="H14" s="12">
        <f>H12-H11</f>
        <v>6.030290238270726E-2</v>
      </c>
      <c r="K14" t="s">
        <v>39</v>
      </c>
      <c r="L14" s="12">
        <f>L12-L11</f>
        <v>0.14582060690086687</v>
      </c>
      <c r="O14" t="s">
        <v>39</v>
      </c>
      <c r="P14" s="12">
        <f>P12-P11</f>
        <v>2.1192610130314149E-2</v>
      </c>
      <c r="S14" t="s">
        <v>39</v>
      </c>
      <c r="T14" s="12">
        <f>T12-T11</f>
        <v>7.1264127299744365E-2</v>
      </c>
      <c r="W14" t="s">
        <v>39</v>
      </c>
      <c r="X14" s="12">
        <f>X12-X11</f>
        <v>7.1023088944471555E-2</v>
      </c>
      <c r="AA14" t="s">
        <v>39</v>
      </c>
      <c r="AB14" s="12">
        <f>AB12-AB11</f>
        <v>6.7793245597819768E-2</v>
      </c>
      <c r="AE14" t="s">
        <v>39</v>
      </c>
      <c r="AF14" s="12">
        <f>AF12-AF11</f>
        <v>7.8227154207542823E-2</v>
      </c>
    </row>
    <row r="15" spans="1:36">
      <c r="G15" t="s">
        <v>40</v>
      </c>
      <c r="H15" s="12">
        <f>H11-H13</f>
        <v>6.4174030859633233E-2</v>
      </c>
      <c r="K15" t="s">
        <v>40</v>
      </c>
      <c r="L15" s="12">
        <f>L11-L13</f>
        <v>0.17077481414336185</v>
      </c>
      <c r="O15" t="s">
        <v>40</v>
      </c>
      <c r="P15" s="12">
        <f>P11-P13</f>
        <v>2.1651479029785772E-2</v>
      </c>
      <c r="S15" t="s">
        <v>40</v>
      </c>
      <c r="T15" s="12">
        <f>T11-T13</f>
        <v>7.673507813224939E-2</v>
      </c>
      <c r="W15" t="s">
        <v>40</v>
      </c>
      <c r="X15" s="12">
        <f>X11-X13</f>
        <v>7.6455663993450607E-2</v>
      </c>
      <c r="AA15" t="s">
        <v>40</v>
      </c>
      <c r="AB15" s="12">
        <f>AB11-AB13</f>
        <v>7.2725574307261773E-2</v>
      </c>
      <c r="AE15" t="s">
        <v>40</v>
      </c>
      <c r="AF15" s="12">
        <f>AF11-AF13</f>
        <v>8.4869963952495492E-2</v>
      </c>
    </row>
    <row r="16" spans="1:36">
      <c r="G16" t="s">
        <v>41</v>
      </c>
      <c r="H16" s="13">
        <f>AVERAGE(H14:H15)</f>
        <v>6.2238466621170246E-2</v>
      </c>
      <c r="K16" t="s">
        <v>41</v>
      </c>
      <c r="L16" s="13">
        <f>AVERAGE(L14:L15)</f>
        <v>0.15829771052211436</v>
      </c>
      <c r="O16" t="s">
        <v>41</v>
      </c>
      <c r="P16" s="13">
        <f>AVERAGE(P14:P15)</f>
        <v>2.1422044580049961E-2</v>
      </c>
      <c r="S16" t="s">
        <v>41</v>
      </c>
      <c r="T16" s="13">
        <f>AVERAGE(T14:T15)</f>
        <v>7.3999602715996871E-2</v>
      </c>
      <c r="W16" t="s">
        <v>41</v>
      </c>
      <c r="X16" s="13">
        <f>AVERAGE(X14:X15)</f>
        <v>7.3739376468961088E-2</v>
      </c>
      <c r="AA16" t="s">
        <v>41</v>
      </c>
      <c r="AB16" s="13">
        <f>AVERAGE(AB14:AB15)</f>
        <v>7.0259409952540763E-2</v>
      </c>
      <c r="AE16" t="s">
        <v>41</v>
      </c>
      <c r="AF16" s="13">
        <f>AVERAGE(AF14:AF15)</f>
        <v>8.1548559080019151E-2</v>
      </c>
    </row>
    <row r="17" spans="7:32">
      <c r="G17" t="s">
        <v>42</v>
      </c>
      <c r="H17">
        <f>TINV(0.3173,H5)</f>
        <v>1.1105333943044307</v>
      </c>
      <c r="K17" t="s">
        <v>42</v>
      </c>
      <c r="L17">
        <f>TINV(0.3173,L5)</f>
        <v>1.1416549873749267</v>
      </c>
      <c r="O17" t="s">
        <v>42</v>
      </c>
      <c r="P17">
        <f>TINV(0.3173,P5)</f>
        <v>1.1416549873749267</v>
      </c>
      <c r="S17" t="s">
        <v>42</v>
      </c>
      <c r="T17">
        <f>TINV(0.3173,T5)</f>
        <v>1.1416549873749267</v>
      </c>
      <c r="W17" t="s">
        <v>42</v>
      </c>
      <c r="X17">
        <f>TINV(0.3173,X5)</f>
        <v>1.1416549873749267</v>
      </c>
      <c r="AA17" t="s">
        <v>42</v>
      </c>
      <c r="AB17">
        <f>TINV(0.3173,AB5)</f>
        <v>1.1416549873749267</v>
      </c>
      <c r="AE17" t="s">
        <v>42</v>
      </c>
      <c r="AF17">
        <f>TINV(0.3173,AF5)</f>
        <v>1.1416549873749267</v>
      </c>
    </row>
    <row r="18" spans="7:32">
      <c r="G18" t="s">
        <v>43</v>
      </c>
      <c r="H18">
        <f>H17*G3</f>
        <v>2.8667532238678555E-2</v>
      </c>
      <c r="K18" t="s">
        <v>43</v>
      </c>
      <c r="L18">
        <f>L17*K3</f>
        <v>7.1180389447044148E-2</v>
      </c>
      <c r="O18" t="s">
        <v>43</v>
      </c>
      <c r="P18">
        <f>P17*O3</f>
        <v>9.3409745076831578E-3</v>
      </c>
      <c r="S18" t="s">
        <v>43</v>
      </c>
      <c r="T18">
        <f>T17*S3</f>
        <v>3.2328059117111126E-2</v>
      </c>
      <c r="W18" t="s">
        <v>43</v>
      </c>
      <c r="X18">
        <f>X17*W3</f>
        <v>3.2188200645870704E-2</v>
      </c>
      <c r="AA18" t="s">
        <v>43</v>
      </c>
      <c r="AB18">
        <f>AB17*AA3</f>
        <v>3.0657369808191389E-2</v>
      </c>
      <c r="AE18" t="s">
        <v>43</v>
      </c>
      <c r="AF18">
        <f>AF17*AE3</f>
        <v>3.5653207052341367E-2</v>
      </c>
    </row>
    <row r="19" spans="7:32">
      <c r="G19" t="s">
        <v>44</v>
      </c>
      <c r="H19">
        <f>G2+H18</f>
        <v>1.128648907961455</v>
      </c>
      <c r="K19" t="s">
        <v>44</v>
      </c>
      <c r="L19">
        <f>K2+L18</f>
        <v>1.2107361520978781</v>
      </c>
      <c r="O19" t="s">
        <v>44</v>
      </c>
      <c r="P19">
        <f>O2+P18</f>
        <v>1.1054179887381754</v>
      </c>
      <c r="S19" t="s">
        <v>44</v>
      </c>
      <c r="T19">
        <f>S2+T18</f>
        <v>1.1323094348398877</v>
      </c>
      <c r="W19" t="s">
        <v>44</v>
      </c>
      <c r="X19">
        <f>W2+X18</f>
        <v>1.1312618002356207</v>
      </c>
      <c r="AA19" t="s">
        <v>44</v>
      </c>
      <c r="AB19">
        <f>AA2+AB18</f>
        <v>1.1291257584838648</v>
      </c>
      <c r="AE19" t="s">
        <v>44</v>
      </c>
      <c r="AF19">
        <f>AE2+AF18</f>
        <v>1.1369057012406574</v>
      </c>
    </row>
    <row r="20" spans="7:32">
      <c r="G20" t="s">
        <v>45</v>
      </c>
      <c r="H20">
        <f>G2-H18</f>
        <v>1.0713138434840981</v>
      </c>
      <c r="K20" t="s">
        <v>45</v>
      </c>
      <c r="L20">
        <f>K2-L18</f>
        <v>1.0683753732037897</v>
      </c>
      <c r="O20" t="s">
        <v>45</v>
      </c>
      <c r="P20">
        <f>O2-P18</f>
        <v>1.0867360397228092</v>
      </c>
      <c r="S20" t="s">
        <v>45</v>
      </c>
      <c r="T20">
        <f>S2-T18</f>
        <v>1.0676533166056654</v>
      </c>
      <c r="W20" t="s">
        <v>45</v>
      </c>
      <c r="X20">
        <f>W2-X18</f>
        <v>1.0668853989438793</v>
      </c>
      <c r="AA20" t="s">
        <v>45</v>
      </c>
      <c r="AB20">
        <f>AA2-AB18</f>
        <v>1.0678110188674821</v>
      </c>
      <c r="AE20" t="s">
        <v>45</v>
      </c>
      <c r="AF20">
        <f>AE2-AF18</f>
        <v>1.0655992871359745</v>
      </c>
    </row>
    <row r="21" spans="7:32">
      <c r="G21" t="s">
        <v>36</v>
      </c>
      <c r="H21" s="12">
        <f>LN(G2)</f>
        <v>9.5293248499878899E-2</v>
      </c>
      <c r="K21" t="s">
        <v>36</v>
      </c>
      <c r="L21" s="12">
        <f>LN(K2)</f>
        <v>0.13063850457545442</v>
      </c>
      <c r="O21" t="s">
        <v>36</v>
      </c>
      <c r="P21" s="12">
        <f>LN(O2)</f>
        <v>9.1737454515589692E-2</v>
      </c>
      <c r="S21" t="s">
        <v>36</v>
      </c>
      <c r="T21" s="12">
        <f>LN(S2)</f>
        <v>9.5293248499878899E-2</v>
      </c>
      <c r="W21" t="s">
        <v>36</v>
      </c>
      <c r="X21" s="12">
        <f>LN(W2)</f>
        <v>9.4467642778529384E-2</v>
      </c>
      <c r="AA21" t="s">
        <v>36</v>
      </c>
      <c r="AB21" s="12">
        <f>LN(AA2)</f>
        <v>9.3916835619795191E-2</v>
      </c>
      <c r="AE21" t="s">
        <v>36</v>
      </c>
      <c r="AF21" s="12">
        <f>LN(AE2)</f>
        <v>9.644816313589484E-2</v>
      </c>
    </row>
    <row r="22" spans="7:32">
      <c r="G22" t="s">
        <v>46</v>
      </c>
      <c r="H22" s="12">
        <f>LN(H19)</f>
        <v>0.12102126068525301</v>
      </c>
      <c r="K22" t="s">
        <v>46</v>
      </c>
      <c r="L22" s="12">
        <f>LN(L19)</f>
        <v>0.19122856477791847</v>
      </c>
      <c r="O22" t="s">
        <v>46</v>
      </c>
      <c r="P22" s="12">
        <f>LN(P19)</f>
        <v>0.1002235337948137</v>
      </c>
      <c r="S22" t="s">
        <v>46</v>
      </c>
      <c r="T22" s="12">
        <f>LN(T19)</f>
        <v>0.12425929475910574</v>
      </c>
      <c r="W22" t="s">
        <v>46</v>
      </c>
      <c r="X22" s="12">
        <f>LN(X19)</f>
        <v>0.12333364712510482</v>
      </c>
      <c r="AA22" t="s">
        <v>46</v>
      </c>
      <c r="AB22" s="12">
        <f>LN(AB19)</f>
        <v>0.12144366823246039</v>
      </c>
      <c r="AE22" t="s">
        <v>46</v>
      </c>
      <c r="AF22" s="12">
        <f>LN(AF19)</f>
        <v>0.12831027486517851</v>
      </c>
    </row>
    <row r="23" spans="7:32">
      <c r="G23" t="s">
        <v>47</v>
      </c>
      <c r="H23" s="12">
        <f>LN(H20)</f>
        <v>6.8885786338699836E-2</v>
      </c>
      <c r="K23" t="s">
        <v>47</v>
      </c>
      <c r="L23" s="12">
        <f>LN(L20)</f>
        <v>6.61391518230805E-2</v>
      </c>
      <c r="O23" t="s">
        <v>47</v>
      </c>
      <c r="P23" s="12">
        <f>LN(P20)</f>
        <v>8.3178744908519439E-2</v>
      </c>
      <c r="S23" t="s">
        <v>47</v>
      </c>
      <c r="T23" s="12">
        <f>LN(T20)</f>
        <v>6.5463077921009818E-2</v>
      </c>
      <c r="W23" t="s">
        <v>47</v>
      </c>
      <c r="X23" s="12">
        <f>LN(X20)</f>
        <v>6.4743561625220492E-2</v>
      </c>
      <c r="AA23" t="s">
        <v>47</v>
      </c>
      <c r="AB23" s="12">
        <f>LN(AB20)</f>
        <v>6.5610776254794834E-2</v>
      </c>
      <c r="AE23" t="s">
        <v>47</v>
      </c>
      <c r="AF23" s="12">
        <f>LN(AF20)</f>
        <v>6.3537351824760974E-2</v>
      </c>
    </row>
    <row r="24" spans="7:32">
      <c r="G24" t="s">
        <v>48</v>
      </c>
      <c r="H24" s="12">
        <f>H22-H21</f>
        <v>2.5728012185374113E-2</v>
      </c>
      <c r="K24" t="s">
        <v>48</v>
      </c>
      <c r="L24" s="12">
        <f>L22-L21</f>
        <v>6.0590060202464047E-2</v>
      </c>
      <c r="O24" t="s">
        <v>48</v>
      </c>
      <c r="P24" s="12">
        <f>P22-P21</f>
        <v>8.4860792792240125E-3</v>
      </c>
      <c r="S24" t="s">
        <v>48</v>
      </c>
      <c r="T24" s="12">
        <f>T22-T21</f>
        <v>2.8966046259226844E-2</v>
      </c>
      <c r="W24" t="s">
        <v>48</v>
      </c>
      <c r="X24" s="12">
        <f>X22-X21</f>
        <v>2.8866004346575436E-2</v>
      </c>
      <c r="AA24" t="s">
        <v>48</v>
      </c>
      <c r="AB24" s="12">
        <f>AB22-AB21</f>
        <v>2.7526832612665197E-2</v>
      </c>
      <c r="AE24" t="s">
        <v>48</v>
      </c>
      <c r="AF24" s="12">
        <f>AF22-AF21</f>
        <v>3.1862111729283674E-2</v>
      </c>
    </row>
    <row r="25" spans="7:32">
      <c r="G25" t="s">
        <v>49</v>
      </c>
      <c r="H25" s="12">
        <f>H21-H23</f>
        <v>2.6407462161179063E-2</v>
      </c>
      <c r="K25" t="s">
        <v>49</v>
      </c>
      <c r="L25" s="12">
        <f>L21-L23</f>
        <v>6.4499352752373923E-2</v>
      </c>
      <c r="O25" t="s">
        <v>49</v>
      </c>
      <c r="P25" s="12">
        <f>P21-P23</f>
        <v>8.5587096070702529E-3</v>
      </c>
      <c r="S25" t="s">
        <v>49</v>
      </c>
      <c r="T25" s="12">
        <f>T21-T23</f>
        <v>2.9830170578869081E-2</v>
      </c>
      <c r="W25" t="s">
        <v>49</v>
      </c>
      <c r="X25" s="12">
        <f>X21-X23</f>
        <v>2.9724081153308893E-2</v>
      </c>
      <c r="AA25" t="s">
        <v>49</v>
      </c>
      <c r="AB25" s="12">
        <f>AB21-AB23</f>
        <v>2.8306059365000358E-2</v>
      </c>
      <c r="AE25" t="s">
        <v>49</v>
      </c>
      <c r="AF25" s="12">
        <f>AF21-AF23</f>
        <v>3.2910811311133867E-2</v>
      </c>
    </row>
    <row r="26" spans="7:32">
      <c r="G26" t="s">
        <v>50</v>
      </c>
      <c r="H26" s="13">
        <f>AVERAGE(H24:H25)</f>
        <v>2.6067737173276588E-2</v>
      </c>
      <c r="K26" t="s">
        <v>50</v>
      </c>
      <c r="L26" s="13">
        <f>AVERAGE(L24:L25)</f>
        <v>6.2544706477418985E-2</v>
      </c>
      <c r="O26" t="s">
        <v>50</v>
      </c>
      <c r="P26" s="13">
        <f>AVERAGE(P24:P25)</f>
        <v>8.5223944431471327E-3</v>
      </c>
      <c r="S26" t="s">
        <v>50</v>
      </c>
      <c r="T26" s="13">
        <f>AVERAGE(T24:T25)</f>
        <v>2.9398108419047962E-2</v>
      </c>
      <c r="W26" t="s">
        <v>50</v>
      </c>
      <c r="X26" s="13">
        <f>AVERAGE(X24:X25)</f>
        <v>2.9295042749942164E-2</v>
      </c>
      <c r="AA26" t="s">
        <v>50</v>
      </c>
      <c r="AB26" s="13">
        <f>AVERAGE(AB24:AB25)</f>
        <v>2.7916445988832778E-2</v>
      </c>
      <c r="AE26" t="s">
        <v>50</v>
      </c>
      <c r="AF26" s="13">
        <f>AVERAGE(AF24:AF25)</f>
        <v>3.238646152020877E-2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BL26"/>
  <sheetViews>
    <sheetView workbookViewId="0">
      <selection activeCell="F1" sqref="F1"/>
    </sheetView>
  </sheetViews>
  <sheetFormatPr defaultRowHeight="15"/>
  <sheetData>
    <row r="1" spans="1:64" ht="16.5" thickTop="1" thickBot="1"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7">
        <f>LN(G2)</f>
        <v>3.7113679012393805E-2</v>
      </c>
      <c r="H1" s="8">
        <f>G4</f>
        <v>0.85886511937831467</v>
      </c>
      <c r="I1" t="s">
        <v>1</v>
      </c>
      <c r="J1" t="s">
        <v>2</v>
      </c>
      <c r="K1" s="9">
        <f>LN(K2)</f>
        <v>3.6626639181860189E-2</v>
      </c>
      <c r="L1" s="10">
        <f>K4</f>
        <v>0.8148889285453057</v>
      </c>
      <c r="M1" t="s">
        <v>1</v>
      </c>
      <c r="N1" t="s">
        <v>2</v>
      </c>
      <c r="O1" s="9">
        <f>LN(O2)</f>
        <v>3.966478359954996E-2</v>
      </c>
      <c r="P1" s="10">
        <f>O4</f>
        <v>0.85323379134024235</v>
      </c>
      <c r="Q1" t="s">
        <v>1</v>
      </c>
      <c r="R1" t="s">
        <v>2</v>
      </c>
      <c r="S1" s="9">
        <f>LN(S2)</f>
        <v>3.7660521440413569E-2</v>
      </c>
      <c r="T1" s="10">
        <f>S4</f>
        <v>0.85219597441814732</v>
      </c>
      <c r="U1" t="s">
        <v>1</v>
      </c>
      <c r="V1" t="s">
        <v>2</v>
      </c>
      <c r="W1" s="9">
        <f>LN(W2)</f>
        <v>3.7487852754744214E-2</v>
      </c>
      <c r="X1" s="10">
        <f>W4</f>
        <v>0.85712971973956165</v>
      </c>
      <c r="Y1" t="s">
        <v>1</v>
      </c>
      <c r="Z1" t="s">
        <v>2</v>
      </c>
      <c r="AA1" s="9">
        <f>LN(AA2)</f>
        <v>3.6906447927046247E-2</v>
      </c>
      <c r="AB1" s="10">
        <f>AA4</f>
        <v>0.85882085030719901</v>
      </c>
      <c r="AC1" t="s">
        <v>1</v>
      </c>
      <c r="AD1" t="s">
        <v>2</v>
      </c>
      <c r="AE1" s="9">
        <f>LN(AE2)</f>
        <v>3.6942408633633836E-2</v>
      </c>
      <c r="AF1" s="10">
        <f>AE4</f>
        <v>0.8589001949410543</v>
      </c>
      <c r="AG1" t="s">
        <v>1</v>
      </c>
      <c r="AH1" t="s">
        <v>2</v>
      </c>
      <c r="AI1" s="9">
        <f>LN(AI2)</f>
        <v>3.7331642441417588E-2</v>
      </c>
      <c r="AJ1" s="10">
        <f>AI4</f>
        <v>0.87558167880697202</v>
      </c>
      <c r="AK1" t="s">
        <v>1</v>
      </c>
      <c r="AL1" t="s">
        <v>2</v>
      </c>
      <c r="AM1" s="9">
        <f>LN(AM2)</f>
        <v>3.7759177419167962E-2</v>
      </c>
      <c r="AN1" s="10">
        <f>AM4</f>
        <v>0.88424664576659318</v>
      </c>
      <c r="AO1" t="s">
        <v>1</v>
      </c>
      <c r="AP1" t="s">
        <v>2</v>
      </c>
      <c r="AQ1" s="9">
        <f>LN(AQ2)</f>
        <v>3.918214741071889E-2</v>
      </c>
      <c r="AR1" s="10">
        <f>AQ4</f>
        <v>0.90782101104835899</v>
      </c>
      <c r="AS1" t="s">
        <v>1</v>
      </c>
      <c r="AT1" t="s">
        <v>2</v>
      </c>
      <c r="AU1" s="9">
        <f>LN(AU2)</f>
        <v>3.6581036302063941E-2</v>
      </c>
      <c r="AV1" s="10">
        <f>AU4</f>
        <v>0.85073300408087504</v>
      </c>
      <c r="AW1" t="s">
        <v>1</v>
      </c>
      <c r="AX1" t="s">
        <v>2</v>
      </c>
      <c r="AY1" s="9">
        <f>LN(AY2)</f>
        <v>3.6338516841642819E-2</v>
      </c>
      <c r="AZ1" s="10">
        <f>AY4</f>
        <v>0.85100127556203875</v>
      </c>
      <c r="BA1" t="s">
        <v>1</v>
      </c>
      <c r="BB1" t="s">
        <v>2</v>
      </c>
      <c r="BC1" s="9">
        <f>LN(BC2)</f>
        <v>3.5993545390186649E-2</v>
      </c>
      <c r="BD1" s="10">
        <f>BC4</f>
        <v>0.85456619531022093</v>
      </c>
      <c r="BE1" t="s">
        <v>1</v>
      </c>
      <c r="BF1" t="s">
        <v>2</v>
      </c>
      <c r="BG1" s="9">
        <f>LN(BG2)</f>
        <v>3.5995195705254973E-2</v>
      </c>
      <c r="BH1" s="10">
        <f>BG4</f>
        <v>0.8471198900961513</v>
      </c>
      <c r="BI1" t="s">
        <v>1</v>
      </c>
      <c r="BJ1" t="s">
        <v>2</v>
      </c>
      <c r="BK1" s="9">
        <f>LN(BK2)</f>
        <v>3.5379035806630141E-2</v>
      </c>
      <c r="BL1" s="10">
        <f>BK4</f>
        <v>0.85192243089096675</v>
      </c>
    </row>
    <row r="2" spans="1:64" ht="15.75" thickTop="1">
      <c r="B2">
        <v>3.6626639181860189E-2</v>
      </c>
      <c r="C2" s="11">
        <v>0.8148889285453057</v>
      </c>
      <c r="D2">
        <v>48.42378223818038</v>
      </c>
      <c r="E2">
        <v>1911</v>
      </c>
      <c r="F2">
        <v>4.1539999999999999</v>
      </c>
      <c r="G2">
        <f t="array" ref="G2:H6">LOGEST(F2:F15,E2:E15,TRUE, TRUE)</f>
        <v>1.0378109914611988</v>
      </c>
      <c r="H2">
        <v>7.0431459315083703E-31</v>
      </c>
      <c r="I2">
        <v>1913</v>
      </c>
      <c r="J2">
        <v>7.1959999999999997</v>
      </c>
      <c r="K2">
        <f t="array" ref="K2:L6">LOGEST(J2:J14,I2:I14,TRUE, TRUE)</f>
        <v>1.0373056592402403</v>
      </c>
      <c r="L2">
        <v>1.8458637605891544E-30</v>
      </c>
      <c r="M2">
        <v>1911</v>
      </c>
      <c r="N2">
        <v>4.1539999999999999</v>
      </c>
      <c r="O2">
        <f t="array" ref="O2:P6">LOGEST(N2:N14,M2:M14,TRUE, TRUE)</f>
        <v>1.0404619358225518</v>
      </c>
      <c r="P2">
        <v>4.5221003298474936E-33</v>
      </c>
      <c r="Q2">
        <v>1911</v>
      </c>
      <c r="R2">
        <v>4.1539999999999999</v>
      </c>
      <c r="S2">
        <f t="array" ref="S2:T6">LOGEST(R2:R14,Q2:Q14,TRUE, TRUE)</f>
        <v>1.0383786657436402</v>
      </c>
      <c r="T2">
        <v>2.3739433590521108E-31</v>
      </c>
      <c r="U2">
        <v>1911</v>
      </c>
      <c r="V2">
        <v>4.1539999999999999</v>
      </c>
      <c r="W2">
        <f t="array" ref="W2:X6">LOGEST(V2:V14,U2:U14,TRUE, TRUE)</f>
        <v>1.0381993857426657</v>
      </c>
      <c r="X2">
        <v>3.3332803196257995E-31</v>
      </c>
      <c r="Y2">
        <v>1911</v>
      </c>
      <c r="Z2">
        <v>4.1539999999999999</v>
      </c>
      <c r="AA2">
        <f t="array" ref="AA2:AB6">LOGEST(Z2:Z14,Y2:Y14,TRUE, TRUE)</f>
        <v>1.0375959470457661</v>
      </c>
      <c r="AB2">
        <v>1.0757263639483346E-30</v>
      </c>
      <c r="AC2">
        <v>1911</v>
      </c>
      <c r="AD2">
        <v>4.1539999999999999</v>
      </c>
      <c r="AE2">
        <f t="array" ref="AE2:AF6">LOGEST(AD2:AD14,AC2:AC14,TRUE, TRUE)</f>
        <v>1.0376332604000775</v>
      </c>
      <c r="AF2">
        <v>1.001066399022192E-30</v>
      </c>
      <c r="AG2">
        <v>1911</v>
      </c>
      <c r="AH2">
        <v>4.1539999999999999</v>
      </c>
      <c r="AI2">
        <f t="array" ref="AI2:AJ6">LOGEST(AH2:AH14,AG2:AG14,TRUE, TRUE)</f>
        <v>1.038037220957559</v>
      </c>
      <c r="AJ2">
        <v>4.7882714240663394E-31</v>
      </c>
      <c r="AK2">
        <v>1911</v>
      </c>
      <c r="AL2">
        <v>4.1539999999999999</v>
      </c>
      <c r="AM2">
        <f t="array" ref="AM2:AN6">LOGEST(AL2:AL14,AK2:AK14,TRUE, TRUE)</f>
        <v>1.0384811130606639</v>
      </c>
      <c r="AN2">
        <v>2.0870932110186377E-31</v>
      </c>
      <c r="AO2">
        <v>1911</v>
      </c>
      <c r="AP2">
        <v>4.1539999999999999</v>
      </c>
      <c r="AQ2">
        <f t="array" ref="AQ2:AR6">LOGEST(AP2:AP14,AO2:AO14,TRUE, TRUE)</f>
        <v>1.0399598924011297</v>
      </c>
      <c r="AR2">
        <v>1.3044614156877644E-32</v>
      </c>
      <c r="AS2">
        <v>1911</v>
      </c>
      <c r="AT2">
        <v>4.1539999999999999</v>
      </c>
      <c r="AU2">
        <f t="array" ref="AU2:AV6">LOGEST(AT2:AT14,AS2:AS14,TRUE, TRUE)</f>
        <v>1.0372583561935358</v>
      </c>
      <c r="AV2">
        <v>1.9687169281927676E-30</v>
      </c>
      <c r="AW2">
        <v>1911</v>
      </c>
      <c r="AX2">
        <v>4.1539999999999999</v>
      </c>
      <c r="AY2">
        <f t="array" ref="AY2:AZ6">LOGEST(AX2:AX14,AW2:AW14,TRUE, TRUE)</f>
        <v>1.037006831357741</v>
      </c>
      <c r="AZ2">
        <v>3.1469146824094791E-30</v>
      </c>
      <c r="BA2">
        <v>1911</v>
      </c>
      <c r="BB2">
        <v>4.1539999999999999</v>
      </c>
      <c r="BC2">
        <f t="array" ref="BC2:BD6">LOGEST(BB2:BB14,BA2:BA14,TRUE, TRUE)</f>
        <v>1.0366491553035184</v>
      </c>
      <c r="BD2">
        <v>6.1264370014764902E-30</v>
      </c>
      <c r="BE2">
        <v>1911</v>
      </c>
      <c r="BF2">
        <v>4.1539999999999999</v>
      </c>
      <c r="BG2">
        <f t="array" ref="BG2:BH6">LOGEST(BF2:BF14,BE2:BE14,TRUE, TRUE)</f>
        <v>1.0366508661026517</v>
      </c>
      <c r="BH2">
        <v>6.1429765201721349E-30</v>
      </c>
      <c r="BI2">
        <v>1911</v>
      </c>
      <c r="BJ2">
        <v>4.1539999999999999</v>
      </c>
      <c r="BK2">
        <f t="array" ref="BK2:BL6">LOGEST(BJ2:BJ14,BI2:BI14,TRUE, TRUE)</f>
        <v>1.0360123201534903</v>
      </c>
      <c r="BL2">
        <v>2.0285763378626407E-29</v>
      </c>
    </row>
    <row r="3" spans="1:64">
      <c r="B3">
        <v>3.966478359954996E-2</v>
      </c>
      <c r="C3" s="11">
        <v>0.85323379134024235</v>
      </c>
      <c r="D3">
        <v>63.949132368070295</v>
      </c>
      <c r="E3">
        <v>1913</v>
      </c>
      <c r="F3">
        <v>7.1959999999999997</v>
      </c>
      <c r="G3">
        <v>4.3430825256664234E-3</v>
      </c>
      <c r="H3">
        <v>8.5257325396679597</v>
      </c>
      <c r="I3">
        <v>1932</v>
      </c>
      <c r="J3">
        <v>11.5</v>
      </c>
      <c r="K3">
        <v>5.2634162407285716E-3</v>
      </c>
      <c r="L3">
        <v>10.353180706670658</v>
      </c>
      <c r="M3">
        <v>1932</v>
      </c>
      <c r="N3">
        <v>11.5</v>
      </c>
      <c r="O3">
        <v>4.960069490122866E-3</v>
      </c>
      <c r="P3">
        <v>9.7557535116045901</v>
      </c>
      <c r="Q3">
        <v>1913</v>
      </c>
      <c r="R3">
        <v>7.1959999999999997</v>
      </c>
      <c r="S3">
        <v>4.7289353684231454E-3</v>
      </c>
      <c r="T3">
        <v>9.2943873597748432</v>
      </c>
      <c r="U3">
        <v>1913</v>
      </c>
      <c r="V3">
        <v>7.1959999999999997</v>
      </c>
      <c r="W3">
        <v>4.6146832249689103E-3</v>
      </c>
      <c r="X3">
        <v>9.0666845649154677</v>
      </c>
      <c r="Y3">
        <v>1913</v>
      </c>
      <c r="Z3">
        <v>7.1959999999999997</v>
      </c>
      <c r="AA3">
        <v>4.5116967055982959E-3</v>
      </c>
      <c r="AB3">
        <v>8.8602141336914215</v>
      </c>
      <c r="AC3">
        <v>1913</v>
      </c>
      <c r="AD3">
        <v>7.1959999999999997</v>
      </c>
      <c r="AE3">
        <v>4.5146150137370554E-3</v>
      </c>
      <c r="AF3">
        <v>8.8655997427128845</v>
      </c>
      <c r="AG3">
        <v>1913</v>
      </c>
      <c r="AH3">
        <v>7.1959999999999997</v>
      </c>
      <c r="AI3">
        <v>4.2430152305497426E-3</v>
      </c>
      <c r="AJ3">
        <v>8.3280071353411778</v>
      </c>
      <c r="AK3">
        <v>1913</v>
      </c>
      <c r="AL3">
        <v>7.1959999999999997</v>
      </c>
      <c r="AM3">
        <v>4.1191372587129904E-3</v>
      </c>
      <c r="AN3">
        <v>8.0829564184005722</v>
      </c>
      <c r="AO3">
        <v>1913</v>
      </c>
      <c r="AP3">
        <v>7.1959999999999997</v>
      </c>
      <c r="AQ3">
        <v>3.7645038596971791E-3</v>
      </c>
      <c r="AR3">
        <v>7.383263102015639</v>
      </c>
      <c r="AS3">
        <v>1913</v>
      </c>
      <c r="AT3">
        <v>7.1959999999999997</v>
      </c>
      <c r="AU3">
        <v>4.6200312943953771E-3</v>
      </c>
      <c r="AV3">
        <v>9.0608358429924039</v>
      </c>
      <c r="AW3">
        <v>1913</v>
      </c>
      <c r="AX3">
        <v>7.1959999999999997</v>
      </c>
      <c r="AY3">
        <v>4.5845532843690386E-3</v>
      </c>
      <c r="AZ3">
        <v>8.9908987427119005</v>
      </c>
      <c r="BA3">
        <v>1913</v>
      </c>
      <c r="BB3">
        <v>7.1959999999999997</v>
      </c>
      <c r="BC3">
        <v>4.4770104991217171E-3</v>
      </c>
      <c r="BD3">
        <v>8.7799935066522554</v>
      </c>
      <c r="BE3">
        <v>1913</v>
      </c>
      <c r="BF3">
        <v>7.1959999999999997</v>
      </c>
      <c r="BG3">
        <v>4.6105342249805189E-3</v>
      </c>
      <c r="BH3">
        <v>9.0400506898144677</v>
      </c>
      <c r="BI3">
        <v>1913</v>
      </c>
      <c r="BJ3">
        <v>7.1959999999999997</v>
      </c>
      <c r="BK3">
        <v>4.4472778323471889E-3</v>
      </c>
      <c r="BL3">
        <v>8.719599819083605</v>
      </c>
    </row>
    <row r="4" spans="1:64" ht="15.75" thickBot="1">
      <c r="B4">
        <v>3.7660521440413569E-2</v>
      </c>
      <c r="C4" s="11">
        <v>0.85219597441814732</v>
      </c>
      <c r="D4">
        <v>63.422871479290592</v>
      </c>
      <c r="E4">
        <v>1932</v>
      </c>
      <c r="F4">
        <v>11.5</v>
      </c>
      <c r="G4">
        <v>0.85886511937831467</v>
      </c>
      <c r="H4">
        <v>0.45884238915827119</v>
      </c>
      <c r="I4">
        <v>1941</v>
      </c>
      <c r="J4">
        <v>16.100000000000001</v>
      </c>
      <c r="K4">
        <v>0.8148889285453057</v>
      </c>
      <c r="L4">
        <v>0.47852797666917307</v>
      </c>
      <c r="M4">
        <v>1941</v>
      </c>
      <c r="N4">
        <v>16.100000000000001</v>
      </c>
      <c r="O4">
        <v>0.85323379134024235</v>
      </c>
      <c r="P4">
        <v>0.45688592411740492</v>
      </c>
      <c r="Q4">
        <v>1941</v>
      </c>
      <c r="R4">
        <v>16.100000000000001</v>
      </c>
      <c r="S4">
        <v>0.85219597441814732</v>
      </c>
      <c r="T4">
        <v>0.47610557957207622</v>
      </c>
      <c r="U4">
        <v>1932</v>
      </c>
      <c r="V4">
        <v>11.5</v>
      </c>
      <c r="W4">
        <v>0.85712971973956165</v>
      </c>
      <c r="X4">
        <v>0.476168023798336</v>
      </c>
      <c r="Y4">
        <v>1932</v>
      </c>
      <c r="Z4">
        <v>11.5</v>
      </c>
      <c r="AA4">
        <v>0.85882085030719901</v>
      </c>
      <c r="AB4">
        <v>0.47441680282767301</v>
      </c>
      <c r="AC4">
        <v>1932</v>
      </c>
      <c r="AD4">
        <v>11.5</v>
      </c>
      <c r="AE4">
        <v>0.8589001949410543</v>
      </c>
      <c r="AF4">
        <v>0.47515611547884851</v>
      </c>
      <c r="AG4">
        <v>1932</v>
      </c>
      <c r="AH4">
        <v>11.5</v>
      </c>
      <c r="AI4">
        <v>0.87558167880697202</v>
      </c>
      <c r="AJ4">
        <v>0.4478990620467051</v>
      </c>
      <c r="AK4">
        <v>1932</v>
      </c>
      <c r="AL4">
        <v>11.5</v>
      </c>
      <c r="AM4">
        <v>0.88424664576659318</v>
      </c>
      <c r="AN4">
        <v>0.43301759319982186</v>
      </c>
      <c r="AO4">
        <v>1932</v>
      </c>
      <c r="AP4">
        <v>11.5</v>
      </c>
      <c r="AQ4">
        <v>0.90782101104835899</v>
      </c>
      <c r="AR4">
        <v>0.38730365894004554</v>
      </c>
      <c r="AS4">
        <v>1932</v>
      </c>
      <c r="AT4">
        <v>11.5</v>
      </c>
      <c r="AU4">
        <v>0.85073300408087504</v>
      </c>
      <c r="AV4">
        <v>0.47417818973883979</v>
      </c>
      <c r="AW4">
        <v>1932</v>
      </c>
      <c r="AX4">
        <v>11.5</v>
      </c>
      <c r="AY4">
        <v>0.85100127556203875</v>
      </c>
      <c r="AZ4">
        <v>0.46934996682020969</v>
      </c>
      <c r="BA4">
        <v>1932</v>
      </c>
      <c r="BB4">
        <v>11.5</v>
      </c>
      <c r="BC4">
        <v>0.85456619531022093</v>
      </c>
      <c r="BD4">
        <v>0.4583401258266111</v>
      </c>
      <c r="BE4">
        <v>1932</v>
      </c>
      <c r="BF4">
        <v>11.5</v>
      </c>
      <c r="BG4">
        <v>0.8471198900961513</v>
      </c>
      <c r="BH4">
        <v>0.46525820744328272</v>
      </c>
      <c r="BI4">
        <v>1932</v>
      </c>
      <c r="BJ4">
        <v>11.5</v>
      </c>
      <c r="BK4">
        <v>0.85192243089096675</v>
      </c>
      <c r="BL4">
        <v>0.44732697680016131</v>
      </c>
    </row>
    <row r="5" spans="1:64" ht="16.5" thickTop="1" thickBot="1">
      <c r="B5">
        <v>3.7487852754744214E-2</v>
      </c>
      <c r="C5" s="11">
        <v>0.85712971973956165</v>
      </c>
      <c r="D5">
        <v>65.992919590751129</v>
      </c>
      <c r="E5">
        <v>1941</v>
      </c>
      <c r="F5">
        <v>16.100000000000001</v>
      </c>
      <c r="G5">
        <v>73.025048004725534</v>
      </c>
      <c r="H5">
        <v>12</v>
      </c>
      <c r="I5">
        <v>1953</v>
      </c>
      <c r="J5">
        <v>17.100000000000001</v>
      </c>
      <c r="K5" s="8">
        <v>48.42378223818038</v>
      </c>
      <c r="L5">
        <v>11</v>
      </c>
      <c r="M5">
        <v>1953</v>
      </c>
      <c r="N5">
        <v>17.100000000000001</v>
      </c>
      <c r="O5" s="8">
        <v>63.949132368070295</v>
      </c>
      <c r="P5">
        <v>11</v>
      </c>
      <c r="Q5">
        <v>1953</v>
      </c>
      <c r="R5">
        <v>17.100000000000001</v>
      </c>
      <c r="S5" s="8">
        <v>63.422871479290592</v>
      </c>
      <c r="T5">
        <v>11</v>
      </c>
      <c r="U5">
        <v>1953</v>
      </c>
      <c r="V5">
        <v>17.100000000000001</v>
      </c>
      <c r="W5" s="8">
        <v>65.992919590751129</v>
      </c>
      <c r="X5">
        <v>11</v>
      </c>
      <c r="Y5">
        <v>1941</v>
      </c>
      <c r="Z5">
        <v>16.100000000000001</v>
      </c>
      <c r="AA5" s="8">
        <v>66.915188070869334</v>
      </c>
      <c r="AB5">
        <v>11</v>
      </c>
      <c r="AC5">
        <v>1941</v>
      </c>
      <c r="AD5">
        <v>16.100000000000001</v>
      </c>
      <c r="AE5" s="8">
        <v>66.959002107796323</v>
      </c>
      <c r="AF5">
        <v>11</v>
      </c>
      <c r="AG5">
        <v>1941</v>
      </c>
      <c r="AH5">
        <v>16.100000000000001</v>
      </c>
      <c r="AI5" s="8">
        <v>77.411416377609882</v>
      </c>
      <c r="AJ5">
        <v>11</v>
      </c>
      <c r="AK5">
        <v>1941</v>
      </c>
      <c r="AL5">
        <v>16.100000000000001</v>
      </c>
      <c r="AM5" s="8">
        <v>84.0296436146415</v>
      </c>
      <c r="AN5">
        <v>11</v>
      </c>
      <c r="AO5">
        <v>1941</v>
      </c>
      <c r="AP5">
        <v>16.100000000000001</v>
      </c>
      <c r="AQ5" s="8">
        <v>108.33305111179763</v>
      </c>
      <c r="AR5">
        <v>11</v>
      </c>
      <c r="AS5">
        <v>1941</v>
      </c>
      <c r="AT5">
        <v>16.100000000000001</v>
      </c>
      <c r="AU5" s="8">
        <v>62.693450667151886</v>
      </c>
      <c r="AV5">
        <v>11</v>
      </c>
      <c r="AW5">
        <v>1941</v>
      </c>
      <c r="AX5">
        <v>16.100000000000001</v>
      </c>
      <c r="AY5" s="8">
        <v>62.826135367890906</v>
      </c>
      <c r="AZ5">
        <v>11</v>
      </c>
      <c r="BA5">
        <v>1941</v>
      </c>
      <c r="BB5">
        <v>16.100000000000001</v>
      </c>
      <c r="BC5" s="8">
        <v>64.635785115185584</v>
      </c>
      <c r="BD5">
        <v>11</v>
      </c>
      <c r="BE5">
        <v>1941</v>
      </c>
      <c r="BF5">
        <v>16.100000000000001</v>
      </c>
      <c r="BG5" s="8">
        <v>60.951805940735277</v>
      </c>
      <c r="BH5">
        <v>11</v>
      </c>
      <c r="BI5">
        <v>1941</v>
      </c>
      <c r="BJ5">
        <v>16.100000000000001</v>
      </c>
      <c r="BK5" s="8">
        <v>63.285390192355372</v>
      </c>
      <c r="BL5">
        <v>11</v>
      </c>
    </row>
    <row r="6" spans="1:64" ht="15.75" thickTop="1">
      <c r="B6">
        <v>3.6906447927046247E-2</v>
      </c>
      <c r="C6" s="11">
        <v>0.85882085030719901</v>
      </c>
      <c r="D6">
        <v>66.915188070869334</v>
      </c>
      <c r="E6">
        <v>1953</v>
      </c>
      <c r="F6">
        <v>17.100000000000001</v>
      </c>
      <c r="G6">
        <v>15.374426195649672</v>
      </c>
      <c r="H6">
        <v>2.5264360570616442</v>
      </c>
      <c r="I6">
        <v>1954</v>
      </c>
      <c r="J6">
        <v>18.05</v>
      </c>
      <c r="K6">
        <v>11.088514655146769</v>
      </c>
      <c r="L6">
        <v>2.5188792690060193</v>
      </c>
      <c r="M6">
        <v>1954</v>
      </c>
      <c r="N6">
        <v>18.05</v>
      </c>
      <c r="O6">
        <v>13.349045499032311</v>
      </c>
      <c r="P6">
        <v>2.2961922242227661</v>
      </c>
      <c r="Q6">
        <v>1954</v>
      </c>
      <c r="R6">
        <v>18.05</v>
      </c>
      <c r="S6">
        <v>14.376475979237771</v>
      </c>
      <c r="T6">
        <v>2.4934417518962886</v>
      </c>
      <c r="U6">
        <v>1954</v>
      </c>
      <c r="V6">
        <v>18.05</v>
      </c>
      <c r="W6">
        <v>14.962969751030222</v>
      </c>
      <c r="X6">
        <v>2.4940958557681396</v>
      </c>
      <c r="Y6">
        <v>1954</v>
      </c>
      <c r="Z6">
        <v>18.05</v>
      </c>
      <c r="AA6">
        <v>15.060688556567627</v>
      </c>
      <c r="AB6">
        <v>2.4757843308575431</v>
      </c>
      <c r="AC6">
        <v>1953</v>
      </c>
      <c r="AD6">
        <v>17.100000000000001</v>
      </c>
      <c r="AE6">
        <v>15.117557152342618</v>
      </c>
      <c r="AF6">
        <v>2.4835066748464367</v>
      </c>
      <c r="AG6">
        <v>1953</v>
      </c>
      <c r="AH6">
        <v>17.100000000000001</v>
      </c>
      <c r="AI6">
        <v>15.529780581417731</v>
      </c>
      <c r="AJ6">
        <v>2.2067492676055003</v>
      </c>
      <c r="AK6">
        <v>1953</v>
      </c>
      <c r="AL6">
        <v>17.100000000000001</v>
      </c>
      <c r="AM6">
        <v>15.75591412904382</v>
      </c>
      <c r="AN6">
        <v>2.0625465962262304</v>
      </c>
      <c r="AO6">
        <v>1953</v>
      </c>
      <c r="AP6">
        <v>17.100000000000001</v>
      </c>
      <c r="AQ6">
        <v>16.250404457009971</v>
      </c>
      <c r="AR6">
        <v>1.6500453665118184</v>
      </c>
      <c r="AS6">
        <v>1953</v>
      </c>
      <c r="AT6">
        <v>17.100000000000001</v>
      </c>
      <c r="AU6">
        <v>14.096306133171398</v>
      </c>
      <c r="AV6">
        <v>2.4732945118640348</v>
      </c>
      <c r="AW6">
        <v>1953</v>
      </c>
      <c r="AX6">
        <v>17.100000000000001</v>
      </c>
      <c r="AY6">
        <v>13.839931121324989</v>
      </c>
      <c r="AZ6">
        <v>2.423183304895451</v>
      </c>
      <c r="BA6">
        <v>1953</v>
      </c>
      <c r="BB6">
        <v>17.100000000000001</v>
      </c>
      <c r="BC6">
        <v>13.578405924984265</v>
      </c>
      <c r="BD6">
        <v>2.3108323803702908</v>
      </c>
      <c r="BE6">
        <v>1953</v>
      </c>
      <c r="BF6">
        <v>17.100000000000001</v>
      </c>
      <c r="BG6">
        <v>13.193944838535588</v>
      </c>
      <c r="BH6">
        <v>2.3811171955267039</v>
      </c>
      <c r="BI6">
        <v>1953</v>
      </c>
      <c r="BJ6">
        <v>17.100000000000001</v>
      </c>
      <c r="BK6">
        <v>12.663496706845205</v>
      </c>
      <c r="BL6">
        <v>2.2011156659048927</v>
      </c>
    </row>
    <row r="7" spans="1:64">
      <c r="B7">
        <v>3.6942408633633836E-2</v>
      </c>
      <c r="C7" s="11">
        <v>0.8589001949410543</v>
      </c>
      <c r="D7">
        <v>66.959002107796323</v>
      </c>
      <c r="E7">
        <v>1954</v>
      </c>
      <c r="F7">
        <v>18.05</v>
      </c>
      <c r="G7" t="s">
        <v>32</v>
      </c>
      <c r="H7">
        <f>TINV(0.0455,H5)</f>
        <v>2.2313513154075313</v>
      </c>
      <c r="I7">
        <v>1967</v>
      </c>
      <c r="J7">
        <v>20.7</v>
      </c>
      <c r="K7" t="s">
        <v>32</v>
      </c>
      <c r="L7">
        <f>TINV(0.0455,L5)</f>
        <v>2.2548659916061329</v>
      </c>
      <c r="M7">
        <v>1967</v>
      </c>
      <c r="N7">
        <v>20.7</v>
      </c>
      <c r="O7" t="s">
        <v>32</v>
      </c>
      <c r="P7">
        <f>TINV(0.0455,P5)</f>
        <v>2.2548659916061329</v>
      </c>
      <c r="Q7">
        <v>1967</v>
      </c>
      <c r="R7">
        <v>20.7</v>
      </c>
      <c r="S7" t="s">
        <v>32</v>
      </c>
      <c r="T7">
        <f>TINV(0.0455,T5)</f>
        <v>2.2548659916061329</v>
      </c>
      <c r="U7">
        <v>1967</v>
      </c>
      <c r="V7">
        <v>20.7</v>
      </c>
      <c r="W7" t="s">
        <v>32</v>
      </c>
      <c r="X7">
        <f>TINV(0.0455,X5)</f>
        <v>2.2548659916061329</v>
      </c>
      <c r="Y7">
        <v>1967</v>
      </c>
      <c r="Z7">
        <v>20.7</v>
      </c>
      <c r="AA7" t="s">
        <v>32</v>
      </c>
      <c r="AB7">
        <f>TINV(0.0455,AB5)</f>
        <v>2.2548659916061329</v>
      </c>
      <c r="AC7">
        <v>1967</v>
      </c>
      <c r="AD7">
        <v>20.7</v>
      </c>
      <c r="AE7" t="s">
        <v>32</v>
      </c>
      <c r="AF7">
        <f>TINV(0.0455,AF5)</f>
        <v>2.2548659916061329</v>
      </c>
      <c r="AG7">
        <v>1954</v>
      </c>
      <c r="AH7">
        <v>18.05</v>
      </c>
      <c r="AI7" t="s">
        <v>32</v>
      </c>
      <c r="AJ7">
        <f>TINV(0.0455,AJ5)</f>
        <v>2.2548659916061329</v>
      </c>
      <c r="AK7">
        <v>1954</v>
      </c>
      <c r="AL7">
        <v>18.05</v>
      </c>
      <c r="AM7" t="s">
        <v>32</v>
      </c>
      <c r="AN7">
        <f>TINV(0.0455,AN5)</f>
        <v>2.2548659916061329</v>
      </c>
      <c r="AO7">
        <v>1954</v>
      </c>
      <c r="AP7">
        <v>18.05</v>
      </c>
      <c r="AQ7" t="s">
        <v>32</v>
      </c>
      <c r="AR7">
        <f>TINV(0.0455,AR5)</f>
        <v>2.2548659916061329</v>
      </c>
      <c r="AS7">
        <v>1954</v>
      </c>
      <c r="AT7">
        <v>18.05</v>
      </c>
      <c r="AU7" t="s">
        <v>32</v>
      </c>
      <c r="AV7">
        <f>TINV(0.0455,AV5)</f>
        <v>2.2548659916061329</v>
      </c>
      <c r="AW7">
        <v>1954</v>
      </c>
      <c r="AX7">
        <v>18.05</v>
      </c>
      <c r="AY7" t="s">
        <v>32</v>
      </c>
      <c r="AZ7">
        <f>TINV(0.0455,AZ5)</f>
        <v>2.2548659916061329</v>
      </c>
      <c r="BA7">
        <v>1954</v>
      </c>
      <c r="BB7">
        <v>18.05</v>
      </c>
      <c r="BC7" t="s">
        <v>32</v>
      </c>
      <c r="BD7">
        <f>TINV(0.0455,BD5)</f>
        <v>2.2548659916061329</v>
      </c>
      <c r="BE7">
        <v>1954</v>
      </c>
      <c r="BF7">
        <v>18.05</v>
      </c>
      <c r="BG7" t="s">
        <v>32</v>
      </c>
      <c r="BH7">
        <f>TINV(0.0455,BH5)</f>
        <v>2.2548659916061329</v>
      </c>
      <c r="BI7">
        <v>1954</v>
      </c>
      <c r="BJ7">
        <v>18.05</v>
      </c>
    </row>
    <row r="8" spans="1:64">
      <c r="B8">
        <v>3.7331642441417588E-2</v>
      </c>
      <c r="C8" s="11">
        <v>0.87558167880697202</v>
      </c>
      <c r="D8">
        <v>77.411416377609882</v>
      </c>
      <c r="E8">
        <v>1967</v>
      </c>
      <c r="F8">
        <v>20.7</v>
      </c>
      <c r="G8" t="s">
        <v>33</v>
      </c>
      <c r="H8">
        <f>H7*G3</f>
        <v>9.6909429065692373E-3</v>
      </c>
      <c r="I8">
        <v>1973</v>
      </c>
      <c r="J8">
        <v>23.2</v>
      </c>
      <c r="K8" t="s">
        <v>33</v>
      </c>
      <c r="L8">
        <f>L7*K3</f>
        <v>1.1868298280886255E-2</v>
      </c>
      <c r="M8">
        <v>1973</v>
      </c>
      <c r="N8">
        <v>23.2</v>
      </c>
      <c r="O8" t="s">
        <v>33</v>
      </c>
      <c r="P8">
        <f>P7*O3</f>
        <v>1.1184292009281222E-2</v>
      </c>
      <c r="Q8">
        <v>1973</v>
      </c>
      <c r="R8">
        <v>23.2</v>
      </c>
      <c r="S8" t="s">
        <v>33</v>
      </c>
      <c r="T8">
        <f>T7*S3</f>
        <v>1.0663115538760769E-2</v>
      </c>
      <c r="U8">
        <v>1973</v>
      </c>
      <c r="V8">
        <v>23.2</v>
      </c>
      <c r="W8" t="s">
        <v>33</v>
      </c>
      <c r="X8">
        <f>X7*W3</f>
        <v>1.0405492266017708E-2</v>
      </c>
      <c r="Y8">
        <v>1973</v>
      </c>
      <c r="Z8">
        <v>23.2</v>
      </c>
      <c r="AA8" t="s">
        <v>33</v>
      </c>
      <c r="AB8">
        <f>AB7*AA3</f>
        <v>1.0173271465895025E-2</v>
      </c>
      <c r="AC8">
        <v>1973</v>
      </c>
      <c r="AD8">
        <v>23.2</v>
      </c>
      <c r="AE8" t="s">
        <v>33</v>
      </c>
      <c r="AF8">
        <f>AF7*AE3</f>
        <v>1.0179851859670141E-2</v>
      </c>
      <c r="AG8">
        <v>1973</v>
      </c>
      <c r="AH8">
        <v>23.2</v>
      </c>
      <c r="AI8" t="s">
        <v>33</v>
      </c>
      <c r="AJ8">
        <f>AJ7*AI3</f>
        <v>9.5674307452334705E-3</v>
      </c>
      <c r="AK8">
        <v>1967</v>
      </c>
      <c r="AL8">
        <v>20.7</v>
      </c>
      <c r="AM8" t="s">
        <v>33</v>
      </c>
      <c r="AN8">
        <f>AN7*AM3</f>
        <v>9.2881025194296342E-3</v>
      </c>
      <c r="AO8">
        <v>1967</v>
      </c>
      <c r="AP8">
        <v>20.7</v>
      </c>
      <c r="AQ8" t="s">
        <v>33</v>
      </c>
      <c r="AR8">
        <f>AR7*AQ3</f>
        <v>8.4884517285011944E-3</v>
      </c>
      <c r="AS8">
        <v>1967</v>
      </c>
      <c r="AT8">
        <v>20.7</v>
      </c>
      <c r="AU8" t="s">
        <v>33</v>
      </c>
      <c r="AV8">
        <f>AV7*AU3</f>
        <v>1.0417551445888198E-2</v>
      </c>
      <c r="AW8">
        <v>1967</v>
      </c>
      <c r="AX8">
        <v>20.7</v>
      </c>
      <c r="AY8" t="s">
        <v>33</v>
      </c>
      <c r="AZ8">
        <f>AZ7*AY3</f>
        <v>1.0337553287629945E-2</v>
      </c>
      <c r="BA8">
        <v>1967</v>
      </c>
      <c r="BB8">
        <v>20.7</v>
      </c>
      <c r="BC8" t="s">
        <v>33</v>
      </c>
      <c r="BD8">
        <f>BD7*BC3</f>
        <v>1.0095058718533159E-2</v>
      </c>
      <c r="BE8">
        <v>1967</v>
      </c>
      <c r="BF8">
        <v>20.7</v>
      </c>
      <c r="BG8" t="s">
        <v>33</v>
      </c>
      <c r="BH8">
        <f>BH7*BG3</f>
        <v>1.0396136827044711E-2</v>
      </c>
      <c r="BI8">
        <v>1967</v>
      </c>
      <c r="BJ8">
        <v>20.7</v>
      </c>
    </row>
    <row r="9" spans="1:64">
      <c r="B9">
        <v>3.7759177419167962E-2</v>
      </c>
      <c r="C9" s="11">
        <v>0.88424664576659318</v>
      </c>
      <c r="D9">
        <v>84.0296436146415</v>
      </c>
      <c r="E9">
        <v>1973</v>
      </c>
      <c r="F9">
        <v>23.2</v>
      </c>
      <c r="G9" t="s">
        <v>34</v>
      </c>
      <c r="H9">
        <f>G2+H8</f>
        <v>1.0475019343677681</v>
      </c>
      <c r="I9">
        <v>1986</v>
      </c>
      <c r="J9">
        <v>30</v>
      </c>
      <c r="K9" t="s">
        <v>34</v>
      </c>
      <c r="L9">
        <f>K2+L8</f>
        <v>1.0491739575211265</v>
      </c>
      <c r="M9">
        <v>1986</v>
      </c>
      <c r="N9">
        <v>30</v>
      </c>
      <c r="O9" t="s">
        <v>34</v>
      </c>
      <c r="P9">
        <f>O2+P8</f>
        <v>1.051646227831833</v>
      </c>
      <c r="Q9">
        <v>1986</v>
      </c>
      <c r="R9">
        <v>30</v>
      </c>
      <c r="S9" t="s">
        <v>34</v>
      </c>
      <c r="T9">
        <f>S2+T8</f>
        <v>1.0490417812824011</v>
      </c>
      <c r="U9">
        <v>1986</v>
      </c>
      <c r="V9">
        <v>30</v>
      </c>
      <c r="W9" t="s">
        <v>34</v>
      </c>
      <c r="X9">
        <f>W2+X8</f>
        <v>1.0486048780086834</v>
      </c>
      <c r="Y9">
        <v>1986</v>
      </c>
      <c r="Z9">
        <v>30</v>
      </c>
      <c r="AA9" t="s">
        <v>34</v>
      </c>
      <c r="AB9">
        <f>AA2+AB8</f>
        <v>1.0477692185116612</v>
      </c>
      <c r="AC9">
        <v>1986</v>
      </c>
      <c r="AD9">
        <v>30</v>
      </c>
      <c r="AE9" t="s">
        <v>34</v>
      </c>
      <c r="AF9">
        <f>AE2+AF8</f>
        <v>1.0478131122597476</v>
      </c>
      <c r="AG9">
        <v>1986</v>
      </c>
      <c r="AH9">
        <v>30</v>
      </c>
      <c r="AI9" t="s">
        <v>34</v>
      </c>
      <c r="AJ9">
        <f>AI2+AJ8</f>
        <v>1.0476046517027924</v>
      </c>
      <c r="AK9">
        <v>1986</v>
      </c>
      <c r="AL9">
        <v>30</v>
      </c>
      <c r="AM9" t="s">
        <v>34</v>
      </c>
      <c r="AN9">
        <f>AM2+AN8</f>
        <v>1.0477692155800935</v>
      </c>
      <c r="AO9">
        <v>1973</v>
      </c>
      <c r="AP9">
        <v>23.2</v>
      </c>
      <c r="AQ9" t="s">
        <v>34</v>
      </c>
      <c r="AR9">
        <f>AQ2+AR8</f>
        <v>1.0484483441296308</v>
      </c>
      <c r="AS9">
        <v>1973</v>
      </c>
      <c r="AT9">
        <v>23.2</v>
      </c>
      <c r="AU9" t="s">
        <v>34</v>
      </c>
      <c r="AV9">
        <f>AU2+AV8</f>
        <v>1.047675907639424</v>
      </c>
      <c r="AW9">
        <v>1973</v>
      </c>
      <c r="AX9">
        <v>23.2</v>
      </c>
      <c r="AY9" t="s">
        <v>34</v>
      </c>
      <c r="AZ9">
        <f>AY2+AZ8</f>
        <v>1.0473443846453709</v>
      </c>
      <c r="BA9">
        <v>1973</v>
      </c>
      <c r="BB9">
        <v>23.2</v>
      </c>
      <c r="BC9" t="s">
        <v>34</v>
      </c>
      <c r="BD9">
        <f>BC2+BD8</f>
        <v>1.0467442140220515</v>
      </c>
      <c r="BE9">
        <v>1973</v>
      </c>
      <c r="BF9">
        <v>23.2</v>
      </c>
      <c r="BG9" t="s">
        <v>34</v>
      </c>
      <c r="BH9">
        <f>BG2+BH8</f>
        <v>1.0470470029296963</v>
      </c>
      <c r="BI9">
        <v>1973</v>
      </c>
      <c r="BJ9">
        <v>23.2</v>
      </c>
    </row>
    <row r="10" spans="1:64">
      <c r="B10">
        <v>3.918214741071889E-2</v>
      </c>
      <c r="C10" s="11">
        <v>0.90782101104835899</v>
      </c>
      <c r="D10">
        <v>108.33305111179763</v>
      </c>
      <c r="E10">
        <v>1986</v>
      </c>
      <c r="F10">
        <v>30</v>
      </c>
      <c r="G10" t="s">
        <v>35</v>
      </c>
      <c r="H10">
        <f>G2-H8</f>
        <v>1.0281200485546296</v>
      </c>
      <c r="I10">
        <v>1987</v>
      </c>
      <c r="J10">
        <v>93</v>
      </c>
      <c r="K10" t="s">
        <v>35</v>
      </c>
      <c r="L10">
        <f>K2-L8</f>
        <v>1.0254373609593541</v>
      </c>
      <c r="M10">
        <v>1987</v>
      </c>
      <c r="N10">
        <v>93</v>
      </c>
      <c r="O10" t="s">
        <v>35</v>
      </c>
      <c r="P10">
        <f>O2-P8</f>
        <v>1.0292776438132705</v>
      </c>
      <c r="Q10">
        <v>1987</v>
      </c>
      <c r="R10">
        <v>93</v>
      </c>
      <c r="S10" t="s">
        <v>35</v>
      </c>
      <c r="T10">
        <f>S2-T8</f>
        <v>1.0277155502048794</v>
      </c>
      <c r="U10">
        <v>1987</v>
      </c>
      <c r="V10">
        <v>93</v>
      </c>
      <c r="W10" t="s">
        <v>35</v>
      </c>
      <c r="X10">
        <f>W2-X8</f>
        <v>1.027793893476648</v>
      </c>
      <c r="Y10">
        <v>1987</v>
      </c>
      <c r="Z10">
        <v>93</v>
      </c>
      <c r="AA10" t="s">
        <v>35</v>
      </c>
      <c r="AB10">
        <f>AA2-AB8</f>
        <v>1.027422675579871</v>
      </c>
      <c r="AC10">
        <v>1987</v>
      </c>
      <c r="AD10">
        <v>93</v>
      </c>
      <c r="AE10" t="s">
        <v>35</v>
      </c>
      <c r="AF10">
        <f>AE2-AF8</f>
        <v>1.0274534085404075</v>
      </c>
      <c r="AG10">
        <v>1987</v>
      </c>
      <c r="AH10">
        <v>93</v>
      </c>
      <c r="AI10" t="s">
        <v>35</v>
      </c>
      <c r="AJ10">
        <f>AI2-AJ8</f>
        <v>1.0284697902123257</v>
      </c>
      <c r="AK10">
        <v>1987</v>
      </c>
      <c r="AL10">
        <v>93</v>
      </c>
      <c r="AM10" t="s">
        <v>35</v>
      </c>
      <c r="AN10">
        <f>AM2-AN8</f>
        <v>1.0291930105412344</v>
      </c>
      <c r="AO10">
        <v>1987</v>
      </c>
      <c r="AP10">
        <v>93</v>
      </c>
      <c r="AQ10" t="s">
        <v>35</v>
      </c>
      <c r="AR10">
        <f>AQ2-AR8</f>
        <v>1.0314714406726286</v>
      </c>
      <c r="AS10">
        <v>1986</v>
      </c>
      <c r="AT10">
        <v>30</v>
      </c>
      <c r="AU10" t="s">
        <v>35</v>
      </c>
      <c r="AV10">
        <f>AU2-AV8</f>
        <v>1.0268408047476476</v>
      </c>
      <c r="AW10">
        <v>1986</v>
      </c>
      <c r="AX10">
        <v>30</v>
      </c>
      <c r="AY10" t="s">
        <v>35</v>
      </c>
      <c r="AZ10">
        <f>AY2-AZ8</f>
        <v>1.026669278070111</v>
      </c>
      <c r="BA10">
        <v>1986</v>
      </c>
      <c r="BB10">
        <v>30</v>
      </c>
      <c r="BC10" t="s">
        <v>35</v>
      </c>
      <c r="BD10">
        <f>BC2-BD8</f>
        <v>1.0265540965849853</v>
      </c>
      <c r="BE10">
        <v>1986</v>
      </c>
      <c r="BF10">
        <v>30</v>
      </c>
      <c r="BG10" t="s">
        <v>35</v>
      </c>
      <c r="BH10">
        <f>BG2-BH8</f>
        <v>1.026254729275607</v>
      </c>
      <c r="BI10">
        <v>1986</v>
      </c>
      <c r="BJ10">
        <v>30</v>
      </c>
    </row>
    <row r="11" spans="1:64">
      <c r="B11">
        <v>3.6581036302063941E-2</v>
      </c>
      <c r="C11" s="11">
        <v>0.85073300408087504</v>
      </c>
      <c r="D11">
        <v>62.693450667151886</v>
      </c>
      <c r="E11">
        <v>1987</v>
      </c>
      <c r="F11">
        <v>93</v>
      </c>
      <c r="G11" t="s">
        <v>36</v>
      </c>
      <c r="H11" s="12">
        <f>LN(G2)</f>
        <v>3.7113679012393805E-2</v>
      </c>
      <c r="I11">
        <v>1988</v>
      </c>
      <c r="J11">
        <v>105</v>
      </c>
      <c r="K11" t="s">
        <v>36</v>
      </c>
      <c r="L11" s="12">
        <f>LN(K2)</f>
        <v>3.6626639181860189E-2</v>
      </c>
      <c r="M11">
        <v>1988</v>
      </c>
      <c r="N11">
        <v>105</v>
      </c>
      <c r="O11" t="s">
        <v>36</v>
      </c>
      <c r="P11" s="12">
        <f>LN(O2)</f>
        <v>3.966478359954996E-2</v>
      </c>
      <c r="Q11">
        <v>1988</v>
      </c>
      <c r="R11">
        <v>105</v>
      </c>
      <c r="S11" t="s">
        <v>36</v>
      </c>
      <c r="T11" s="12">
        <f>LN(S2)</f>
        <v>3.7660521440413569E-2</v>
      </c>
      <c r="U11">
        <v>1988</v>
      </c>
      <c r="V11">
        <v>105</v>
      </c>
      <c r="W11" t="s">
        <v>36</v>
      </c>
      <c r="X11" s="12">
        <f>LN(W2)</f>
        <v>3.7487852754744214E-2</v>
      </c>
      <c r="Y11">
        <v>1988</v>
      </c>
      <c r="Z11">
        <v>105</v>
      </c>
      <c r="AA11" t="s">
        <v>36</v>
      </c>
      <c r="AB11" s="12">
        <f>LN(AA2)</f>
        <v>3.6906447927046247E-2</v>
      </c>
      <c r="AC11">
        <v>1988</v>
      </c>
      <c r="AD11">
        <v>105</v>
      </c>
      <c r="AE11" t="s">
        <v>36</v>
      </c>
      <c r="AF11" s="12">
        <f>LN(AE2)</f>
        <v>3.6942408633633836E-2</v>
      </c>
      <c r="AG11">
        <v>1988</v>
      </c>
      <c r="AH11">
        <v>105</v>
      </c>
      <c r="AI11" t="s">
        <v>36</v>
      </c>
      <c r="AJ11" s="12">
        <f>LN(AI2)</f>
        <v>3.7331642441417588E-2</v>
      </c>
      <c r="AK11">
        <v>1988</v>
      </c>
      <c r="AL11">
        <v>105</v>
      </c>
      <c r="AM11" t="s">
        <v>36</v>
      </c>
      <c r="AN11" s="12">
        <f>LN(AM2)</f>
        <v>3.7759177419167962E-2</v>
      </c>
      <c r="AO11">
        <v>1988</v>
      </c>
      <c r="AP11">
        <v>105</v>
      </c>
      <c r="AQ11" t="s">
        <v>36</v>
      </c>
      <c r="AR11" s="12">
        <f>LN(AQ2)</f>
        <v>3.918214741071889E-2</v>
      </c>
      <c r="AS11">
        <v>1988</v>
      </c>
      <c r="AT11">
        <v>105</v>
      </c>
      <c r="AU11" t="s">
        <v>36</v>
      </c>
      <c r="AV11" s="12">
        <f>LN(AU2)</f>
        <v>3.6581036302063941E-2</v>
      </c>
      <c r="AW11">
        <v>1987</v>
      </c>
      <c r="AX11">
        <v>93</v>
      </c>
      <c r="AY11" t="s">
        <v>36</v>
      </c>
      <c r="AZ11" s="12">
        <f>LN(AY2)</f>
        <v>3.6338516841642819E-2</v>
      </c>
      <c r="BA11">
        <v>1987</v>
      </c>
      <c r="BB11">
        <v>93</v>
      </c>
      <c r="BC11" t="s">
        <v>36</v>
      </c>
      <c r="BD11" s="12">
        <f>LN(BC2)</f>
        <v>3.5993545390186649E-2</v>
      </c>
      <c r="BE11">
        <v>1987</v>
      </c>
      <c r="BF11">
        <v>93</v>
      </c>
      <c r="BG11" t="s">
        <v>36</v>
      </c>
      <c r="BH11" s="12">
        <f>LN(BG2)</f>
        <v>3.5995195705254973E-2</v>
      </c>
      <c r="BI11">
        <v>1987</v>
      </c>
      <c r="BJ11">
        <v>93</v>
      </c>
    </row>
    <row r="12" spans="1:64">
      <c r="B12">
        <v>3.6338516841642819E-2</v>
      </c>
      <c r="C12" s="11">
        <v>0.85100127556203875</v>
      </c>
      <c r="D12">
        <v>62.826135367890906</v>
      </c>
      <c r="E12">
        <v>1988</v>
      </c>
      <c r="F12">
        <v>105</v>
      </c>
      <c r="G12" t="s">
        <v>37</v>
      </c>
      <c r="H12" s="12">
        <f>LN(H9)</f>
        <v>4.6408219464257904E-2</v>
      </c>
      <c r="I12">
        <v>1988</v>
      </c>
      <c r="J12">
        <v>120</v>
      </c>
      <c r="K12" t="s">
        <v>37</v>
      </c>
      <c r="L12" s="12">
        <f>LN(L9)</f>
        <v>4.8003147430251247E-2</v>
      </c>
      <c r="M12">
        <v>1988</v>
      </c>
      <c r="N12">
        <v>120</v>
      </c>
      <c r="O12" t="s">
        <v>37</v>
      </c>
      <c r="P12" s="12">
        <f>LN(P9)</f>
        <v>5.0356772427969231E-2</v>
      </c>
      <c r="Q12">
        <v>1988</v>
      </c>
      <c r="R12">
        <v>120</v>
      </c>
      <c r="S12" t="s">
        <v>37</v>
      </c>
      <c r="T12" s="12">
        <f>LN(T9)</f>
        <v>4.787715825148775E-2</v>
      </c>
      <c r="U12">
        <v>1988</v>
      </c>
      <c r="V12">
        <v>120</v>
      </c>
      <c r="W12" t="s">
        <v>37</v>
      </c>
      <c r="X12" s="12">
        <f>LN(X9)</f>
        <v>4.7460593070597641E-2</v>
      </c>
      <c r="Y12">
        <v>1988</v>
      </c>
      <c r="Z12">
        <v>120</v>
      </c>
      <c r="AA12" t="s">
        <v>37</v>
      </c>
      <c r="AB12" s="12">
        <f>LN(AB9)</f>
        <v>4.6663350304937512E-2</v>
      </c>
      <c r="AC12">
        <v>1988</v>
      </c>
      <c r="AD12">
        <v>120</v>
      </c>
      <c r="AE12" t="s">
        <v>37</v>
      </c>
      <c r="AF12" s="12">
        <f>LN(AF9)</f>
        <v>4.6705242000098644E-2</v>
      </c>
      <c r="AG12">
        <v>1988</v>
      </c>
      <c r="AH12">
        <v>120</v>
      </c>
      <c r="AI12" t="s">
        <v>37</v>
      </c>
      <c r="AJ12" s="12">
        <f>LN(AJ9)</f>
        <v>4.6506273984051348E-2</v>
      </c>
      <c r="AK12">
        <v>1988</v>
      </c>
      <c r="AL12">
        <v>120</v>
      </c>
      <c r="AM12" t="s">
        <v>37</v>
      </c>
      <c r="AN12" s="12">
        <f>LN(AN9)</f>
        <v>4.6663347507023993E-2</v>
      </c>
      <c r="AO12">
        <v>1988</v>
      </c>
      <c r="AP12">
        <v>120</v>
      </c>
      <c r="AQ12" t="s">
        <v>37</v>
      </c>
      <c r="AR12" s="12">
        <f>LN(AR9)</f>
        <v>4.7311303698548531E-2</v>
      </c>
      <c r="AS12">
        <v>1988</v>
      </c>
      <c r="AT12">
        <v>120</v>
      </c>
      <c r="AU12" t="s">
        <v>37</v>
      </c>
      <c r="AV12" s="12">
        <f>LN(AV9)</f>
        <v>4.6574289636028228E-2</v>
      </c>
      <c r="AW12">
        <v>1988</v>
      </c>
      <c r="AX12">
        <v>120</v>
      </c>
      <c r="AY12" t="s">
        <v>37</v>
      </c>
      <c r="AZ12" s="12">
        <f>LN(AZ9)</f>
        <v>4.6257802967100831E-2</v>
      </c>
      <c r="BA12">
        <v>1988</v>
      </c>
      <c r="BB12">
        <v>105</v>
      </c>
      <c r="BC12" t="s">
        <v>37</v>
      </c>
      <c r="BD12" s="12">
        <f>LN(BD9)</f>
        <v>4.5684598337521955E-2</v>
      </c>
      <c r="BE12">
        <v>1988</v>
      </c>
      <c r="BF12">
        <v>105</v>
      </c>
      <c r="BG12" t="s">
        <v>37</v>
      </c>
      <c r="BH12" s="12">
        <f>LN(BH9)</f>
        <v>4.5973823841291457E-2</v>
      </c>
      <c r="BI12">
        <v>1988</v>
      </c>
      <c r="BJ12">
        <v>105</v>
      </c>
    </row>
    <row r="13" spans="1:64">
      <c r="B13">
        <v>3.5993545390186649E-2</v>
      </c>
      <c r="C13" s="11">
        <v>0.85456619531022093</v>
      </c>
      <c r="D13">
        <v>64.635785115185584</v>
      </c>
      <c r="E13">
        <v>1988</v>
      </c>
      <c r="F13">
        <v>120</v>
      </c>
      <c r="G13" t="s">
        <v>38</v>
      </c>
      <c r="H13" s="12">
        <f>LN(H10)</f>
        <v>2.7731938964505647E-2</v>
      </c>
      <c r="I13">
        <v>1993</v>
      </c>
      <c r="J13">
        <v>133</v>
      </c>
      <c r="K13" t="s">
        <v>38</v>
      </c>
      <c r="L13" s="12">
        <f>LN(L10)</f>
        <v>2.5119215201418757E-2</v>
      </c>
      <c r="M13">
        <v>1993</v>
      </c>
      <c r="N13">
        <v>133</v>
      </c>
      <c r="O13" t="s">
        <v>38</v>
      </c>
      <c r="P13" s="12">
        <f>LN(P10)</f>
        <v>2.8857239517811859E-2</v>
      </c>
      <c r="Q13">
        <v>1993</v>
      </c>
      <c r="R13">
        <v>133</v>
      </c>
      <c r="S13" t="s">
        <v>38</v>
      </c>
      <c r="T13" s="12">
        <f>LN(T10)</f>
        <v>2.7338426608542885E-2</v>
      </c>
      <c r="U13">
        <v>1993</v>
      </c>
      <c r="V13">
        <v>133</v>
      </c>
      <c r="W13" t="s">
        <v>38</v>
      </c>
      <c r="X13" s="12">
        <f>LN(X10)</f>
        <v>2.7414654204623596E-2</v>
      </c>
      <c r="Y13">
        <v>1993</v>
      </c>
      <c r="Z13">
        <v>133</v>
      </c>
      <c r="AA13" t="s">
        <v>38</v>
      </c>
      <c r="AB13" s="12">
        <f>LN(AB10)</f>
        <v>2.7053409646358578E-2</v>
      </c>
      <c r="AC13">
        <v>1993</v>
      </c>
      <c r="AD13">
        <v>133</v>
      </c>
      <c r="AE13" t="s">
        <v>38</v>
      </c>
      <c r="AF13" s="12">
        <f>LN(AF10)</f>
        <v>2.708332187393887E-2</v>
      </c>
      <c r="AG13">
        <v>1993</v>
      </c>
      <c r="AH13">
        <v>133</v>
      </c>
      <c r="AI13" t="s">
        <v>38</v>
      </c>
      <c r="AJ13" s="12">
        <f>LN(AJ10)</f>
        <v>2.8072057012815451E-2</v>
      </c>
      <c r="AK13">
        <v>1993</v>
      </c>
      <c r="AL13">
        <v>133</v>
      </c>
      <c r="AM13" t="s">
        <v>38</v>
      </c>
      <c r="AN13" s="12">
        <f>LN(AN10)</f>
        <v>2.8775010245410262E-2</v>
      </c>
      <c r="AO13">
        <v>1993</v>
      </c>
      <c r="AP13">
        <v>133</v>
      </c>
      <c r="AQ13" t="s">
        <v>38</v>
      </c>
      <c r="AR13" s="12">
        <f>LN(AR10)</f>
        <v>3.0986365964707711E-2</v>
      </c>
      <c r="AS13">
        <v>1993</v>
      </c>
      <c r="AT13">
        <v>133</v>
      </c>
      <c r="AU13" t="s">
        <v>38</v>
      </c>
      <c r="AV13" s="12">
        <f>LN(AV10)</f>
        <v>2.6486908948315763E-2</v>
      </c>
      <c r="AW13">
        <v>1993</v>
      </c>
      <c r="AX13">
        <v>133</v>
      </c>
      <c r="AY13" t="s">
        <v>38</v>
      </c>
      <c r="AZ13" s="12">
        <f>LN(AZ10)</f>
        <v>2.6319851888921962E-2</v>
      </c>
      <c r="BA13">
        <v>1993</v>
      </c>
      <c r="BB13">
        <v>133</v>
      </c>
      <c r="BC13" t="s">
        <v>38</v>
      </c>
      <c r="BD13" s="12">
        <f>LN(BD10)</f>
        <v>2.6207656122335332E-2</v>
      </c>
      <c r="BE13">
        <v>1988</v>
      </c>
      <c r="BF13">
        <v>120</v>
      </c>
      <c r="BG13" t="s">
        <v>38</v>
      </c>
      <c r="BH13" s="12">
        <f>LN(BH10)</f>
        <v>2.5915990081416949E-2</v>
      </c>
      <c r="BI13">
        <v>1988</v>
      </c>
      <c r="BJ13">
        <v>120</v>
      </c>
    </row>
    <row r="14" spans="1:64">
      <c r="B14">
        <v>3.5995195705254973E-2</v>
      </c>
      <c r="C14" s="11">
        <v>0.8471198900961513</v>
      </c>
      <c r="D14">
        <v>60.951805940735277</v>
      </c>
      <c r="E14">
        <v>1993</v>
      </c>
      <c r="F14">
        <v>133</v>
      </c>
      <c r="G14" t="s">
        <v>39</v>
      </c>
      <c r="H14" s="12">
        <f>H12-H11</f>
        <v>9.2945404518640987E-3</v>
      </c>
      <c r="I14">
        <v>1994</v>
      </c>
      <c r="J14">
        <v>164</v>
      </c>
      <c r="K14" t="s">
        <v>39</v>
      </c>
      <c r="L14" s="12">
        <f>L12-L11</f>
        <v>1.1376508248391058E-2</v>
      </c>
      <c r="M14">
        <v>1994</v>
      </c>
      <c r="N14">
        <v>164</v>
      </c>
      <c r="O14" t="s">
        <v>39</v>
      </c>
      <c r="P14" s="12">
        <f>P12-P11</f>
        <v>1.069198882841927E-2</v>
      </c>
      <c r="Q14">
        <v>1994</v>
      </c>
      <c r="R14">
        <v>164</v>
      </c>
      <c r="S14" t="s">
        <v>39</v>
      </c>
      <c r="T14" s="12">
        <f>T12-T11</f>
        <v>1.0216636811074181E-2</v>
      </c>
      <c r="U14">
        <v>1994</v>
      </c>
      <c r="V14">
        <v>164</v>
      </c>
      <c r="W14" t="s">
        <v>39</v>
      </c>
      <c r="X14" s="12">
        <f>X12-X11</f>
        <v>9.9727403158534275E-3</v>
      </c>
      <c r="Y14">
        <v>1994</v>
      </c>
      <c r="Z14">
        <v>164</v>
      </c>
      <c r="AA14" t="s">
        <v>39</v>
      </c>
      <c r="AB14" s="12">
        <f>AB12-AB11</f>
        <v>9.7569023778912647E-3</v>
      </c>
      <c r="AC14">
        <v>1994</v>
      </c>
      <c r="AD14">
        <v>164</v>
      </c>
      <c r="AE14" t="s">
        <v>39</v>
      </c>
      <c r="AF14" s="12">
        <f>AF12-AF11</f>
        <v>9.7628333664648084E-3</v>
      </c>
      <c r="AG14">
        <v>1994</v>
      </c>
      <c r="AH14">
        <v>164</v>
      </c>
      <c r="AI14" t="s">
        <v>39</v>
      </c>
      <c r="AJ14" s="12">
        <f>AJ12-AJ11</f>
        <v>9.1746315426337599E-3</v>
      </c>
      <c r="AK14">
        <v>1994</v>
      </c>
      <c r="AL14">
        <v>164</v>
      </c>
      <c r="AM14" t="s">
        <v>39</v>
      </c>
      <c r="AN14" s="12">
        <f>AN12-AN11</f>
        <v>8.9041700878560309E-3</v>
      </c>
      <c r="AO14">
        <v>1994</v>
      </c>
      <c r="AP14">
        <v>164</v>
      </c>
      <c r="AQ14" t="s">
        <v>39</v>
      </c>
      <c r="AR14" s="12">
        <f>AR12-AR11</f>
        <v>8.1291562878296406E-3</v>
      </c>
      <c r="AS14">
        <v>1994</v>
      </c>
      <c r="AT14">
        <v>164</v>
      </c>
      <c r="AU14" t="s">
        <v>39</v>
      </c>
      <c r="AV14" s="12">
        <f>AV12-AV11</f>
        <v>9.9932533339642873E-3</v>
      </c>
      <c r="AW14">
        <v>1994</v>
      </c>
      <c r="AX14">
        <v>164</v>
      </c>
      <c r="AY14" t="s">
        <v>39</v>
      </c>
      <c r="AZ14" s="12">
        <f>AZ12-AZ11</f>
        <v>9.9192861254580114E-3</v>
      </c>
      <c r="BA14">
        <v>1994</v>
      </c>
      <c r="BB14">
        <v>164</v>
      </c>
      <c r="BC14" t="s">
        <v>39</v>
      </c>
      <c r="BD14" s="12">
        <f>BD12-BD11</f>
        <v>9.691052947335306E-3</v>
      </c>
      <c r="BE14">
        <v>1994</v>
      </c>
      <c r="BF14">
        <v>164</v>
      </c>
      <c r="BG14" t="s">
        <v>39</v>
      </c>
      <c r="BH14" s="12">
        <f>BH12-BH11</f>
        <v>9.978628136036484E-3</v>
      </c>
      <c r="BI14">
        <v>1993</v>
      </c>
      <c r="BJ14">
        <v>133</v>
      </c>
    </row>
    <row r="15" spans="1:64">
      <c r="B15">
        <v>3.5379035806630141E-2</v>
      </c>
      <c r="C15" s="11">
        <v>0.85192243089096675</v>
      </c>
      <c r="D15">
        <v>63.285390192355372</v>
      </c>
      <c r="E15">
        <v>1994</v>
      </c>
      <c r="F15">
        <v>164</v>
      </c>
      <c r="G15" t="s">
        <v>40</v>
      </c>
      <c r="H15" s="12">
        <f>H11-H13</f>
        <v>9.3817400478881582E-3</v>
      </c>
      <c r="K15" t="s">
        <v>40</v>
      </c>
      <c r="L15" s="12">
        <f>L11-L13</f>
        <v>1.1507423980441432E-2</v>
      </c>
      <c r="O15" t="s">
        <v>40</v>
      </c>
      <c r="P15" s="12">
        <f>P11-P13</f>
        <v>1.0807544081738101E-2</v>
      </c>
      <c r="S15" t="s">
        <v>40</v>
      </c>
      <c r="T15" s="12">
        <f>T11-T13</f>
        <v>1.0322094831870684E-2</v>
      </c>
      <c r="W15" t="s">
        <v>40</v>
      </c>
      <c r="X15" s="12">
        <f>X11-X13</f>
        <v>1.0073198550120618E-2</v>
      </c>
      <c r="AA15" t="s">
        <v>40</v>
      </c>
      <c r="AB15" s="12">
        <f>AB11-AB13</f>
        <v>9.853038280687669E-3</v>
      </c>
      <c r="AE15" t="s">
        <v>40</v>
      </c>
      <c r="AF15" s="12">
        <f>AF11-AF13</f>
        <v>9.8590867596949662E-3</v>
      </c>
      <c r="AI15" t="s">
        <v>40</v>
      </c>
      <c r="AJ15" s="12">
        <f>AJ11-AJ13</f>
        <v>9.2595854286021372E-3</v>
      </c>
      <c r="AM15" t="s">
        <v>40</v>
      </c>
      <c r="AN15" s="12">
        <f>AN11-AN13</f>
        <v>8.9841671737577004E-3</v>
      </c>
      <c r="AQ15" t="s">
        <v>40</v>
      </c>
      <c r="AR15" s="12">
        <f>AR11-AR13</f>
        <v>8.1957814460111786E-3</v>
      </c>
      <c r="AU15" t="s">
        <v>40</v>
      </c>
      <c r="AV15" s="12">
        <f>AV11-AV13</f>
        <v>1.0094127353748178E-2</v>
      </c>
      <c r="AY15" t="s">
        <v>40</v>
      </c>
      <c r="AZ15" s="12">
        <f>AZ11-AZ13</f>
        <v>1.0018664952720857E-2</v>
      </c>
      <c r="BC15" t="s">
        <v>40</v>
      </c>
      <c r="BD15" s="12">
        <f>BD11-BD13</f>
        <v>9.7858892678513165E-3</v>
      </c>
      <c r="BG15" t="s">
        <v>40</v>
      </c>
      <c r="BH15" s="12">
        <f>BH11-BH13</f>
        <v>1.0079205623838024E-2</v>
      </c>
    </row>
    <row r="16" spans="1:64">
      <c r="A16" t="s">
        <v>51</v>
      </c>
      <c r="B16" s="1">
        <f>AVERAGE(B2:B15)</f>
        <v>3.7132067918166499E-2</v>
      </c>
      <c r="C16" s="1">
        <f>AVERAGE(C2:C15)</f>
        <v>0.85844011363240635</v>
      </c>
      <c r="D16" s="1">
        <f>AVERAGE(D2:D15)</f>
        <v>68.559255303023306</v>
      </c>
      <c r="E16" s="1">
        <f>AVERAGE(E2:E15)</f>
        <v>1962.8571428571429</v>
      </c>
      <c r="F16" s="1">
        <f>AVERAGE(F2:F15)</f>
        <v>54.5</v>
      </c>
      <c r="G16" t="s">
        <v>41</v>
      </c>
      <c r="H16" s="13">
        <f>AVERAGE(H14:H15)</f>
        <v>9.3381402498761285E-3</v>
      </c>
      <c r="K16" t="s">
        <v>41</v>
      </c>
      <c r="L16" s="13">
        <f>AVERAGE(L14:L15)</f>
        <v>1.1441966114416245E-2</v>
      </c>
      <c r="O16" t="s">
        <v>41</v>
      </c>
      <c r="P16" s="13">
        <f>AVERAGE(P14:P15)</f>
        <v>1.0749766455078686E-2</v>
      </c>
      <c r="S16" t="s">
        <v>41</v>
      </c>
      <c r="T16" s="13">
        <f>AVERAGE(T14:T15)</f>
        <v>1.0269365821472433E-2</v>
      </c>
      <c r="W16" t="s">
        <v>41</v>
      </c>
      <c r="X16" s="13">
        <f>AVERAGE(X14:X15)</f>
        <v>1.0022969432987023E-2</v>
      </c>
      <c r="AA16" t="s">
        <v>41</v>
      </c>
      <c r="AB16" s="13">
        <f>AVERAGE(AB14:AB15)</f>
        <v>9.8049703292894669E-3</v>
      </c>
      <c r="AE16" t="s">
        <v>41</v>
      </c>
      <c r="AF16" s="13">
        <f>AVERAGE(AF14:AF15)</f>
        <v>9.8109600630798873E-3</v>
      </c>
      <c r="AI16" t="s">
        <v>41</v>
      </c>
      <c r="AJ16" s="13">
        <f>AVERAGE(AJ14:AJ15)</f>
        <v>9.2171084856179485E-3</v>
      </c>
      <c r="AM16" t="s">
        <v>41</v>
      </c>
      <c r="AN16" s="13">
        <f>AVERAGE(AN14:AN15)</f>
        <v>8.9441686308068657E-3</v>
      </c>
      <c r="AQ16" t="s">
        <v>41</v>
      </c>
      <c r="AR16" s="13">
        <f>AVERAGE(AR14:AR15)</f>
        <v>8.1624688669204096E-3</v>
      </c>
      <c r="AU16" t="s">
        <v>41</v>
      </c>
      <c r="AV16" s="13">
        <f>AVERAGE(AV14:AV15)</f>
        <v>1.0043690343856233E-2</v>
      </c>
      <c r="AY16" t="s">
        <v>41</v>
      </c>
      <c r="AZ16" s="13">
        <f>AVERAGE(AZ14:AZ15)</f>
        <v>9.9689755390894343E-3</v>
      </c>
      <c r="BC16" t="s">
        <v>41</v>
      </c>
      <c r="BD16" s="13">
        <f>AVERAGE(BD14:BD15)</f>
        <v>9.7384711075933113E-3</v>
      </c>
      <c r="BG16" t="s">
        <v>41</v>
      </c>
      <c r="BH16" s="13">
        <f>AVERAGE(BH14:BH15)</f>
        <v>1.0028916879937254E-2</v>
      </c>
    </row>
    <row r="17" spans="1:60">
      <c r="A17" t="s">
        <v>52</v>
      </c>
      <c r="B17" s="1">
        <f>STDEV(B2:B15)</f>
        <v>1.1895035449415135E-3</v>
      </c>
      <c r="C17" s="1">
        <f>STDEV(C2:C15)</f>
        <v>2.087237534879376E-2</v>
      </c>
      <c r="D17" s="1">
        <f>STDEV(D2:D15)</f>
        <v>13.958532496493291</v>
      </c>
      <c r="E17" s="1">
        <f>STDEV(E2:E15)</f>
        <v>29.301764564503113</v>
      </c>
      <c r="F17" s="1">
        <f>STDEV(F2:F15)</f>
        <v>55.484537438544358</v>
      </c>
      <c r="G17" t="s">
        <v>42</v>
      </c>
      <c r="H17">
        <f>TINV(0.3173,H5)</f>
        <v>1.0434625126095489</v>
      </c>
      <c r="K17" t="s">
        <v>42</v>
      </c>
      <c r="L17">
        <f>TINV(0.3173,L5)</f>
        <v>1.0475913650928272</v>
      </c>
      <c r="O17" t="s">
        <v>42</v>
      </c>
      <c r="P17">
        <f>TINV(0.3173,P5)</f>
        <v>1.0475913650928272</v>
      </c>
      <c r="S17" t="s">
        <v>42</v>
      </c>
      <c r="T17">
        <f>TINV(0.3173,T5)</f>
        <v>1.0475913650928272</v>
      </c>
      <c r="W17" t="s">
        <v>42</v>
      </c>
      <c r="X17">
        <f>TINV(0.3173,X5)</f>
        <v>1.0475913650928272</v>
      </c>
      <c r="AA17" t="s">
        <v>42</v>
      </c>
      <c r="AB17">
        <f>TINV(0.3173,AB5)</f>
        <v>1.0475913650928272</v>
      </c>
      <c r="AE17" t="s">
        <v>42</v>
      </c>
      <c r="AF17">
        <f>TINV(0.3173,AF5)</f>
        <v>1.0475913650928272</v>
      </c>
      <c r="AI17" t="s">
        <v>42</v>
      </c>
      <c r="AJ17">
        <f>TINV(0.3173,AJ5)</f>
        <v>1.0475913650928272</v>
      </c>
      <c r="AM17" t="s">
        <v>42</v>
      </c>
      <c r="AN17">
        <f>TINV(0.3173,AN5)</f>
        <v>1.0475913650928272</v>
      </c>
      <c r="AQ17" t="s">
        <v>42</v>
      </c>
      <c r="AR17">
        <f>TINV(0.3173,AR5)</f>
        <v>1.0475913650928272</v>
      </c>
      <c r="AU17" t="s">
        <v>42</v>
      </c>
      <c r="AV17">
        <f>TINV(0.3173,AV5)</f>
        <v>1.0475913650928272</v>
      </c>
      <c r="AY17" t="s">
        <v>42</v>
      </c>
      <c r="AZ17">
        <f>TINV(0.3173,AZ5)</f>
        <v>1.0475913650928272</v>
      </c>
      <c r="BC17" t="s">
        <v>42</v>
      </c>
      <c r="BD17">
        <f>TINV(0.3173,BD5)</f>
        <v>1.0475913650928272</v>
      </c>
      <c r="BG17" t="s">
        <v>42</v>
      </c>
      <c r="BH17">
        <f>TINV(0.3173,BH5)</f>
        <v>1.0475913650928272</v>
      </c>
    </row>
    <row r="18" spans="1:60">
      <c r="A18" t="s">
        <v>53</v>
      </c>
      <c r="B18" s="1">
        <f>MIN(B2:B15)</f>
        <v>3.5379035806630141E-2</v>
      </c>
      <c r="C18" s="1">
        <f>MIN(C2:C15)</f>
        <v>0.8148889285453057</v>
      </c>
      <c r="D18" s="1">
        <f>MIN(D2:D15)</f>
        <v>48.42378223818038</v>
      </c>
      <c r="E18" s="1">
        <f>MIN(E2:E15)</f>
        <v>1911</v>
      </c>
      <c r="F18" s="1">
        <f>MIN(F2:F15)</f>
        <v>4.1539999999999999</v>
      </c>
      <c r="G18" t="s">
        <v>43</v>
      </c>
      <c r="H18">
        <f>H17*G3</f>
        <v>4.5318438047025119E-3</v>
      </c>
      <c r="K18" t="s">
        <v>43</v>
      </c>
      <c r="L18">
        <f>L17*K3</f>
        <v>5.5139094046766013E-3</v>
      </c>
      <c r="O18" t="s">
        <v>43</v>
      </c>
      <c r="P18">
        <f>P17*O3</f>
        <v>5.1961259681130969E-3</v>
      </c>
      <c r="S18" t="s">
        <v>43</v>
      </c>
      <c r="T18">
        <f>T17*S3</f>
        <v>4.9539918580421552E-3</v>
      </c>
      <c r="W18" t="s">
        <v>43</v>
      </c>
      <c r="X18">
        <f>X17*W3</f>
        <v>4.8343022991161515E-3</v>
      </c>
      <c r="AA18" t="s">
        <v>43</v>
      </c>
      <c r="AB18">
        <f>AB17*AA3</f>
        <v>4.7264145107025306E-3</v>
      </c>
      <c r="AE18" t="s">
        <v>43</v>
      </c>
      <c r="AF18">
        <f>AF17*AE3</f>
        <v>4.7294717051093752E-3</v>
      </c>
      <c r="AI18" t="s">
        <v>43</v>
      </c>
      <c r="AJ18">
        <f>AJ17*AI3</f>
        <v>4.4449461174812617E-3</v>
      </c>
      <c r="AM18" t="s">
        <v>43</v>
      </c>
      <c r="AN18">
        <f>AN17*AM3</f>
        <v>4.3151726238598682E-3</v>
      </c>
      <c r="AQ18" t="s">
        <v>43</v>
      </c>
      <c r="AR18">
        <f>AR17*AQ3</f>
        <v>3.9436617372773852E-3</v>
      </c>
      <c r="AU18" t="s">
        <v>43</v>
      </c>
      <c r="AV18">
        <f>AV17*AU3</f>
        <v>4.8399048904672346E-3</v>
      </c>
      <c r="AY18" t="s">
        <v>43</v>
      </c>
      <c r="AZ18">
        <f>AZ17*AY3</f>
        <v>4.8027384335129659E-3</v>
      </c>
      <c r="BC18" t="s">
        <v>43</v>
      </c>
      <c r="BD18">
        <f>BD17*BC3</f>
        <v>4.6900775403098394E-3</v>
      </c>
      <c r="BG18" t="s">
        <v>43</v>
      </c>
      <c r="BH18">
        <f>BH17*BG3</f>
        <v>4.8299558425545421E-3</v>
      </c>
    </row>
    <row r="19" spans="1:60">
      <c r="A19" t="s">
        <v>54</v>
      </c>
      <c r="B19" s="1">
        <f>MAX(B2:B15)</f>
        <v>3.966478359954996E-2</v>
      </c>
      <c r="C19" s="1">
        <f>MAX(C2:C15)</f>
        <v>0.90782101104835899</v>
      </c>
      <c r="D19" s="1">
        <f>MAX(D2:D15)</f>
        <v>108.33305111179763</v>
      </c>
      <c r="E19" s="1">
        <f>MAX(E2:E15)</f>
        <v>1994</v>
      </c>
      <c r="F19" s="1">
        <f>MAX(F2:F15)</f>
        <v>164</v>
      </c>
      <c r="G19" t="s">
        <v>44</v>
      </c>
      <c r="H19">
        <f>G2+H18</f>
        <v>1.0423428352659014</v>
      </c>
      <c r="K19" t="s">
        <v>44</v>
      </c>
      <c r="L19">
        <f>K2+L18</f>
        <v>1.0428195686449169</v>
      </c>
      <c r="O19" t="s">
        <v>44</v>
      </c>
      <c r="P19">
        <f>O2+P18</f>
        <v>1.0456580617906648</v>
      </c>
      <c r="S19" t="s">
        <v>44</v>
      </c>
      <c r="T19">
        <f>S2+T18</f>
        <v>1.0433326576016824</v>
      </c>
      <c r="W19" t="s">
        <v>44</v>
      </c>
      <c r="X19">
        <f>W2+X18</f>
        <v>1.0430336880417819</v>
      </c>
      <c r="AA19" t="s">
        <v>44</v>
      </c>
      <c r="AB19">
        <f>AA2+AB18</f>
        <v>1.0423223615564685</v>
      </c>
      <c r="AE19" t="s">
        <v>44</v>
      </c>
      <c r="AF19">
        <f>AE2+AF18</f>
        <v>1.0423627321051869</v>
      </c>
      <c r="AI19" t="s">
        <v>44</v>
      </c>
      <c r="AJ19">
        <f>AI2+AJ18</f>
        <v>1.0424821670750404</v>
      </c>
      <c r="AM19" t="s">
        <v>44</v>
      </c>
      <c r="AN19">
        <f>AM2+AN18</f>
        <v>1.0427962856845239</v>
      </c>
      <c r="AQ19" t="s">
        <v>44</v>
      </c>
      <c r="AR19">
        <f>AQ2+AR18</f>
        <v>1.0439035541384072</v>
      </c>
      <c r="AU19" t="s">
        <v>44</v>
      </c>
      <c r="AV19">
        <f>AU2+AV18</f>
        <v>1.0420982610840031</v>
      </c>
      <c r="AY19" t="s">
        <v>44</v>
      </c>
      <c r="AZ19">
        <f>AY2+AZ18</f>
        <v>1.0418095697912539</v>
      </c>
      <c r="BC19" t="s">
        <v>44</v>
      </c>
      <c r="BD19">
        <f>BC2+BD18</f>
        <v>1.0413392328438282</v>
      </c>
      <c r="BG19" t="s">
        <v>44</v>
      </c>
      <c r="BH19">
        <f>BG2+BH18</f>
        <v>1.0414808219452063</v>
      </c>
    </row>
    <row r="20" spans="1:60">
      <c r="A20" t="s">
        <v>55</v>
      </c>
      <c r="B20" s="1">
        <f>ABS(B19-B18)</f>
        <v>4.2857477929198196E-3</v>
      </c>
      <c r="C20" s="1">
        <f>ABS(C19-C18)</f>
        <v>9.2932082503053293E-2</v>
      </c>
      <c r="D20" s="1">
        <f>ABS(D19-D18)</f>
        <v>59.909268873617251</v>
      </c>
      <c r="E20" s="1">
        <f>ABS(E19-E18)</f>
        <v>83</v>
      </c>
      <c r="F20" s="1">
        <f>ABS(F19-F18)</f>
        <v>159.846</v>
      </c>
      <c r="G20" t="s">
        <v>45</v>
      </c>
      <c r="H20">
        <f>G2-H18</f>
        <v>1.0332791476564962</v>
      </c>
      <c r="K20" t="s">
        <v>45</v>
      </c>
      <c r="L20">
        <f>K2-L18</f>
        <v>1.0317917498355638</v>
      </c>
      <c r="O20" t="s">
        <v>45</v>
      </c>
      <c r="P20">
        <f>O2-P18</f>
        <v>1.0352658098544387</v>
      </c>
      <c r="S20" t="s">
        <v>45</v>
      </c>
      <c r="T20">
        <f>S2-T18</f>
        <v>1.0334246738855981</v>
      </c>
      <c r="W20" t="s">
        <v>45</v>
      </c>
      <c r="X20">
        <f>W2-X18</f>
        <v>1.0333650834435495</v>
      </c>
      <c r="AA20" t="s">
        <v>45</v>
      </c>
      <c r="AB20">
        <f>AA2-AB18</f>
        <v>1.0328695325350636</v>
      </c>
      <c r="AE20" t="s">
        <v>45</v>
      </c>
      <c r="AF20">
        <f>AE2-AF18</f>
        <v>1.0329037886949681</v>
      </c>
      <c r="AI20" t="s">
        <v>45</v>
      </c>
      <c r="AJ20">
        <f>AI2-AJ18</f>
        <v>1.0335922748400777</v>
      </c>
      <c r="AM20" t="s">
        <v>45</v>
      </c>
      <c r="AN20">
        <f>AM2-AN18</f>
        <v>1.034165940436804</v>
      </c>
      <c r="AQ20" t="s">
        <v>45</v>
      </c>
      <c r="AR20">
        <f>AQ2-AR18</f>
        <v>1.0360162306638523</v>
      </c>
      <c r="AU20" t="s">
        <v>45</v>
      </c>
      <c r="AV20">
        <f>AU2-AV18</f>
        <v>1.0324184513030685</v>
      </c>
      <c r="AY20" t="s">
        <v>45</v>
      </c>
      <c r="AZ20">
        <f>AY2-AZ18</f>
        <v>1.032204092924228</v>
      </c>
      <c r="BC20" t="s">
        <v>45</v>
      </c>
      <c r="BD20">
        <f>BC2-BD18</f>
        <v>1.0319590777632086</v>
      </c>
      <c r="BG20" t="s">
        <v>45</v>
      </c>
      <c r="BH20">
        <f>BG2-BH18</f>
        <v>1.031820910260097</v>
      </c>
    </row>
    <row r="21" spans="1:60">
      <c r="A21" t="s">
        <v>56</v>
      </c>
      <c r="B21" s="1">
        <f>COUNT(B2:B15)</f>
        <v>14</v>
      </c>
      <c r="G21" t="s">
        <v>36</v>
      </c>
      <c r="H21" s="12">
        <f>LN(G2)</f>
        <v>3.7113679012393805E-2</v>
      </c>
      <c r="K21" t="s">
        <v>36</v>
      </c>
      <c r="L21" s="12">
        <f>LN(K2)</f>
        <v>3.6626639181860189E-2</v>
      </c>
      <c r="O21" t="s">
        <v>36</v>
      </c>
      <c r="P21" s="12">
        <f>LN(O2)</f>
        <v>3.966478359954996E-2</v>
      </c>
      <c r="S21" t="s">
        <v>36</v>
      </c>
      <c r="T21" s="12">
        <f>LN(S2)</f>
        <v>3.7660521440413569E-2</v>
      </c>
      <c r="W21" t="s">
        <v>36</v>
      </c>
      <c r="X21" s="12">
        <f>LN(W2)</f>
        <v>3.7487852754744214E-2</v>
      </c>
      <c r="AA21" t="s">
        <v>36</v>
      </c>
      <c r="AB21" s="12">
        <f>LN(AA2)</f>
        <v>3.6906447927046247E-2</v>
      </c>
      <c r="AE21" t="s">
        <v>36</v>
      </c>
      <c r="AF21" s="12">
        <f>LN(AE2)</f>
        <v>3.6942408633633836E-2</v>
      </c>
      <c r="AI21" t="s">
        <v>36</v>
      </c>
      <c r="AJ21" s="12">
        <f>LN(AI2)</f>
        <v>3.7331642441417588E-2</v>
      </c>
      <c r="AM21" t="s">
        <v>36</v>
      </c>
      <c r="AN21" s="12">
        <f>LN(AM2)</f>
        <v>3.7759177419167962E-2</v>
      </c>
      <c r="AQ21" t="s">
        <v>36</v>
      </c>
      <c r="AR21" s="12">
        <f>LN(AQ2)</f>
        <v>3.918214741071889E-2</v>
      </c>
      <c r="AU21" t="s">
        <v>36</v>
      </c>
      <c r="AV21" s="12">
        <f>LN(AU2)</f>
        <v>3.6581036302063941E-2</v>
      </c>
      <c r="AY21" t="s">
        <v>36</v>
      </c>
      <c r="AZ21" s="12">
        <f>LN(AY2)</f>
        <v>3.6338516841642819E-2</v>
      </c>
      <c r="BC21" t="s">
        <v>36</v>
      </c>
      <c r="BD21" s="12">
        <f>LN(BC2)</f>
        <v>3.5993545390186649E-2</v>
      </c>
      <c r="BG21" t="s">
        <v>36</v>
      </c>
      <c r="BH21" s="12">
        <f>LN(BG2)</f>
        <v>3.5995195705254973E-2</v>
      </c>
    </row>
    <row r="22" spans="1:60">
      <c r="G22" t="s">
        <v>46</v>
      </c>
      <c r="H22" s="12">
        <f>LN(H19)</f>
        <v>4.1470905787055805E-2</v>
      </c>
      <c r="K22" t="s">
        <v>46</v>
      </c>
      <c r="L22" s="12">
        <f>LN(L19)</f>
        <v>4.1928168383415634E-2</v>
      </c>
      <c r="O22" t="s">
        <v>46</v>
      </c>
      <c r="P22" s="12">
        <f>LN(P19)</f>
        <v>4.4646411425282674E-2</v>
      </c>
      <c r="S22" t="s">
        <v>46</v>
      </c>
      <c r="T22" s="12">
        <f>LN(T19)</f>
        <v>4.2420068217623286E-2</v>
      </c>
      <c r="W22" t="s">
        <v>46</v>
      </c>
      <c r="X22" s="12">
        <f>LN(X19)</f>
        <v>4.2133474674192026E-2</v>
      </c>
      <c r="AA22" t="s">
        <v>46</v>
      </c>
      <c r="AB22" s="12">
        <f>LN(AB19)</f>
        <v>4.1451263583151994E-2</v>
      </c>
      <c r="AE22" t="s">
        <v>46</v>
      </c>
      <c r="AF22" s="12">
        <f>LN(AF19)</f>
        <v>4.1489994179774198E-2</v>
      </c>
      <c r="AI22" t="s">
        <v>46</v>
      </c>
      <c r="AJ22" s="12">
        <f>LN(AJ19)</f>
        <v>4.1604568621288827E-2</v>
      </c>
      <c r="AM22" t="s">
        <v>46</v>
      </c>
      <c r="AN22" s="12">
        <f>LN(AN19)</f>
        <v>4.190584120332095E-2</v>
      </c>
      <c r="AQ22" t="s">
        <v>46</v>
      </c>
      <c r="AR22" s="12">
        <f>LN(AR19)</f>
        <v>4.2967104099571232E-2</v>
      </c>
      <c r="AU22" t="s">
        <v>46</v>
      </c>
      <c r="AV22" s="12">
        <f>LN(AV19)</f>
        <v>4.123623934966017E-2</v>
      </c>
      <c r="AY22" t="s">
        <v>46</v>
      </c>
      <c r="AZ22" s="12">
        <f>LN(AZ19)</f>
        <v>4.0959172110583031E-2</v>
      </c>
      <c r="BC22" t="s">
        <v>46</v>
      </c>
      <c r="BD22" s="12">
        <f>LN(BD19)</f>
        <v>4.0507608636266706E-2</v>
      </c>
      <c r="BG22" t="s">
        <v>46</v>
      </c>
      <c r="BH22" s="12">
        <f>LN(BH19)</f>
        <v>4.0643567670529526E-2</v>
      </c>
    </row>
    <row r="23" spans="1:60">
      <c r="G23" t="s">
        <v>47</v>
      </c>
      <c r="H23" s="12">
        <f>LN(H20)</f>
        <v>3.2737383696306029E-2</v>
      </c>
      <c r="K23" t="s">
        <v>47</v>
      </c>
      <c r="L23" s="12">
        <f>LN(L20)</f>
        <v>3.1296853901469149E-2</v>
      </c>
      <c r="O23" t="s">
        <v>47</v>
      </c>
      <c r="P23" s="12">
        <f>LN(P20)</f>
        <v>3.4658214859834773E-2</v>
      </c>
      <c r="S23" t="s">
        <v>47</v>
      </c>
      <c r="T23" s="12">
        <f>LN(T20)</f>
        <v>3.2878212999301021E-2</v>
      </c>
      <c r="W23" t="s">
        <v>47</v>
      </c>
      <c r="X23" s="12">
        <f>LN(X20)</f>
        <v>3.2820548264072082E-2</v>
      </c>
      <c r="AA23" t="s">
        <v>47</v>
      </c>
      <c r="AB23" s="12">
        <f>LN(AB20)</f>
        <v>3.2340882582203252E-2</v>
      </c>
      <c r="AE23" t="s">
        <v>47</v>
      </c>
      <c r="AF23" s="12">
        <f>LN(AF20)</f>
        <v>3.2374048040925731E-2</v>
      </c>
      <c r="AI23" t="s">
        <v>47</v>
      </c>
      <c r="AJ23" s="12">
        <f>LN(AJ20)</f>
        <v>3.3040379985837018E-2</v>
      </c>
      <c r="AM23" t="s">
        <v>47</v>
      </c>
      <c r="AN23" s="12">
        <f>LN(AN20)</f>
        <v>3.3595247191496029E-2</v>
      </c>
      <c r="AQ23" t="s">
        <v>47</v>
      </c>
      <c r="AR23" s="12">
        <f>LN(AR20)</f>
        <v>3.5382810378520507E-2</v>
      </c>
      <c r="AU23" t="s">
        <v>47</v>
      </c>
      <c r="AV23" s="12">
        <f>LN(AV20)</f>
        <v>3.1904060945029435E-2</v>
      </c>
      <c r="AY23" t="s">
        <v>47</v>
      </c>
      <c r="AZ23" s="12">
        <f>LN(AZ20)</f>
        <v>3.1696411968018971E-2</v>
      </c>
      <c r="BC23" t="s">
        <v>47</v>
      </c>
      <c r="BD23" s="12">
        <f>LN(BD20)</f>
        <v>3.1459012942932692E-2</v>
      </c>
      <c r="BG23" t="s">
        <v>47</v>
      </c>
      <c r="BH23" s="12">
        <f>LN(BH20)</f>
        <v>3.1325115430484829E-2</v>
      </c>
    </row>
    <row r="24" spans="1:60">
      <c r="G24" t="s">
        <v>48</v>
      </c>
      <c r="H24" s="12">
        <f>H22-H21</f>
        <v>4.357226774662E-3</v>
      </c>
      <c r="K24" t="s">
        <v>48</v>
      </c>
      <c r="L24" s="12">
        <f>L22-L21</f>
        <v>5.3015292015554452E-3</v>
      </c>
      <c r="O24" t="s">
        <v>48</v>
      </c>
      <c r="P24" s="12">
        <f>P22-P21</f>
        <v>4.9816278257327137E-3</v>
      </c>
      <c r="S24" t="s">
        <v>48</v>
      </c>
      <c r="T24" s="12">
        <f>T22-T21</f>
        <v>4.7595467772097166E-3</v>
      </c>
      <c r="W24" t="s">
        <v>48</v>
      </c>
      <c r="X24" s="12">
        <f>X22-X21</f>
        <v>4.6456219194478121E-3</v>
      </c>
      <c r="AA24" t="s">
        <v>48</v>
      </c>
      <c r="AB24" s="12">
        <f>AB22-AB21</f>
        <v>4.5448156561057468E-3</v>
      </c>
      <c r="AE24" t="s">
        <v>48</v>
      </c>
      <c r="AF24" s="12">
        <f>AF22-AF21</f>
        <v>4.5475855461403619E-3</v>
      </c>
      <c r="AI24" t="s">
        <v>48</v>
      </c>
      <c r="AJ24" s="12">
        <f>AJ22-AJ21</f>
        <v>4.2729261798712392E-3</v>
      </c>
      <c r="AM24" t="s">
        <v>48</v>
      </c>
      <c r="AN24" s="12">
        <f>AN22-AN21</f>
        <v>4.1466637841529874E-3</v>
      </c>
      <c r="AQ24" t="s">
        <v>48</v>
      </c>
      <c r="AR24" s="12">
        <f>AR22-AR21</f>
        <v>3.7849566888523423E-3</v>
      </c>
      <c r="AU24" t="s">
        <v>48</v>
      </c>
      <c r="AV24" s="12">
        <f>AV22-AV21</f>
        <v>4.6552030475962292E-3</v>
      </c>
      <c r="AY24" t="s">
        <v>48</v>
      </c>
      <c r="AZ24" s="12">
        <f>AZ22-AZ21</f>
        <v>4.6206552689402117E-3</v>
      </c>
      <c r="BC24" t="s">
        <v>48</v>
      </c>
      <c r="BD24" s="12">
        <f>BD22-BD21</f>
        <v>4.5140632460800578E-3</v>
      </c>
      <c r="BG24" t="s">
        <v>48</v>
      </c>
      <c r="BH24" s="12">
        <f>BH22-BH21</f>
        <v>4.6483719652745531E-3</v>
      </c>
    </row>
    <row r="25" spans="1:60">
      <c r="G25" t="s">
        <v>49</v>
      </c>
      <c r="H25" s="12">
        <f>H21-H23</f>
        <v>4.3762953160877763E-3</v>
      </c>
      <c r="K25" t="s">
        <v>49</v>
      </c>
      <c r="L25" s="12">
        <f>L21-L23</f>
        <v>5.3297852803910403E-3</v>
      </c>
      <c r="O25" t="s">
        <v>49</v>
      </c>
      <c r="P25" s="12">
        <f>P21-P23</f>
        <v>5.0065687397151878E-3</v>
      </c>
      <c r="S25" t="s">
        <v>49</v>
      </c>
      <c r="T25" s="12">
        <f>T21-T23</f>
        <v>4.7823084411125483E-3</v>
      </c>
      <c r="W25" t="s">
        <v>49</v>
      </c>
      <c r="X25" s="12">
        <f>X21-X23</f>
        <v>4.667304490672132E-3</v>
      </c>
      <c r="AA25" t="s">
        <v>49</v>
      </c>
      <c r="AB25" s="12">
        <f>AB21-AB23</f>
        <v>4.565565344842995E-3</v>
      </c>
      <c r="AE25" t="s">
        <v>49</v>
      </c>
      <c r="AF25" s="12">
        <f>AF21-AF23</f>
        <v>4.5683605927081053E-3</v>
      </c>
      <c r="AI25" t="s">
        <v>49</v>
      </c>
      <c r="AJ25" s="12">
        <f>AJ21-AJ23</f>
        <v>4.2912624555805703E-3</v>
      </c>
      <c r="AM25" t="s">
        <v>49</v>
      </c>
      <c r="AN25" s="12">
        <f>AN21-AN23</f>
        <v>4.1639302276719331E-3</v>
      </c>
      <c r="AQ25" t="s">
        <v>49</v>
      </c>
      <c r="AR25" s="12">
        <f>AR21-AR23</f>
        <v>3.7993370321983827E-3</v>
      </c>
      <c r="AU25" t="s">
        <v>49</v>
      </c>
      <c r="AV25" s="12">
        <f>AV21-AV23</f>
        <v>4.676975357034506E-3</v>
      </c>
      <c r="AY25" t="s">
        <v>49</v>
      </c>
      <c r="AZ25" s="12">
        <f>AZ21-AZ23</f>
        <v>4.6421048736238479E-3</v>
      </c>
      <c r="BC25" t="s">
        <v>49</v>
      </c>
      <c r="BD25" s="12">
        <f>BD21-BD23</f>
        <v>4.5345324472539569E-3</v>
      </c>
      <c r="BG25" t="s">
        <v>49</v>
      </c>
      <c r="BH25" s="12">
        <f>BH21-BH23</f>
        <v>4.6700802747701442E-3</v>
      </c>
    </row>
    <row r="26" spans="1:60">
      <c r="G26" t="s">
        <v>50</v>
      </c>
      <c r="H26" s="13">
        <f>AVERAGE(H24:H25)</f>
        <v>4.3667610453748881E-3</v>
      </c>
      <c r="K26" t="s">
        <v>50</v>
      </c>
      <c r="L26" s="13">
        <f>AVERAGE(L24:L25)</f>
        <v>5.3156572409732428E-3</v>
      </c>
      <c r="O26" t="s">
        <v>50</v>
      </c>
      <c r="P26" s="13">
        <f>AVERAGE(P24:P25)</f>
        <v>4.9940982827239508E-3</v>
      </c>
      <c r="S26" t="s">
        <v>50</v>
      </c>
      <c r="T26" s="13">
        <f>AVERAGE(T24:T25)</f>
        <v>4.7709276091611325E-3</v>
      </c>
      <c r="W26" t="s">
        <v>50</v>
      </c>
      <c r="X26" s="13">
        <f>AVERAGE(X24:X25)</f>
        <v>4.656463205059972E-3</v>
      </c>
      <c r="AA26" t="s">
        <v>50</v>
      </c>
      <c r="AB26" s="13">
        <f>AVERAGE(AB24:AB25)</f>
        <v>4.5551905004743709E-3</v>
      </c>
      <c r="AE26" t="s">
        <v>50</v>
      </c>
      <c r="AF26" s="13">
        <f>AVERAGE(AF24:AF25)</f>
        <v>4.5579730694242336E-3</v>
      </c>
      <c r="AI26" t="s">
        <v>50</v>
      </c>
      <c r="AJ26" s="13">
        <f>AVERAGE(AJ24:AJ25)</f>
        <v>4.2820943177259048E-3</v>
      </c>
      <c r="AM26" t="s">
        <v>50</v>
      </c>
      <c r="AN26" s="13">
        <f>AVERAGE(AN24:AN25)</f>
        <v>4.1552970059124603E-3</v>
      </c>
      <c r="AQ26" t="s">
        <v>50</v>
      </c>
      <c r="AR26" s="13">
        <f>AVERAGE(AR24:AR25)</f>
        <v>3.7921468605253625E-3</v>
      </c>
      <c r="AU26" t="s">
        <v>50</v>
      </c>
      <c r="AV26" s="13">
        <f>AVERAGE(AV24:AV25)</f>
        <v>4.6660892023153676E-3</v>
      </c>
      <c r="AY26" t="s">
        <v>50</v>
      </c>
      <c r="AZ26" s="13">
        <f>AVERAGE(AZ24:AZ25)</f>
        <v>4.6313800712820298E-3</v>
      </c>
      <c r="BC26" t="s">
        <v>50</v>
      </c>
      <c r="BD26" s="13">
        <f>AVERAGE(BD24:BD25)</f>
        <v>4.5242978466670074E-3</v>
      </c>
      <c r="BG26" t="s">
        <v>50</v>
      </c>
      <c r="BH26" s="13">
        <f>AVERAGE(BH24:BH25)</f>
        <v>4.6592261200223486E-3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AN26"/>
  <sheetViews>
    <sheetView workbookViewId="0">
      <selection activeCell="F1" sqref="F1"/>
    </sheetView>
  </sheetViews>
  <sheetFormatPr defaultRowHeight="15"/>
  <sheetData>
    <row r="1" spans="1:40" ht="16.5" thickTop="1" thickBot="1"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7">
        <f>LN(G2)</f>
        <v>9.1307181081155472E-2</v>
      </c>
      <c r="H1" s="8">
        <f>G4</f>
        <v>0.74433078911460826</v>
      </c>
      <c r="I1" t="s">
        <v>1</v>
      </c>
      <c r="J1" t="s">
        <v>2</v>
      </c>
      <c r="K1" s="9">
        <f>LN(K2)</f>
        <v>0.10871777086097535</v>
      </c>
      <c r="L1" s="10">
        <f>K4</f>
        <v>0.51013077379300953</v>
      </c>
      <c r="M1" t="s">
        <v>1</v>
      </c>
      <c r="N1" t="s">
        <v>2</v>
      </c>
      <c r="O1" s="9">
        <f>LN(O2)</f>
        <v>8.5543657625418906E-2</v>
      </c>
      <c r="P1" s="10">
        <f>O4</f>
        <v>0.94424510368217374</v>
      </c>
      <c r="Q1" t="s">
        <v>1</v>
      </c>
      <c r="R1" t="s">
        <v>2</v>
      </c>
      <c r="S1" s="9">
        <f>LN(S2)</f>
        <v>9.1962485847700573E-2</v>
      </c>
      <c r="T1" s="10">
        <f>S4</f>
        <v>0.75491820830333745</v>
      </c>
      <c r="U1" t="s">
        <v>1</v>
      </c>
      <c r="V1" t="s">
        <v>2</v>
      </c>
      <c r="W1" s="9">
        <f>LN(W2)</f>
        <v>9.1307181081155472E-2</v>
      </c>
      <c r="X1" s="10">
        <f>W4</f>
        <v>0.75574651157884853</v>
      </c>
      <c r="Y1" t="s">
        <v>1</v>
      </c>
      <c r="Z1" t="s">
        <v>2</v>
      </c>
      <c r="AA1" s="9">
        <f>LN(AA2)</f>
        <v>9.1307181081155472E-2</v>
      </c>
      <c r="AB1" s="10">
        <f>AA4</f>
        <v>0.77408438239534627</v>
      </c>
      <c r="AC1" t="s">
        <v>1</v>
      </c>
      <c r="AD1" t="s">
        <v>2</v>
      </c>
      <c r="AE1" s="9">
        <f>LN(AE2)</f>
        <v>9.1230035909372426E-2</v>
      </c>
      <c r="AF1" s="10">
        <f>AE4</f>
        <v>0.72694103673343291</v>
      </c>
      <c r="AG1" t="s">
        <v>1</v>
      </c>
      <c r="AH1" t="s">
        <v>2</v>
      </c>
      <c r="AI1" s="9">
        <f>LN(AI2)</f>
        <v>8.8498434686123839E-2</v>
      </c>
      <c r="AJ1" s="10">
        <f>AI4</f>
        <v>0.71040381444351319</v>
      </c>
      <c r="AK1" t="s">
        <v>1</v>
      </c>
      <c r="AL1" t="s">
        <v>2</v>
      </c>
      <c r="AM1" s="9">
        <f>LN(AM2)</f>
        <v>9.5293248499878899E-2</v>
      </c>
      <c r="AN1" s="10">
        <f>AM4</f>
        <v>0.7315754483490694</v>
      </c>
    </row>
    <row r="2" spans="1:40" ht="15.75" thickTop="1">
      <c r="B2">
        <v>0.10871777086097535</v>
      </c>
      <c r="C2" s="11">
        <v>0.51013077379300953</v>
      </c>
      <c r="D2">
        <v>5.2068056789656119</v>
      </c>
      <c r="E2">
        <v>1973</v>
      </c>
      <c r="F2">
        <v>23.2</v>
      </c>
      <c r="G2">
        <f t="array" ref="G2:H6">LOGEST(F2:F9,E2:E9,TRUE, TRUE)</f>
        <v>1.0956055028558587</v>
      </c>
      <c r="H2">
        <v>1.2336595329138909E-77</v>
      </c>
      <c r="I2">
        <v>1986</v>
      </c>
      <c r="J2">
        <v>30</v>
      </c>
      <c r="K2">
        <f t="array" ref="K2:L6">LOGEST(J2:J8,I2:I8,TRUE, TRUE)</f>
        <v>1.1148476634404336</v>
      </c>
      <c r="L2">
        <v>1.0910918481297127E-92</v>
      </c>
      <c r="M2">
        <v>1973</v>
      </c>
      <c r="N2">
        <v>23.2</v>
      </c>
      <c r="O2">
        <f t="array" ref="O2:P6">LOGEST(N2:N8,M2:M8,TRUE, TRUE)</f>
        <v>1.089309116955369</v>
      </c>
      <c r="P2">
        <v>1.3197192447788719E-72</v>
      </c>
      <c r="Q2">
        <v>1973</v>
      </c>
      <c r="R2">
        <v>23.2</v>
      </c>
      <c r="S2">
        <f t="array" ref="S2:T6">LOGEST(R2:R8,Q2:Q8,TRUE, TRUE)</f>
        <v>1.0963236936553595</v>
      </c>
      <c r="T2">
        <v>3.260803856342622E-78</v>
      </c>
      <c r="U2">
        <v>1973</v>
      </c>
      <c r="V2">
        <v>23.2</v>
      </c>
      <c r="W2">
        <f t="array" ref="W2:X6">LOGEST(V2:V8,U2:U8,TRUE, TRUE)</f>
        <v>1.0956055028558587</v>
      </c>
      <c r="X2">
        <v>1.1947473760879273E-77</v>
      </c>
      <c r="Y2">
        <v>1973</v>
      </c>
      <c r="Z2">
        <v>23.2</v>
      </c>
      <c r="AA2">
        <f t="array" ref="AA2:AB6">LOGEST(Z2:Z8,Y2:Y8,TRUE, TRUE)</f>
        <v>1.0956055028558587</v>
      </c>
      <c r="AB2">
        <v>1.1721724817320399E-77</v>
      </c>
      <c r="AC2">
        <v>1973</v>
      </c>
      <c r="AD2">
        <v>23.2</v>
      </c>
      <c r="AE2">
        <f t="array" ref="AE2:AF6">LOGEST(AD2:AD8,AC2:AC8,TRUE, TRUE)</f>
        <v>1.0955209854412316</v>
      </c>
      <c r="AF2">
        <v>1.4371957939622413E-77</v>
      </c>
      <c r="AG2">
        <v>1973</v>
      </c>
      <c r="AH2">
        <v>23.2</v>
      </c>
      <c r="AI2">
        <f t="array" ref="AI2:AJ6">LOGEST(AH2:AH8,AG2:AG8,TRUE, TRUE)</f>
        <v>1.0925325424527921</v>
      </c>
      <c r="AJ2">
        <v>3.2178303964270249E-75</v>
      </c>
      <c r="AK2">
        <v>1973</v>
      </c>
      <c r="AL2">
        <v>23.2</v>
      </c>
      <c r="AM2">
        <f t="array" ref="AM2:AN6">LOGEST(AL2:AL8,AK2:AK8,TRUE, TRUE)</f>
        <v>1.0999813757227765</v>
      </c>
      <c r="AN2">
        <v>4.5732515431818099E-81</v>
      </c>
    </row>
    <row r="3" spans="1:40">
      <c r="B3">
        <v>8.5543657625418906E-2</v>
      </c>
      <c r="C3" s="11">
        <v>0.94424510368217374</v>
      </c>
      <c r="D3">
        <v>84.678222545655942</v>
      </c>
      <c r="E3">
        <v>1986</v>
      </c>
      <c r="F3">
        <v>30</v>
      </c>
      <c r="G3">
        <v>2.1846684328163831E-2</v>
      </c>
      <c r="H3">
        <v>43.431441965915802</v>
      </c>
      <c r="I3">
        <v>1987</v>
      </c>
      <c r="J3">
        <v>93</v>
      </c>
      <c r="K3">
        <v>4.7644728243236317E-2</v>
      </c>
      <c r="L3">
        <v>94.819957281503932</v>
      </c>
      <c r="M3">
        <v>1987</v>
      </c>
      <c r="N3">
        <v>93</v>
      </c>
      <c r="O3">
        <v>9.2961248750949559E-3</v>
      </c>
      <c r="P3">
        <v>18.483464306926134</v>
      </c>
      <c r="Q3">
        <v>1986</v>
      </c>
      <c r="R3">
        <v>30</v>
      </c>
      <c r="S3">
        <v>2.3433182405404117E-2</v>
      </c>
      <c r="T3">
        <v>46.588799499192987</v>
      </c>
      <c r="U3">
        <v>1986</v>
      </c>
      <c r="V3">
        <v>30</v>
      </c>
      <c r="W3">
        <v>2.32141210524958E-2</v>
      </c>
      <c r="X3">
        <v>46.149956238769654</v>
      </c>
      <c r="Y3">
        <v>1986</v>
      </c>
      <c r="Z3">
        <v>30</v>
      </c>
      <c r="AA3">
        <v>2.2059664730091185E-2</v>
      </c>
      <c r="AB3">
        <v>43.854882966856309</v>
      </c>
      <c r="AC3">
        <v>1986</v>
      </c>
      <c r="AD3">
        <v>30</v>
      </c>
      <c r="AE3">
        <v>2.5005265441399638E-2</v>
      </c>
      <c r="AF3">
        <v>49.692886691975446</v>
      </c>
      <c r="AG3">
        <v>1986</v>
      </c>
      <c r="AH3">
        <v>30</v>
      </c>
      <c r="AI3">
        <v>2.5269367020524309E-2</v>
      </c>
      <c r="AJ3">
        <v>50.214113635517805</v>
      </c>
      <c r="AK3">
        <v>1986</v>
      </c>
      <c r="AL3">
        <v>30</v>
      </c>
      <c r="AM3">
        <v>2.5814200982793609E-2</v>
      </c>
      <c r="AN3">
        <v>51.293080894914766</v>
      </c>
    </row>
    <row r="4" spans="1:40" ht="15.75" thickBot="1">
      <c r="B4">
        <v>9.1962485847700573E-2</v>
      </c>
      <c r="C4" s="11">
        <v>0.75491820830333745</v>
      </c>
      <c r="D4">
        <v>15.401352403154021</v>
      </c>
      <c r="E4">
        <v>1987</v>
      </c>
      <c r="F4">
        <v>93</v>
      </c>
      <c r="G4">
        <v>0.74433078911460826</v>
      </c>
      <c r="H4">
        <v>0.40283295481590048</v>
      </c>
      <c r="I4">
        <v>1988</v>
      </c>
      <c r="J4">
        <v>105</v>
      </c>
      <c r="K4">
        <v>0.51013077379300953</v>
      </c>
      <c r="L4">
        <v>0.43369042201546548</v>
      </c>
      <c r="M4">
        <v>1988</v>
      </c>
      <c r="N4">
        <v>105</v>
      </c>
      <c r="O4">
        <v>0.94424510368217374</v>
      </c>
      <c r="P4">
        <v>0.17025582335499359</v>
      </c>
      <c r="Q4">
        <v>1988</v>
      </c>
      <c r="R4">
        <v>105</v>
      </c>
      <c r="S4">
        <v>0.75491820830333745</v>
      </c>
      <c r="T4">
        <v>0.43135972679321183</v>
      </c>
      <c r="U4">
        <v>1987</v>
      </c>
      <c r="V4">
        <v>93</v>
      </c>
      <c r="W4">
        <v>0.75574651157884853</v>
      </c>
      <c r="X4">
        <v>0.4280472421609276</v>
      </c>
      <c r="Y4">
        <v>1987</v>
      </c>
      <c r="Z4">
        <v>93</v>
      </c>
      <c r="AA4">
        <v>0.77408438239534627</v>
      </c>
      <c r="AB4">
        <v>0.40676011938410311</v>
      </c>
      <c r="AC4">
        <v>1987</v>
      </c>
      <c r="AD4">
        <v>93</v>
      </c>
      <c r="AE4">
        <v>0.72694103673343291</v>
      </c>
      <c r="AF4">
        <v>0.44127639436279192</v>
      </c>
      <c r="AG4">
        <v>1987</v>
      </c>
      <c r="AH4">
        <v>93</v>
      </c>
      <c r="AI4">
        <v>0.71040381444351319</v>
      </c>
      <c r="AJ4">
        <v>0.43684380715059373</v>
      </c>
      <c r="AK4">
        <v>1987</v>
      </c>
      <c r="AL4">
        <v>93</v>
      </c>
      <c r="AM4">
        <v>0.7315754483490694</v>
      </c>
      <c r="AN4">
        <v>0.4350286475117906</v>
      </c>
    </row>
    <row r="5" spans="1:40" ht="16.5" thickTop="1" thickBot="1">
      <c r="B5">
        <v>9.1307181081155472E-2</v>
      </c>
      <c r="C5" s="11">
        <v>0.75574651157884853</v>
      </c>
      <c r="D5">
        <v>15.470536704797446</v>
      </c>
      <c r="E5">
        <v>1988</v>
      </c>
      <c r="F5">
        <v>105</v>
      </c>
      <c r="G5">
        <v>17.467823830729486</v>
      </c>
      <c r="H5">
        <v>6</v>
      </c>
      <c r="I5">
        <v>1988</v>
      </c>
      <c r="J5">
        <v>120</v>
      </c>
      <c r="K5" s="8">
        <v>5.2068056789656119</v>
      </c>
      <c r="L5">
        <v>5</v>
      </c>
      <c r="M5">
        <v>1988</v>
      </c>
      <c r="N5">
        <v>120</v>
      </c>
      <c r="O5" s="8">
        <v>84.678222545655942</v>
      </c>
      <c r="P5">
        <v>5</v>
      </c>
      <c r="Q5">
        <v>1988</v>
      </c>
      <c r="R5">
        <v>120</v>
      </c>
      <c r="S5" s="8">
        <v>15.401352403154021</v>
      </c>
      <c r="T5">
        <v>5</v>
      </c>
      <c r="U5">
        <v>1988</v>
      </c>
      <c r="V5">
        <v>120</v>
      </c>
      <c r="W5" s="8">
        <v>15.470536704797446</v>
      </c>
      <c r="X5">
        <v>5</v>
      </c>
      <c r="Y5">
        <v>1988</v>
      </c>
      <c r="Z5">
        <v>105</v>
      </c>
      <c r="AA5" s="8">
        <v>17.132157364834619</v>
      </c>
      <c r="AB5">
        <v>5</v>
      </c>
      <c r="AC5">
        <v>1988</v>
      </c>
      <c r="AD5">
        <v>105</v>
      </c>
      <c r="AE5" s="8">
        <v>13.311063442802546</v>
      </c>
      <c r="AF5">
        <v>5</v>
      </c>
      <c r="AG5">
        <v>1988</v>
      </c>
      <c r="AH5">
        <v>105</v>
      </c>
      <c r="AI5" s="8">
        <v>12.26542078029108</v>
      </c>
      <c r="AJ5">
        <v>5</v>
      </c>
      <c r="AK5">
        <v>1988</v>
      </c>
      <c r="AL5">
        <v>105</v>
      </c>
      <c r="AM5" s="8">
        <v>13.627208164259834</v>
      </c>
      <c r="AN5">
        <v>5</v>
      </c>
    </row>
    <row r="6" spans="1:40" ht="15.75" thickTop="1">
      <c r="B6">
        <v>9.1307181081155472E-2</v>
      </c>
      <c r="C6" s="11">
        <v>0.77408438239534627</v>
      </c>
      <c r="D6">
        <v>17.132157364834619</v>
      </c>
      <c r="E6">
        <v>1988</v>
      </c>
      <c r="F6">
        <v>120</v>
      </c>
      <c r="G6">
        <v>2.8345804477755512</v>
      </c>
      <c r="H6">
        <v>0.97364633691425573</v>
      </c>
      <c r="I6">
        <v>1993</v>
      </c>
      <c r="J6">
        <v>133</v>
      </c>
      <c r="K6">
        <v>0.97933444950973469</v>
      </c>
      <c r="L6">
        <v>0.94043691073976277</v>
      </c>
      <c r="M6">
        <v>1993</v>
      </c>
      <c r="N6">
        <v>133</v>
      </c>
      <c r="O6">
        <v>2.4545714801610208</v>
      </c>
      <c r="P6">
        <v>0.14493522693143387</v>
      </c>
      <c r="Q6">
        <v>1993</v>
      </c>
      <c r="R6">
        <v>133</v>
      </c>
      <c r="S6">
        <v>2.8657483373429109</v>
      </c>
      <c r="T6">
        <v>0.9303560694955717</v>
      </c>
      <c r="U6">
        <v>1993</v>
      </c>
      <c r="V6">
        <v>133</v>
      </c>
      <c r="W6">
        <v>2.8345804477755516</v>
      </c>
      <c r="X6">
        <v>0.91612220760787899</v>
      </c>
      <c r="Y6">
        <v>1993</v>
      </c>
      <c r="Z6">
        <v>133</v>
      </c>
      <c r="AA6">
        <v>2.8345804477755516</v>
      </c>
      <c r="AB6">
        <v>0.82726897360684926</v>
      </c>
      <c r="AC6">
        <v>1988</v>
      </c>
      <c r="AD6">
        <v>120</v>
      </c>
      <c r="AE6">
        <v>2.5919949150593333</v>
      </c>
      <c r="AF6">
        <v>0.97362428110913124</v>
      </c>
      <c r="AG6">
        <v>1988</v>
      </c>
      <c r="AH6">
        <v>120</v>
      </c>
      <c r="AI6">
        <v>2.3406410563489271</v>
      </c>
      <c r="AJ6">
        <v>0.95416255922912552</v>
      </c>
      <c r="AK6">
        <v>1988</v>
      </c>
      <c r="AL6">
        <v>120</v>
      </c>
      <c r="AM6">
        <v>2.5789481115433497</v>
      </c>
      <c r="AN6">
        <v>0.94624962077968888</v>
      </c>
    </row>
    <row r="7" spans="1:40">
      <c r="B7">
        <v>9.1230035909372426E-2</v>
      </c>
      <c r="C7" s="11">
        <v>0.72694103673343291</v>
      </c>
      <c r="D7">
        <v>13.311063442802546</v>
      </c>
      <c r="E7">
        <v>1993</v>
      </c>
      <c r="F7">
        <v>133</v>
      </c>
      <c r="G7" t="s">
        <v>32</v>
      </c>
      <c r="H7">
        <f>TINV(0.0455,H5)</f>
        <v>2.5165283449900864</v>
      </c>
      <c r="I7">
        <v>1994</v>
      </c>
      <c r="J7">
        <v>164</v>
      </c>
      <c r="K7" t="s">
        <v>32</v>
      </c>
      <c r="L7">
        <f>TINV(0.0455,L5)</f>
        <v>2.6486542536661553</v>
      </c>
      <c r="M7">
        <v>1994</v>
      </c>
      <c r="N7">
        <v>164</v>
      </c>
      <c r="O7" t="s">
        <v>32</v>
      </c>
      <c r="P7">
        <f>TINV(0.0455,P5)</f>
        <v>2.6486542536661553</v>
      </c>
      <c r="Q7">
        <v>1994</v>
      </c>
      <c r="R7">
        <v>164</v>
      </c>
      <c r="S7" t="s">
        <v>32</v>
      </c>
      <c r="T7">
        <f>TINV(0.0455,T5)</f>
        <v>2.6486542536661553</v>
      </c>
      <c r="U7">
        <v>1994</v>
      </c>
      <c r="V7">
        <v>164</v>
      </c>
      <c r="W7" t="s">
        <v>32</v>
      </c>
      <c r="X7">
        <f>TINV(0.0455,X5)</f>
        <v>2.6486542536661553</v>
      </c>
      <c r="Y7">
        <v>1994</v>
      </c>
      <c r="Z7">
        <v>164</v>
      </c>
      <c r="AA7" t="s">
        <v>32</v>
      </c>
      <c r="AB7">
        <f>TINV(0.0455,AB5)</f>
        <v>2.6486542536661553</v>
      </c>
      <c r="AC7">
        <v>1994</v>
      </c>
      <c r="AD7">
        <v>164</v>
      </c>
      <c r="AE7" t="s">
        <v>32</v>
      </c>
      <c r="AF7">
        <f>TINV(0.0455,AF5)</f>
        <v>2.6486542536661553</v>
      </c>
      <c r="AG7">
        <v>1993</v>
      </c>
      <c r="AH7">
        <v>133</v>
      </c>
      <c r="AI7" t="s">
        <v>32</v>
      </c>
      <c r="AJ7">
        <f>TINV(0.0455,AJ5)</f>
        <v>2.6486542536661553</v>
      </c>
      <c r="AK7">
        <v>1993</v>
      </c>
      <c r="AL7">
        <v>133</v>
      </c>
    </row>
    <row r="8" spans="1:40">
      <c r="B8">
        <v>8.8498434686123839E-2</v>
      </c>
      <c r="C8" s="11">
        <v>0.71040381444351319</v>
      </c>
      <c r="D8">
        <v>12.26542078029108</v>
      </c>
      <c r="E8">
        <v>1994</v>
      </c>
      <c r="F8">
        <v>164</v>
      </c>
      <c r="G8" t="s">
        <v>33</v>
      </c>
      <c r="H8">
        <f>H7*G3</f>
        <v>5.4977800355874983E-2</v>
      </c>
      <c r="I8">
        <v>1995</v>
      </c>
      <c r="J8">
        <v>138</v>
      </c>
      <c r="K8" t="s">
        <v>33</v>
      </c>
      <c r="L8">
        <f>L7*K3</f>
        <v>0.12619441212621588</v>
      </c>
      <c r="M8">
        <v>1995</v>
      </c>
      <c r="N8">
        <v>138</v>
      </c>
      <c r="O8" t="s">
        <v>33</v>
      </c>
      <c r="P8">
        <f>P7*O3</f>
        <v>2.462222069303201E-2</v>
      </c>
      <c r="Q8">
        <v>1995</v>
      </c>
      <c r="R8">
        <v>138</v>
      </c>
      <c r="S8" t="s">
        <v>33</v>
      </c>
      <c r="T8">
        <f>T7*S3</f>
        <v>6.2066398255008523E-2</v>
      </c>
      <c r="U8">
        <v>1995</v>
      </c>
      <c r="V8">
        <v>138</v>
      </c>
      <c r="W8" t="s">
        <v>33</v>
      </c>
      <c r="X8">
        <f>X7*W3</f>
        <v>6.1486180470814049E-2</v>
      </c>
      <c r="Y8">
        <v>1995</v>
      </c>
      <c r="Z8">
        <v>138</v>
      </c>
      <c r="AA8" t="s">
        <v>33</v>
      </c>
      <c r="AB8">
        <f>AB7*AA3</f>
        <v>5.8428424821805276E-2</v>
      </c>
      <c r="AC8">
        <v>1995</v>
      </c>
      <c r="AD8">
        <v>138</v>
      </c>
      <c r="AE8" t="s">
        <v>33</v>
      </c>
      <c r="AF8">
        <f>AF7*AE3</f>
        <v>6.6230302675414465E-2</v>
      </c>
      <c r="AG8">
        <v>1995</v>
      </c>
      <c r="AH8">
        <v>138</v>
      </c>
      <c r="AI8" t="s">
        <v>33</v>
      </c>
      <c r="AJ8">
        <f>AJ7*AI3</f>
        <v>6.6929816446362977E-2</v>
      </c>
      <c r="AK8">
        <v>1994</v>
      </c>
      <c r="AL8">
        <v>164</v>
      </c>
    </row>
    <row r="9" spans="1:40">
      <c r="B9">
        <v>9.5293248499878899E-2</v>
      </c>
      <c r="C9" s="11">
        <v>0.7315754483490694</v>
      </c>
      <c r="D9">
        <v>13.627208164259834</v>
      </c>
      <c r="E9">
        <v>1995</v>
      </c>
      <c r="F9">
        <v>138</v>
      </c>
      <c r="G9" t="s">
        <v>34</v>
      </c>
      <c r="H9">
        <f>G2+H8</f>
        <v>1.1505833032117336</v>
      </c>
      <c r="K9" t="s">
        <v>34</v>
      </c>
      <c r="L9">
        <f>K2+L8</f>
        <v>1.2410420755666496</v>
      </c>
      <c r="O9" t="s">
        <v>34</v>
      </c>
      <c r="P9">
        <f>O2+P8</f>
        <v>1.113931337648401</v>
      </c>
      <c r="S9" t="s">
        <v>34</v>
      </c>
      <c r="T9">
        <f>S2+T8</f>
        <v>1.158390091910368</v>
      </c>
      <c r="W9" t="s">
        <v>34</v>
      </c>
      <c r="X9">
        <f>W2+X8</f>
        <v>1.1570916833266727</v>
      </c>
      <c r="AA9" t="s">
        <v>34</v>
      </c>
      <c r="AB9">
        <f>AA2+AB8</f>
        <v>1.1540339276776639</v>
      </c>
      <c r="AE9" t="s">
        <v>34</v>
      </c>
      <c r="AF9">
        <f>AE2+AF8</f>
        <v>1.1617512881166461</v>
      </c>
      <c r="AI9" t="s">
        <v>34</v>
      </c>
      <c r="AJ9">
        <f>AI2+AJ8</f>
        <v>1.1594623588991551</v>
      </c>
    </row>
    <row r="10" spans="1:40">
      <c r="A10" t="s">
        <v>51</v>
      </c>
      <c r="B10" s="1">
        <f>AVERAGE(B2:B9)</f>
        <v>9.2982499448972619E-2</v>
      </c>
      <c r="C10" s="1">
        <f>AVERAGE(C2:C9)</f>
        <v>0.73850565990984141</v>
      </c>
      <c r="D10" s="1">
        <f>AVERAGE(D2:D9)</f>
        <v>22.136595885595138</v>
      </c>
      <c r="E10" s="1">
        <f>AVERAGE(E2:E9)</f>
        <v>1988</v>
      </c>
      <c r="F10" s="1">
        <f>AVERAGE(F2:F9)</f>
        <v>100.77500000000001</v>
      </c>
      <c r="G10" t="s">
        <v>35</v>
      </c>
      <c r="H10">
        <f>G2-H8</f>
        <v>1.0406277024999837</v>
      </c>
      <c r="K10" t="s">
        <v>35</v>
      </c>
      <c r="L10">
        <f>K2-L8</f>
        <v>0.98865325131421777</v>
      </c>
      <c r="O10" t="s">
        <v>35</v>
      </c>
      <c r="P10">
        <f>O2-P8</f>
        <v>1.064686896262337</v>
      </c>
      <c r="S10" t="s">
        <v>35</v>
      </c>
      <c r="T10">
        <f>S2-T8</f>
        <v>1.0342572954003511</v>
      </c>
      <c r="W10" t="s">
        <v>35</v>
      </c>
      <c r="X10">
        <f>W2-X8</f>
        <v>1.0341193223850447</v>
      </c>
      <c r="AA10" t="s">
        <v>35</v>
      </c>
      <c r="AB10">
        <f>AA2-AB8</f>
        <v>1.0371770780340535</v>
      </c>
      <c r="AE10" t="s">
        <v>35</v>
      </c>
      <c r="AF10">
        <f>AE2-AF8</f>
        <v>1.029290682765817</v>
      </c>
      <c r="AI10" t="s">
        <v>35</v>
      </c>
      <c r="AJ10">
        <f>AI2-AJ8</f>
        <v>1.0256027260064291</v>
      </c>
    </row>
    <row r="11" spans="1:40">
      <c r="A11" t="s">
        <v>52</v>
      </c>
      <c r="B11" s="1">
        <f>STDEV(B2:B9)</f>
        <v>6.9498866540647136E-3</v>
      </c>
      <c r="C11" s="1">
        <f>STDEV(C2:C9)</f>
        <v>0.11789084151843267</v>
      </c>
      <c r="D11" s="1">
        <f>STDEV(D2:D9)</f>
        <v>25.524937153007905</v>
      </c>
      <c r="E11" s="1">
        <f>STDEV(E2:E9)</f>
        <v>6.969320524371696</v>
      </c>
      <c r="F11" s="1">
        <f>STDEV(F2:F9)</f>
        <v>50.563164175401141</v>
      </c>
      <c r="G11" t="s">
        <v>36</v>
      </c>
      <c r="H11" s="12">
        <f>LN(G2)</f>
        <v>9.1307181081155472E-2</v>
      </c>
      <c r="K11" t="s">
        <v>36</v>
      </c>
      <c r="L11" s="12">
        <f>LN(K2)</f>
        <v>0.10871777086097535</v>
      </c>
      <c r="O11" t="s">
        <v>36</v>
      </c>
      <c r="P11" s="12">
        <f>LN(O2)</f>
        <v>8.5543657625418906E-2</v>
      </c>
      <c r="S11" t="s">
        <v>36</v>
      </c>
      <c r="T11" s="12">
        <f>LN(S2)</f>
        <v>9.1962485847700573E-2</v>
      </c>
      <c r="W11" t="s">
        <v>36</v>
      </c>
      <c r="X11" s="12">
        <f>LN(W2)</f>
        <v>9.1307181081155472E-2</v>
      </c>
      <c r="AA11" t="s">
        <v>36</v>
      </c>
      <c r="AB11" s="12">
        <f>LN(AA2)</f>
        <v>9.1307181081155472E-2</v>
      </c>
      <c r="AE11" t="s">
        <v>36</v>
      </c>
      <c r="AF11" s="12">
        <f>LN(AE2)</f>
        <v>9.1230035909372426E-2</v>
      </c>
      <c r="AI11" t="s">
        <v>36</v>
      </c>
      <c r="AJ11" s="12">
        <f>LN(AI2)</f>
        <v>8.8498434686123839E-2</v>
      </c>
    </row>
    <row r="12" spans="1:40">
      <c r="A12" t="s">
        <v>53</v>
      </c>
      <c r="B12" s="1">
        <f>MIN(B2:B9)</f>
        <v>8.5543657625418906E-2</v>
      </c>
      <c r="C12" s="1">
        <f>MIN(C2:C9)</f>
        <v>0.51013077379300953</v>
      </c>
      <c r="D12" s="1">
        <f>MIN(D2:D9)</f>
        <v>5.2068056789656119</v>
      </c>
      <c r="E12" s="1">
        <f>MIN(E2:E9)</f>
        <v>1973</v>
      </c>
      <c r="F12" s="1">
        <f>MIN(F2:F9)</f>
        <v>23.2</v>
      </c>
      <c r="G12" t="s">
        <v>37</v>
      </c>
      <c r="H12" s="12">
        <f>LN(H9)</f>
        <v>0.14026903396659868</v>
      </c>
      <c r="K12" t="s">
        <v>37</v>
      </c>
      <c r="L12" s="12">
        <f>LN(L9)</f>
        <v>0.21595141021391961</v>
      </c>
      <c r="O12" t="s">
        <v>37</v>
      </c>
      <c r="P12" s="12">
        <f>LN(P9)</f>
        <v>0.10789550374232963</v>
      </c>
      <c r="S12" t="s">
        <v>37</v>
      </c>
      <c r="T12" s="12">
        <f>LN(T9)</f>
        <v>0.14703118935856432</v>
      </c>
      <c r="W12" t="s">
        <v>37</v>
      </c>
      <c r="X12" s="12">
        <f>LN(X9)</f>
        <v>0.14590968735956572</v>
      </c>
      <c r="AA12" t="s">
        <v>37</v>
      </c>
      <c r="AB12" s="12">
        <f>LN(AB9)</f>
        <v>0.14326356772103405</v>
      </c>
      <c r="AE12" t="s">
        <v>37</v>
      </c>
      <c r="AF12" s="12">
        <f>LN(AF9)</f>
        <v>0.14992859775500311</v>
      </c>
      <c r="AI12" t="s">
        <v>37</v>
      </c>
      <c r="AJ12" s="12">
        <f>LN(AJ9)</f>
        <v>0.14795641396887507</v>
      </c>
    </row>
    <row r="13" spans="1:40">
      <c r="A13" t="s">
        <v>54</v>
      </c>
      <c r="B13" s="1">
        <f>MAX(B2:B9)</f>
        <v>0.10871777086097535</v>
      </c>
      <c r="C13" s="1">
        <f>MAX(C2:C9)</f>
        <v>0.94424510368217374</v>
      </c>
      <c r="D13" s="1">
        <f>MAX(D2:D9)</f>
        <v>84.678222545655942</v>
      </c>
      <c r="E13" s="1">
        <f>MAX(E2:E9)</f>
        <v>1995</v>
      </c>
      <c r="F13" s="1">
        <f>MAX(F2:F9)</f>
        <v>164</v>
      </c>
      <c r="G13" t="s">
        <v>38</v>
      </c>
      <c r="H13" s="12">
        <f>LN(H10)</f>
        <v>3.9824091180280748E-2</v>
      </c>
      <c r="K13" t="s">
        <v>38</v>
      </c>
      <c r="L13" s="12">
        <f>LN(L10)</f>
        <v>-1.1411614180421012E-2</v>
      </c>
      <c r="O13" t="s">
        <v>38</v>
      </c>
      <c r="P13" s="12">
        <f>LN(P10)</f>
        <v>6.2680761816773761E-2</v>
      </c>
      <c r="S13" t="s">
        <v>38</v>
      </c>
      <c r="T13" s="12">
        <f>LN(T10)</f>
        <v>3.3683580141951872E-2</v>
      </c>
      <c r="W13" t="s">
        <v>38</v>
      </c>
      <c r="X13" s="12">
        <f>LN(X10)</f>
        <v>3.3550168253300039E-2</v>
      </c>
      <c r="AA13" t="s">
        <v>38</v>
      </c>
      <c r="AB13" s="12">
        <f>LN(AB10)</f>
        <v>3.6502674586695157E-2</v>
      </c>
      <c r="AE13" t="s">
        <v>38</v>
      </c>
      <c r="AF13" s="12">
        <f>LN(AF10)</f>
        <v>2.8869907499125266E-2</v>
      </c>
      <c r="AI13" t="s">
        <v>38</v>
      </c>
      <c r="AJ13" s="12">
        <f>LN(AJ10)</f>
        <v>2.5280465143323039E-2</v>
      </c>
    </row>
    <row r="14" spans="1:40">
      <c r="A14" t="s">
        <v>55</v>
      </c>
      <c r="B14" s="1">
        <f>ABS(B13-B12)</f>
        <v>2.3174113235556446E-2</v>
      </c>
      <c r="C14" s="1">
        <f>ABS(C13-C12)</f>
        <v>0.43411432988916421</v>
      </c>
      <c r="D14" s="1">
        <f>ABS(D13-D12)</f>
        <v>79.471416866690333</v>
      </c>
      <c r="E14" s="1">
        <f>ABS(E13-E12)</f>
        <v>22</v>
      </c>
      <c r="F14" s="1">
        <f>ABS(F13-F12)</f>
        <v>140.80000000000001</v>
      </c>
      <c r="G14" t="s">
        <v>39</v>
      </c>
      <c r="H14" s="12">
        <f>H12-H11</f>
        <v>4.8961852885443205E-2</v>
      </c>
      <c r="K14" t="s">
        <v>39</v>
      </c>
      <c r="L14" s="12">
        <f>L12-L11</f>
        <v>0.10723363935294426</v>
      </c>
      <c r="O14" t="s">
        <v>39</v>
      </c>
      <c r="P14" s="12">
        <f>P12-P11</f>
        <v>2.2351846116910726E-2</v>
      </c>
      <c r="S14" t="s">
        <v>39</v>
      </c>
      <c r="T14" s="12">
        <f>T12-T11</f>
        <v>5.5068703510863751E-2</v>
      </c>
      <c r="W14" t="s">
        <v>39</v>
      </c>
      <c r="X14" s="12">
        <f>X12-X11</f>
        <v>5.4602506278410248E-2</v>
      </c>
      <c r="AA14" t="s">
        <v>39</v>
      </c>
      <c r="AB14" s="12">
        <f>AB12-AB11</f>
        <v>5.1956386639878574E-2</v>
      </c>
      <c r="AE14" t="s">
        <v>39</v>
      </c>
      <c r="AF14" s="12">
        <f>AF12-AF11</f>
        <v>5.8698561845630687E-2</v>
      </c>
      <c r="AI14" t="s">
        <v>39</v>
      </c>
      <c r="AJ14" s="12">
        <f>AJ12-AJ11</f>
        <v>5.9457979282751233E-2</v>
      </c>
    </row>
    <row r="15" spans="1:40">
      <c r="A15" t="s">
        <v>56</v>
      </c>
      <c r="B15" s="1">
        <f>COUNT(B2:B9)</f>
        <v>8</v>
      </c>
      <c r="G15" t="s">
        <v>40</v>
      </c>
      <c r="H15" s="12">
        <f>H11-H13</f>
        <v>5.1483089900874725E-2</v>
      </c>
      <c r="K15" t="s">
        <v>40</v>
      </c>
      <c r="L15" s="12">
        <f>L11-L13</f>
        <v>0.12012938504139636</v>
      </c>
      <c r="O15" t="s">
        <v>40</v>
      </c>
      <c r="P15" s="12">
        <f>P11-P13</f>
        <v>2.2862895808645145E-2</v>
      </c>
      <c r="S15" t="s">
        <v>40</v>
      </c>
      <c r="T15" s="12">
        <f>T11-T13</f>
        <v>5.8278905705748701E-2</v>
      </c>
      <c r="W15" t="s">
        <v>40</v>
      </c>
      <c r="X15" s="12">
        <f>X11-X13</f>
        <v>5.7757012827855433E-2</v>
      </c>
      <c r="AA15" t="s">
        <v>40</v>
      </c>
      <c r="AB15" s="12">
        <f>AB11-AB13</f>
        <v>5.4804506494460316E-2</v>
      </c>
      <c r="AE15" t="s">
        <v>40</v>
      </c>
      <c r="AF15" s="12">
        <f>AF11-AF13</f>
        <v>6.2360128410247156E-2</v>
      </c>
      <c r="AI15" t="s">
        <v>40</v>
      </c>
      <c r="AJ15" s="12">
        <f>AJ11-AJ13</f>
        <v>6.3217969542800803E-2</v>
      </c>
    </row>
    <row r="16" spans="1:40">
      <c r="G16" t="s">
        <v>41</v>
      </c>
      <c r="H16" s="13">
        <f>AVERAGE(H14:H15)</f>
        <v>5.0222471393158968E-2</v>
      </c>
      <c r="K16" t="s">
        <v>41</v>
      </c>
      <c r="L16" s="13">
        <f>AVERAGE(L14:L15)</f>
        <v>0.11368151219717032</v>
      </c>
      <c r="O16" t="s">
        <v>41</v>
      </c>
      <c r="P16" s="13">
        <f>AVERAGE(P14:P15)</f>
        <v>2.2607370962777935E-2</v>
      </c>
      <c r="S16" t="s">
        <v>41</v>
      </c>
      <c r="T16" s="13">
        <f>AVERAGE(T14:T15)</f>
        <v>5.6673804608306226E-2</v>
      </c>
      <c r="W16" t="s">
        <v>41</v>
      </c>
      <c r="X16" s="13">
        <f>AVERAGE(X14:X15)</f>
        <v>5.6179759553132841E-2</v>
      </c>
      <c r="AA16" t="s">
        <v>41</v>
      </c>
      <c r="AB16" s="13">
        <f>AVERAGE(AB14:AB15)</f>
        <v>5.3380446567169448E-2</v>
      </c>
      <c r="AE16" t="s">
        <v>41</v>
      </c>
      <c r="AF16" s="13">
        <f>AVERAGE(AF14:AF15)</f>
        <v>6.0529345127938922E-2</v>
      </c>
      <c r="AI16" t="s">
        <v>41</v>
      </c>
      <c r="AJ16" s="13">
        <f>AVERAGE(AJ14:AJ15)</f>
        <v>6.1337974412776018E-2</v>
      </c>
    </row>
    <row r="17" spans="7:36">
      <c r="G17" t="s">
        <v>42</v>
      </c>
      <c r="H17">
        <f>TINV(0.3173,H5)</f>
        <v>1.0905949072090753</v>
      </c>
      <c r="K17" t="s">
        <v>42</v>
      </c>
      <c r="L17">
        <f>TINV(0.3173,L5)</f>
        <v>1.1105333943044307</v>
      </c>
      <c r="O17" t="s">
        <v>42</v>
      </c>
      <c r="P17">
        <f>TINV(0.3173,P5)</f>
        <v>1.1105333943044307</v>
      </c>
      <c r="S17" t="s">
        <v>42</v>
      </c>
      <c r="T17">
        <f>TINV(0.3173,T5)</f>
        <v>1.1105333943044307</v>
      </c>
      <c r="W17" t="s">
        <v>42</v>
      </c>
      <c r="X17">
        <f>TINV(0.3173,X5)</f>
        <v>1.1105333943044307</v>
      </c>
      <c r="AA17" t="s">
        <v>42</v>
      </c>
      <c r="AB17">
        <f>TINV(0.3173,AB5)</f>
        <v>1.1105333943044307</v>
      </c>
      <c r="AE17" t="s">
        <v>42</v>
      </c>
      <c r="AF17">
        <f>TINV(0.3173,AF5)</f>
        <v>1.1105333943044307</v>
      </c>
      <c r="AI17" t="s">
        <v>42</v>
      </c>
      <c r="AJ17">
        <f>TINV(0.3173,AJ5)</f>
        <v>1.1105333943044307</v>
      </c>
    </row>
    <row r="18" spans="7:36">
      <c r="G18" t="s">
        <v>43</v>
      </c>
      <c r="H18">
        <f>H17*G3</f>
        <v>2.3825882667699791E-2</v>
      </c>
      <c r="K18" t="s">
        <v>43</v>
      </c>
      <c r="L18">
        <f>L17*K3</f>
        <v>5.2911061776673401E-2</v>
      </c>
      <c r="O18" t="s">
        <v>43</v>
      </c>
      <c r="P18">
        <f>P17*O3</f>
        <v>1.0323657111417053E-2</v>
      </c>
      <c r="S18" t="s">
        <v>43</v>
      </c>
      <c r="T18">
        <f>T17*S3</f>
        <v>2.6023331596028296E-2</v>
      </c>
      <c r="W18" t="s">
        <v>43</v>
      </c>
      <c r="X18">
        <f>X17*W3</f>
        <v>2.5780056648222104E-2</v>
      </c>
      <c r="AA18" t="s">
        <v>43</v>
      </c>
      <c r="AB18">
        <f>AB17*AA3</f>
        <v>2.4497994349925896E-2</v>
      </c>
      <c r="AE18" t="s">
        <v>43</v>
      </c>
      <c r="AF18">
        <f>AF17*AE3</f>
        <v>2.7769182306120816E-2</v>
      </c>
      <c r="AI18" t="s">
        <v>43</v>
      </c>
      <c r="AJ18">
        <f>AJ17*AI3</f>
        <v>2.8062475929227299E-2</v>
      </c>
    </row>
    <row r="19" spans="7:36">
      <c r="G19" t="s">
        <v>44</v>
      </c>
      <c r="H19">
        <f>G2+H18</f>
        <v>1.1194313855235585</v>
      </c>
      <c r="K19" t="s">
        <v>44</v>
      </c>
      <c r="L19">
        <f>K2+L18</f>
        <v>1.1677587252171071</v>
      </c>
      <c r="O19" t="s">
        <v>44</v>
      </c>
      <c r="P19">
        <f>O2+P18</f>
        <v>1.0996327740667862</v>
      </c>
      <c r="S19" t="s">
        <v>44</v>
      </c>
      <c r="T19">
        <f>S2+T18</f>
        <v>1.1223470252513879</v>
      </c>
      <c r="W19" t="s">
        <v>44</v>
      </c>
      <c r="X19">
        <f>W2+X18</f>
        <v>1.1213855595040807</v>
      </c>
      <c r="AA19" t="s">
        <v>44</v>
      </c>
      <c r="AB19">
        <f>AA2+AB18</f>
        <v>1.1201034972057846</v>
      </c>
      <c r="AE19" t="s">
        <v>44</v>
      </c>
      <c r="AF19">
        <f>AE2+AF18</f>
        <v>1.1232901677473524</v>
      </c>
      <c r="AI19" t="s">
        <v>44</v>
      </c>
      <c r="AJ19">
        <f>AI2+AJ18</f>
        <v>1.1205950183820195</v>
      </c>
    </row>
    <row r="20" spans="7:36">
      <c r="G20" t="s">
        <v>45</v>
      </c>
      <c r="H20">
        <f>G2-H18</f>
        <v>1.0717796201881589</v>
      </c>
      <c r="K20" t="s">
        <v>45</v>
      </c>
      <c r="L20">
        <f>K2-L18</f>
        <v>1.0619366016637601</v>
      </c>
      <c r="O20" t="s">
        <v>45</v>
      </c>
      <c r="P20">
        <f>O2-P18</f>
        <v>1.0789854598439519</v>
      </c>
      <c r="S20" t="s">
        <v>45</v>
      </c>
      <c r="T20">
        <f>S2-T18</f>
        <v>1.0703003620593312</v>
      </c>
      <c r="W20" t="s">
        <v>45</v>
      </c>
      <c r="X20">
        <f>W2-X18</f>
        <v>1.0698254462076366</v>
      </c>
      <c r="AA20" t="s">
        <v>45</v>
      </c>
      <c r="AB20">
        <f>AA2-AB18</f>
        <v>1.0711075085059327</v>
      </c>
      <c r="AE20" t="s">
        <v>45</v>
      </c>
      <c r="AF20">
        <f>AE2-AF18</f>
        <v>1.0677518031351108</v>
      </c>
      <c r="AI20" t="s">
        <v>45</v>
      </c>
      <c r="AJ20">
        <f>AI2-AJ18</f>
        <v>1.0644700665235647</v>
      </c>
    </row>
    <row r="21" spans="7:36">
      <c r="G21" t="s">
        <v>36</v>
      </c>
      <c r="H21" s="12">
        <f>LN(G2)</f>
        <v>9.1307181081155472E-2</v>
      </c>
      <c r="K21" t="s">
        <v>36</v>
      </c>
      <c r="L21" s="12">
        <f>LN(K2)</f>
        <v>0.10871777086097535</v>
      </c>
      <c r="O21" t="s">
        <v>36</v>
      </c>
      <c r="P21" s="12">
        <f>LN(O2)</f>
        <v>8.5543657625418906E-2</v>
      </c>
      <c r="S21" t="s">
        <v>36</v>
      </c>
      <c r="T21" s="12">
        <f>LN(S2)</f>
        <v>9.1962485847700573E-2</v>
      </c>
      <c r="W21" t="s">
        <v>36</v>
      </c>
      <c r="X21" s="12">
        <f>LN(W2)</f>
        <v>9.1307181081155472E-2</v>
      </c>
      <c r="AA21" t="s">
        <v>36</v>
      </c>
      <c r="AB21" s="12">
        <f>LN(AA2)</f>
        <v>9.1307181081155472E-2</v>
      </c>
      <c r="AE21" t="s">
        <v>36</v>
      </c>
      <c r="AF21" s="12">
        <f>LN(AE2)</f>
        <v>9.1230035909372426E-2</v>
      </c>
      <c r="AI21" t="s">
        <v>36</v>
      </c>
      <c r="AJ21" s="12">
        <f>LN(AI2)</f>
        <v>8.8498434686123839E-2</v>
      </c>
    </row>
    <row r="22" spans="7:36">
      <c r="G22" t="s">
        <v>46</v>
      </c>
      <c r="H22" s="12">
        <f>LN(H19)</f>
        <v>0.11282086489121652</v>
      </c>
      <c r="K22" t="s">
        <v>46</v>
      </c>
      <c r="L22" s="12">
        <f>LN(L19)</f>
        <v>0.1550862921915688</v>
      </c>
      <c r="O22" t="s">
        <v>46</v>
      </c>
      <c r="P22" s="12">
        <f>LN(P19)</f>
        <v>9.4976282309292864E-2</v>
      </c>
      <c r="S22" t="s">
        <v>46</v>
      </c>
      <c r="T22" s="12">
        <f>LN(T19)</f>
        <v>0.1154220509476004</v>
      </c>
      <c r="W22" t="s">
        <v>46</v>
      </c>
      <c r="X22" s="12">
        <f>LN(X19)</f>
        <v>0.11456502742109953</v>
      </c>
      <c r="AA22" t="s">
        <v>46</v>
      </c>
      <c r="AB22" s="12">
        <f>LN(AB19)</f>
        <v>0.11342108925707722</v>
      </c>
      <c r="AE22" t="s">
        <v>46</v>
      </c>
      <c r="AF22" s="12">
        <f>LN(AF19)</f>
        <v>0.11626202862018151</v>
      </c>
      <c r="AI22" t="s">
        <v>46</v>
      </c>
      <c r="AJ22" s="12">
        <f>LN(AJ19)</f>
        <v>0.11385981064748237</v>
      </c>
    </row>
    <row r="23" spans="7:36">
      <c r="G23" t="s">
        <v>47</v>
      </c>
      <c r="H23" s="12">
        <f>LN(H20)</f>
        <v>6.9320463331831506E-2</v>
      </c>
      <c r="K23" t="s">
        <v>47</v>
      </c>
      <c r="L23" s="12">
        <f>LN(L20)</f>
        <v>6.0094223922699946E-2</v>
      </c>
      <c r="O23" t="s">
        <v>47</v>
      </c>
      <c r="P23" s="12">
        <f>LN(P20)</f>
        <v>7.6021210600355771E-2</v>
      </c>
      <c r="S23" t="s">
        <v>47</v>
      </c>
      <c r="T23" s="12">
        <f>LN(T20)</f>
        <v>6.7939321286497989E-2</v>
      </c>
      <c r="W23" t="s">
        <v>47</v>
      </c>
      <c r="X23" s="12">
        <f>LN(X20)</f>
        <v>6.7495500780567305E-2</v>
      </c>
      <c r="AA23" t="s">
        <v>47</v>
      </c>
      <c r="AB23" s="12">
        <f>LN(AB20)</f>
        <v>6.8693167852507425E-2</v>
      </c>
      <c r="AE23" t="s">
        <v>47</v>
      </c>
      <c r="AF23" s="12">
        <f>LN(AF20)</f>
        <v>6.5555319462068898E-2</v>
      </c>
      <c r="AI23" t="s">
        <v>47</v>
      </c>
      <c r="AJ23" s="12">
        <f>LN(AJ20)</f>
        <v>6.2477085203624279E-2</v>
      </c>
    </row>
    <row r="24" spans="7:36">
      <c r="G24" t="s">
        <v>48</v>
      </c>
      <c r="H24" s="12">
        <f>H22-H21</f>
        <v>2.1513683810061052E-2</v>
      </c>
      <c r="K24" t="s">
        <v>48</v>
      </c>
      <c r="L24" s="12">
        <f>L22-L21</f>
        <v>4.6368521330593451E-2</v>
      </c>
      <c r="O24" t="s">
        <v>48</v>
      </c>
      <c r="P24" s="12">
        <f>P22-P21</f>
        <v>9.432624683873958E-3</v>
      </c>
      <c r="S24" t="s">
        <v>48</v>
      </c>
      <c r="T24" s="12">
        <f>T22-T21</f>
        <v>2.3459565099899826E-2</v>
      </c>
      <c r="W24" t="s">
        <v>48</v>
      </c>
      <c r="X24" s="12">
        <f>X22-X21</f>
        <v>2.3257846339944058E-2</v>
      </c>
      <c r="AA24" t="s">
        <v>48</v>
      </c>
      <c r="AB24" s="12">
        <f>AB22-AB21</f>
        <v>2.2113908175921751E-2</v>
      </c>
      <c r="AE24" t="s">
        <v>48</v>
      </c>
      <c r="AF24" s="12">
        <f>AF22-AF21</f>
        <v>2.5031992710809081E-2</v>
      </c>
      <c r="AI24" t="s">
        <v>48</v>
      </c>
      <c r="AJ24" s="12">
        <f>AJ22-AJ21</f>
        <v>2.5361375961358526E-2</v>
      </c>
    </row>
    <row r="25" spans="7:36">
      <c r="G25" t="s">
        <v>49</v>
      </c>
      <c r="H25" s="12">
        <f>H21-H23</f>
        <v>2.1986717749323967E-2</v>
      </c>
      <c r="K25" t="s">
        <v>49</v>
      </c>
      <c r="L25" s="12">
        <f>L21-L23</f>
        <v>4.8623546938275405E-2</v>
      </c>
      <c r="O25" t="s">
        <v>49</v>
      </c>
      <c r="P25" s="12">
        <f>P21-P23</f>
        <v>9.5224470250631355E-3</v>
      </c>
      <c r="S25" t="s">
        <v>49</v>
      </c>
      <c r="T25" s="12">
        <f>T21-T23</f>
        <v>2.4023164561202584E-2</v>
      </c>
      <c r="W25" t="s">
        <v>49</v>
      </c>
      <c r="X25" s="12">
        <f>X21-X23</f>
        <v>2.3811680300588167E-2</v>
      </c>
      <c r="AA25" t="s">
        <v>49</v>
      </c>
      <c r="AB25" s="12">
        <f>AB21-AB23</f>
        <v>2.2614013228648047E-2</v>
      </c>
      <c r="AE25" t="s">
        <v>49</v>
      </c>
      <c r="AF25" s="12">
        <f>AF21-AF23</f>
        <v>2.5674716447303528E-2</v>
      </c>
      <c r="AI25" t="s">
        <v>49</v>
      </c>
      <c r="AJ25" s="12">
        <f>AJ21-AJ23</f>
        <v>2.602134948249956E-2</v>
      </c>
    </row>
    <row r="26" spans="7:36">
      <c r="G26" t="s">
        <v>50</v>
      </c>
      <c r="H26" s="13">
        <f>AVERAGE(H24:H25)</f>
        <v>2.1750200779692509E-2</v>
      </c>
      <c r="K26" t="s">
        <v>50</v>
      </c>
      <c r="L26" s="13">
        <f>AVERAGE(L24:L25)</f>
        <v>4.7496034134434428E-2</v>
      </c>
      <c r="O26" t="s">
        <v>50</v>
      </c>
      <c r="P26" s="13">
        <f>AVERAGE(P24:P25)</f>
        <v>9.4775358544685467E-3</v>
      </c>
      <c r="S26" t="s">
        <v>50</v>
      </c>
      <c r="T26" s="13">
        <f>AVERAGE(T24:T25)</f>
        <v>2.3741364830551205E-2</v>
      </c>
      <c r="W26" t="s">
        <v>50</v>
      </c>
      <c r="X26" s="13">
        <f>AVERAGE(X24:X25)</f>
        <v>2.3534763320266112E-2</v>
      </c>
      <c r="AA26" t="s">
        <v>50</v>
      </c>
      <c r="AB26" s="13">
        <f>AVERAGE(AB24:AB25)</f>
        <v>2.2363960702284899E-2</v>
      </c>
      <c r="AE26" t="s">
        <v>50</v>
      </c>
      <c r="AF26" s="13">
        <f>AVERAGE(AF24:AF25)</f>
        <v>2.5353354579056304E-2</v>
      </c>
      <c r="AI26" t="s">
        <v>50</v>
      </c>
      <c r="AJ26" s="13">
        <f>AVERAGE(AJ24:AJ25)</f>
        <v>2.5691362721929043E-2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BP26"/>
  <sheetViews>
    <sheetView workbookViewId="0">
      <selection activeCell="F1" sqref="F1"/>
    </sheetView>
  </sheetViews>
  <sheetFormatPr defaultRowHeight="15"/>
  <sheetData>
    <row r="1" spans="2:68" ht="16.5" thickTop="1" thickBot="1"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9">
        <f>LN(G2)</f>
        <v>3.7889401433523505E-2</v>
      </c>
      <c r="H1" s="10">
        <f>G4</f>
        <v>0.86957947333849572</v>
      </c>
      <c r="I1" t="s">
        <v>1</v>
      </c>
      <c r="J1" t="s">
        <v>2</v>
      </c>
      <c r="K1" s="9">
        <f>LN(K2)</f>
        <v>3.7560963717890632E-2</v>
      </c>
      <c r="L1" s="10">
        <f>K4</f>
        <v>0.82967717783969874</v>
      </c>
      <c r="M1" t="s">
        <v>1</v>
      </c>
      <c r="N1" t="s">
        <v>2</v>
      </c>
      <c r="O1" s="9">
        <f>LN(O2)</f>
        <v>4.0440470294145825E-2</v>
      </c>
      <c r="P1" s="10">
        <f>O4</f>
        <v>0.86480517392554812</v>
      </c>
      <c r="Q1" t="s">
        <v>1</v>
      </c>
      <c r="R1" t="s">
        <v>2</v>
      </c>
      <c r="S1" s="9">
        <f>LN(S2)</f>
        <v>3.8442695982248941E-2</v>
      </c>
      <c r="T1" s="10">
        <f>S4</f>
        <v>0.86277280146565105</v>
      </c>
      <c r="U1" t="s">
        <v>1</v>
      </c>
      <c r="V1" t="s">
        <v>2</v>
      </c>
      <c r="W1" s="9">
        <f>LN(W2)</f>
        <v>3.8262453032664644E-2</v>
      </c>
      <c r="X1" s="10">
        <f>W4</f>
        <v>0.86723538675513212</v>
      </c>
      <c r="Y1" t="s">
        <v>1</v>
      </c>
      <c r="Z1" t="s">
        <v>2</v>
      </c>
      <c r="AA1" s="9">
        <f>LN(AA2)</f>
        <v>3.7645131191207687E-2</v>
      </c>
      <c r="AB1" s="10">
        <f>AA4</f>
        <v>0.86912479472698922</v>
      </c>
      <c r="AC1" t="s">
        <v>1</v>
      </c>
      <c r="AD1" t="s">
        <v>2</v>
      </c>
      <c r="AE1" s="9">
        <f>LN(AE2)</f>
        <v>3.7681840763643878E-2</v>
      </c>
      <c r="AF1" s="10">
        <f>AE4</f>
        <v>0.86923354394355912</v>
      </c>
      <c r="AG1" t="s">
        <v>1</v>
      </c>
      <c r="AH1" t="s">
        <v>2</v>
      </c>
      <c r="AI1" s="9">
        <f>LN(AI2)</f>
        <v>3.7989607300492174E-2</v>
      </c>
      <c r="AJ1" s="10">
        <f>AI4</f>
        <v>0.88530202766073351</v>
      </c>
      <c r="AK1" t="s">
        <v>1</v>
      </c>
      <c r="AL1" t="s">
        <v>2</v>
      </c>
      <c r="AM1" s="9">
        <f>LN(AM2)</f>
        <v>3.8372917732996531E-2</v>
      </c>
      <c r="AN1" s="10">
        <f>AM4</f>
        <v>0.89367091567457735</v>
      </c>
      <c r="AO1" t="s">
        <v>1</v>
      </c>
      <c r="AP1" t="s">
        <v>2</v>
      </c>
      <c r="AQ1" s="9">
        <f>LN(AQ2)</f>
        <v>3.9657349999840948E-2</v>
      </c>
      <c r="AR1" s="10">
        <f>AQ4</f>
        <v>0.91620959664450319</v>
      </c>
      <c r="AS1" t="s">
        <v>1</v>
      </c>
      <c r="AT1" t="s">
        <v>2</v>
      </c>
      <c r="AU1" s="9">
        <f>LN(AU2)</f>
        <v>3.7528272099715251E-2</v>
      </c>
      <c r="AV1" s="10">
        <f>AU4</f>
        <v>0.86389629826242387</v>
      </c>
      <c r="AW1" t="s">
        <v>1</v>
      </c>
      <c r="AX1" t="s">
        <v>2</v>
      </c>
      <c r="AY1" s="9">
        <f>LN(AY2)</f>
        <v>3.7332331244174052E-2</v>
      </c>
      <c r="AZ1" s="10">
        <f>AY4</f>
        <v>0.86407870355998195</v>
      </c>
      <c r="BA1" t="s">
        <v>1</v>
      </c>
      <c r="BB1" t="s">
        <v>2</v>
      </c>
      <c r="BC1" s="9">
        <f>LN(BC2)</f>
        <v>3.7047658345895851E-2</v>
      </c>
      <c r="BD1" s="10">
        <f>BC4</f>
        <v>0.8669104648780559</v>
      </c>
      <c r="BE1" t="s">
        <v>1</v>
      </c>
      <c r="BF1" t="s">
        <v>2</v>
      </c>
      <c r="BG1" s="9">
        <f>LN(BG2)</f>
        <v>3.7070032899737509E-2</v>
      </c>
      <c r="BH1" s="10">
        <f>BG4</f>
        <v>0.86110858102142518</v>
      </c>
      <c r="BI1" t="s">
        <v>1</v>
      </c>
      <c r="BJ1" t="s">
        <v>2</v>
      </c>
      <c r="BK1" s="9">
        <f>LN(BK2)</f>
        <v>3.6561073934449483E-2</v>
      </c>
      <c r="BL1" s="10">
        <f>BK4</f>
        <v>0.8648693372067161</v>
      </c>
      <c r="BM1" t="s">
        <v>1</v>
      </c>
      <c r="BN1" t="s">
        <v>2</v>
      </c>
      <c r="BO1" s="9">
        <f>LN(BO2)</f>
        <v>3.7113679012393805E-2</v>
      </c>
      <c r="BP1" s="10">
        <f>BO4</f>
        <v>0.85886511937831467</v>
      </c>
    </row>
    <row r="2" spans="2:68" ht="15.75" thickTop="1">
      <c r="B2">
        <v>3.7560963717890632E-2</v>
      </c>
      <c r="C2" s="11">
        <v>0.82967717783969874</v>
      </c>
      <c r="D2">
        <v>58.454445551084575</v>
      </c>
      <c r="E2">
        <v>1911</v>
      </c>
      <c r="F2">
        <v>4.1539999999999999</v>
      </c>
      <c r="G2">
        <f t="array" ref="G2:H6">LOGEST(F2:F16,E2:E16,TRUE, TRUE)</f>
        <v>1.0386163570458553</v>
      </c>
      <c r="H2">
        <v>1.5662175545058598E-31</v>
      </c>
      <c r="I2">
        <v>1913</v>
      </c>
      <c r="J2">
        <v>7.1959999999999997</v>
      </c>
      <c r="K2">
        <f t="array" ref="K2:L6">LOGEST(J2:J15,I2:I15,TRUE, TRUE)</f>
        <v>1.0382752922744614</v>
      </c>
      <c r="L2">
        <v>3.0010446870873016E-31</v>
      </c>
      <c r="M2">
        <v>1911</v>
      </c>
      <c r="N2">
        <v>4.1539999999999999</v>
      </c>
      <c r="O2">
        <f t="array" ref="O2:P6">LOGEST(N2:N15,M2:M15,TRUE, TRUE)</f>
        <v>1.0412693214010451</v>
      </c>
      <c r="P2">
        <v>1.0013249544777788E-33</v>
      </c>
      <c r="Q2">
        <v>1911</v>
      </c>
      <c r="R2">
        <v>4.1539999999999999</v>
      </c>
      <c r="S2">
        <f t="array" ref="S2:T6">LOGEST(R2:R15,Q2:Q15,TRUE, TRUE)</f>
        <v>1.0391911768220858</v>
      </c>
      <c r="T2">
        <v>5.2094317283843906E-32</v>
      </c>
      <c r="U2">
        <v>1911</v>
      </c>
      <c r="V2">
        <v>4.1539999999999999</v>
      </c>
      <c r="W2">
        <f t="array" ref="W2:X6">LOGEST(V2:V15,U2:U15,TRUE, TRUE)</f>
        <v>1.0390038868185518</v>
      </c>
      <c r="X2">
        <v>7.4308227858142332E-32</v>
      </c>
      <c r="Y2">
        <v>1911</v>
      </c>
      <c r="Z2">
        <v>4.1539999999999999</v>
      </c>
      <c r="AA2">
        <f t="array" ref="AA2:AB6">LOGEST(Z2:Z15,Y2:Y15,TRUE, TRUE)</f>
        <v>1.0383626849601788</v>
      </c>
      <c r="AB2">
        <v>2.5730969433483278E-31</v>
      </c>
      <c r="AC2">
        <v>1911</v>
      </c>
      <c r="AD2">
        <v>4.1539999999999999</v>
      </c>
      <c r="AE2">
        <f t="array" ref="AE2:AF6">LOGEST(AD2:AD15,AC2:AC15,TRUE, TRUE)</f>
        <v>1.0384008035100309</v>
      </c>
      <c r="AF2">
        <v>2.391149111648212E-31</v>
      </c>
      <c r="AG2">
        <v>1911</v>
      </c>
      <c r="AH2">
        <v>4.1539999999999999</v>
      </c>
      <c r="AI2">
        <f t="array" ref="AI2:AJ6">LOGEST(AH2:AH15,AG2:AG15,TRUE, TRUE)</f>
        <v>1.0387204377130206</v>
      </c>
      <c r="AJ2">
        <v>1.3394541690508918E-31</v>
      </c>
      <c r="AK2">
        <v>1911</v>
      </c>
      <c r="AL2">
        <v>4.1539999999999999</v>
      </c>
      <c r="AM2">
        <f t="array" ref="AM2:AN6">LOGEST(AL2:AL15,AK2:AK15,TRUE, TRUE)</f>
        <v>1.0391186664109828</v>
      </c>
      <c r="AN2">
        <v>6.3598093354869172E-32</v>
      </c>
      <c r="AO2">
        <v>1911</v>
      </c>
      <c r="AP2">
        <v>4.1539999999999999</v>
      </c>
      <c r="AQ2">
        <f t="array" ref="AQ2:AR6">LOGEST(AP2:AP15,AO2:AO15,TRUE, TRUE)</f>
        <v>1.0404542014737554</v>
      </c>
      <c r="AR2">
        <v>5.1959130559614523E-33</v>
      </c>
      <c r="AS2">
        <v>1911</v>
      </c>
      <c r="AT2">
        <v>4.1539999999999999</v>
      </c>
      <c r="AU2">
        <f t="array" ref="AU2:AV6">LOGEST(AT2:AT15,AS2:AS15,TRUE, TRUE)</f>
        <v>1.0382413499298635</v>
      </c>
      <c r="AV2">
        <v>3.1424815521490946E-31</v>
      </c>
      <c r="AW2">
        <v>1911</v>
      </c>
      <c r="AX2">
        <v>4.1539999999999999</v>
      </c>
      <c r="AY2">
        <f t="array" ref="AY2:AZ6">LOGEST(AX2:AX15,AW2:AW15,TRUE, TRUE)</f>
        <v>1.0380379359607044</v>
      </c>
      <c r="AZ2">
        <v>4.5892959639734085E-31</v>
      </c>
      <c r="BA2">
        <v>1911</v>
      </c>
      <c r="BB2">
        <v>4.1539999999999999</v>
      </c>
      <c r="BC2">
        <f t="array" ref="BC2:BD6">LOGEST(BB2:BB15,BA2:BA15,TRUE, TRUE)</f>
        <v>1.037742476749562</v>
      </c>
      <c r="BD2">
        <v>7.9494539370912253E-31</v>
      </c>
      <c r="BE2">
        <v>1911</v>
      </c>
      <c r="BF2">
        <v>4.1539999999999999</v>
      </c>
      <c r="BG2">
        <f t="array" ref="BG2:BH6">LOGEST(BF2:BF15,BE2:BE15,TRUE, TRUE)</f>
        <v>1.0377656960342414</v>
      </c>
      <c r="BH2">
        <v>7.6527597958400604E-31</v>
      </c>
      <c r="BI2">
        <v>1911</v>
      </c>
      <c r="BJ2">
        <v>4.1539999999999999</v>
      </c>
      <c r="BK2">
        <f t="array" ref="BK2:BL6">LOGEST(BJ2:BJ15,BI2:BI15,TRUE, TRUE)</f>
        <v>1.0372376502675886</v>
      </c>
      <c r="BL2">
        <v>2.0528184039988008E-30</v>
      </c>
      <c r="BM2">
        <v>1911</v>
      </c>
      <c r="BN2">
        <v>4.1539999999999999</v>
      </c>
      <c r="BO2">
        <f t="array" ref="BO2:BP6">LOGEST(BN2:BN15,BM2:BM15,TRUE, TRUE)</f>
        <v>1.0378109914611988</v>
      </c>
      <c r="BP2">
        <v>7.0431459315083703E-31</v>
      </c>
    </row>
    <row r="3" spans="2:68">
      <c r="B3">
        <v>4.0440470294145825E-2</v>
      </c>
      <c r="C3" s="11">
        <v>0.86480517392554812</v>
      </c>
      <c r="D3">
        <v>76.760793208103905</v>
      </c>
      <c r="E3">
        <v>1913</v>
      </c>
      <c r="F3">
        <v>7.1959999999999997</v>
      </c>
      <c r="G3">
        <v>4.0697188089857828E-3</v>
      </c>
      <c r="H3">
        <v>7.9978345559684358</v>
      </c>
      <c r="I3">
        <v>1932</v>
      </c>
      <c r="J3">
        <v>11.5</v>
      </c>
      <c r="K3">
        <v>4.9127872114552405E-3</v>
      </c>
      <c r="L3">
        <v>9.6733783561780982</v>
      </c>
      <c r="M3">
        <v>1932</v>
      </c>
      <c r="N3">
        <v>11.5</v>
      </c>
      <c r="O3">
        <v>4.6157945554566437E-3</v>
      </c>
      <c r="P3">
        <v>9.0879534244725093</v>
      </c>
      <c r="Q3">
        <v>1913</v>
      </c>
      <c r="R3">
        <v>7.1959999999999997</v>
      </c>
      <c r="S3">
        <v>4.4258336853501253E-3</v>
      </c>
      <c r="T3">
        <v>8.7080759773840288</v>
      </c>
      <c r="U3">
        <v>1913</v>
      </c>
      <c r="V3">
        <v>7.1959999999999997</v>
      </c>
      <c r="W3">
        <v>4.3217024123863388E-3</v>
      </c>
      <c r="X3">
        <v>8.5004570330165752</v>
      </c>
      <c r="Y3">
        <v>1913</v>
      </c>
      <c r="Z3">
        <v>7.1959999999999997</v>
      </c>
      <c r="AA3">
        <v>4.2170214490012048E-3</v>
      </c>
      <c r="AB3">
        <v>8.2909788612836053</v>
      </c>
      <c r="AC3">
        <v>1913</v>
      </c>
      <c r="AD3">
        <v>7.1959999999999997</v>
      </c>
      <c r="AE3">
        <v>4.2191156034885897E-3</v>
      </c>
      <c r="AF3">
        <v>8.2947966819492081</v>
      </c>
      <c r="AG3">
        <v>1913</v>
      </c>
      <c r="AH3">
        <v>7.1959999999999997</v>
      </c>
      <c r="AI3">
        <v>3.9473562374773685E-3</v>
      </c>
      <c r="AJ3">
        <v>7.7568607736494446</v>
      </c>
      <c r="AK3">
        <v>1913</v>
      </c>
      <c r="AL3">
        <v>7.1959999999999997</v>
      </c>
      <c r="AM3">
        <v>3.8209506138095783E-3</v>
      </c>
      <c r="AN3">
        <v>7.5068220997613624</v>
      </c>
      <c r="AO3">
        <v>1913</v>
      </c>
      <c r="AP3">
        <v>7.1959999999999997</v>
      </c>
      <c r="AQ3">
        <v>3.462045645406437E-3</v>
      </c>
      <c r="AR3">
        <v>6.7984604232108401</v>
      </c>
      <c r="AS3">
        <v>1913</v>
      </c>
      <c r="AT3">
        <v>7.1959999999999997</v>
      </c>
      <c r="AU3">
        <v>4.3000361620253299E-3</v>
      </c>
      <c r="AV3">
        <v>8.4437217035605965</v>
      </c>
      <c r="AW3">
        <v>1913</v>
      </c>
      <c r="AX3">
        <v>7.1959999999999997</v>
      </c>
      <c r="AY3">
        <v>4.2742664418593769E-3</v>
      </c>
      <c r="AZ3">
        <v>8.3928102378675895</v>
      </c>
      <c r="BA3">
        <v>1913</v>
      </c>
      <c r="BB3">
        <v>7.1959999999999997</v>
      </c>
      <c r="BC3">
        <v>4.1903950800549023E-3</v>
      </c>
      <c r="BD3">
        <v>8.2281231661579781</v>
      </c>
      <c r="BE3">
        <v>1913</v>
      </c>
      <c r="BF3">
        <v>7.1959999999999997</v>
      </c>
      <c r="BG3">
        <v>4.2977494891380582E-3</v>
      </c>
      <c r="BH3">
        <v>8.4373646768440196</v>
      </c>
      <c r="BI3">
        <v>1913</v>
      </c>
      <c r="BJ3">
        <v>7.1959999999999997</v>
      </c>
      <c r="BK3">
        <v>4.1718628686522189E-3</v>
      </c>
      <c r="BL3">
        <v>8.1899207991777239</v>
      </c>
      <c r="BM3">
        <v>1913</v>
      </c>
      <c r="BN3">
        <v>7.1959999999999997</v>
      </c>
      <c r="BO3">
        <v>4.3430825256664234E-3</v>
      </c>
      <c r="BP3">
        <v>8.5257325396679597</v>
      </c>
    </row>
    <row r="4" spans="2:68" ht="15.75" thickBot="1">
      <c r="B4">
        <v>3.8442695982248941E-2</v>
      </c>
      <c r="C4" s="11">
        <v>0.86277280146565105</v>
      </c>
      <c r="D4">
        <v>75.446221508313542</v>
      </c>
      <c r="E4">
        <v>1932</v>
      </c>
      <c r="F4">
        <v>11.5</v>
      </c>
      <c r="G4">
        <v>0.86957947333849572</v>
      </c>
      <c r="H4">
        <v>0.44814977766340869</v>
      </c>
      <c r="I4">
        <v>1941</v>
      </c>
      <c r="J4">
        <v>16.100000000000001</v>
      </c>
      <c r="K4">
        <v>0.82967717783969874</v>
      </c>
      <c r="L4">
        <v>0.46611230274559745</v>
      </c>
      <c r="M4">
        <v>1941</v>
      </c>
      <c r="N4">
        <v>16.100000000000001</v>
      </c>
      <c r="O4">
        <v>0.86480517392554812</v>
      </c>
      <c r="P4">
        <v>0.44342526298116225</v>
      </c>
      <c r="Q4">
        <v>1941</v>
      </c>
      <c r="R4">
        <v>16.100000000000001</v>
      </c>
      <c r="S4">
        <v>0.86277280146565105</v>
      </c>
      <c r="T4">
        <v>0.4633240023863871</v>
      </c>
      <c r="U4">
        <v>1932</v>
      </c>
      <c r="V4">
        <v>11.5</v>
      </c>
      <c r="W4">
        <v>0.86723538675513212</v>
      </c>
      <c r="X4">
        <v>0.46362938956773292</v>
      </c>
      <c r="Y4">
        <v>1932</v>
      </c>
      <c r="Z4">
        <v>11.5</v>
      </c>
      <c r="AA4">
        <v>0.86912479472698922</v>
      </c>
      <c r="AB4">
        <v>0.46140679050544942</v>
      </c>
      <c r="AC4">
        <v>1932</v>
      </c>
      <c r="AD4">
        <v>11.5</v>
      </c>
      <c r="AE4">
        <v>0.86923354394355912</v>
      </c>
      <c r="AF4">
        <v>0.46211079995886373</v>
      </c>
      <c r="AG4">
        <v>1932</v>
      </c>
      <c r="AH4">
        <v>11.5</v>
      </c>
      <c r="AI4">
        <v>0.88530202766073351</v>
      </c>
      <c r="AJ4">
        <v>0.43459862067110272</v>
      </c>
      <c r="AK4">
        <v>1932</v>
      </c>
      <c r="AL4">
        <v>11.5</v>
      </c>
      <c r="AM4">
        <v>0.89367091567457735</v>
      </c>
      <c r="AN4">
        <v>0.41956453727830129</v>
      </c>
      <c r="AO4">
        <v>1932</v>
      </c>
      <c r="AP4">
        <v>11.5</v>
      </c>
      <c r="AQ4">
        <v>0.91620959664450319</v>
      </c>
      <c r="AR4">
        <v>0.37373259792651609</v>
      </c>
      <c r="AS4">
        <v>1932</v>
      </c>
      <c r="AT4">
        <v>11.5</v>
      </c>
      <c r="AU4">
        <v>0.86389629826242387</v>
      </c>
      <c r="AV4">
        <v>0.46327633668770202</v>
      </c>
      <c r="AW4">
        <v>1932</v>
      </c>
      <c r="AX4">
        <v>11.5</v>
      </c>
      <c r="AY4">
        <v>0.86407870355998195</v>
      </c>
      <c r="AZ4">
        <v>0.4595425696373443</v>
      </c>
      <c r="BA4">
        <v>1932</v>
      </c>
      <c r="BB4">
        <v>11.5</v>
      </c>
      <c r="BC4">
        <v>0.8669104648780559</v>
      </c>
      <c r="BD4">
        <v>0.45052524195155669</v>
      </c>
      <c r="BE4">
        <v>1932</v>
      </c>
      <c r="BF4">
        <v>11.5</v>
      </c>
      <c r="BG4">
        <v>0.86110858102142518</v>
      </c>
      <c r="BH4">
        <v>0.45657394086529662</v>
      </c>
      <c r="BI4">
        <v>1932</v>
      </c>
      <c r="BJ4">
        <v>11.5</v>
      </c>
      <c r="BK4">
        <v>0.8648693372067161</v>
      </c>
      <c r="BL4">
        <v>0.44199954018392157</v>
      </c>
      <c r="BM4">
        <v>1932</v>
      </c>
      <c r="BN4">
        <v>11.5</v>
      </c>
      <c r="BO4">
        <v>0.85886511937831467</v>
      </c>
      <c r="BP4">
        <v>0.45884238915827119</v>
      </c>
    </row>
    <row r="5" spans="2:68" ht="16.5" thickTop="1" thickBot="1">
      <c r="B5">
        <v>3.8262453032664644E-2</v>
      </c>
      <c r="C5" s="11">
        <v>0.86723538675513212</v>
      </c>
      <c r="D5">
        <v>78.385530501772266</v>
      </c>
      <c r="E5">
        <v>1941</v>
      </c>
      <c r="F5">
        <v>16.100000000000001</v>
      </c>
      <c r="G5">
        <v>86.677560985016015</v>
      </c>
      <c r="H5">
        <v>13</v>
      </c>
      <c r="I5">
        <v>1953</v>
      </c>
      <c r="J5">
        <v>17.100000000000001</v>
      </c>
      <c r="K5" s="8">
        <v>58.454445551084575</v>
      </c>
      <c r="L5">
        <v>12</v>
      </c>
      <c r="M5">
        <v>1953</v>
      </c>
      <c r="N5">
        <v>17.100000000000001</v>
      </c>
      <c r="O5" s="8">
        <v>76.760793208103905</v>
      </c>
      <c r="P5">
        <v>12</v>
      </c>
      <c r="Q5">
        <v>1953</v>
      </c>
      <c r="R5">
        <v>17.100000000000001</v>
      </c>
      <c r="S5" s="8">
        <v>75.446221508313542</v>
      </c>
      <c r="T5">
        <v>12</v>
      </c>
      <c r="U5">
        <v>1953</v>
      </c>
      <c r="V5">
        <v>17.100000000000001</v>
      </c>
      <c r="W5" s="8">
        <v>78.385530501772266</v>
      </c>
      <c r="X5">
        <v>12</v>
      </c>
      <c r="Y5">
        <v>1941</v>
      </c>
      <c r="Z5">
        <v>16.100000000000001</v>
      </c>
      <c r="AA5" s="8">
        <v>79.69040059931541</v>
      </c>
      <c r="AB5">
        <v>12</v>
      </c>
      <c r="AC5">
        <v>1941</v>
      </c>
      <c r="AD5">
        <v>16.100000000000001</v>
      </c>
      <c r="AE5" s="8">
        <v>79.766653023162277</v>
      </c>
      <c r="AF5">
        <v>12</v>
      </c>
      <c r="AG5">
        <v>1941</v>
      </c>
      <c r="AH5">
        <v>16.100000000000001</v>
      </c>
      <c r="AI5" s="8">
        <v>92.622599294999389</v>
      </c>
      <c r="AJ5">
        <v>12</v>
      </c>
      <c r="AK5">
        <v>1941</v>
      </c>
      <c r="AL5">
        <v>16.100000000000001</v>
      </c>
      <c r="AM5" s="8">
        <v>100.85717427297426</v>
      </c>
      <c r="AN5">
        <v>12</v>
      </c>
      <c r="AO5">
        <v>1941</v>
      </c>
      <c r="AP5">
        <v>16.100000000000001</v>
      </c>
      <c r="AQ5" s="8">
        <v>131.21449139094969</v>
      </c>
      <c r="AR5">
        <v>12</v>
      </c>
      <c r="AS5">
        <v>1941</v>
      </c>
      <c r="AT5">
        <v>16.100000000000001</v>
      </c>
      <c r="AU5" s="8">
        <v>76.168064841744041</v>
      </c>
      <c r="AV5">
        <v>12</v>
      </c>
      <c r="AW5">
        <v>1941</v>
      </c>
      <c r="AX5">
        <v>16.100000000000001</v>
      </c>
      <c r="AY5" s="8">
        <v>76.286385682729204</v>
      </c>
      <c r="AZ5">
        <v>12</v>
      </c>
      <c r="BA5">
        <v>1941</v>
      </c>
      <c r="BB5">
        <v>16.100000000000001</v>
      </c>
      <c r="BC5" s="8">
        <v>78.164865246579453</v>
      </c>
      <c r="BD5">
        <v>12</v>
      </c>
      <c r="BE5">
        <v>1941</v>
      </c>
      <c r="BF5">
        <v>16.100000000000001</v>
      </c>
      <c r="BG5" s="8">
        <v>74.398426110479164</v>
      </c>
      <c r="BH5">
        <v>12</v>
      </c>
      <c r="BI5">
        <v>1941</v>
      </c>
      <c r="BJ5">
        <v>16.100000000000001</v>
      </c>
      <c r="BK5" s="8">
        <v>76.802938962543237</v>
      </c>
      <c r="BL5">
        <v>12</v>
      </c>
      <c r="BM5">
        <v>1941</v>
      </c>
      <c r="BN5">
        <v>16.100000000000001</v>
      </c>
      <c r="BO5" s="8">
        <v>73.025048004725534</v>
      </c>
      <c r="BP5">
        <v>12</v>
      </c>
    </row>
    <row r="6" spans="2:68" ht="15.75" thickTop="1">
      <c r="B6">
        <v>3.7645131191207687E-2</v>
      </c>
      <c r="C6" s="11">
        <v>0.86912479472698922</v>
      </c>
      <c r="D6">
        <v>79.69040059931541</v>
      </c>
      <c r="E6">
        <v>1953</v>
      </c>
      <c r="F6">
        <v>17.100000000000001</v>
      </c>
      <c r="G6">
        <v>17.408167341253236</v>
      </c>
      <c r="H6">
        <v>2.6108969018569144</v>
      </c>
      <c r="I6">
        <v>1954</v>
      </c>
      <c r="J6">
        <v>18.05</v>
      </c>
      <c r="K6">
        <v>12.699852517599609</v>
      </c>
      <c r="L6">
        <v>2.607128145249642</v>
      </c>
      <c r="M6">
        <v>1954</v>
      </c>
      <c r="N6">
        <v>18.05</v>
      </c>
      <c r="O6">
        <v>15.09316495042728</v>
      </c>
      <c r="P6">
        <v>2.3595115661989547</v>
      </c>
      <c r="Q6">
        <v>1954</v>
      </c>
      <c r="R6">
        <v>18.05</v>
      </c>
      <c r="S6">
        <v>16.195974822557336</v>
      </c>
      <c r="T6">
        <v>2.5760295742480901</v>
      </c>
      <c r="U6">
        <v>1954</v>
      </c>
      <c r="V6">
        <v>18.05</v>
      </c>
      <c r="W6">
        <v>16.84914308164813</v>
      </c>
      <c r="X6">
        <v>2.5794265304513839</v>
      </c>
      <c r="Y6">
        <v>1954</v>
      </c>
      <c r="Z6">
        <v>18.05</v>
      </c>
      <c r="AA6">
        <v>16.965785561885085</v>
      </c>
      <c r="AB6">
        <v>2.5547547158944761</v>
      </c>
      <c r="AC6">
        <v>1953</v>
      </c>
      <c r="AD6">
        <v>17.100000000000001</v>
      </c>
      <c r="AE6">
        <v>17.03388091023287</v>
      </c>
      <c r="AF6">
        <v>2.5625566972634517</v>
      </c>
      <c r="AG6">
        <v>1953</v>
      </c>
      <c r="AH6">
        <v>17.100000000000001</v>
      </c>
      <c r="AI6">
        <v>17.494182460425186</v>
      </c>
      <c r="AJ6">
        <v>2.2665115330707004</v>
      </c>
      <c r="AK6">
        <v>1953</v>
      </c>
      <c r="AL6">
        <v>17.100000000000001</v>
      </c>
      <c r="AM6">
        <v>17.754332253801046</v>
      </c>
      <c r="AN6">
        <v>2.1124128112986611</v>
      </c>
      <c r="AO6">
        <v>1953</v>
      </c>
      <c r="AP6">
        <v>17.100000000000001</v>
      </c>
      <c r="AQ6">
        <v>18.327522483896601</v>
      </c>
      <c r="AR6">
        <v>1.6761126570348355</v>
      </c>
      <c r="AS6">
        <v>1953</v>
      </c>
      <c r="AT6">
        <v>17.100000000000001</v>
      </c>
      <c r="AU6">
        <v>16.347568184874685</v>
      </c>
      <c r="AV6">
        <v>2.5754995696173242</v>
      </c>
      <c r="AW6">
        <v>1953</v>
      </c>
      <c r="AX6">
        <v>17.100000000000001</v>
      </c>
      <c r="AY6">
        <v>16.110111120479296</v>
      </c>
      <c r="AZ6">
        <v>2.5341524797067212</v>
      </c>
      <c r="BA6">
        <v>1953</v>
      </c>
      <c r="BB6">
        <v>17.100000000000001</v>
      </c>
      <c r="BC6">
        <v>15.865356696214366</v>
      </c>
      <c r="BD6">
        <v>2.4356759236261043</v>
      </c>
      <c r="BE6">
        <v>1953</v>
      </c>
      <c r="BF6">
        <v>17.100000000000001</v>
      </c>
      <c r="BG6">
        <v>15.509078310071438</v>
      </c>
      <c r="BH6">
        <v>2.5015171617272083</v>
      </c>
      <c r="BI6">
        <v>1953</v>
      </c>
      <c r="BJ6">
        <v>17.100000000000001</v>
      </c>
      <c r="BK6">
        <v>15.004498148834571</v>
      </c>
      <c r="BL6">
        <v>2.3443631222735775</v>
      </c>
      <c r="BM6">
        <v>1953</v>
      </c>
      <c r="BN6">
        <v>17.100000000000001</v>
      </c>
      <c r="BO6">
        <v>15.374426195649672</v>
      </c>
      <c r="BP6">
        <v>2.5264360570616442</v>
      </c>
    </row>
    <row r="7" spans="2:68">
      <c r="B7">
        <v>3.7681840763643878E-2</v>
      </c>
      <c r="C7" s="11">
        <v>0.86923354394355912</v>
      </c>
      <c r="D7">
        <v>79.766653023162277</v>
      </c>
      <c r="E7">
        <v>1954</v>
      </c>
      <c r="F7">
        <v>18.05</v>
      </c>
      <c r="G7" t="s">
        <v>32</v>
      </c>
      <c r="H7">
        <f>TINV(0.0455,H5)</f>
        <v>2.2118006944559063</v>
      </c>
      <c r="I7">
        <v>1967</v>
      </c>
      <c r="J7">
        <v>20.7</v>
      </c>
      <c r="K7" t="s">
        <v>32</v>
      </c>
      <c r="L7">
        <f>TINV(0.0455,L5)</f>
        <v>2.2313513154075313</v>
      </c>
      <c r="M7">
        <v>1967</v>
      </c>
      <c r="N7">
        <v>20.7</v>
      </c>
      <c r="O7" t="s">
        <v>32</v>
      </c>
      <c r="P7">
        <f>TINV(0.0455,P5)</f>
        <v>2.2313513154075313</v>
      </c>
      <c r="Q7">
        <v>1967</v>
      </c>
      <c r="R7">
        <v>20.7</v>
      </c>
      <c r="S7" t="s">
        <v>32</v>
      </c>
      <c r="T7">
        <f>TINV(0.0455,T5)</f>
        <v>2.2313513154075313</v>
      </c>
      <c r="U7">
        <v>1967</v>
      </c>
      <c r="V7">
        <v>20.7</v>
      </c>
      <c r="W7" t="s">
        <v>32</v>
      </c>
      <c r="X7">
        <f>TINV(0.0455,X5)</f>
        <v>2.2313513154075313</v>
      </c>
      <c r="Y7">
        <v>1967</v>
      </c>
      <c r="Z7">
        <v>20.7</v>
      </c>
      <c r="AA7" t="s">
        <v>32</v>
      </c>
      <c r="AB7">
        <f>TINV(0.0455,AB5)</f>
        <v>2.2313513154075313</v>
      </c>
      <c r="AC7">
        <v>1967</v>
      </c>
      <c r="AD7">
        <v>20.7</v>
      </c>
      <c r="AE7" t="s">
        <v>32</v>
      </c>
      <c r="AF7">
        <f>TINV(0.0455,AF5)</f>
        <v>2.2313513154075313</v>
      </c>
      <c r="AG7">
        <v>1954</v>
      </c>
      <c r="AH7">
        <v>18.05</v>
      </c>
      <c r="AI7" t="s">
        <v>32</v>
      </c>
      <c r="AJ7">
        <f>TINV(0.0455,AJ5)</f>
        <v>2.2313513154075313</v>
      </c>
      <c r="AK7">
        <v>1954</v>
      </c>
      <c r="AL7">
        <v>18.05</v>
      </c>
      <c r="AM7" t="s">
        <v>32</v>
      </c>
      <c r="AN7">
        <f>TINV(0.0455,AN5)</f>
        <v>2.2313513154075313</v>
      </c>
      <c r="AO7">
        <v>1954</v>
      </c>
      <c r="AP7">
        <v>18.05</v>
      </c>
      <c r="AQ7" t="s">
        <v>32</v>
      </c>
      <c r="AR7">
        <f>TINV(0.0455,AR5)</f>
        <v>2.2313513154075313</v>
      </c>
      <c r="AS7">
        <v>1954</v>
      </c>
      <c r="AT7">
        <v>18.05</v>
      </c>
      <c r="AU7" t="s">
        <v>32</v>
      </c>
      <c r="AV7">
        <f>TINV(0.0455,AV5)</f>
        <v>2.2313513154075313</v>
      </c>
      <c r="AW7">
        <v>1954</v>
      </c>
      <c r="AX7">
        <v>18.05</v>
      </c>
      <c r="AY7" t="s">
        <v>32</v>
      </c>
      <c r="AZ7">
        <f>TINV(0.0455,AZ5)</f>
        <v>2.2313513154075313</v>
      </c>
      <c r="BA7">
        <v>1954</v>
      </c>
      <c r="BB7">
        <v>18.05</v>
      </c>
      <c r="BC7" t="s">
        <v>32</v>
      </c>
      <c r="BD7">
        <f>TINV(0.0455,BD5)</f>
        <v>2.2313513154075313</v>
      </c>
      <c r="BE7">
        <v>1954</v>
      </c>
      <c r="BF7">
        <v>18.05</v>
      </c>
      <c r="BG7" t="s">
        <v>32</v>
      </c>
      <c r="BH7">
        <f>TINV(0.0455,BH5)</f>
        <v>2.2313513154075313</v>
      </c>
      <c r="BI7">
        <v>1954</v>
      </c>
      <c r="BJ7">
        <v>18.05</v>
      </c>
      <c r="BK7" t="s">
        <v>32</v>
      </c>
      <c r="BL7">
        <f>TINV(0.0455,BL5)</f>
        <v>2.2313513154075313</v>
      </c>
      <c r="BM7">
        <v>1954</v>
      </c>
      <c r="BN7">
        <v>18.05</v>
      </c>
    </row>
    <row r="8" spans="2:68">
      <c r="B8">
        <v>3.7989607300492174E-2</v>
      </c>
      <c r="C8" s="11">
        <v>0.88530202766073351</v>
      </c>
      <c r="D8">
        <v>92.622599294999389</v>
      </c>
      <c r="E8">
        <v>1967</v>
      </c>
      <c r="F8">
        <v>20.7</v>
      </c>
      <c r="G8" t="s">
        <v>33</v>
      </c>
      <c r="H8">
        <f>H7*G3</f>
        <v>9.0014068879550185E-3</v>
      </c>
      <c r="I8">
        <v>1973</v>
      </c>
      <c r="J8">
        <v>23.2</v>
      </c>
      <c r="K8" t="s">
        <v>33</v>
      </c>
      <c r="L8">
        <f>L7*K3</f>
        <v>1.0962154206597949E-2</v>
      </c>
      <c r="M8">
        <v>1973</v>
      </c>
      <c r="N8">
        <v>23.2</v>
      </c>
      <c r="O8" t="s">
        <v>33</v>
      </c>
      <c r="P8">
        <f>P7*O3</f>
        <v>1.0299459252969103E-2</v>
      </c>
      <c r="Q8">
        <v>1973</v>
      </c>
      <c r="R8">
        <v>23.2</v>
      </c>
      <c r="S8" t="s">
        <v>33</v>
      </c>
      <c r="T8">
        <f>T7*S3</f>
        <v>9.8755898155809645E-3</v>
      </c>
      <c r="U8">
        <v>1973</v>
      </c>
      <c r="V8">
        <v>23.2</v>
      </c>
      <c r="W8" t="s">
        <v>33</v>
      </c>
      <c r="X8">
        <f>X7*W3</f>
        <v>9.6432363626781578E-3</v>
      </c>
      <c r="Y8">
        <v>1973</v>
      </c>
      <c r="Z8">
        <v>23.2</v>
      </c>
      <c r="AA8" t="s">
        <v>33</v>
      </c>
      <c r="AB8">
        <f>AB7*AA3</f>
        <v>9.4096563573306119E-3</v>
      </c>
      <c r="AC8">
        <v>1973</v>
      </c>
      <c r="AD8">
        <v>23.2</v>
      </c>
      <c r="AE8" t="s">
        <v>33</v>
      </c>
      <c r="AF8">
        <f>AF7*AE3</f>
        <v>9.4143291517007049E-3</v>
      </c>
      <c r="AG8">
        <v>1973</v>
      </c>
      <c r="AH8">
        <v>23.2</v>
      </c>
      <c r="AI8" t="s">
        <v>33</v>
      </c>
      <c r="AJ8">
        <f>AJ7*AI3</f>
        <v>8.8079385328772488E-3</v>
      </c>
      <c r="AK8">
        <v>1967</v>
      </c>
      <c r="AL8">
        <v>20.7</v>
      </c>
      <c r="AM8" t="s">
        <v>33</v>
      </c>
      <c r="AN8">
        <f>AN7*AM3</f>
        <v>8.525883178231216E-3</v>
      </c>
      <c r="AO8">
        <v>1967</v>
      </c>
      <c r="AP8">
        <v>20.7</v>
      </c>
      <c r="AQ8" t="s">
        <v>33</v>
      </c>
      <c r="AR8">
        <f>AR7*AQ3</f>
        <v>7.7250401048785692E-3</v>
      </c>
      <c r="AS8">
        <v>1967</v>
      </c>
      <c r="AT8">
        <v>20.7</v>
      </c>
      <c r="AU8" t="s">
        <v>33</v>
      </c>
      <c r="AV8">
        <f>AV7*AU3</f>
        <v>9.5948913464351717E-3</v>
      </c>
      <c r="AW8">
        <v>1967</v>
      </c>
      <c r="AX8">
        <v>20.7</v>
      </c>
      <c r="AY8" t="s">
        <v>33</v>
      </c>
      <c r="AZ8">
        <f>AZ7*AY3</f>
        <v>9.5373900474451882E-3</v>
      </c>
      <c r="BA8">
        <v>1967</v>
      </c>
      <c r="BB8">
        <v>20.7</v>
      </c>
      <c r="BC8" t="s">
        <v>33</v>
      </c>
      <c r="BD8">
        <f>BD7*BC3</f>
        <v>9.350243573957754E-3</v>
      </c>
      <c r="BE8">
        <v>1967</v>
      </c>
      <c r="BF8">
        <v>20.7</v>
      </c>
      <c r="BG8" t="s">
        <v>33</v>
      </c>
      <c r="BH8">
        <f>BH7*BG3</f>
        <v>9.5897889758802517E-3</v>
      </c>
      <c r="BI8">
        <v>1967</v>
      </c>
      <c r="BJ8">
        <v>20.7</v>
      </c>
      <c r="BK8" t="s">
        <v>33</v>
      </c>
      <c r="BL8">
        <f>BL7*BK3</f>
        <v>9.3088916996669647E-3</v>
      </c>
      <c r="BM8">
        <v>1967</v>
      </c>
      <c r="BN8">
        <v>20.7</v>
      </c>
    </row>
    <row r="9" spans="2:68">
      <c r="B9">
        <v>3.8372917732996531E-2</v>
      </c>
      <c r="C9" s="11">
        <v>0.89367091567457735</v>
      </c>
      <c r="D9">
        <v>100.85717427297426</v>
      </c>
      <c r="E9">
        <v>1973</v>
      </c>
      <c r="F9">
        <v>23.2</v>
      </c>
      <c r="G9" t="s">
        <v>34</v>
      </c>
      <c r="H9">
        <f>G2+H8</f>
        <v>1.0476177639338102</v>
      </c>
      <c r="I9">
        <v>1986</v>
      </c>
      <c r="J9">
        <v>30</v>
      </c>
      <c r="K9" t="s">
        <v>34</v>
      </c>
      <c r="L9">
        <f>K2+L8</f>
        <v>1.0492374464810592</v>
      </c>
      <c r="M9">
        <v>1986</v>
      </c>
      <c r="N9">
        <v>30</v>
      </c>
      <c r="O9" t="s">
        <v>34</v>
      </c>
      <c r="P9">
        <f>O2+P8</f>
        <v>1.0515687806540142</v>
      </c>
      <c r="Q9">
        <v>1986</v>
      </c>
      <c r="R9">
        <v>30</v>
      </c>
      <c r="S9" t="s">
        <v>34</v>
      </c>
      <c r="T9">
        <f>S2+T8</f>
        <v>1.0490667666376667</v>
      </c>
      <c r="U9">
        <v>1986</v>
      </c>
      <c r="V9">
        <v>30</v>
      </c>
      <c r="W9" t="s">
        <v>34</v>
      </c>
      <c r="X9">
        <f>W2+X8</f>
        <v>1.04864712318123</v>
      </c>
      <c r="Y9">
        <v>1986</v>
      </c>
      <c r="Z9">
        <v>30</v>
      </c>
      <c r="AA9" t="s">
        <v>34</v>
      </c>
      <c r="AB9">
        <f>AA2+AB8</f>
        <v>1.0477723413175095</v>
      </c>
      <c r="AC9">
        <v>1986</v>
      </c>
      <c r="AD9">
        <v>30</v>
      </c>
      <c r="AE9" t="s">
        <v>34</v>
      </c>
      <c r="AF9">
        <f>AE2+AF8</f>
        <v>1.0478151326617315</v>
      </c>
      <c r="AG9">
        <v>1986</v>
      </c>
      <c r="AH9">
        <v>30</v>
      </c>
      <c r="AI9" t="s">
        <v>34</v>
      </c>
      <c r="AJ9">
        <f>AI2+AJ8</f>
        <v>1.0475283762458978</v>
      </c>
      <c r="AK9">
        <v>1986</v>
      </c>
      <c r="AL9">
        <v>30</v>
      </c>
      <c r="AM9" t="s">
        <v>34</v>
      </c>
      <c r="AN9">
        <f>AM2+AN8</f>
        <v>1.0476445495892139</v>
      </c>
      <c r="AO9">
        <v>1973</v>
      </c>
      <c r="AP9">
        <v>23.2</v>
      </c>
      <c r="AQ9" t="s">
        <v>34</v>
      </c>
      <c r="AR9">
        <f>AQ2+AR8</f>
        <v>1.048179241578634</v>
      </c>
      <c r="AS9">
        <v>1973</v>
      </c>
      <c r="AT9">
        <v>23.2</v>
      </c>
      <c r="AU9" t="s">
        <v>34</v>
      </c>
      <c r="AV9">
        <f>AU2+AV8</f>
        <v>1.0478362412762987</v>
      </c>
      <c r="AW9">
        <v>1973</v>
      </c>
      <c r="AX9">
        <v>23.2</v>
      </c>
      <c r="AY9" t="s">
        <v>34</v>
      </c>
      <c r="AZ9">
        <f>AY2+AZ8</f>
        <v>1.0475753260081495</v>
      </c>
      <c r="BA9">
        <v>1973</v>
      </c>
      <c r="BB9">
        <v>23.2</v>
      </c>
      <c r="BC9" t="s">
        <v>34</v>
      </c>
      <c r="BD9">
        <f>BC2+BD8</f>
        <v>1.0470927203235199</v>
      </c>
      <c r="BE9">
        <v>1973</v>
      </c>
      <c r="BF9">
        <v>23.2</v>
      </c>
      <c r="BG9" t="s">
        <v>34</v>
      </c>
      <c r="BH9">
        <f>BG2+BH8</f>
        <v>1.0473554850101217</v>
      </c>
      <c r="BI9">
        <v>1973</v>
      </c>
      <c r="BJ9">
        <v>23.2</v>
      </c>
      <c r="BK9" t="s">
        <v>34</v>
      </c>
      <c r="BL9">
        <f>BK2+BL8</f>
        <v>1.0465465419672555</v>
      </c>
      <c r="BM9">
        <v>1973</v>
      </c>
      <c r="BN9">
        <v>23.2</v>
      </c>
    </row>
    <row r="10" spans="2:68">
      <c r="B10">
        <v>3.9657349999840948E-2</v>
      </c>
      <c r="C10" s="11">
        <v>0.91620959664450319</v>
      </c>
      <c r="D10">
        <v>131.21449139094969</v>
      </c>
      <c r="E10">
        <v>1986</v>
      </c>
      <c r="F10">
        <v>30</v>
      </c>
      <c r="G10" t="s">
        <v>35</v>
      </c>
      <c r="H10">
        <f>G2-H8</f>
        <v>1.0296149501579004</v>
      </c>
      <c r="I10">
        <v>1987</v>
      </c>
      <c r="J10">
        <v>93</v>
      </c>
      <c r="K10" t="s">
        <v>35</v>
      </c>
      <c r="L10">
        <f>K2-L8</f>
        <v>1.0273131380678635</v>
      </c>
      <c r="M10">
        <v>1987</v>
      </c>
      <c r="N10">
        <v>93</v>
      </c>
      <c r="O10" t="s">
        <v>35</v>
      </c>
      <c r="P10">
        <f>O2-P8</f>
        <v>1.0309698621480761</v>
      </c>
      <c r="Q10">
        <v>1987</v>
      </c>
      <c r="R10">
        <v>93</v>
      </c>
      <c r="S10" t="s">
        <v>35</v>
      </c>
      <c r="T10">
        <f>S2-T8</f>
        <v>1.0293155870065049</v>
      </c>
      <c r="U10">
        <v>1987</v>
      </c>
      <c r="V10">
        <v>93</v>
      </c>
      <c r="W10" t="s">
        <v>35</v>
      </c>
      <c r="X10">
        <f>W2-X8</f>
        <v>1.0293606504558737</v>
      </c>
      <c r="Y10">
        <v>1987</v>
      </c>
      <c r="Z10">
        <v>93</v>
      </c>
      <c r="AA10" t="s">
        <v>35</v>
      </c>
      <c r="AB10">
        <f>AA2-AB8</f>
        <v>1.0289530286028481</v>
      </c>
      <c r="AC10">
        <v>1987</v>
      </c>
      <c r="AD10">
        <v>93</v>
      </c>
      <c r="AE10" t="s">
        <v>35</v>
      </c>
      <c r="AF10">
        <f>AE2-AF8</f>
        <v>1.0289864743583303</v>
      </c>
      <c r="AG10">
        <v>1987</v>
      </c>
      <c r="AH10">
        <v>93</v>
      </c>
      <c r="AI10" t="s">
        <v>35</v>
      </c>
      <c r="AJ10">
        <f>AI2-AJ8</f>
        <v>1.0299124991801434</v>
      </c>
      <c r="AK10">
        <v>1987</v>
      </c>
      <c r="AL10">
        <v>93</v>
      </c>
      <c r="AM10" t="s">
        <v>35</v>
      </c>
      <c r="AN10">
        <f>AM2-AN8</f>
        <v>1.0305927832327517</v>
      </c>
      <c r="AO10">
        <v>1987</v>
      </c>
      <c r="AP10">
        <v>93</v>
      </c>
      <c r="AQ10" t="s">
        <v>35</v>
      </c>
      <c r="AR10">
        <f>AQ2-AR8</f>
        <v>1.0327291613688769</v>
      </c>
      <c r="AS10">
        <v>1986</v>
      </c>
      <c r="AT10">
        <v>30</v>
      </c>
      <c r="AU10" t="s">
        <v>35</v>
      </c>
      <c r="AV10">
        <f>AU2-AV8</f>
        <v>1.0286464585834283</v>
      </c>
      <c r="AW10">
        <v>1986</v>
      </c>
      <c r="AX10">
        <v>30</v>
      </c>
      <c r="AY10" t="s">
        <v>35</v>
      </c>
      <c r="AZ10">
        <f>AY2-AZ8</f>
        <v>1.0285005459132592</v>
      </c>
      <c r="BA10">
        <v>1986</v>
      </c>
      <c r="BB10">
        <v>30</v>
      </c>
      <c r="BC10" t="s">
        <v>35</v>
      </c>
      <c r="BD10">
        <f>BC2-BD8</f>
        <v>1.0283922331756041</v>
      </c>
      <c r="BE10">
        <v>1986</v>
      </c>
      <c r="BF10">
        <v>30</v>
      </c>
      <c r="BG10" t="s">
        <v>35</v>
      </c>
      <c r="BH10">
        <f>BG2-BH8</f>
        <v>1.0281759070583611</v>
      </c>
      <c r="BI10">
        <v>1986</v>
      </c>
      <c r="BJ10">
        <v>30</v>
      </c>
      <c r="BK10" t="s">
        <v>35</v>
      </c>
      <c r="BL10">
        <f>BK2-BL8</f>
        <v>1.0279287585679218</v>
      </c>
      <c r="BM10">
        <v>1986</v>
      </c>
      <c r="BN10">
        <v>30</v>
      </c>
    </row>
    <row r="11" spans="2:68">
      <c r="B11">
        <v>3.7528272099715251E-2</v>
      </c>
      <c r="C11" s="11">
        <v>0.86389629826242387</v>
      </c>
      <c r="D11">
        <v>76.168064841744041</v>
      </c>
      <c r="E11">
        <v>1987</v>
      </c>
      <c r="F11">
        <v>93</v>
      </c>
      <c r="G11" t="s">
        <v>36</v>
      </c>
      <c r="H11" s="12">
        <f>LN(G2)</f>
        <v>3.7889401433523505E-2</v>
      </c>
      <c r="I11">
        <v>1988</v>
      </c>
      <c r="J11">
        <v>105</v>
      </c>
      <c r="K11" t="s">
        <v>36</v>
      </c>
      <c r="L11" s="12">
        <f>LN(K2)</f>
        <v>3.7560963717890632E-2</v>
      </c>
      <c r="M11">
        <v>1988</v>
      </c>
      <c r="N11">
        <v>105</v>
      </c>
      <c r="O11" t="s">
        <v>36</v>
      </c>
      <c r="P11" s="12">
        <f>LN(O2)</f>
        <v>4.0440470294145825E-2</v>
      </c>
      <c r="Q11">
        <v>1988</v>
      </c>
      <c r="R11">
        <v>105</v>
      </c>
      <c r="S11" t="s">
        <v>36</v>
      </c>
      <c r="T11" s="12">
        <f>LN(S2)</f>
        <v>3.8442695982248941E-2</v>
      </c>
      <c r="U11">
        <v>1988</v>
      </c>
      <c r="V11">
        <v>105</v>
      </c>
      <c r="W11" t="s">
        <v>36</v>
      </c>
      <c r="X11" s="12">
        <f>LN(W2)</f>
        <v>3.8262453032664644E-2</v>
      </c>
      <c r="Y11">
        <v>1988</v>
      </c>
      <c r="Z11">
        <v>105</v>
      </c>
      <c r="AA11" t="s">
        <v>36</v>
      </c>
      <c r="AB11" s="12">
        <f>LN(AA2)</f>
        <v>3.7645131191207687E-2</v>
      </c>
      <c r="AC11">
        <v>1988</v>
      </c>
      <c r="AD11">
        <v>105</v>
      </c>
      <c r="AE11" t="s">
        <v>36</v>
      </c>
      <c r="AF11" s="12">
        <f>LN(AE2)</f>
        <v>3.7681840763643878E-2</v>
      </c>
      <c r="AG11">
        <v>1988</v>
      </c>
      <c r="AH11">
        <v>105</v>
      </c>
      <c r="AI11" t="s">
        <v>36</v>
      </c>
      <c r="AJ11" s="12">
        <f>LN(AI2)</f>
        <v>3.7989607300492174E-2</v>
      </c>
      <c r="AK11">
        <v>1988</v>
      </c>
      <c r="AL11">
        <v>105</v>
      </c>
      <c r="AM11" t="s">
        <v>36</v>
      </c>
      <c r="AN11" s="12">
        <f>LN(AM2)</f>
        <v>3.8372917732996531E-2</v>
      </c>
      <c r="AO11">
        <v>1988</v>
      </c>
      <c r="AP11">
        <v>105</v>
      </c>
      <c r="AQ11" t="s">
        <v>36</v>
      </c>
      <c r="AR11" s="12">
        <f>LN(AQ2)</f>
        <v>3.9657349999840948E-2</v>
      </c>
      <c r="AS11">
        <v>1988</v>
      </c>
      <c r="AT11">
        <v>105</v>
      </c>
      <c r="AU11" t="s">
        <v>36</v>
      </c>
      <c r="AV11" s="12">
        <f>LN(AU2)</f>
        <v>3.7528272099715251E-2</v>
      </c>
      <c r="AW11">
        <v>1987</v>
      </c>
      <c r="AX11">
        <v>93</v>
      </c>
      <c r="AY11" t="s">
        <v>36</v>
      </c>
      <c r="AZ11" s="12">
        <f>LN(AY2)</f>
        <v>3.7332331244174052E-2</v>
      </c>
      <c r="BA11">
        <v>1987</v>
      </c>
      <c r="BB11">
        <v>93</v>
      </c>
      <c r="BC11" t="s">
        <v>36</v>
      </c>
      <c r="BD11" s="12">
        <f>LN(BC2)</f>
        <v>3.7047658345895851E-2</v>
      </c>
      <c r="BE11">
        <v>1987</v>
      </c>
      <c r="BF11">
        <v>93</v>
      </c>
      <c r="BG11" t="s">
        <v>36</v>
      </c>
      <c r="BH11" s="12">
        <f>LN(BG2)</f>
        <v>3.7070032899737509E-2</v>
      </c>
      <c r="BI11">
        <v>1987</v>
      </c>
      <c r="BJ11">
        <v>93</v>
      </c>
      <c r="BK11" t="s">
        <v>36</v>
      </c>
      <c r="BL11" s="12">
        <f>LN(BK2)</f>
        <v>3.6561073934449483E-2</v>
      </c>
      <c r="BM11">
        <v>1987</v>
      </c>
      <c r="BN11">
        <v>93</v>
      </c>
    </row>
    <row r="12" spans="2:68">
      <c r="B12">
        <v>3.7332331244174052E-2</v>
      </c>
      <c r="C12" s="11">
        <v>0.86407870355998195</v>
      </c>
      <c r="D12">
        <v>76.286385682729204</v>
      </c>
      <c r="E12">
        <v>1988</v>
      </c>
      <c r="F12">
        <v>105</v>
      </c>
      <c r="G12" t="s">
        <v>37</v>
      </c>
      <c r="H12" s="12">
        <f>LN(H9)</f>
        <v>4.651879029823372E-2</v>
      </c>
      <c r="I12">
        <v>1988</v>
      </c>
      <c r="J12">
        <v>120</v>
      </c>
      <c r="K12" t="s">
        <v>37</v>
      </c>
      <c r="L12" s="12">
        <f>LN(L9)</f>
        <v>4.8063658881753062E-2</v>
      </c>
      <c r="M12">
        <v>1988</v>
      </c>
      <c r="N12">
        <v>120</v>
      </c>
      <c r="O12" t="s">
        <v>37</v>
      </c>
      <c r="P12" s="12">
        <f>LN(P9)</f>
        <v>5.0283125960497853E-2</v>
      </c>
      <c r="Q12">
        <v>1988</v>
      </c>
      <c r="R12">
        <v>120</v>
      </c>
      <c r="S12" t="s">
        <v>37</v>
      </c>
      <c r="T12" s="12">
        <f>LN(T9)</f>
        <v>4.7900975279726428E-2</v>
      </c>
      <c r="U12">
        <v>1988</v>
      </c>
      <c r="V12">
        <v>120</v>
      </c>
      <c r="W12" t="s">
        <v>37</v>
      </c>
      <c r="X12" s="12">
        <f>LN(X9)</f>
        <v>4.7500879285633631E-2</v>
      </c>
      <c r="Y12">
        <v>1988</v>
      </c>
      <c r="Z12">
        <v>120</v>
      </c>
      <c r="AA12" t="s">
        <v>37</v>
      </c>
      <c r="AB12" s="12">
        <f>LN(AB9)</f>
        <v>4.6666330733394025E-2</v>
      </c>
      <c r="AC12">
        <v>1988</v>
      </c>
      <c r="AD12">
        <v>120</v>
      </c>
      <c r="AE12" t="s">
        <v>37</v>
      </c>
      <c r="AF12" s="12">
        <f>LN(AF9)</f>
        <v>4.6707170206581668E-2</v>
      </c>
      <c r="AG12">
        <v>1988</v>
      </c>
      <c r="AH12">
        <v>120</v>
      </c>
      <c r="AI12" t="s">
        <v>37</v>
      </c>
      <c r="AJ12" s="12">
        <f>LN(AJ9)</f>
        <v>4.6433461942132492E-2</v>
      </c>
      <c r="AK12">
        <v>1988</v>
      </c>
      <c r="AL12">
        <v>120</v>
      </c>
      <c r="AM12" t="s">
        <v>37</v>
      </c>
      <c r="AN12" s="12">
        <f>LN(AN9)</f>
        <v>4.6544358128316171E-2</v>
      </c>
      <c r="AO12">
        <v>1988</v>
      </c>
      <c r="AP12">
        <v>120</v>
      </c>
      <c r="AQ12" t="s">
        <v>37</v>
      </c>
      <c r="AR12" s="12">
        <f>LN(AR9)</f>
        <v>4.705460331521967E-2</v>
      </c>
      <c r="AS12">
        <v>1988</v>
      </c>
      <c r="AT12">
        <v>120</v>
      </c>
      <c r="AU12" t="s">
        <v>37</v>
      </c>
      <c r="AV12" s="12">
        <f>LN(AV9)</f>
        <v>4.6727315365104119E-2</v>
      </c>
      <c r="AW12">
        <v>1988</v>
      </c>
      <c r="AX12">
        <v>120</v>
      </c>
      <c r="AY12" t="s">
        <v>37</v>
      </c>
      <c r="AZ12" s="12">
        <f>LN(AZ9)</f>
        <v>4.6478280499045996E-2</v>
      </c>
      <c r="BA12">
        <v>1988</v>
      </c>
      <c r="BB12">
        <v>105</v>
      </c>
      <c r="BC12" t="s">
        <v>37</v>
      </c>
      <c r="BD12" s="12">
        <f>LN(BD9)</f>
        <v>4.6017486060505534E-2</v>
      </c>
      <c r="BE12">
        <v>1988</v>
      </c>
      <c r="BF12">
        <v>105</v>
      </c>
      <c r="BG12" t="s">
        <v>37</v>
      </c>
      <c r="BH12" s="12">
        <f>LN(BH9)</f>
        <v>4.6268401492370846E-2</v>
      </c>
      <c r="BI12">
        <v>1988</v>
      </c>
      <c r="BJ12">
        <v>105</v>
      </c>
      <c r="BK12" t="s">
        <v>37</v>
      </c>
      <c r="BL12" s="12">
        <f>LN(BL9)</f>
        <v>4.5495735844513732E-2</v>
      </c>
      <c r="BM12">
        <v>1988</v>
      </c>
      <c r="BN12">
        <v>105</v>
      </c>
    </row>
    <row r="13" spans="2:68">
      <c r="B13">
        <v>3.7047658345895851E-2</v>
      </c>
      <c r="C13" s="11">
        <v>0.8669104648780559</v>
      </c>
      <c r="D13">
        <v>78.164865246579453</v>
      </c>
      <c r="E13">
        <v>1988</v>
      </c>
      <c r="F13">
        <v>120</v>
      </c>
      <c r="G13" t="s">
        <v>38</v>
      </c>
      <c r="H13" s="12">
        <f>LN(H10)</f>
        <v>2.9184897549741622E-2</v>
      </c>
      <c r="I13">
        <v>1993</v>
      </c>
      <c r="J13">
        <v>133</v>
      </c>
      <c r="K13" t="s">
        <v>38</v>
      </c>
      <c r="L13" s="12">
        <f>LN(L10)</f>
        <v>2.6946790088375801E-2</v>
      </c>
      <c r="M13">
        <v>1993</v>
      </c>
      <c r="N13">
        <v>133</v>
      </c>
      <c r="O13" t="s">
        <v>38</v>
      </c>
      <c r="P13" s="12">
        <f>LN(P10)</f>
        <v>3.0499972937419972E-2</v>
      </c>
      <c r="Q13">
        <v>1993</v>
      </c>
      <c r="R13">
        <v>133</v>
      </c>
      <c r="S13" t="s">
        <v>38</v>
      </c>
      <c r="T13" s="12">
        <f>LN(T10)</f>
        <v>2.8894102743310425E-2</v>
      </c>
      <c r="U13">
        <v>1993</v>
      </c>
      <c r="V13">
        <v>133</v>
      </c>
      <c r="W13" t="s">
        <v>38</v>
      </c>
      <c r="X13" s="12">
        <f>LN(X10)</f>
        <v>2.8937881797593837E-2</v>
      </c>
      <c r="Y13">
        <v>1993</v>
      </c>
      <c r="Z13">
        <v>133</v>
      </c>
      <c r="AA13" t="s">
        <v>38</v>
      </c>
      <c r="AB13" s="12">
        <f>LN(AB10)</f>
        <v>2.8541808193748623E-2</v>
      </c>
      <c r="AC13">
        <v>1993</v>
      </c>
      <c r="AD13">
        <v>133</v>
      </c>
      <c r="AE13" t="s">
        <v>38</v>
      </c>
      <c r="AF13" s="12">
        <f>LN(AF10)</f>
        <v>2.8574312312977659E-2</v>
      </c>
      <c r="AG13">
        <v>1993</v>
      </c>
      <c r="AH13">
        <v>133</v>
      </c>
      <c r="AI13" t="s">
        <v>38</v>
      </c>
      <c r="AJ13" s="12">
        <f>LN(AJ10)</f>
        <v>2.9473846380609462E-2</v>
      </c>
      <c r="AK13">
        <v>1993</v>
      </c>
      <c r="AL13">
        <v>133</v>
      </c>
      <c r="AM13" t="s">
        <v>38</v>
      </c>
      <c r="AN13" s="12">
        <f>LN(AN10)</f>
        <v>3.0134154396446313E-2</v>
      </c>
      <c r="AO13">
        <v>1993</v>
      </c>
      <c r="AP13">
        <v>133</v>
      </c>
      <c r="AQ13" t="s">
        <v>38</v>
      </c>
      <c r="AR13" s="12">
        <f>LN(AR10)</f>
        <v>3.2204969283248279E-2</v>
      </c>
      <c r="AS13">
        <v>1993</v>
      </c>
      <c r="AT13">
        <v>133</v>
      </c>
      <c r="AU13" t="s">
        <v>38</v>
      </c>
      <c r="AV13" s="12">
        <f>LN(AV10)</f>
        <v>2.8243820151277275E-2</v>
      </c>
      <c r="AW13">
        <v>1993</v>
      </c>
      <c r="AX13">
        <v>133</v>
      </c>
      <c r="AY13" t="s">
        <v>38</v>
      </c>
      <c r="AZ13" s="12">
        <f>LN(AZ10)</f>
        <v>2.8101960896596102E-2</v>
      </c>
      <c r="BA13">
        <v>1993</v>
      </c>
      <c r="BB13">
        <v>133</v>
      </c>
      <c r="BC13" t="s">
        <v>38</v>
      </c>
      <c r="BD13" s="12">
        <f>LN(BD10)</f>
        <v>2.7996644043081553E-2</v>
      </c>
      <c r="BE13">
        <v>1988</v>
      </c>
      <c r="BF13">
        <v>120</v>
      </c>
      <c r="BG13" t="s">
        <v>38</v>
      </c>
      <c r="BH13" s="12">
        <f>LN(BH10)</f>
        <v>2.7786268209858526E-2</v>
      </c>
      <c r="BI13">
        <v>1988</v>
      </c>
      <c r="BJ13">
        <v>120</v>
      </c>
      <c r="BK13" t="s">
        <v>38</v>
      </c>
      <c r="BL13" s="12">
        <f>LN(BL10)</f>
        <v>2.7545863627580686E-2</v>
      </c>
      <c r="BM13">
        <v>1988</v>
      </c>
      <c r="BN13">
        <v>120</v>
      </c>
    </row>
    <row r="14" spans="2:68">
      <c r="B14">
        <v>3.7070032899737509E-2</v>
      </c>
      <c r="C14" s="11">
        <v>0.86110858102142518</v>
      </c>
      <c r="D14">
        <v>74.398426110479164</v>
      </c>
      <c r="E14">
        <v>1993</v>
      </c>
      <c r="F14">
        <v>133</v>
      </c>
      <c r="G14" t="s">
        <v>39</v>
      </c>
      <c r="H14" s="12">
        <f>H12-H11</f>
        <v>8.6293888647102149E-3</v>
      </c>
      <c r="I14">
        <v>1994</v>
      </c>
      <c r="J14">
        <v>164</v>
      </c>
      <c r="K14" t="s">
        <v>39</v>
      </c>
      <c r="L14" s="12">
        <f>L12-L11</f>
        <v>1.050269516386243E-2</v>
      </c>
      <c r="M14">
        <v>1994</v>
      </c>
      <c r="N14">
        <v>164</v>
      </c>
      <c r="O14" t="s">
        <v>39</v>
      </c>
      <c r="P14" s="12">
        <f>P12-P11</f>
        <v>9.8426556663520279E-3</v>
      </c>
      <c r="Q14">
        <v>1994</v>
      </c>
      <c r="R14">
        <v>164</v>
      </c>
      <c r="S14" t="s">
        <v>39</v>
      </c>
      <c r="T14" s="12">
        <f>T12-T11</f>
        <v>9.4582792974774871E-3</v>
      </c>
      <c r="U14">
        <v>1994</v>
      </c>
      <c r="V14">
        <v>164</v>
      </c>
      <c r="W14" t="s">
        <v>39</v>
      </c>
      <c r="X14" s="12">
        <f>X12-X11</f>
        <v>9.238426252968987E-3</v>
      </c>
      <c r="Y14">
        <v>1994</v>
      </c>
      <c r="Z14">
        <v>164</v>
      </c>
      <c r="AA14" t="s">
        <v>39</v>
      </c>
      <c r="AB14" s="12">
        <f>AB12-AB11</f>
        <v>9.0211995421863381E-3</v>
      </c>
      <c r="AC14">
        <v>1994</v>
      </c>
      <c r="AD14">
        <v>164</v>
      </c>
      <c r="AE14" t="s">
        <v>39</v>
      </c>
      <c r="AF14" s="12">
        <f>AF12-AF11</f>
        <v>9.0253294429377892E-3</v>
      </c>
      <c r="AG14">
        <v>1994</v>
      </c>
      <c r="AH14">
        <v>164</v>
      </c>
      <c r="AI14" t="s">
        <v>39</v>
      </c>
      <c r="AJ14" s="12">
        <f>AJ12-AJ11</f>
        <v>8.4438546416403179E-3</v>
      </c>
      <c r="AK14">
        <v>1994</v>
      </c>
      <c r="AL14">
        <v>164</v>
      </c>
      <c r="AM14" t="s">
        <v>39</v>
      </c>
      <c r="AN14" s="12">
        <f>AN12-AN11</f>
        <v>8.1714403953196402E-3</v>
      </c>
      <c r="AO14">
        <v>1994</v>
      </c>
      <c r="AP14">
        <v>164</v>
      </c>
      <c r="AQ14" t="s">
        <v>39</v>
      </c>
      <c r="AR14" s="12">
        <f>AR12-AR11</f>
        <v>7.3972533153787226E-3</v>
      </c>
      <c r="AS14">
        <v>1994</v>
      </c>
      <c r="AT14">
        <v>164</v>
      </c>
      <c r="AU14" t="s">
        <v>39</v>
      </c>
      <c r="AV14" s="12">
        <f>AV12-AV11</f>
        <v>9.1990432653888676E-3</v>
      </c>
      <c r="AW14">
        <v>1994</v>
      </c>
      <c r="AX14">
        <v>164</v>
      </c>
      <c r="AY14" t="s">
        <v>39</v>
      </c>
      <c r="AZ14" s="12">
        <f>AZ12-AZ11</f>
        <v>9.1459492548719434E-3</v>
      </c>
      <c r="BA14">
        <v>1994</v>
      </c>
      <c r="BB14">
        <v>164</v>
      </c>
      <c r="BC14" t="s">
        <v>39</v>
      </c>
      <c r="BD14" s="12">
        <f>BD12-BD11</f>
        <v>8.9698277146096836E-3</v>
      </c>
      <c r="BE14">
        <v>1994</v>
      </c>
      <c r="BF14">
        <v>164</v>
      </c>
      <c r="BG14" t="s">
        <v>39</v>
      </c>
      <c r="BH14" s="12">
        <f>BH12-BH11</f>
        <v>9.1983685926333367E-3</v>
      </c>
      <c r="BI14">
        <v>1993</v>
      </c>
      <c r="BJ14">
        <v>133</v>
      </c>
      <c r="BK14" t="s">
        <v>39</v>
      </c>
      <c r="BL14" s="12">
        <f>BL12-BL11</f>
        <v>8.9346619100642496E-3</v>
      </c>
      <c r="BM14">
        <v>1993</v>
      </c>
      <c r="BN14">
        <v>133</v>
      </c>
    </row>
    <row r="15" spans="2:68">
      <c r="B15">
        <v>3.6561073934449483E-2</v>
      </c>
      <c r="C15" s="11">
        <v>0.8648693372067161</v>
      </c>
      <c r="D15">
        <v>76.802938962543237</v>
      </c>
      <c r="E15">
        <v>1994</v>
      </c>
      <c r="F15">
        <v>164</v>
      </c>
      <c r="G15" t="s">
        <v>40</v>
      </c>
      <c r="H15" s="12">
        <f>H11-H13</f>
        <v>8.7045038837818833E-3</v>
      </c>
      <c r="I15">
        <v>1995</v>
      </c>
      <c r="J15">
        <v>138</v>
      </c>
      <c r="K15" t="s">
        <v>40</v>
      </c>
      <c r="L15" s="12">
        <f>L11-L13</f>
        <v>1.061417362951483E-2</v>
      </c>
      <c r="M15">
        <v>1995</v>
      </c>
      <c r="N15">
        <v>138</v>
      </c>
      <c r="O15" t="s">
        <v>40</v>
      </c>
      <c r="P15" s="12">
        <f>P11-P13</f>
        <v>9.9404973567258532E-3</v>
      </c>
      <c r="Q15">
        <v>1995</v>
      </c>
      <c r="R15">
        <v>138</v>
      </c>
      <c r="S15" t="s">
        <v>40</v>
      </c>
      <c r="T15" s="12">
        <f>T11-T13</f>
        <v>9.5485932389385159E-3</v>
      </c>
      <c r="U15">
        <v>1995</v>
      </c>
      <c r="V15">
        <v>138</v>
      </c>
      <c r="W15" t="s">
        <v>40</v>
      </c>
      <c r="X15" s="12">
        <f>X11-X13</f>
        <v>9.3245712350708068E-3</v>
      </c>
      <c r="Y15">
        <v>1995</v>
      </c>
      <c r="Z15">
        <v>138</v>
      </c>
      <c r="AA15" t="s">
        <v>40</v>
      </c>
      <c r="AB15" s="12">
        <f>AB11-AB13</f>
        <v>9.1033229974590638E-3</v>
      </c>
      <c r="AC15">
        <v>1995</v>
      </c>
      <c r="AD15">
        <v>138</v>
      </c>
      <c r="AE15" t="s">
        <v>40</v>
      </c>
      <c r="AF15" s="12">
        <f>AF11-AF13</f>
        <v>9.1075284506662198E-3</v>
      </c>
      <c r="AG15">
        <v>1995</v>
      </c>
      <c r="AH15">
        <v>138</v>
      </c>
      <c r="AI15" t="s">
        <v>40</v>
      </c>
      <c r="AJ15" s="12">
        <f>AJ11-AJ13</f>
        <v>8.5157609198827124E-3</v>
      </c>
      <c r="AK15">
        <v>1995</v>
      </c>
      <c r="AL15">
        <v>138</v>
      </c>
      <c r="AM15" t="s">
        <v>40</v>
      </c>
      <c r="AN15" s="12">
        <f>AN11-AN13</f>
        <v>8.2387633365502179E-3</v>
      </c>
      <c r="AO15">
        <v>1995</v>
      </c>
      <c r="AP15">
        <v>138</v>
      </c>
      <c r="AQ15" t="s">
        <v>40</v>
      </c>
      <c r="AR15" s="12">
        <f>AR11-AR13</f>
        <v>7.4523807165926687E-3</v>
      </c>
      <c r="AS15">
        <v>1995</v>
      </c>
      <c r="AT15">
        <v>138</v>
      </c>
      <c r="AU15" t="s">
        <v>40</v>
      </c>
      <c r="AV15" s="12">
        <f>AV11-AV13</f>
        <v>9.2844519484379766E-3</v>
      </c>
      <c r="AW15">
        <v>1995</v>
      </c>
      <c r="AX15">
        <v>138</v>
      </c>
      <c r="AY15" t="s">
        <v>40</v>
      </c>
      <c r="AZ15" s="12">
        <f>AZ11-AZ13</f>
        <v>9.2303703475779507E-3</v>
      </c>
      <c r="BA15">
        <v>1995</v>
      </c>
      <c r="BB15">
        <v>138</v>
      </c>
      <c r="BC15" t="s">
        <v>40</v>
      </c>
      <c r="BD15" s="12">
        <f>BD11-BD13</f>
        <v>9.0510143028142975E-3</v>
      </c>
      <c r="BE15">
        <v>1995</v>
      </c>
      <c r="BF15">
        <v>138</v>
      </c>
      <c r="BG15" t="s">
        <v>40</v>
      </c>
      <c r="BH15" s="12">
        <f>BH11-BH13</f>
        <v>9.2837646898789837E-3</v>
      </c>
      <c r="BI15">
        <v>1995</v>
      </c>
      <c r="BJ15">
        <v>138</v>
      </c>
      <c r="BK15" t="s">
        <v>40</v>
      </c>
      <c r="BL15" s="12">
        <f>BL11-BL13</f>
        <v>9.0152103068687969E-3</v>
      </c>
      <c r="BM15">
        <v>1994</v>
      </c>
      <c r="BN15">
        <v>164</v>
      </c>
    </row>
    <row r="16" spans="2:68">
      <c r="B16">
        <v>3.7113679012393805E-2</v>
      </c>
      <c r="C16" s="11">
        <v>0.85886511937831467</v>
      </c>
      <c r="D16">
        <v>73.025048004725534</v>
      </c>
      <c r="E16">
        <v>1995</v>
      </c>
      <c r="F16">
        <v>138</v>
      </c>
      <c r="G16" t="s">
        <v>41</v>
      </c>
      <c r="H16" s="13">
        <f>AVERAGE(H14:H15)</f>
        <v>8.6669463742460491E-3</v>
      </c>
      <c r="K16" t="s">
        <v>41</v>
      </c>
      <c r="L16" s="13">
        <f>AVERAGE(L14:L15)</f>
        <v>1.055843439668863E-2</v>
      </c>
      <c r="O16" t="s">
        <v>41</v>
      </c>
      <c r="P16" s="13">
        <f>AVERAGE(P14:P15)</f>
        <v>9.8915765115389406E-3</v>
      </c>
      <c r="S16" t="s">
        <v>41</v>
      </c>
      <c r="T16" s="13">
        <f>AVERAGE(T14:T15)</f>
        <v>9.5034362682080015E-3</v>
      </c>
      <c r="W16" t="s">
        <v>41</v>
      </c>
      <c r="X16" s="13">
        <f>AVERAGE(X14:X15)</f>
        <v>9.2814987440198969E-3</v>
      </c>
      <c r="AA16" t="s">
        <v>41</v>
      </c>
      <c r="AB16" s="13">
        <f>AVERAGE(AB14:AB15)</f>
        <v>9.0622612698227009E-3</v>
      </c>
      <c r="AE16" t="s">
        <v>41</v>
      </c>
      <c r="AF16" s="13">
        <f>AVERAGE(AF14:AF15)</f>
        <v>9.0664289468020045E-3</v>
      </c>
      <c r="AI16" t="s">
        <v>41</v>
      </c>
      <c r="AJ16" s="13">
        <f>AVERAGE(AJ14:AJ15)</f>
        <v>8.4798077807615151E-3</v>
      </c>
      <c r="AM16" t="s">
        <v>41</v>
      </c>
      <c r="AN16" s="13">
        <f>AVERAGE(AN14:AN15)</f>
        <v>8.205101865934929E-3</v>
      </c>
      <c r="AQ16" t="s">
        <v>41</v>
      </c>
      <c r="AR16" s="13">
        <f>AVERAGE(AR14:AR15)</f>
        <v>7.4248170159856956E-3</v>
      </c>
      <c r="AU16" t="s">
        <v>41</v>
      </c>
      <c r="AV16" s="13">
        <f>AVERAGE(AV14:AV15)</f>
        <v>9.2417476069134221E-3</v>
      </c>
      <c r="AY16" t="s">
        <v>41</v>
      </c>
      <c r="AZ16" s="13">
        <f>AVERAGE(AZ14:AZ15)</f>
        <v>9.1881598012249471E-3</v>
      </c>
      <c r="BC16" t="s">
        <v>41</v>
      </c>
      <c r="BD16" s="13">
        <f>AVERAGE(BD14:BD15)</f>
        <v>9.0104210087119906E-3</v>
      </c>
      <c r="BG16" t="s">
        <v>41</v>
      </c>
      <c r="BH16" s="13">
        <f>AVERAGE(BH14:BH15)</f>
        <v>9.2410666412561602E-3</v>
      </c>
      <c r="BK16" t="s">
        <v>41</v>
      </c>
      <c r="BL16" s="13">
        <f>AVERAGE(BL14:BL15)</f>
        <v>8.9749361084665233E-3</v>
      </c>
    </row>
    <row r="17" spans="1:64">
      <c r="A17" t="s">
        <v>51</v>
      </c>
      <c r="B17" s="1">
        <f>AVERAGE(B2:B16)</f>
        <v>3.7913765170099818E-2</v>
      </c>
      <c r="C17" s="1">
        <f>AVERAGE(C2:C16)</f>
        <v>0.86918399486288733</v>
      </c>
      <c r="D17" s="1">
        <f>AVERAGE(D2:D16)</f>
        <v>81.869602546631739</v>
      </c>
      <c r="E17" s="1">
        <f>AVERAGE(E2:E16)</f>
        <v>1965</v>
      </c>
      <c r="F17" s="1">
        <f>AVERAGE(F2:F16)</f>
        <v>60.06666666666667</v>
      </c>
      <c r="G17" t="s">
        <v>42</v>
      </c>
      <c r="H17">
        <f>TINV(0.3173,H5)</f>
        <v>1.0399926952230829</v>
      </c>
      <c r="K17" t="s">
        <v>42</v>
      </c>
      <c r="L17">
        <f>TINV(0.3173,L5)</f>
        <v>1.0434625126095489</v>
      </c>
      <c r="O17" t="s">
        <v>42</v>
      </c>
      <c r="P17">
        <f>TINV(0.3173,P5)</f>
        <v>1.0434625126095489</v>
      </c>
      <c r="S17" t="s">
        <v>42</v>
      </c>
      <c r="T17">
        <f>TINV(0.3173,T5)</f>
        <v>1.0434625126095489</v>
      </c>
      <c r="W17" t="s">
        <v>42</v>
      </c>
      <c r="X17">
        <f>TINV(0.3173,X5)</f>
        <v>1.0434625126095489</v>
      </c>
      <c r="AA17" t="s">
        <v>42</v>
      </c>
      <c r="AB17">
        <f>TINV(0.3173,AB5)</f>
        <v>1.0434625126095489</v>
      </c>
      <c r="AE17" t="s">
        <v>42</v>
      </c>
      <c r="AF17">
        <f>TINV(0.3173,AF5)</f>
        <v>1.0434625126095489</v>
      </c>
      <c r="AI17" t="s">
        <v>42</v>
      </c>
      <c r="AJ17">
        <f>TINV(0.3173,AJ5)</f>
        <v>1.0434625126095489</v>
      </c>
      <c r="AM17" t="s">
        <v>42</v>
      </c>
      <c r="AN17">
        <f>TINV(0.3173,AN5)</f>
        <v>1.0434625126095489</v>
      </c>
      <c r="AQ17" t="s">
        <v>42</v>
      </c>
      <c r="AR17">
        <f>TINV(0.3173,AR5)</f>
        <v>1.0434625126095489</v>
      </c>
      <c r="AU17" t="s">
        <v>42</v>
      </c>
      <c r="AV17">
        <f>TINV(0.3173,AV5)</f>
        <v>1.0434625126095489</v>
      </c>
      <c r="AY17" t="s">
        <v>42</v>
      </c>
      <c r="AZ17">
        <f>TINV(0.3173,AZ5)</f>
        <v>1.0434625126095489</v>
      </c>
      <c r="BC17" t="s">
        <v>42</v>
      </c>
      <c r="BD17">
        <f>TINV(0.3173,BD5)</f>
        <v>1.0434625126095489</v>
      </c>
      <c r="BG17" t="s">
        <v>42</v>
      </c>
      <c r="BH17">
        <f>TINV(0.3173,BH5)</f>
        <v>1.0434625126095489</v>
      </c>
      <c r="BK17" t="s">
        <v>42</v>
      </c>
      <c r="BL17">
        <f>TINV(0.3173,BL5)</f>
        <v>1.0434625126095489</v>
      </c>
    </row>
    <row r="18" spans="1:64">
      <c r="A18" t="s">
        <v>52</v>
      </c>
      <c r="B18" s="1">
        <f>STDEV(B2:B16)</f>
        <v>1.025088146647512E-3</v>
      </c>
      <c r="C18" s="1">
        <f>STDEV(C2:C16)</f>
        <v>1.8794332422920428E-2</v>
      </c>
      <c r="D18" s="1">
        <f>STDEV(D2:D16)</f>
        <v>16.442829326072452</v>
      </c>
      <c r="E18" s="1">
        <f>STDEV(E2:E16)</f>
        <v>29.430305080696279</v>
      </c>
      <c r="F18" s="1">
        <f>STDEV(F2:F16)</f>
        <v>57.649417024269162</v>
      </c>
      <c r="G18" t="s">
        <v>43</v>
      </c>
      <c r="H18">
        <f>H17*G3</f>
        <v>4.232477832957199E-3</v>
      </c>
      <c r="K18" t="s">
        <v>43</v>
      </c>
      <c r="L18">
        <f>L17*K3</f>
        <v>5.1263092875811446E-3</v>
      </c>
      <c r="O18" t="s">
        <v>43</v>
      </c>
      <c r="P18">
        <f>P17*O3</f>
        <v>4.8164085845262654E-3</v>
      </c>
      <c r="S18" t="s">
        <v>43</v>
      </c>
      <c r="T18">
        <f>T17*S3</f>
        <v>4.6181915377074218E-3</v>
      </c>
      <c r="W18" t="s">
        <v>43</v>
      </c>
      <c r="X18">
        <f>X17*W3</f>
        <v>4.5095344579793983E-3</v>
      </c>
      <c r="AA18" t="s">
        <v>43</v>
      </c>
      <c r="AB18">
        <f>AB17*AA3</f>
        <v>4.4003037969031576E-3</v>
      </c>
      <c r="AE18" t="s">
        <v>43</v>
      </c>
      <c r="AF18">
        <f>AF17*AE3</f>
        <v>4.402488968606357E-3</v>
      </c>
      <c r="AI18" t="s">
        <v>43</v>
      </c>
      <c r="AJ18">
        <f>AJ17*AI3</f>
        <v>4.1189182577231103E-3</v>
      </c>
      <c r="AM18" t="s">
        <v>43</v>
      </c>
      <c r="AN18">
        <f>AN17*AM3</f>
        <v>3.9870187280427408E-3</v>
      </c>
      <c r="AQ18" t="s">
        <v>43</v>
      </c>
      <c r="AR18">
        <f>AR17*AQ3</f>
        <v>3.612514847924748E-3</v>
      </c>
      <c r="AU18" t="s">
        <v>43</v>
      </c>
      <c r="AV18">
        <f>AV17*AU3</f>
        <v>4.4869265379388719E-3</v>
      </c>
      <c r="AY18" t="s">
        <v>43</v>
      </c>
      <c r="AZ18">
        <f>AZ17*AY3</f>
        <v>4.4600368009852622E-3</v>
      </c>
      <c r="BC18" t="s">
        <v>43</v>
      </c>
      <c r="BD18">
        <f>BD17*BC3</f>
        <v>4.3725201790607805E-3</v>
      </c>
      <c r="BG18" t="s">
        <v>43</v>
      </c>
      <c r="BH18">
        <f>BH17*BG3</f>
        <v>4.4845404805024039E-3</v>
      </c>
      <c r="BK18" t="s">
        <v>43</v>
      </c>
      <c r="BL18">
        <f>BL17*BK3</f>
        <v>4.3531825111863248E-3</v>
      </c>
    </row>
    <row r="19" spans="1:64">
      <c r="A19" t="s">
        <v>53</v>
      </c>
      <c r="B19" s="1">
        <f>MIN(B2:B16)</f>
        <v>3.6561073934449483E-2</v>
      </c>
      <c r="C19" s="1">
        <f>MIN(C2:C16)</f>
        <v>0.82967717783969874</v>
      </c>
      <c r="D19" s="1">
        <f>MIN(D2:D16)</f>
        <v>58.454445551084575</v>
      </c>
      <c r="E19" s="1">
        <f>MIN(E2:E16)</f>
        <v>1911</v>
      </c>
      <c r="F19" s="1">
        <f>MIN(F2:F16)</f>
        <v>4.1539999999999999</v>
      </c>
      <c r="G19" t="s">
        <v>44</v>
      </c>
      <c r="H19">
        <f>G2+H18</f>
        <v>1.0428488348788125</v>
      </c>
      <c r="K19" t="s">
        <v>44</v>
      </c>
      <c r="L19">
        <f>K2+L18</f>
        <v>1.0434016015620424</v>
      </c>
      <c r="O19" t="s">
        <v>44</v>
      </c>
      <c r="P19">
        <f>O2+P18</f>
        <v>1.0460857299855715</v>
      </c>
      <c r="S19" t="s">
        <v>44</v>
      </c>
      <c r="T19">
        <f>S2+T18</f>
        <v>1.0438093683597933</v>
      </c>
      <c r="W19" t="s">
        <v>44</v>
      </c>
      <c r="X19">
        <f>W2+X18</f>
        <v>1.0435134212765311</v>
      </c>
      <c r="AA19" t="s">
        <v>44</v>
      </c>
      <c r="AB19">
        <f>AA2+AB18</f>
        <v>1.042762988757082</v>
      </c>
      <c r="AE19" t="s">
        <v>44</v>
      </c>
      <c r="AF19">
        <f>AE2+AF18</f>
        <v>1.0428032924786372</v>
      </c>
      <c r="AI19" t="s">
        <v>44</v>
      </c>
      <c r="AJ19">
        <f>AI2+AJ18</f>
        <v>1.0428393559707436</v>
      </c>
      <c r="AM19" t="s">
        <v>44</v>
      </c>
      <c r="AN19">
        <f>AM2+AN18</f>
        <v>1.0431056851390255</v>
      </c>
      <c r="AQ19" t="s">
        <v>44</v>
      </c>
      <c r="AR19">
        <f>AQ2+AR18</f>
        <v>1.0440667163216801</v>
      </c>
      <c r="AU19" t="s">
        <v>44</v>
      </c>
      <c r="AV19">
        <f>AU2+AV18</f>
        <v>1.0427282764678023</v>
      </c>
      <c r="AY19" t="s">
        <v>44</v>
      </c>
      <c r="AZ19">
        <f>AY2+AZ18</f>
        <v>1.0424979727616897</v>
      </c>
      <c r="BC19" t="s">
        <v>44</v>
      </c>
      <c r="BD19">
        <f>BC2+BD18</f>
        <v>1.0421149969286227</v>
      </c>
      <c r="BG19" t="s">
        <v>44</v>
      </c>
      <c r="BH19">
        <f>BG2+BH18</f>
        <v>1.0422502365147439</v>
      </c>
      <c r="BK19" t="s">
        <v>44</v>
      </c>
      <c r="BL19">
        <f>BK2+BL18</f>
        <v>1.0415908327787748</v>
      </c>
    </row>
    <row r="20" spans="1:64">
      <c r="A20" t="s">
        <v>54</v>
      </c>
      <c r="B20" s="1">
        <f>MAX(B2:B16)</f>
        <v>4.0440470294145825E-2</v>
      </c>
      <c r="C20" s="1">
        <f>MAX(C2:C16)</f>
        <v>0.91620959664450319</v>
      </c>
      <c r="D20" s="1">
        <f>MAX(D2:D16)</f>
        <v>131.21449139094969</v>
      </c>
      <c r="E20" s="1">
        <f>MAX(E2:E16)</f>
        <v>1995</v>
      </c>
      <c r="F20" s="1">
        <f>MAX(F2:F16)</f>
        <v>164</v>
      </c>
      <c r="G20" t="s">
        <v>45</v>
      </c>
      <c r="H20">
        <f>G2-H18</f>
        <v>1.0343838792128981</v>
      </c>
      <c r="K20" t="s">
        <v>45</v>
      </c>
      <c r="L20">
        <f>K2-L18</f>
        <v>1.0331489829868803</v>
      </c>
      <c r="O20" t="s">
        <v>45</v>
      </c>
      <c r="P20">
        <f>O2-P18</f>
        <v>1.0364529128165187</v>
      </c>
      <c r="S20" t="s">
        <v>45</v>
      </c>
      <c r="T20">
        <f>S2-T18</f>
        <v>1.0345729852843784</v>
      </c>
      <c r="W20" t="s">
        <v>45</v>
      </c>
      <c r="X20">
        <f>W2-X18</f>
        <v>1.0344943523605725</v>
      </c>
      <c r="AA20" t="s">
        <v>45</v>
      </c>
      <c r="AB20">
        <f>AA2-AB18</f>
        <v>1.0339623811632757</v>
      </c>
      <c r="AE20" t="s">
        <v>45</v>
      </c>
      <c r="AF20">
        <f>AE2-AF18</f>
        <v>1.0339983145414247</v>
      </c>
      <c r="AI20" t="s">
        <v>45</v>
      </c>
      <c r="AJ20">
        <f>AI2-AJ18</f>
        <v>1.0346015194552975</v>
      </c>
      <c r="AM20" t="s">
        <v>45</v>
      </c>
      <c r="AN20">
        <f>AM2-AN18</f>
        <v>1.0351316476829402</v>
      </c>
      <c r="AQ20" t="s">
        <v>45</v>
      </c>
      <c r="AR20">
        <f>AQ2-AR18</f>
        <v>1.0368416866258308</v>
      </c>
      <c r="AU20" t="s">
        <v>45</v>
      </c>
      <c r="AV20">
        <f>AU2-AV18</f>
        <v>1.0337544233919247</v>
      </c>
      <c r="AY20" t="s">
        <v>45</v>
      </c>
      <c r="AZ20">
        <f>AY2-AZ18</f>
        <v>1.0335778991597191</v>
      </c>
      <c r="BC20" t="s">
        <v>45</v>
      </c>
      <c r="BD20">
        <f>BC2-BD18</f>
        <v>1.0333699565705012</v>
      </c>
      <c r="BG20" t="s">
        <v>45</v>
      </c>
      <c r="BH20">
        <f>BG2-BH18</f>
        <v>1.0332811555537389</v>
      </c>
      <c r="BK20" t="s">
        <v>45</v>
      </c>
      <c r="BL20">
        <f>BK2-BL18</f>
        <v>1.0328844677564024</v>
      </c>
    </row>
    <row r="21" spans="1:64">
      <c r="A21" t="s">
        <v>55</v>
      </c>
      <c r="B21" s="1">
        <f>ABS(B20-B19)</f>
        <v>3.8793963596963424E-3</v>
      </c>
      <c r="C21" s="1">
        <f>ABS(C20-C19)</f>
        <v>8.6532418804804445E-2</v>
      </c>
      <c r="D21" s="1">
        <f>ABS(D20-D19)</f>
        <v>72.760045839865114</v>
      </c>
      <c r="E21" s="1">
        <f>ABS(E20-E19)</f>
        <v>84</v>
      </c>
      <c r="F21" s="1">
        <f>ABS(F20-F19)</f>
        <v>159.846</v>
      </c>
      <c r="G21" t="s">
        <v>36</v>
      </c>
      <c r="H21" s="12">
        <f>LN(G2)</f>
        <v>3.7889401433523505E-2</v>
      </c>
      <c r="K21" t="s">
        <v>36</v>
      </c>
      <c r="L21" s="12">
        <f>LN(K2)</f>
        <v>3.7560963717890632E-2</v>
      </c>
      <c r="O21" t="s">
        <v>36</v>
      </c>
      <c r="P21" s="12">
        <f>LN(O2)</f>
        <v>4.0440470294145825E-2</v>
      </c>
      <c r="S21" t="s">
        <v>36</v>
      </c>
      <c r="T21" s="12">
        <f>LN(S2)</f>
        <v>3.8442695982248941E-2</v>
      </c>
      <c r="W21" t="s">
        <v>36</v>
      </c>
      <c r="X21" s="12">
        <f>LN(W2)</f>
        <v>3.8262453032664644E-2</v>
      </c>
      <c r="AA21" t="s">
        <v>36</v>
      </c>
      <c r="AB21" s="12">
        <f>LN(AA2)</f>
        <v>3.7645131191207687E-2</v>
      </c>
      <c r="AE21" t="s">
        <v>36</v>
      </c>
      <c r="AF21" s="12">
        <f>LN(AE2)</f>
        <v>3.7681840763643878E-2</v>
      </c>
      <c r="AI21" t="s">
        <v>36</v>
      </c>
      <c r="AJ21" s="12">
        <f>LN(AI2)</f>
        <v>3.7989607300492174E-2</v>
      </c>
      <c r="AM21" t="s">
        <v>36</v>
      </c>
      <c r="AN21" s="12">
        <f>LN(AM2)</f>
        <v>3.8372917732996531E-2</v>
      </c>
      <c r="AQ21" t="s">
        <v>36</v>
      </c>
      <c r="AR21" s="12">
        <f>LN(AQ2)</f>
        <v>3.9657349999840948E-2</v>
      </c>
      <c r="AU21" t="s">
        <v>36</v>
      </c>
      <c r="AV21" s="12">
        <f>LN(AU2)</f>
        <v>3.7528272099715251E-2</v>
      </c>
      <c r="AY21" t="s">
        <v>36</v>
      </c>
      <c r="AZ21" s="12">
        <f>LN(AY2)</f>
        <v>3.7332331244174052E-2</v>
      </c>
      <c r="BC21" t="s">
        <v>36</v>
      </c>
      <c r="BD21" s="12">
        <f>LN(BC2)</f>
        <v>3.7047658345895851E-2</v>
      </c>
      <c r="BG21" t="s">
        <v>36</v>
      </c>
      <c r="BH21" s="12">
        <f>LN(BG2)</f>
        <v>3.7070032899737509E-2</v>
      </c>
      <c r="BK21" t="s">
        <v>36</v>
      </c>
      <c r="BL21" s="12">
        <f>LN(BK2)</f>
        <v>3.6561073934449483E-2</v>
      </c>
    </row>
    <row r="22" spans="1:64">
      <c r="A22" t="s">
        <v>56</v>
      </c>
      <c r="B22" s="1">
        <f>COUNT(B2:B16)</f>
        <v>15</v>
      </c>
      <c r="G22" t="s">
        <v>46</v>
      </c>
      <c r="H22" s="12">
        <f>LN(H19)</f>
        <v>4.1956232512735642E-2</v>
      </c>
      <c r="K22" t="s">
        <v>46</v>
      </c>
      <c r="L22" s="12">
        <f>LN(L19)</f>
        <v>4.2486146550388834E-2</v>
      </c>
      <c r="O22" t="s">
        <v>46</v>
      </c>
      <c r="P22" s="12">
        <f>LN(P19)</f>
        <v>4.5055322117449864E-2</v>
      </c>
      <c r="S22" t="s">
        <v>46</v>
      </c>
      <c r="T22" s="12">
        <f>LN(T19)</f>
        <v>4.2876875431000216E-2</v>
      </c>
      <c r="W22" t="s">
        <v>46</v>
      </c>
      <c r="X22" s="12">
        <f>LN(X19)</f>
        <v>4.2593309241128023E-2</v>
      </c>
      <c r="AA22" t="s">
        <v>46</v>
      </c>
      <c r="AB22" s="12">
        <f>LN(AB19)</f>
        <v>4.1873910269635398E-2</v>
      </c>
      <c r="AE22" t="s">
        <v>46</v>
      </c>
      <c r="AF22" s="12">
        <f>LN(AF19)</f>
        <v>4.1912560416526357E-2</v>
      </c>
      <c r="AI22" t="s">
        <v>46</v>
      </c>
      <c r="AJ22" s="12">
        <f>LN(AJ19)</f>
        <v>4.1947143035113287E-2</v>
      </c>
      <c r="AM22" t="s">
        <v>46</v>
      </c>
      <c r="AN22" s="12">
        <f>LN(AN19)</f>
        <v>4.2202498918878423E-2</v>
      </c>
      <c r="AQ22" t="s">
        <v>46</v>
      </c>
      <c r="AR22" s="12">
        <f>LN(AR19)</f>
        <v>4.3123391941322073E-2</v>
      </c>
      <c r="AU22" t="s">
        <v>46</v>
      </c>
      <c r="AV22" s="12">
        <f>LN(AV19)</f>
        <v>4.1840620953241058E-2</v>
      </c>
      <c r="AY22" t="s">
        <v>46</v>
      </c>
      <c r="AZ22" s="12">
        <f>LN(AZ19)</f>
        <v>4.1619730095825286E-2</v>
      </c>
      <c r="BC22" t="s">
        <v>46</v>
      </c>
      <c r="BD22" s="12">
        <f>LN(BD19)</f>
        <v>4.1252298977489249E-2</v>
      </c>
      <c r="BG22" t="s">
        <v>46</v>
      </c>
      <c r="BH22" s="12">
        <f>LN(BH19)</f>
        <v>4.1382064705818462E-2</v>
      </c>
      <c r="BK22" t="s">
        <v>46</v>
      </c>
      <c r="BL22" s="12">
        <f>LN(BL19)</f>
        <v>4.0749191337791604E-2</v>
      </c>
    </row>
    <row r="23" spans="1:64">
      <c r="G23" t="s">
        <v>47</v>
      </c>
      <c r="H23" s="12">
        <f>LN(H20)</f>
        <v>3.3805963679762588E-2</v>
      </c>
      <c r="K23" t="s">
        <v>47</v>
      </c>
      <c r="L23" s="12">
        <f>LN(L20)</f>
        <v>3.2611403346098994E-2</v>
      </c>
      <c r="O23" t="s">
        <v>47</v>
      </c>
      <c r="P23" s="12">
        <f>LN(P20)</f>
        <v>3.5804222837666308E-2</v>
      </c>
      <c r="S23" t="s">
        <v>47</v>
      </c>
      <c r="T23" s="12">
        <f>LN(T20)</f>
        <v>3.3988766980548486E-2</v>
      </c>
      <c r="W23" t="s">
        <v>47</v>
      </c>
      <c r="X23" s="12">
        <f>LN(X20)</f>
        <v>3.3912758894767005E-2</v>
      </c>
      <c r="AA23" t="s">
        <v>47</v>
      </c>
      <c r="AB23" s="12">
        <f>LN(AB20)</f>
        <v>3.3398393570703108E-2</v>
      </c>
      <c r="AE23" t="s">
        <v>47</v>
      </c>
      <c r="AF23" s="12">
        <f>LN(AF20)</f>
        <v>3.3433146047601968E-2</v>
      </c>
      <c r="AI23" t="s">
        <v>47</v>
      </c>
      <c r="AJ23" s="12">
        <f>LN(AJ20)</f>
        <v>3.4016347226540927E-2</v>
      </c>
      <c r="AM23" t="s">
        <v>47</v>
      </c>
      <c r="AN23" s="12">
        <f>LN(AN20)</f>
        <v>3.4528614457556561E-2</v>
      </c>
      <c r="AQ23" t="s">
        <v>47</v>
      </c>
      <c r="AR23" s="12">
        <f>LN(AR20)</f>
        <v>3.6179252815531734E-2</v>
      </c>
      <c r="AU23" t="s">
        <v>47</v>
      </c>
      <c r="AV23" s="12">
        <f>LN(AV20)</f>
        <v>3.3197246323078092E-2</v>
      </c>
      <c r="AY23" t="s">
        <v>47</v>
      </c>
      <c r="AZ23" s="12">
        <f>LN(AZ20)</f>
        <v>3.302647142568111E-2</v>
      </c>
      <c r="BC23" t="s">
        <v>47</v>
      </c>
      <c r="BD23" s="12">
        <f>LN(BD20)</f>
        <v>3.282526403736416E-2</v>
      </c>
      <c r="BG23" t="s">
        <v>47</v>
      </c>
      <c r="BH23" s="12">
        <f>LN(BH20)</f>
        <v>3.2739326922680383E-2</v>
      </c>
      <c r="BK23" t="s">
        <v>47</v>
      </c>
      <c r="BL23" s="12">
        <f>LN(BL20)</f>
        <v>3.2355342407852317E-2</v>
      </c>
    </row>
    <row r="24" spans="1:64">
      <c r="G24" t="s">
        <v>48</v>
      </c>
      <c r="H24" s="12">
        <f>H22-H21</f>
        <v>4.0668310792121368E-3</v>
      </c>
      <c r="K24" t="s">
        <v>48</v>
      </c>
      <c r="L24" s="12">
        <f>L22-L21</f>
        <v>4.9251828324982025E-3</v>
      </c>
      <c r="O24" t="s">
        <v>48</v>
      </c>
      <c r="P24" s="12">
        <f>P22-P21</f>
        <v>4.6148518233040392E-3</v>
      </c>
      <c r="S24" t="s">
        <v>48</v>
      </c>
      <c r="T24" s="12">
        <f>T22-T21</f>
        <v>4.4341794487512756E-3</v>
      </c>
      <c r="W24" t="s">
        <v>48</v>
      </c>
      <c r="X24" s="12">
        <f>X22-X21</f>
        <v>4.3308562084633795E-3</v>
      </c>
      <c r="AA24" t="s">
        <v>48</v>
      </c>
      <c r="AB24" s="12">
        <f>AB22-AB21</f>
        <v>4.2287790784277107E-3</v>
      </c>
      <c r="AE24" t="s">
        <v>48</v>
      </c>
      <c r="AF24" s="12">
        <f>AF22-AF21</f>
        <v>4.2307196528824781E-3</v>
      </c>
      <c r="AI24" t="s">
        <v>48</v>
      </c>
      <c r="AJ24" s="12">
        <f>AJ22-AJ21</f>
        <v>3.9575357346211121E-3</v>
      </c>
      <c r="AM24" t="s">
        <v>48</v>
      </c>
      <c r="AN24" s="12">
        <f>AN22-AN21</f>
        <v>3.8295811858818918E-3</v>
      </c>
      <c r="AQ24" t="s">
        <v>48</v>
      </c>
      <c r="AR24" s="12">
        <f>AR22-AR21</f>
        <v>3.4660419414811253E-3</v>
      </c>
      <c r="AU24" t="s">
        <v>48</v>
      </c>
      <c r="AV24" s="12">
        <f>AV22-AV21</f>
        <v>4.3123488535258062E-3</v>
      </c>
      <c r="AY24" t="s">
        <v>48</v>
      </c>
      <c r="AZ24" s="12">
        <f>AZ22-AZ21</f>
        <v>4.2873988516512335E-3</v>
      </c>
      <c r="BC24" t="s">
        <v>48</v>
      </c>
      <c r="BD24" s="12">
        <f>BD22-BD21</f>
        <v>4.2046406315933982E-3</v>
      </c>
      <c r="BG24" t="s">
        <v>48</v>
      </c>
      <c r="BH24" s="12">
        <f>BH22-BH21</f>
        <v>4.3120318060809529E-3</v>
      </c>
      <c r="BK24" t="s">
        <v>48</v>
      </c>
      <c r="BL24" s="12">
        <f>BL22-BL21</f>
        <v>4.1881174033421217E-3</v>
      </c>
    </row>
    <row r="25" spans="1:64">
      <c r="G25" t="s">
        <v>49</v>
      </c>
      <c r="H25" s="12">
        <f>H21-H23</f>
        <v>4.0834377537609171E-3</v>
      </c>
      <c r="K25" t="s">
        <v>49</v>
      </c>
      <c r="L25" s="12">
        <f>L21-L23</f>
        <v>4.9495603717916378E-3</v>
      </c>
      <c r="O25" t="s">
        <v>49</v>
      </c>
      <c r="P25" s="12">
        <f>P21-P23</f>
        <v>4.636247456479517E-3</v>
      </c>
      <c r="S25" t="s">
        <v>49</v>
      </c>
      <c r="T25" s="12">
        <f>T21-T23</f>
        <v>4.4539290017004546E-3</v>
      </c>
      <c r="W25" t="s">
        <v>49</v>
      </c>
      <c r="X25" s="12">
        <f>X21-X23</f>
        <v>4.3496941378976389E-3</v>
      </c>
      <c r="AA25" t="s">
        <v>49</v>
      </c>
      <c r="AB25" s="12">
        <f>AB21-AB23</f>
        <v>4.2467376205045787E-3</v>
      </c>
      <c r="AE25" t="s">
        <v>49</v>
      </c>
      <c r="AF25" s="12">
        <f>AF21-AF23</f>
        <v>4.2486947160419106E-3</v>
      </c>
      <c r="AI25" t="s">
        <v>49</v>
      </c>
      <c r="AJ25" s="12">
        <f>AJ21-AJ23</f>
        <v>3.9732600739512472E-3</v>
      </c>
      <c r="AM25" t="s">
        <v>49</v>
      </c>
      <c r="AN25" s="12">
        <f>AN21-AN23</f>
        <v>3.8443032754399697E-3</v>
      </c>
      <c r="AQ25" t="s">
        <v>49</v>
      </c>
      <c r="AR25" s="12">
        <f>AR21-AR23</f>
        <v>3.4780971843092132E-3</v>
      </c>
      <c r="AU25" t="s">
        <v>49</v>
      </c>
      <c r="AV25" s="12">
        <f>AV21-AV23</f>
        <v>4.3310257766371596E-3</v>
      </c>
      <c r="AY25" t="s">
        <v>49</v>
      </c>
      <c r="AZ25" s="12">
        <f>AZ21-AZ23</f>
        <v>4.3058598184929422E-3</v>
      </c>
      <c r="BC25" t="s">
        <v>49</v>
      </c>
      <c r="BD25" s="12">
        <f>BD21-BD23</f>
        <v>4.2223943085316906E-3</v>
      </c>
      <c r="BG25" t="s">
        <v>49</v>
      </c>
      <c r="BH25" s="12">
        <f>BH21-BH23</f>
        <v>4.3307059770571268E-3</v>
      </c>
      <c r="BK25" t="s">
        <v>49</v>
      </c>
      <c r="BL25" s="12">
        <f>BL21-BL23</f>
        <v>4.2057315265971659E-3</v>
      </c>
    </row>
    <row r="26" spans="1:64">
      <c r="G26" t="s">
        <v>50</v>
      </c>
      <c r="H26" s="13">
        <f>AVERAGE(H24:H25)</f>
        <v>4.0751344164865269E-3</v>
      </c>
      <c r="K26" t="s">
        <v>50</v>
      </c>
      <c r="L26" s="13">
        <f>AVERAGE(L24:L25)</f>
        <v>4.9373716021449202E-3</v>
      </c>
      <c r="O26" t="s">
        <v>50</v>
      </c>
      <c r="P26" s="13">
        <f>AVERAGE(P24:P25)</f>
        <v>4.6255496398917781E-3</v>
      </c>
      <c r="S26" t="s">
        <v>50</v>
      </c>
      <c r="T26" s="13">
        <f>AVERAGE(T24:T25)</f>
        <v>4.4440542252258651E-3</v>
      </c>
      <c r="W26" t="s">
        <v>50</v>
      </c>
      <c r="X26" s="13">
        <f>AVERAGE(X24:X25)</f>
        <v>4.3402751731805092E-3</v>
      </c>
      <c r="AA26" t="s">
        <v>50</v>
      </c>
      <c r="AB26" s="13">
        <f>AVERAGE(AB24:AB25)</f>
        <v>4.2377583494661447E-3</v>
      </c>
      <c r="AE26" t="s">
        <v>50</v>
      </c>
      <c r="AF26" s="13">
        <f>AVERAGE(AF24:AF25)</f>
        <v>4.2397071844621943E-3</v>
      </c>
      <c r="AI26" t="s">
        <v>50</v>
      </c>
      <c r="AJ26" s="13">
        <f>AVERAGE(AJ24:AJ25)</f>
        <v>3.9653979042861796E-3</v>
      </c>
      <c r="AM26" t="s">
        <v>50</v>
      </c>
      <c r="AN26" s="13">
        <f>AVERAGE(AN24:AN25)</f>
        <v>3.8369422306609308E-3</v>
      </c>
      <c r="AQ26" t="s">
        <v>50</v>
      </c>
      <c r="AR26" s="13">
        <f>AVERAGE(AR24:AR25)</f>
        <v>3.4720695628951692E-3</v>
      </c>
      <c r="AU26" t="s">
        <v>50</v>
      </c>
      <c r="AV26" s="13">
        <f>AVERAGE(AV24:AV25)</f>
        <v>4.3216873150814829E-3</v>
      </c>
      <c r="AY26" t="s">
        <v>50</v>
      </c>
      <c r="AZ26" s="13">
        <f>AVERAGE(AZ24:AZ25)</f>
        <v>4.2966293350720879E-3</v>
      </c>
      <c r="BC26" t="s">
        <v>50</v>
      </c>
      <c r="BD26" s="13">
        <f>AVERAGE(BD24:BD25)</f>
        <v>4.2135174700625444E-3</v>
      </c>
      <c r="BG26" t="s">
        <v>50</v>
      </c>
      <c r="BH26" s="13">
        <f>AVERAGE(BH24:BH25)</f>
        <v>4.3213688915690399E-3</v>
      </c>
      <c r="BK26" t="s">
        <v>50</v>
      </c>
      <c r="BL26" s="13">
        <f>AVERAGE(BL24:BL25)</f>
        <v>4.1969244649696438E-3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6"/>
  <sheetViews>
    <sheetView workbookViewId="0">
      <selection sqref="A1:B16"/>
    </sheetView>
  </sheetViews>
  <sheetFormatPr defaultRowHeight="15"/>
  <sheetData>
    <row r="1" spans="1:2">
      <c r="A1" t="s">
        <v>1</v>
      </c>
      <c r="B1" t="s">
        <v>2</v>
      </c>
    </row>
    <row r="2" spans="1:2">
      <c r="A2">
        <v>1911</v>
      </c>
      <c r="B2">
        <v>4.1539999999999999</v>
      </c>
    </row>
    <row r="3" spans="1:2">
      <c r="A3">
        <v>1913</v>
      </c>
      <c r="B3">
        <v>7.1959999999999997</v>
      </c>
    </row>
    <row r="4" spans="1:2">
      <c r="A4">
        <v>1932</v>
      </c>
      <c r="B4">
        <v>11.5</v>
      </c>
    </row>
    <row r="5" spans="1:2">
      <c r="A5">
        <v>1941</v>
      </c>
      <c r="B5">
        <v>16.100000000000001</v>
      </c>
    </row>
    <row r="6" spans="1:2">
      <c r="A6">
        <v>1953</v>
      </c>
      <c r="B6">
        <v>17.100000000000001</v>
      </c>
    </row>
    <row r="7" spans="1:2">
      <c r="A7">
        <v>1954</v>
      </c>
      <c r="B7">
        <v>18.05</v>
      </c>
    </row>
    <row r="8" spans="1:2">
      <c r="A8">
        <v>1967</v>
      </c>
      <c r="B8">
        <v>20.7</v>
      </c>
    </row>
    <row r="9" spans="1:2">
      <c r="A9">
        <v>1973</v>
      </c>
      <c r="B9">
        <v>23.2</v>
      </c>
    </row>
    <row r="10" spans="1:2">
      <c r="A10">
        <v>1986</v>
      </c>
      <c r="B10">
        <v>30</v>
      </c>
    </row>
    <row r="11" spans="1:2">
      <c r="A11">
        <v>1987</v>
      </c>
      <c r="B11">
        <v>93</v>
      </c>
    </row>
    <row r="12" spans="1:2">
      <c r="A12">
        <v>1988</v>
      </c>
      <c r="B12">
        <v>105</v>
      </c>
    </row>
    <row r="13" spans="1:2">
      <c r="A13">
        <v>1988</v>
      </c>
      <c r="B13">
        <v>120</v>
      </c>
    </row>
    <row r="14" spans="1:2">
      <c r="A14">
        <v>1993</v>
      </c>
      <c r="B14">
        <v>133</v>
      </c>
    </row>
    <row r="15" spans="1:2">
      <c r="A15">
        <v>1994</v>
      </c>
      <c r="B15">
        <v>164</v>
      </c>
    </row>
    <row r="16" spans="1:2">
      <c r="A16">
        <v>1995</v>
      </c>
      <c r="B16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M26"/>
  <sheetViews>
    <sheetView topLeftCell="A16" workbookViewId="0">
      <selection activeCell="F29" sqref="F29"/>
    </sheetView>
  </sheetViews>
  <sheetFormatPr defaultRowHeight="15"/>
  <sheetData>
    <row r="1" spans="1:13">
      <c r="A1" s="1" t="s">
        <v>0</v>
      </c>
    </row>
    <row r="2" spans="1:13">
      <c r="A2" t="s">
        <v>3</v>
      </c>
    </row>
    <row r="7" spans="1:13">
      <c r="A7" t="s">
        <v>1</v>
      </c>
      <c r="B7" t="s">
        <v>2</v>
      </c>
    </row>
    <row r="8" spans="1:13" s="4" customFormat="1" ht="15.75">
      <c r="A8" s="3">
        <v>1911</v>
      </c>
      <c r="B8" s="3">
        <v>4.1539999999999999</v>
      </c>
      <c r="C8" s="4" t="s">
        <v>5</v>
      </c>
      <c r="F8" s="4" t="s">
        <v>27</v>
      </c>
      <c r="G8" s="1" t="s">
        <v>20</v>
      </c>
      <c r="H8" s="1" t="s">
        <v>21</v>
      </c>
      <c r="I8" s="1" t="s">
        <v>4</v>
      </c>
      <c r="J8" s="1" t="s">
        <v>22</v>
      </c>
      <c r="K8" s="1" t="s">
        <v>23</v>
      </c>
      <c r="L8" s="1" t="s">
        <v>24</v>
      </c>
      <c r="M8"/>
    </row>
    <row r="9" spans="1:13" s="4" customFormat="1" ht="15.75">
      <c r="A9" s="3">
        <v>1913</v>
      </c>
      <c r="B9" s="3">
        <v>7.1959999999999997</v>
      </c>
      <c r="C9" s="4" t="s">
        <v>6</v>
      </c>
      <c r="F9" s="4" t="s">
        <v>27</v>
      </c>
      <c r="G9">
        <v>1</v>
      </c>
      <c r="H9" s="6" t="s">
        <v>28</v>
      </c>
      <c r="I9" t="s">
        <v>25</v>
      </c>
      <c r="J9" t="s">
        <v>26</v>
      </c>
      <c r="K9" t="s">
        <v>3</v>
      </c>
      <c r="L9"/>
    </row>
    <row r="10" spans="1:13" s="4" customFormat="1" ht="15.75">
      <c r="A10" s="3">
        <v>1932</v>
      </c>
      <c r="B10" s="3">
        <v>11.5</v>
      </c>
      <c r="C10" s="4" t="s">
        <v>7</v>
      </c>
      <c r="F10" s="4" t="s">
        <v>27</v>
      </c>
    </row>
    <row r="11" spans="1:13" s="4" customFormat="1" ht="15.75">
      <c r="A11" s="3">
        <v>1941</v>
      </c>
      <c r="B11" s="3">
        <v>16.100000000000001</v>
      </c>
      <c r="C11" s="4" t="s">
        <v>8</v>
      </c>
      <c r="F11" s="4" t="s">
        <v>27</v>
      </c>
    </row>
    <row r="12" spans="1:13" s="4" customFormat="1" ht="15.75">
      <c r="A12" s="3">
        <v>1953</v>
      </c>
      <c r="B12" s="3">
        <v>17.100000000000001</v>
      </c>
      <c r="C12" s="4" t="s">
        <v>9</v>
      </c>
      <c r="F12" s="4" t="s">
        <v>27</v>
      </c>
    </row>
    <row r="13" spans="1:13" s="4" customFormat="1" ht="15.75">
      <c r="A13" s="3">
        <v>1954</v>
      </c>
      <c r="B13" s="3">
        <v>18.05</v>
      </c>
      <c r="C13" s="5" t="s">
        <v>10</v>
      </c>
      <c r="F13" s="4" t="s">
        <v>27</v>
      </c>
    </row>
    <row r="14" spans="1:13" s="4" customFormat="1" ht="15.75">
      <c r="A14" s="3">
        <v>1967</v>
      </c>
      <c r="B14" s="3">
        <v>20.7</v>
      </c>
      <c r="C14" s="2" t="s">
        <v>11</v>
      </c>
      <c r="F14" s="4" t="s">
        <v>27</v>
      </c>
    </row>
    <row r="15" spans="1:13" s="4" customFormat="1" ht="15.75">
      <c r="A15" s="3">
        <v>1973</v>
      </c>
      <c r="B15" s="3">
        <v>23.2</v>
      </c>
      <c r="C15" s="5" t="s">
        <v>12</v>
      </c>
      <c r="F15" s="4" t="s">
        <v>27</v>
      </c>
    </row>
    <row r="16" spans="1:13" s="4" customFormat="1" ht="15.75">
      <c r="A16" s="3">
        <v>1986</v>
      </c>
      <c r="B16" s="3">
        <v>30</v>
      </c>
      <c r="C16" s="2" t="s">
        <v>13</v>
      </c>
      <c r="F16" s="4" t="s">
        <v>27</v>
      </c>
    </row>
    <row r="17" spans="1:6" s="4" customFormat="1" ht="15.75">
      <c r="A17" s="3">
        <v>1987</v>
      </c>
      <c r="B17" s="3">
        <v>93</v>
      </c>
      <c r="C17" s="2" t="s">
        <v>14</v>
      </c>
      <c r="F17" s="4" t="s">
        <v>27</v>
      </c>
    </row>
    <row r="18" spans="1:6" s="4" customFormat="1" ht="15.75">
      <c r="A18" s="3">
        <v>1988</v>
      </c>
      <c r="B18" s="3">
        <v>105</v>
      </c>
      <c r="C18" s="2" t="s">
        <v>15</v>
      </c>
      <c r="F18" s="4" t="s">
        <v>27</v>
      </c>
    </row>
    <row r="19" spans="1:6" s="4" customFormat="1" ht="15.75">
      <c r="A19" s="3">
        <v>1988</v>
      </c>
      <c r="B19" s="3">
        <v>120</v>
      </c>
      <c r="C19" s="2" t="s">
        <v>16</v>
      </c>
      <c r="F19" s="4" t="s">
        <v>27</v>
      </c>
    </row>
    <row r="20" spans="1:6" s="4" customFormat="1" ht="15.75">
      <c r="A20" s="3">
        <v>1993</v>
      </c>
      <c r="B20" s="3">
        <v>133</v>
      </c>
      <c r="C20" s="2" t="s">
        <v>17</v>
      </c>
      <c r="F20" s="4" t="s">
        <v>27</v>
      </c>
    </row>
    <row r="21" spans="1:6" s="4" customFormat="1" ht="15.75">
      <c r="A21" s="3">
        <v>1994</v>
      </c>
      <c r="B21" s="3">
        <v>164</v>
      </c>
      <c r="C21" s="4" t="s">
        <v>18</v>
      </c>
      <c r="F21" s="4" t="s">
        <v>27</v>
      </c>
    </row>
    <row r="22" spans="1:6" s="4" customFormat="1" ht="15.75">
      <c r="A22" s="3">
        <v>1995</v>
      </c>
      <c r="B22" s="3">
        <v>138</v>
      </c>
      <c r="C22" s="2" t="s">
        <v>19</v>
      </c>
      <c r="F22" s="4" t="s">
        <v>27</v>
      </c>
    </row>
    <row r="23" spans="1:6" s="4" customFormat="1"/>
    <row r="24" spans="1:6" s="4" customFormat="1"/>
    <row r="25" spans="1:6" s="4" customFormat="1"/>
    <row r="26" spans="1:6" s="4" customFormat="1"/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2012-07-31T19:02:33Z</dcterms:created>
  <dcterms:modified xsi:type="dcterms:W3CDTF">2013-11-18T16:15:10Z</dcterms:modified>
</cp:coreProperties>
</file>